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d40691ca9d356f5/Documents/CodingProjects/Sustainability Bill Scan/gas_bills/"/>
    </mc:Choice>
  </mc:AlternateContent>
  <xr:revisionPtr revIDLastSave="0" documentId="11_D4CCCF5FA352160EB42AC935933C13F6E3EE2233" xr6:coauthVersionLast="47" xr6:coauthVersionMax="47" xr10:uidLastSave="{00000000-0000-0000-0000-000000000000}"/>
  <bookViews>
    <workbookView xWindow="180" yWindow="3195" windowWidth="14393" windowHeight="7995" activeTab="2" xr2:uid="{00000000-000D-0000-FFFF-FFFF00000000}"/>
  </bookViews>
  <sheets>
    <sheet name="Water" sheetId="1" r:id="rId1"/>
    <sheet name="Electricity" sheetId="2" r:id="rId2"/>
    <sheet name="Natural Gas" sheetId="3" r:id="rId3"/>
    <sheet name="Wastewater" sheetId="4" r:id="rId4"/>
  </sheets>
  <definedNames>
    <definedName name="_xlnm._FilterDatabase" localSheetId="0" hidden="1">Water!$D$4:$D$91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4" l="1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S76" i="3"/>
  <c r="AH12" i="3" s="1"/>
  <c r="R76" i="3"/>
  <c r="Q76" i="3"/>
  <c r="AH11" i="3" s="1"/>
  <c r="P76" i="3"/>
  <c r="O76" i="3"/>
  <c r="AH10" i="3" s="1"/>
  <c r="N76" i="3"/>
  <c r="M76" i="3"/>
  <c r="L76" i="3"/>
  <c r="AI9" i="3" s="1"/>
  <c r="K76" i="3"/>
  <c r="AH8" i="3" s="1"/>
  <c r="J76" i="3"/>
  <c r="I76" i="3"/>
  <c r="AH7" i="3" s="1"/>
  <c r="H76" i="3"/>
  <c r="G76" i="3"/>
  <c r="AH6" i="3" s="1"/>
  <c r="F76" i="3"/>
  <c r="AI17" i="3"/>
  <c r="AH17" i="3"/>
  <c r="AI16" i="3"/>
  <c r="AH16" i="3"/>
  <c r="AI15" i="3"/>
  <c r="AH15" i="3"/>
  <c r="AI14" i="3"/>
  <c r="AH14" i="3"/>
  <c r="AI13" i="3"/>
  <c r="AH13" i="3"/>
  <c r="AI12" i="3"/>
  <c r="AI11" i="3"/>
  <c r="AI10" i="3"/>
  <c r="AH9" i="3"/>
  <c r="AI8" i="3"/>
  <c r="AI7" i="3"/>
  <c r="AI6" i="3"/>
  <c r="AN17" i="2"/>
  <c r="AM17" i="2"/>
  <c r="AL17" i="2"/>
  <c r="AK17" i="2"/>
  <c r="AJ17" i="2"/>
  <c r="AI17" i="2"/>
  <c r="AH17" i="2"/>
  <c r="AN16" i="2"/>
  <c r="AM16" i="2"/>
  <c r="AL16" i="2"/>
  <c r="AK16" i="2"/>
  <c r="AJ16" i="2"/>
  <c r="AI16" i="2"/>
  <c r="AH16" i="2"/>
  <c r="AN15" i="2"/>
  <c r="AM15" i="2"/>
  <c r="AL15" i="2"/>
  <c r="AK15" i="2"/>
  <c r="AJ15" i="2"/>
  <c r="AI15" i="2"/>
  <c r="AH15" i="2"/>
  <c r="AN14" i="2"/>
  <c r="AM14" i="2"/>
  <c r="AL14" i="2"/>
  <c r="AK14" i="2"/>
  <c r="AJ14" i="2"/>
  <c r="AI14" i="2"/>
  <c r="AH14" i="2"/>
  <c r="AN13" i="2"/>
  <c r="AM13" i="2"/>
  <c r="AL13" i="2"/>
  <c r="AK13" i="2"/>
  <c r="AJ13" i="2"/>
  <c r="AI13" i="2"/>
  <c r="AH13" i="2"/>
  <c r="AN12" i="2"/>
  <c r="AM12" i="2"/>
  <c r="AL12" i="2"/>
  <c r="AK12" i="2"/>
  <c r="AJ12" i="2"/>
  <c r="AI12" i="2"/>
  <c r="AH12" i="2"/>
  <c r="AN11" i="2"/>
  <c r="AM11" i="2"/>
  <c r="AL11" i="2"/>
  <c r="AK11" i="2"/>
  <c r="AJ11" i="2"/>
  <c r="AI11" i="2"/>
  <c r="AH11" i="2"/>
  <c r="AN10" i="2"/>
  <c r="AM10" i="2"/>
  <c r="AL10" i="2"/>
  <c r="AK10" i="2"/>
  <c r="AJ10" i="2"/>
  <c r="AI10" i="2"/>
  <c r="AH10" i="2"/>
  <c r="AN9" i="2"/>
  <c r="AM9" i="2"/>
  <c r="AL9" i="2"/>
  <c r="AK9" i="2"/>
  <c r="AJ9" i="2"/>
  <c r="AI9" i="2"/>
  <c r="AH9" i="2"/>
  <c r="AN8" i="2"/>
  <c r="AM8" i="2"/>
  <c r="AL8" i="2"/>
  <c r="AK8" i="2"/>
  <c r="AJ8" i="2"/>
  <c r="AI8" i="2"/>
  <c r="AH8" i="2"/>
  <c r="AN7" i="2"/>
  <c r="AM7" i="2"/>
  <c r="AL7" i="2"/>
  <c r="AK7" i="2"/>
  <c r="AJ7" i="2"/>
  <c r="AI7" i="2"/>
  <c r="AH7" i="2"/>
  <c r="AN6" i="2"/>
  <c r="AM6" i="2"/>
  <c r="AL6" i="2"/>
  <c r="AK6" i="2"/>
  <c r="AJ6" i="2"/>
  <c r="AI6" i="2"/>
  <c r="AH6" i="2"/>
  <c r="T2" i="2"/>
  <c r="R2" i="2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Q13" i="1" s="1"/>
  <c r="AL13" i="1"/>
  <c r="AK13" i="1"/>
  <c r="AJ13" i="1"/>
  <c r="AI13" i="1"/>
  <c r="AP12" i="1"/>
  <c r="AO12" i="1"/>
  <c r="AQ12" i="1" s="1"/>
  <c r="AN12" i="1"/>
  <c r="AM12" i="1"/>
  <c r="AL12" i="1"/>
  <c r="AK12" i="1"/>
  <c r="AJ12" i="1"/>
  <c r="AI12" i="1"/>
  <c r="AP11" i="1"/>
  <c r="AO11" i="1"/>
  <c r="AN11" i="1"/>
  <c r="AM11" i="1"/>
  <c r="AQ11" i="1" s="1"/>
  <c r="AL11" i="1"/>
  <c r="AK11" i="1"/>
  <c r="AJ11" i="1"/>
  <c r="AI11" i="1"/>
  <c r="AQ10" i="1"/>
  <c r="AP10" i="1"/>
  <c r="AO10" i="1"/>
  <c r="AN10" i="1"/>
  <c r="AM10" i="1"/>
  <c r="AL10" i="1"/>
  <c r="AK10" i="1"/>
  <c r="AJ10" i="1"/>
  <c r="AI10" i="1"/>
  <c r="AP9" i="1"/>
  <c r="AO9" i="1"/>
  <c r="AN9" i="1"/>
  <c r="AQ9" i="1" s="1"/>
  <c r="AM9" i="1"/>
  <c r="AL9" i="1"/>
  <c r="AK9" i="1"/>
  <c r="AJ9" i="1"/>
  <c r="AI9" i="1"/>
  <c r="AP8" i="1"/>
  <c r="AO8" i="1"/>
  <c r="AN8" i="1"/>
  <c r="AM8" i="1"/>
  <c r="AQ8" i="1" s="1"/>
  <c r="AL8" i="1"/>
  <c r="AK8" i="1"/>
  <c r="AJ8" i="1"/>
  <c r="AI8" i="1"/>
  <c r="AQ7" i="1"/>
  <c r="AP7" i="1"/>
  <c r="AO7" i="1"/>
  <c r="AN7" i="1"/>
  <c r="AM7" i="1"/>
  <c r="AL7" i="1"/>
  <c r="AK7" i="1"/>
  <c r="AJ7" i="1"/>
  <c r="AI7" i="1"/>
  <c r="AP6" i="1"/>
  <c r="AO6" i="1"/>
  <c r="AN6" i="1"/>
  <c r="AM6" i="1"/>
  <c r="AQ6" i="1" s="1"/>
  <c r="AL6" i="1"/>
  <c r="AK6" i="1"/>
  <c r="AJ6" i="1"/>
  <c r="AI6" i="1"/>
</calcChain>
</file>

<file path=xl/sharedStrings.xml><?xml version="1.0" encoding="utf-8"?>
<sst xmlns="http://schemas.openxmlformats.org/spreadsheetml/2006/main" count="1537" uniqueCount="641">
  <si>
    <t>Indiana American Water (9244)</t>
  </si>
  <si>
    <t>Usage in Gallons</t>
  </si>
  <si>
    <t>Amount in US$</t>
  </si>
  <si>
    <t>DATABASE</t>
  </si>
  <si>
    <t>Address</t>
  </si>
  <si>
    <t>Building</t>
  </si>
  <si>
    <t>Building Types</t>
  </si>
  <si>
    <t>Meter</t>
  </si>
  <si>
    <t>Jul Amount</t>
  </si>
  <si>
    <t>Jul. Usage</t>
  </si>
  <si>
    <t>Aug. Amount</t>
  </si>
  <si>
    <t>Aug. Usage</t>
  </si>
  <si>
    <t>Sept. Amount</t>
  </si>
  <si>
    <t>Sept. Usage</t>
  </si>
  <si>
    <t>Oct. Amount</t>
  </si>
  <si>
    <t>Oct. Usage</t>
  </si>
  <si>
    <t>Nov. Amount</t>
  </si>
  <si>
    <t>Nov. Usage</t>
  </si>
  <si>
    <t>Dec. Amount</t>
  </si>
  <si>
    <t>Dec. Usage</t>
  </si>
  <si>
    <t>Jan. Amount</t>
  </si>
  <si>
    <t>Jan. Usage</t>
  </si>
  <si>
    <t>Feb. Amount</t>
  </si>
  <si>
    <t>Feb. Usage</t>
  </si>
  <si>
    <t>Mar. Amount</t>
  </si>
  <si>
    <t>Mar. Usage</t>
  </si>
  <si>
    <t>Apr. Amount</t>
  </si>
  <si>
    <t>Apr. Usage</t>
  </si>
  <si>
    <t>May. Amount</t>
  </si>
  <si>
    <t>May. Usage</t>
  </si>
  <si>
    <t>Jun. Amount</t>
  </si>
  <si>
    <t>Jun. Usage</t>
  </si>
  <si>
    <t>DATA MANAGEMENT</t>
  </si>
  <si>
    <t>Overview of Earlham College's Water Usage</t>
  </si>
  <si>
    <t>Account No.</t>
  </si>
  <si>
    <t>Months</t>
  </si>
  <si>
    <t>Usage</t>
  </si>
  <si>
    <t>Cost</t>
  </si>
  <si>
    <t>Academic</t>
  </si>
  <si>
    <t>Operational</t>
  </si>
  <si>
    <t>Residence Halls</t>
  </si>
  <si>
    <t>Campus Village</t>
  </si>
  <si>
    <t>College Houses</t>
  </si>
  <si>
    <t>Athletics</t>
  </si>
  <si>
    <t>1000 Gurney</t>
  </si>
  <si>
    <t>Sadler Stadium</t>
  </si>
  <si>
    <t>64299152C</t>
  </si>
  <si>
    <t>July</t>
  </si>
  <si>
    <t>1052 Gurney</t>
  </si>
  <si>
    <t>Horsebarn</t>
  </si>
  <si>
    <t>August</t>
  </si>
  <si>
    <t xml:space="preserve">1052 Gurney Irrigation </t>
  </si>
  <si>
    <t>Irrigation</t>
  </si>
  <si>
    <t>93934346C</t>
  </si>
  <si>
    <t>September</t>
  </si>
  <si>
    <t>1003/1007 Gurney</t>
  </si>
  <si>
    <t>64574279C</t>
  </si>
  <si>
    <t>October</t>
  </si>
  <si>
    <t>1011/1013 Gurney</t>
  </si>
  <si>
    <t>091284308A/27817759C</t>
  </si>
  <si>
    <t>November</t>
  </si>
  <si>
    <t>1015/1017 Gurney</t>
  </si>
  <si>
    <t>27318552C</t>
  </si>
  <si>
    <t>December</t>
  </si>
  <si>
    <t>1023/1025 Gurney</t>
  </si>
  <si>
    <t>27957362C</t>
  </si>
  <si>
    <t>January</t>
  </si>
  <si>
    <t>1027/1029/1031/1033 Gurney</t>
  </si>
  <si>
    <t>085784703A/27957362C</t>
  </si>
  <si>
    <t>Febuary</t>
  </si>
  <si>
    <t>1035/1037 Gurney</t>
  </si>
  <si>
    <t>090308866A/27817622C</t>
  </si>
  <si>
    <t>March</t>
  </si>
  <si>
    <t>1039/1041/1043/1045 Gurney</t>
  </si>
  <si>
    <t>091284580A/27817660C</t>
  </si>
  <si>
    <t>April</t>
  </si>
  <si>
    <t>1051/1053 Gurney</t>
  </si>
  <si>
    <t>091284614A/27817658C</t>
  </si>
  <si>
    <t>May</t>
  </si>
  <si>
    <t>1000 Gurney Irrig</t>
  </si>
  <si>
    <t>Miller Farm</t>
  </si>
  <si>
    <t>93934343C</t>
  </si>
  <si>
    <t>June</t>
  </si>
  <si>
    <t>1002/1004 Woolman</t>
  </si>
  <si>
    <t>27318518C</t>
  </si>
  <si>
    <t>1012/1016 Woolman</t>
  </si>
  <si>
    <t>27318805C</t>
  </si>
  <si>
    <t>1015/1017 Woolman</t>
  </si>
  <si>
    <t>27654467C</t>
  </si>
  <si>
    <t>1019/1021 Woolman</t>
  </si>
  <si>
    <t>091284100AC</t>
  </si>
  <si>
    <t>1022/1024 Woolman</t>
  </si>
  <si>
    <t>27318554C</t>
  </si>
  <si>
    <t>1025/1029 Woolman</t>
  </si>
  <si>
    <t>091284351A/27817661C</t>
  </si>
  <si>
    <t>1028/1032 Woolman</t>
  </si>
  <si>
    <t>27318553C</t>
  </si>
  <si>
    <t>1035/1037 Woolman</t>
  </si>
  <si>
    <t>091284545A/27817662C</t>
  </si>
  <si>
    <t>1036/1038 Woolman</t>
  </si>
  <si>
    <t>64332341C</t>
  </si>
  <si>
    <t>1039/1041/1043/1045 Woolman</t>
  </si>
  <si>
    <t>091284544A/27817627C</t>
  </si>
  <si>
    <t>1042/1044 Woolman</t>
  </si>
  <si>
    <t>27318561C</t>
  </si>
  <si>
    <t>1050/1052 Woolman</t>
  </si>
  <si>
    <t>091284546A/27817659C</t>
  </si>
  <si>
    <t>223 College</t>
  </si>
  <si>
    <t>Rental</t>
  </si>
  <si>
    <t>091030003AC</t>
  </si>
  <si>
    <t>227 College</t>
  </si>
  <si>
    <t>091762075AC</t>
  </si>
  <si>
    <t>228 College - R</t>
  </si>
  <si>
    <t>Teague</t>
  </si>
  <si>
    <t>091762019A</t>
  </si>
  <si>
    <t>229 College</t>
  </si>
  <si>
    <t>234 College</t>
  </si>
  <si>
    <t>Brown</t>
  </si>
  <si>
    <t>240 College</t>
  </si>
  <si>
    <t>Woodman</t>
  </si>
  <si>
    <t>091762455A</t>
  </si>
  <si>
    <t>302 College</t>
  </si>
  <si>
    <t>Marshall</t>
  </si>
  <si>
    <t>091762454AC</t>
  </si>
  <si>
    <t>302 College - R</t>
  </si>
  <si>
    <t>McNair</t>
  </si>
  <si>
    <t>27632569C</t>
  </si>
  <si>
    <t>306 College</t>
  </si>
  <si>
    <t>Doan</t>
  </si>
  <si>
    <t>27817257C</t>
  </si>
  <si>
    <t>310 College</t>
  </si>
  <si>
    <t>Hole</t>
  </si>
  <si>
    <t>64262432C</t>
  </si>
  <si>
    <t>312 College</t>
  </si>
  <si>
    <t>Public Safety</t>
  </si>
  <si>
    <t>090707041A/27817546C</t>
  </si>
  <si>
    <t>325 College</t>
  </si>
  <si>
    <t>Bethany</t>
  </si>
  <si>
    <t>091762124A</t>
  </si>
  <si>
    <t>326 College</t>
  </si>
  <si>
    <t>Gurney</t>
  </si>
  <si>
    <t>27817214C</t>
  </si>
  <si>
    <t>330 College</t>
  </si>
  <si>
    <t>Grant</t>
  </si>
  <si>
    <t>64409621C</t>
  </si>
  <si>
    <t>400 College</t>
  </si>
  <si>
    <t>Thornburg</t>
  </si>
  <si>
    <t>27654657C</t>
  </si>
  <si>
    <t>404 College</t>
  </si>
  <si>
    <t>Blue Shutters</t>
  </si>
  <si>
    <t>64262433C</t>
  </si>
  <si>
    <t>408/410 College</t>
  </si>
  <si>
    <t>Edwards</t>
  </si>
  <si>
    <t>091762142AC</t>
  </si>
  <si>
    <t>414 College</t>
  </si>
  <si>
    <t>Hobbs</t>
  </si>
  <si>
    <t>091762452A</t>
  </si>
  <si>
    <t>416 College</t>
  </si>
  <si>
    <t>Wildman</t>
  </si>
  <si>
    <t>27654288C</t>
  </si>
  <si>
    <t>417 College</t>
  </si>
  <si>
    <t>Unnamed</t>
  </si>
  <si>
    <t>091762136AC</t>
  </si>
  <si>
    <t>420 College</t>
  </si>
  <si>
    <t>CCC</t>
  </si>
  <si>
    <t>084647797A</t>
  </si>
  <si>
    <t>426/428 College</t>
  </si>
  <si>
    <t>Duplex</t>
  </si>
  <si>
    <t>091762139AC</t>
  </si>
  <si>
    <t>430 College</t>
  </si>
  <si>
    <t>Joseph Moore</t>
  </si>
  <si>
    <t>27817259C</t>
  </si>
  <si>
    <t>440 College</t>
  </si>
  <si>
    <t>Cutter</t>
  </si>
  <si>
    <t>091762398A</t>
  </si>
  <si>
    <t>446 College</t>
  </si>
  <si>
    <t>Kelly</t>
  </si>
  <si>
    <t>27957165C</t>
  </si>
  <si>
    <t>450 College</t>
  </si>
  <si>
    <t>Garner</t>
  </si>
  <si>
    <t>64409665C</t>
  </si>
  <si>
    <t>712 College</t>
  </si>
  <si>
    <t>President</t>
  </si>
  <si>
    <t>091284382AC</t>
  </si>
  <si>
    <t>805 College</t>
  </si>
  <si>
    <t>VIP</t>
  </si>
  <si>
    <t>092203335A</t>
  </si>
  <si>
    <t>525 SW G</t>
  </si>
  <si>
    <t>Fry</t>
  </si>
  <si>
    <t>64332582C</t>
  </si>
  <si>
    <t xml:space="preserve">130 SW 8th </t>
  </si>
  <si>
    <t>13417612C</t>
  </si>
  <si>
    <t>610 NRW</t>
  </si>
  <si>
    <t>Russell</t>
  </si>
  <si>
    <t>27318788C</t>
  </si>
  <si>
    <t>620 NRW</t>
  </si>
  <si>
    <t>Penn</t>
  </si>
  <si>
    <t>624 NRW</t>
  </si>
  <si>
    <t>Reece</t>
  </si>
  <si>
    <t>27654641C</t>
  </si>
  <si>
    <t>700 NRW/136 SW 7th</t>
  </si>
  <si>
    <t>Wilbur</t>
  </si>
  <si>
    <t>091762070A</t>
  </si>
  <si>
    <t>706 NRW</t>
  </si>
  <si>
    <t>Bright</t>
  </si>
  <si>
    <t>712 NRW</t>
  </si>
  <si>
    <t>Foster</t>
  </si>
  <si>
    <t>091762305A</t>
  </si>
  <si>
    <t>716 NRW</t>
  </si>
  <si>
    <t>Fell</t>
  </si>
  <si>
    <t>27654962C</t>
  </si>
  <si>
    <t>770 NRW</t>
  </si>
  <si>
    <t>Vacant</t>
  </si>
  <si>
    <t>091884007A</t>
  </si>
  <si>
    <t>806 NRW</t>
  </si>
  <si>
    <t>Marmon</t>
  </si>
  <si>
    <t>27632626C</t>
  </si>
  <si>
    <t>900 NRW</t>
  </si>
  <si>
    <t>Mott</t>
  </si>
  <si>
    <t>27318790C</t>
  </si>
  <si>
    <t>912 NRW</t>
  </si>
  <si>
    <t>Darby</t>
  </si>
  <si>
    <t>27654886C</t>
  </si>
  <si>
    <t>701 NRW</t>
  </si>
  <si>
    <t>CST</t>
  </si>
  <si>
    <t xml:space="preserve">Academic </t>
  </si>
  <si>
    <t>W/W/M</t>
  </si>
  <si>
    <t xml:space="preserve">Residential </t>
  </si>
  <si>
    <t>801 NRW</t>
  </si>
  <si>
    <t>Beane</t>
  </si>
  <si>
    <t>97028405C</t>
  </si>
  <si>
    <t>Big Bill Total:</t>
  </si>
  <si>
    <t>Breakdown below</t>
  </si>
  <si>
    <t>CVPA</t>
  </si>
  <si>
    <t>97028418C</t>
  </si>
  <si>
    <t>Sprinkler</t>
  </si>
  <si>
    <t>092224423A</t>
  </si>
  <si>
    <t>97028412C</t>
  </si>
  <si>
    <t>Sprinkler - Soccer</t>
  </si>
  <si>
    <t>97028409C</t>
  </si>
  <si>
    <t xml:space="preserve">701 NRW </t>
  </si>
  <si>
    <t>Sprinkler - Softball</t>
  </si>
  <si>
    <t>97028407C</t>
  </si>
  <si>
    <t>920 Earlham Dr. 6FS</t>
  </si>
  <si>
    <t>Fire Service 6"</t>
  </si>
  <si>
    <t>801 NRW 6FS</t>
  </si>
  <si>
    <t>701 NRW 6FS</t>
  </si>
  <si>
    <t>701 NRW 10FS</t>
  </si>
  <si>
    <t>Fire Service 10"</t>
  </si>
  <si>
    <t>609 W National Rd - ESR</t>
  </si>
  <si>
    <t>Fire Service 4"</t>
  </si>
  <si>
    <t>18 SW 7th</t>
  </si>
  <si>
    <t>092081014AC</t>
  </si>
  <si>
    <t xml:space="preserve"> 609  W NATIONAL RD</t>
  </si>
  <si>
    <t>97028419C</t>
  </si>
  <si>
    <t xml:space="preserve"> 528  W NATIONAL RD</t>
  </si>
  <si>
    <t>27700200C</t>
  </si>
  <si>
    <t xml:space="preserve"> 504  NW 5 St</t>
  </si>
  <si>
    <t>092224787AC</t>
  </si>
  <si>
    <t xml:space="preserve"> 228  College Ave</t>
  </si>
  <si>
    <t>64152782C</t>
  </si>
  <si>
    <t xml:space="preserve"> 230  College Ave</t>
  </si>
  <si>
    <t>27817713C/090707044AC</t>
  </si>
  <si>
    <t>Matlock-Messer, Loose Locker</t>
  </si>
  <si>
    <t>AWC (bottom)</t>
  </si>
  <si>
    <t>8631659/97028376</t>
  </si>
  <si>
    <t>AWC (top)</t>
  </si>
  <si>
    <t>86731673/97028399</t>
  </si>
  <si>
    <t>Barrett</t>
  </si>
  <si>
    <t>86731687/97028411</t>
  </si>
  <si>
    <t>Boiler</t>
  </si>
  <si>
    <t>86731693/97028415</t>
  </si>
  <si>
    <t>Bundy</t>
  </si>
  <si>
    <t>86731663/97028380</t>
  </si>
  <si>
    <t>Carpenter</t>
  </si>
  <si>
    <t>86731660/97028375/97028288</t>
  </si>
  <si>
    <t>Dennis/Noyes</t>
  </si>
  <si>
    <t>86731661/97028424</t>
  </si>
  <si>
    <t>EH (including Cafeteria)</t>
  </si>
  <si>
    <t>86731675/97028400</t>
  </si>
  <si>
    <t>Hoerner</t>
  </si>
  <si>
    <t>86731670/97028402</t>
  </si>
  <si>
    <t>LBC (E. vault)</t>
  </si>
  <si>
    <t>86731682/97028420</t>
  </si>
  <si>
    <t>LBC (fire service)</t>
  </si>
  <si>
    <t>091284083A/27699915</t>
  </si>
  <si>
    <t>LBC (W vault)</t>
  </si>
  <si>
    <t>86731694/97028417</t>
  </si>
  <si>
    <t>Lilly</t>
  </si>
  <si>
    <t>86731685/97028390</t>
  </si>
  <si>
    <t>Maintenance</t>
  </si>
  <si>
    <t>052075123A/27957311</t>
  </si>
  <si>
    <t>OA/Stout</t>
  </si>
  <si>
    <t>88170042/97028386</t>
  </si>
  <si>
    <t>Runyan Bottom</t>
  </si>
  <si>
    <t>86731671/97028423</t>
  </si>
  <si>
    <t>Runyan Top</t>
  </si>
  <si>
    <t>86731674/97028384</t>
  </si>
  <si>
    <t>Stanley</t>
  </si>
  <si>
    <t>86731695/97028379</t>
  </si>
  <si>
    <t>Tyler</t>
  </si>
  <si>
    <t>86731688/97028389</t>
  </si>
  <si>
    <t>Richmond Power &amp; Light (9242)</t>
  </si>
  <si>
    <t>Usage in kWh</t>
  </si>
  <si>
    <t>Overview of Earlham College's Electricity Usage</t>
  </si>
  <si>
    <t>The Heart Area</t>
  </si>
  <si>
    <t>1,110.76</t>
  </si>
  <si>
    <t>Sadler Field Lights</t>
  </si>
  <si>
    <t>995.34</t>
  </si>
  <si>
    <t>Stable (old)</t>
  </si>
  <si>
    <t>34.97</t>
  </si>
  <si>
    <t>1102 Gurney</t>
  </si>
  <si>
    <t>625.41</t>
  </si>
  <si>
    <t>229 Jones House Road</t>
  </si>
  <si>
    <t>Virginia Cottage</t>
  </si>
  <si>
    <t>375.74</t>
  </si>
  <si>
    <t>301 Jones House Road</t>
  </si>
  <si>
    <t>198.88</t>
  </si>
  <si>
    <t>303 Jones House Road</t>
  </si>
  <si>
    <t>188.17</t>
  </si>
  <si>
    <t> </t>
  </si>
  <si>
    <t>1002 Woolman</t>
  </si>
  <si>
    <t>136.67</t>
  </si>
  <si>
    <t>1004 Woolman</t>
  </si>
  <si>
    <t>113.26</t>
  </si>
  <si>
    <t>1012 Woolman</t>
  </si>
  <si>
    <t>123.86</t>
  </si>
  <si>
    <t>1015 Woolman</t>
  </si>
  <si>
    <t>92.74</t>
  </si>
  <si>
    <t>1016 Woolman</t>
  </si>
  <si>
    <t>163.99</t>
  </si>
  <si>
    <t>1017 Woolman</t>
  </si>
  <si>
    <t>69.74</t>
  </si>
  <si>
    <t>1019 Woolman</t>
  </si>
  <si>
    <t>111.44</t>
  </si>
  <si>
    <t>1021 Woolman</t>
  </si>
  <si>
    <t>145.82</t>
  </si>
  <si>
    <t>1022 Woolman</t>
  </si>
  <si>
    <t>129.34</t>
  </si>
  <si>
    <t>1024 Woolman</t>
  </si>
  <si>
    <t>120.19</t>
  </si>
  <si>
    <t>1025 Woolman</t>
  </si>
  <si>
    <t>153.79</t>
  </si>
  <si>
    <t>1028 Woolman</t>
  </si>
  <si>
    <t>76.28</t>
  </si>
  <si>
    <t>1029 Woolman</t>
  </si>
  <si>
    <t>124.25</t>
  </si>
  <si>
    <t>1032 Woolman</t>
  </si>
  <si>
    <t>121.64</t>
  </si>
  <si>
    <t>1035 Woolman</t>
  </si>
  <si>
    <t>28.82</t>
  </si>
  <si>
    <t>1036 Woolman</t>
  </si>
  <si>
    <t>112.62</t>
  </si>
  <si>
    <t>1037 Woolman</t>
  </si>
  <si>
    <t>86.86</t>
  </si>
  <si>
    <t>1038 Woolman</t>
  </si>
  <si>
    <t>106.34</t>
  </si>
  <si>
    <t>1039 Woolman</t>
  </si>
  <si>
    <t>91.44</t>
  </si>
  <si>
    <t>1041 Woolman</t>
  </si>
  <si>
    <t>64.77</t>
  </si>
  <si>
    <t>1042 Woolman</t>
  </si>
  <si>
    <t>107.91</t>
  </si>
  <si>
    <t>1043 Woolman</t>
  </si>
  <si>
    <t>62.55</t>
  </si>
  <si>
    <t>1044 Woolman</t>
  </si>
  <si>
    <t>168.82</t>
  </si>
  <si>
    <t>1045 Woolman</t>
  </si>
  <si>
    <t>86.21</t>
  </si>
  <si>
    <t>1050 Woolman</t>
  </si>
  <si>
    <t>109.61</t>
  </si>
  <si>
    <t>1052 Woolman</t>
  </si>
  <si>
    <t>131.56</t>
  </si>
  <si>
    <t>1003 Gurney</t>
  </si>
  <si>
    <t>128.82</t>
  </si>
  <si>
    <t>1007 Gurney</t>
  </si>
  <si>
    <t>164.25</t>
  </si>
  <si>
    <t>1011 Gurney</t>
  </si>
  <si>
    <t>75.62</t>
  </si>
  <si>
    <t>1013 Gurney</t>
  </si>
  <si>
    <t>85.82</t>
  </si>
  <si>
    <t>1015 Gurney</t>
  </si>
  <si>
    <t>109.48</t>
  </si>
  <si>
    <t>1017 Gurney</t>
  </si>
  <si>
    <t>75.89</t>
  </si>
  <si>
    <t>1023 Gurney</t>
  </si>
  <si>
    <t>220.58</t>
  </si>
  <si>
    <t>1025 Gurney</t>
  </si>
  <si>
    <t>120.72</t>
  </si>
  <si>
    <t>1027 Gurney</t>
  </si>
  <si>
    <t>74.84</t>
  </si>
  <si>
    <t>1029 Gurney</t>
  </si>
  <si>
    <t>59.80</t>
  </si>
  <si>
    <t>1031 Gurney</t>
  </si>
  <si>
    <t>61.76</t>
  </si>
  <si>
    <t>1033 Gurney</t>
  </si>
  <si>
    <t>101.76</t>
  </si>
  <si>
    <t>1035 Gurney</t>
  </si>
  <si>
    <t>161.24</t>
  </si>
  <si>
    <t>1037 Gurney</t>
  </si>
  <si>
    <t>93.40</t>
  </si>
  <si>
    <t>1039 Gurney</t>
  </si>
  <si>
    <t>113.79</t>
  </si>
  <si>
    <t>1041 Gurney</t>
  </si>
  <si>
    <t>77.58</t>
  </si>
  <si>
    <t>1043 Gurney</t>
  </si>
  <si>
    <t>108.69</t>
  </si>
  <si>
    <t>1045 Gurney</t>
  </si>
  <si>
    <t>65.29</t>
  </si>
  <si>
    <t>1051 Gurney</t>
  </si>
  <si>
    <t>182.68</t>
  </si>
  <si>
    <t>1053 Gurney</t>
  </si>
  <si>
    <t>131.96</t>
  </si>
  <si>
    <t>82.04</t>
  </si>
  <si>
    <t>114.18</t>
  </si>
  <si>
    <t>228 College</t>
  </si>
  <si>
    <t>RBC</t>
  </si>
  <si>
    <t>173.27</t>
  </si>
  <si>
    <t>235.75</t>
  </si>
  <si>
    <t>62.02</t>
  </si>
  <si>
    <t>116.79</t>
  </si>
  <si>
    <t>115.10</t>
  </si>
  <si>
    <t>144.77</t>
  </si>
  <si>
    <t>103.88</t>
  </si>
  <si>
    <t>39.81</t>
  </si>
  <si>
    <t>552.87</t>
  </si>
  <si>
    <t>35.36</t>
  </si>
  <si>
    <t>39.02</t>
  </si>
  <si>
    <t>331 College</t>
  </si>
  <si>
    <t>22.29</t>
  </si>
  <si>
    <t>345 College</t>
  </si>
  <si>
    <t>27.92</t>
  </si>
  <si>
    <t>155.49</t>
  </si>
  <si>
    <t>89.87</t>
  </si>
  <si>
    <t>112.09</t>
  </si>
  <si>
    <t>110.26</t>
  </si>
  <si>
    <t>103.30</t>
  </si>
  <si>
    <t>417 College (1)</t>
  </si>
  <si>
    <t>120.46</t>
  </si>
  <si>
    <t>417 College (Rear)</t>
  </si>
  <si>
    <t>22.42</t>
  </si>
  <si>
    <t>262.80</t>
  </si>
  <si>
    <t>426 College</t>
  </si>
  <si>
    <t>125.17</t>
  </si>
  <si>
    <t>428 College</t>
  </si>
  <si>
    <t>204.12</t>
  </si>
  <si>
    <t>145.69</t>
  </si>
  <si>
    <t>179.15</t>
  </si>
  <si>
    <t>108.17</t>
  </si>
  <si>
    <t>153.66</t>
  </si>
  <si>
    <t>91.96</t>
  </si>
  <si>
    <t>496.52</t>
  </si>
  <si>
    <t>64.90</t>
  </si>
  <si>
    <t>105.82</t>
  </si>
  <si>
    <t>33.27</t>
  </si>
  <si>
    <t>130 SW 8th</t>
  </si>
  <si>
    <t>100.33</t>
  </si>
  <si>
    <t>26.34</t>
  </si>
  <si>
    <t>186.47</t>
  </si>
  <si>
    <t>24.38</t>
  </si>
  <si>
    <t>60.07</t>
  </si>
  <si>
    <t>Storage Barn</t>
  </si>
  <si>
    <t>Beane Stadium</t>
  </si>
  <si>
    <t>Boiler/Chiller</t>
  </si>
  <si>
    <t>60,957.85</t>
  </si>
  <si>
    <t>4,117.30</t>
  </si>
  <si>
    <t>Loose V. Locker Room</t>
  </si>
  <si>
    <t>Matlack-Messer Stadium</t>
  </si>
  <si>
    <t>512.56</t>
  </si>
  <si>
    <t>1000 Block Gurney Dr</t>
  </si>
  <si>
    <t>Outdoor lighting</t>
  </si>
  <si>
    <t>600 Block Earlham Dr</t>
  </si>
  <si>
    <t>1002-1028 Woolman</t>
  </si>
  <si>
    <t>Earlham Rear Path</t>
  </si>
  <si>
    <t>506 Colleg Ave Rental</t>
  </si>
  <si>
    <t>1000 Gurney Batting Cage</t>
  </si>
  <si>
    <t>510 College</t>
  </si>
  <si>
    <t xml:space="preserve">Constellation </t>
  </si>
  <si>
    <t>Usage in DTH</t>
  </si>
  <si>
    <t>Natural Gas</t>
  </si>
  <si>
    <t>Account/Meter</t>
  </si>
  <si>
    <t>Overview of Earlham College's Natural Gas Usage</t>
  </si>
  <si>
    <t>Residential</t>
  </si>
  <si>
    <t>Small (CVPA)</t>
  </si>
  <si>
    <t>Jan</t>
  </si>
  <si>
    <t>Large (Boiler)</t>
  </si>
  <si>
    <t>Feb</t>
  </si>
  <si>
    <t>Mar</t>
  </si>
  <si>
    <t>Apr</t>
  </si>
  <si>
    <t>Centerpoint</t>
  </si>
  <si>
    <t>Usage in CCF</t>
  </si>
  <si>
    <t>Jun</t>
  </si>
  <si>
    <t>Jul</t>
  </si>
  <si>
    <t>McNair/Public Safety</t>
  </si>
  <si>
    <t>N1269706</t>
  </si>
  <si>
    <t>32.145</t>
  </si>
  <si>
    <t>83.71</t>
  </si>
  <si>
    <t>Aug</t>
  </si>
  <si>
    <t>N1242795</t>
  </si>
  <si>
    <t>73.347</t>
  </si>
  <si>
    <t>336.94</t>
  </si>
  <si>
    <t>Sep</t>
  </si>
  <si>
    <t>N1084397</t>
  </si>
  <si>
    <t>55.276</t>
  </si>
  <si>
    <t>283.05</t>
  </si>
  <si>
    <t>Oct</t>
  </si>
  <si>
    <t>N1240272</t>
  </si>
  <si>
    <t>39.331</t>
  </si>
  <si>
    <t>233.67</t>
  </si>
  <si>
    <t>Nov</t>
  </si>
  <si>
    <t>N1253726</t>
  </si>
  <si>
    <t>92.481</t>
  </si>
  <si>
    <t>327.97</t>
  </si>
  <si>
    <t>Dec</t>
  </si>
  <si>
    <t>N1242783</t>
  </si>
  <si>
    <t>71.221</t>
  </si>
  <si>
    <t>264.45</t>
  </si>
  <si>
    <t>N1242803</t>
  </si>
  <si>
    <t>40.394</t>
  </si>
  <si>
    <t>15.94</t>
  </si>
  <si>
    <t>N1242817</t>
  </si>
  <si>
    <t>57.402</t>
  </si>
  <si>
    <t>191.42</t>
  </si>
  <si>
    <t>N1242808</t>
  </si>
  <si>
    <t>N1242819</t>
  </si>
  <si>
    <t>N1665873</t>
  </si>
  <si>
    <t>400 1/2 College</t>
  </si>
  <si>
    <t>N1665871</t>
  </si>
  <si>
    <t>N1240246</t>
  </si>
  <si>
    <t>127.64</t>
  </si>
  <si>
    <t>N1240310</t>
  </si>
  <si>
    <t>222.94</t>
  </si>
  <si>
    <t>N1240312</t>
  </si>
  <si>
    <t>119.43</t>
  </si>
  <si>
    <t>N1240302</t>
  </si>
  <si>
    <t>200.96</t>
  </si>
  <si>
    <t>N1240305</t>
  </si>
  <si>
    <t>231.08</t>
  </si>
  <si>
    <t>N1240304</t>
  </si>
  <si>
    <t>252.63</t>
  </si>
  <si>
    <t>N1240306</t>
  </si>
  <si>
    <t>239.96</t>
  </si>
  <si>
    <t>N1240303</t>
  </si>
  <si>
    <t>232.48</t>
  </si>
  <si>
    <t>N1240266</t>
  </si>
  <si>
    <t>87.51</t>
  </si>
  <si>
    <t>N1240242</t>
  </si>
  <si>
    <t>152.86</t>
  </si>
  <si>
    <t>N1346446</t>
  </si>
  <si>
    <t>222.45</t>
  </si>
  <si>
    <t>Anderson Cottage</t>
  </si>
  <si>
    <t>N1548888</t>
  </si>
  <si>
    <t>61.62</t>
  </si>
  <si>
    <t>N0788782</t>
  </si>
  <si>
    <t>108.22</t>
  </si>
  <si>
    <t>N0700100</t>
  </si>
  <si>
    <t>N0788694</t>
  </si>
  <si>
    <t>295.38</t>
  </si>
  <si>
    <t>N0700528</t>
  </si>
  <si>
    <t>157.61</t>
  </si>
  <si>
    <t>N0699962</t>
  </si>
  <si>
    <t>18.61</t>
  </si>
  <si>
    <t>N0788878</t>
  </si>
  <si>
    <t>19.52</t>
  </si>
  <si>
    <t>N0787843</t>
  </si>
  <si>
    <t>N1441738</t>
  </si>
  <si>
    <t>N0788864</t>
  </si>
  <si>
    <t>110.61</t>
  </si>
  <si>
    <t>N1393575</t>
  </si>
  <si>
    <t>332.50</t>
  </si>
  <si>
    <t>N0842078</t>
  </si>
  <si>
    <t>17.98</t>
  </si>
  <si>
    <t>N0787873</t>
  </si>
  <si>
    <t>Residence Hall</t>
  </si>
  <si>
    <t>N1517376</t>
  </si>
  <si>
    <t>576.146</t>
  </si>
  <si>
    <t>285.12</t>
  </si>
  <si>
    <t>N1161607</t>
  </si>
  <si>
    <t>N1396255</t>
  </si>
  <si>
    <t>64.29</t>
  </si>
  <si>
    <t>86.58</t>
  </si>
  <si>
    <t>N1502617</t>
  </si>
  <si>
    <t>840.535</t>
  </si>
  <si>
    <t>571.94</t>
  </si>
  <si>
    <t>N0890787</t>
  </si>
  <si>
    <t>60.591</t>
  </si>
  <si>
    <t>72.45</t>
  </si>
  <si>
    <t>OA</t>
  </si>
  <si>
    <t>N0923820</t>
  </si>
  <si>
    <t>214.726</t>
  </si>
  <si>
    <t>48.77</t>
  </si>
  <si>
    <t>Dennis</t>
  </si>
  <si>
    <t>N1084499</t>
  </si>
  <si>
    <t>N0761056</t>
  </si>
  <si>
    <t>5,130.01</t>
  </si>
  <si>
    <t>N1248867</t>
  </si>
  <si>
    <t>N0890788</t>
  </si>
  <si>
    <t>4.252</t>
  </si>
  <si>
    <t>21.80</t>
  </si>
  <si>
    <t xml:space="preserve">801 NRW </t>
  </si>
  <si>
    <t>N1124041</t>
  </si>
  <si>
    <t>59.08</t>
  </si>
  <si>
    <t>N1233887</t>
  </si>
  <si>
    <t>29.764</t>
  </si>
  <si>
    <t>253.64</t>
  </si>
  <si>
    <t>Unit Gener</t>
  </si>
  <si>
    <t>N1240957</t>
  </si>
  <si>
    <t>47.622</t>
  </si>
  <si>
    <t>138.05</t>
  </si>
  <si>
    <t>229 College Ave</t>
  </si>
  <si>
    <t>N1242846</t>
  </si>
  <si>
    <t>28.701</t>
  </si>
  <si>
    <t>84.24</t>
  </si>
  <si>
    <t>223 College Ave</t>
  </si>
  <si>
    <t>N1637764</t>
  </si>
  <si>
    <t>138.61</t>
  </si>
  <si>
    <t>227 College Ave</t>
  </si>
  <si>
    <t>N1242851</t>
  </si>
  <si>
    <t>149.31</t>
  </si>
  <si>
    <t>504 NW 5th ST</t>
  </si>
  <si>
    <t>N1225185</t>
  </si>
  <si>
    <t>303.64</t>
  </si>
  <si>
    <t>528 NRW</t>
  </si>
  <si>
    <t>N0867173</t>
  </si>
  <si>
    <t>122.94</t>
  </si>
  <si>
    <t>609 NRW</t>
  </si>
  <si>
    <t>N0626223</t>
  </si>
  <si>
    <t>613.28</t>
  </si>
  <si>
    <t>EH</t>
  </si>
  <si>
    <t>N1515912</t>
  </si>
  <si>
    <t>stop</t>
  </si>
  <si>
    <t>Richmond Sanitary District (9245)</t>
  </si>
  <si>
    <t>Unit</t>
  </si>
  <si>
    <t>Wastewater Treatment</t>
  </si>
  <si>
    <t>Overview of Earlham College's Wastewater Usage</t>
  </si>
  <si>
    <t>801 NRW Flow Loss 0726</t>
  </si>
  <si>
    <t>08000-0001151000</t>
  </si>
  <si>
    <t>801 NRW Flow Loss 0746</t>
  </si>
  <si>
    <t>227 College Rental</t>
  </si>
  <si>
    <t>00703-0048589000</t>
  </si>
  <si>
    <t>223 College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</si>
</sst>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Aptos Narrow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2B9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CB2ED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/>
  </cellStyleXfs>
  <cellXfs count="186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44" fontId="0" fillId="3" borderId="6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3" borderId="12" xfId="1" applyFont="1" applyFill="1" applyBorder="1" applyAlignment="1">
      <alignment horizontal="center" vertical="center"/>
    </xf>
    <xf numFmtId="44" fontId="0" fillId="3" borderId="14" xfId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0" applyFont="1" applyAlignment="1">
      <alignment vertical="center" textRotation="90"/>
    </xf>
    <xf numFmtId="0" fontId="1" fillId="0" borderId="2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0" fillId="0" borderId="0" xfId="0" applyNumberFormat="1"/>
    <xf numFmtId="44" fontId="0" fillId="0" borderId="8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14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4" fontId="0" fillId="7" borderId="6" xfId="1" applyFont="1" applyFill="1" applyBorder="1" applyAlignment="1">
      <alignment horizontal="center" vertical="center"/>
    </xf>
    <xf numFmtId="44" fontId="0" fillId="7" borderId="7" xfId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44" fontId="1" fillId="7" borderId="6" xfId="1" applyFont="1" applyFill="1" applyBorder="1" applyAlignment="1">
      <alignment horizontal="center" vertical="center"/>
    </xf>
    <xf numFmtId="44" fontId="0" fillId="7" borderId="12" xfId="1" applyFont="1" applyFill="1" applyBorder="1" applyAlignment="1">
      <alignment horizontal="center" vertical="center"/>
    </xf>
    <xf numFmtId="44" fontId="0" fillId="7" borderId="13" xfId="1" applyFon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4" fontId="0" fillId="7" borderId="14" xfId="1" applyFont="1" applyFill="1" applyBorder="1" applyAlignment="1">
      <alignment horizontal="center" vertical="center"/>
    </xf>
    <xf numFmtId="2" fontId="0" fillId="7" borderId="0" xfId="1" applyNumberFormat="1" applyFont="1" applyFill="1" applyAlignment="1">
      <alignment horizontal="center" vertical="center"/>
    </xf>
    <xf numFmtId="44" fontId="0" fillId="7" borderId="15" xfId="1" applyFont="1" applyFill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44" fontId="0" fillId="7" borderId="16" xfId="1" applyFont="1" applyFill="1" applyBorder="1" applyAlignment="1">
      <alignment horizontal="center" vertical="center"/>
    </xf>
    <xf numFmtId="2" fontId="0" fillId="7" borderId="8" xfId="1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13" borderId="6" xfId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44" fontId="1" fillId="13" borderId="6" xfId="1" applyFont="1" applyFill="1" applyBorder="1" applyAlignment="1">
      <alignment horizontal="center" vertical="center"/>
    </xf>
    <xf numFmtId="44" fontId="0" fillId="13" borderId="7" xfId="1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44" fontId="0" fillId="13" borderId="12" xfId="1" applyFont="1" applyFill="1" applyBorder="1" applyAlignment="1">
      <alignment horizontal="center" vertical="center"/>
    </xf>
    <xf numFmtId="44" fontId="0" fillId="13" borderId="13" xfId="1" applyFont="1" applyFill="1" applyBorder="1" applyAlignment="1">
      <alignment horizontal="center" vertical="center"/>
    </xf>
    <xf numFmtId="44" fontId="0" fillId="13" borderId="14" xfId="1" applyFont="1" applyFill="1" applyBorder="1" applyAlignment="1">
      <alignment horizontal="center" vertical="center"/>
    </xf>
    <xf numFmtId="2" fontId="0" fillId="13" borderId="0" xfId="1" applyNumberFormat="1" applyFont="1" applyFill="1" applyAlignment="1">
      <alignment horizontal="center" vertical="center"/>
    </xf>
    <xf numFmtId="44" fontId="0" fillId="13" borderId="15" xfId="1" applyFont="1" applyFill="1" applyBorder="1" applyAlignment="1">
      <alignment horizontal="center" vertical="center"/>
    </xf>
    <xf numFmtId="2" fontId="0" fillId="13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3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2" xfId="0" applyBorder="1"/>
    <xf numFmtId="0" fontId="1" fillId="0" borderId="28" xfId="0" applyFont="1" applyBorder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0" fillId="16" borderId="0" xfId="1" applyNumberFormat="1" applyFont="1" applyFill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8" fontId="7" fillId="0" borderId="0" xfId="0" applyNumberFormat="1" applyFont="1"/>
    <xf numFmtId="0" fontId="7" fillId="0" borderId="1" xfId="0" applyFont="1" applyBorder="1"/>
    <xf numFmtId="8" fontId="7" fillId="0" borderId="1" xfId="0" applyNumberFormat="1" applyFont="1" applyBorder="1"/>
    <xf numFmtId="0" fontId="8" fillId="0" borderId="0" xfId="0" applyFont="1"/>
    <xf numFmtId="0" fontId="7" fillId="0" borderId="8" xfId="0" applyFont="1" applyBorder="1"/>
    <xf numFmtId="8" fontId="7" fillId="0" borderId="8" xfId="0" applyNumberFormat="1" applyFont="1" applyBorder="1"/>
    <xf numFmtId="44" fontId="3" fillId="0" borderId="0" xfId="0" applyNumberFormat="1" applyFont="1"/>
    <xf numFmtId="44" fontId="1" fillId="0" borderId="0" xfId="0" applyNumberFormat="1" applyFont="1"/>
    <xf numFmtId="0" fontId="7" fillId="17" borderId="43" xfId="0" applyFont="1" applyFill="1" applyBorder="1"/>
    <xf numFmtId="0" fontId="7" fillId="17" borderId="0" xfId="0" applyFont="1" applyFill="1"/>
    <xf numFmtId="0" fontId="7" fillId="0" borderId="3" xfId="0" applyFont="1" applyBorder="1"/>
    <xf numFmtId="44" fontId="7" fillId="0" borderId="0" xfId="0" applyNumberFormat="1" applyFont="1"/>
    <xf numFmtId="44" fontId="7" fillId="17" borderId="43" xfId="0" applyNumberFormat="1" applyFont="1" applyFill="1" applyBorder="1"/>
    <xf numFmtId="44" fontId="7" fillId="0" borderId="8" xfId="0" applyNumberFormat="1" applyFont="1" applyBorder="1"/>
    <xf numFmtId="44" fontId="7" fillId="18" borderId="43" xfId="0" applyNumberFormat="1" applyFont="1" applyFill="1" applyBorder="1"/>
    <xf numFmtId="44" fontId="7" fillId="18" borderId="44" xfId="0" applyNumberFormat="1" applyFont="1" applyFill="1" applyBorder="1"/>
    <xf numFmtId="2" fontId="7" fillId="18" borderId="8" xfId="0" applyNumberFormat="1" applyFont="1" applyFill="1" applyBorder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2" fontId="7" fillId="0" borderId="8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7" borderId="43" xfId="0" applyNumberFormat="1" applyFont="1" applyFill="1" applyBorder="1"/>
    <xf numFmtId="2" fontId="7" fillId="7" borderId="0" xfId="0" applyNumberFormat="1" applyFont="1" applyFill="1" applyAlignment="1">
      <alignment horizontal="center" vertical="center"/>
    </xf>
    <xf numFmtId="44" fontId="0" fillId="7" borderId="43" xfId="1" applyFont="1" applyFill="1" applyBorder="1" applyAlignment="1">
      <alignment horizontal="center" vertical="center"/>
    </xf>
    <xf numFmtId="44" fontId="0" fillId="7" borderId="44" xfId="1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2" xfId="0" applyNumberFormat="1" applyBorder="1"/>
    <xf numFmtId="2" fontId="0" fillId="0" borderId="33" xfId="0" applyNumberFormat="1" applyBorder="1"/>
    <xf numFmtId="0" fontId="9" fillId="0" borderId="0" xfId="0" applyFont="1"/>
    <xf numFmtId="0" fontId="4" fillId="0" borderId="36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19" xfId="0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19" borderId="0" xfId="0" applyFill="1" applyAlignment="1">
      <alignment horizontal="center" vertical="center"/>
    </xf>
    <xf numFmtId="1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7" borderId="6" xfId="1" applyNumberFormat="1" applyFont="1" applyFill="1" applyBorder="1" applyAlignment="1">
      <alignment horizontal="center" vertical="center"/>
    </xf>
    <xf numFmtId="44" fontId="0" fillId="16" borderId="14" xfId="1" applyFont="1" applyFill="1" applyBorder="1" applyAlignment="1">
      <alignment horizontal="center" vertical="center"/>
    </xf>
    <xf numFmtId="3" fontId="9" fillId="0" borderId="0" xfId="0" applyNumberFormat="1" applyFont="1"/>
    <xf numFmtId="1" fontId="9" fillId="0" borderId="0" xfId="0" applyNumberFormat="1" applyFont="1"/>
    <xf numFmtId="0" fontId="4" fillId="0" borderId="36" xfId="0" applyFont="1" applyBorder="1" applyAlignment="1">
      <alignment horizontal="center" vertical="center" wrapText="1"/>
    </xf>
    <xf numFmtId="0" fontId="0" fillId="0" borderId="19" xfId="0" applyBorder="1"/>
    <xf numFmtId="0" fontId="4" fillId="0" borderId="36" xfId="0" applyFont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0" fillId="0" borderId="22" xfId="0" applyBorder="1"/>
    <xf numFmtId="0" fontId="4" fillId="3" borderId="40" xfId="0" applyFont="1" applyFill="1" applyBorder="1" applyAlignment="1">
      <alignment horizontal="center" vertical="center" wrapText="1"/>
    </xf>
    <xf numFmtId="0" fontId="0" fillId="0" borderId="21" xfId="0" applyBorder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6" fillId="4" borderId="0" xfId="0" applyFont="1" applyFill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3" borderId="37" xfId="0" applyFont="1" applyFill="1" applyBorder="1" applyAlignment="1">
      <alignment horizontal="center" vertical="center" wrapText="1"/>
    </xf>
    <xf numFmtId="0" fontId="0" fillId="0" borderId="18" xfId="0" applyBorder="1"/>
    <xf numFmtId="0" fontId="6" fillId="2" borderId="0" xfId="0" applyFont="1" applyFill="1" applyAlignment="1">
      <alignment horizontal="center" vertical="center" textRotation="90"/>
    </xf>
    <xf numFmtId="0" fontId="4" fillId="3" borderId="42" xfId="0" applyFont="1" applyFill="1" applyBorder="1" applyAlignment="1">
      <alignment horizontal="center" vertical="center" wrapText="1"/>
    </xf>
    <xf numFmtId="0" fontId="0" fillId="0" borderId="17" xfId="0" applyBorder="1"/>
    <xf numFmtId="0" fontId="4" fillId="3" borderId="38" xfId="0" applyFont="1" applyFill="1" applyBorder="1" applyAlignment="1">
      <alignment horizontal="center" vertical="center" wrapText="1"/>
    </xf>
    <xf numFmtId="0" fontId="0" fillId="0" borderId="20" xfId="0" applyBorder="1"/>
    <xf numFmtId="0" fontId="4" fillId="0" borderId="41" xfId="0" applyFont="1" applyBorder="1" applyAlignment="1">
      <alignment horizontal="center" vertical="center" wrapText="1"/>
    </xf>
    <xf numFmtId="0" fontId="0" fillId="0" borderId="23" xfId="0" applyBorder="1"/>
    <xf numFmtId="0" fontId="4" fillId="0" borderId="41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4" fillId="6" borderId="40" xfId="0" applyFont="1" applyFill="1" applyBorder="1" applyAlignment="1">
      <alignment horizontal="center" vertical="center" wrapText="1"/>
    </xf>
    <xf numFmtId="0" fontId="4" fillId="10" borderId="3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6" borderId="39" xfId="0" applyFont="1" applyFill="1" applyBorder="1" applyAlignment="1">
      <alignment horizontal="center" vertical="center" wrapText="1"/>
    </xf>
    <xf numFmtId="0" fontId="4" fillId="6" borderId="38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textRotation="90"/>
    </xf>
    <xf numFmtId="0" fontId="4" fillId="6" borderId="37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4" fillId="7" borderId="37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textRotation="90"/>
    </xf>
    <xf numFmtId="0" fontId="4" fillId="7" borderId="42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textRotation="90"/>
    </xf>
    <xf numFmtId="0" fontId="4" fillId="13" borderId="40" xfId="0" applyFont="1" applyFill="1" applyBorder="1" applyAlignment="1">
      <alignment horizontal="center" vertical="center" wrapText="1"/>
    </xf>
    <xf numFmtId="0" fontId="4" fillId="13" borderId="39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 textRotation="90"/>
    </xf>
    <xf numFmtId="0" fontId="4" fillId="13" borderId="38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 textRotation="90"/>
    </xf>
    <xf numFmtId="0" fontId="4" fillId="13" borderId="37" xfId="0" applyFont="1" applyFill="1" applyBorder="1" applyAlignment="1">
      <alignment horizontal="center" vertical="center" wrapText="1"/>
    </xf>
    <xf numFmtId="0" fontId="4" fillId="14" borderId="24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3"/>
  <sheetViews>
    <sheetView topLeftCell="A70" zoomScale="111" zoomScaleNormal="75" workbookViewId="0">
      <pane xSplit="3" topLeftCell="D1" activePane="topRight" state="frozen"/>
      <selection pane="topRight" activeCell="C96" sqref="C96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17.875" style="74" customWidth="1"/>
    <col min="6" max="6" width="21.625" style="74" bestFit="1" customWidth="1"/>
    <col min="8" max="8" width="13.625" bestFit="1" customWidth="1"/>
    <col min="10" max="10" width="14.625" bestFit="1" customWidth="1"/>
    <col min="39" max="39" width="14" bestFit="1" customWidth="1"/>
    <col min="40" max="41" width="14" customWidth="1"/>
  </cols>
  <sheetData>
    <row r="1" spans="1:43" s="1" customFormat="1" ht="25.5" customHeight="1" x14ac:dyDescent="0.5">
      <c r="A1" s="141" t="s">
        <v>0</v>
      </c>
      <c r="B1" s="142"/>
      <c r="C1" s="122">
        <v>2024</v>
      </c>
      <c r="D1" s="72" t="s">
        <v>1</v>
      </c>
      <c r="E1" s="122"/>
      <c r="F1" s="2"/>
    </row>
    <row r="2" spans="1:43" x14ac:dyDescent="0.5">
      <c r="D2" t="s">
        <v>2</v>
      </c>
      <c r="S2" s="30"/>
    </row>
    <row r="3" spans="1:43" x14ac:dyDescent="0.5">
      <c r="X3" s="88"/>
    </row>
    <row r="4" spans="1:43" s="2" customFormat="1" ht="20.100000000000001" customHeight="1" x14ac:dyDescent="0.5">
      <c r="A4" s="148" t="s">
        <v>3</v>
      </c>
      <c r="B4" s="136" t="s">
        <v>4</v>
      </c>
      <c r="C4" s="136" t="s">
        <v>5</v>
      </c>
      <c r="D4" s="136" t="s">
        <v>6</v>
      </c>
      <c r="E4" s="119"/>
      <c r="F4" s="155" t="s">
        <v>7</v>
      </c>
      <c r="G4" s="149" t="s">
        <v>8</v>
      </c>
      <c r="H4" s="146" t="s">
        <v>9</v>
      </c>
      <c r="I4" s="134" t="s">
        <v>10</v>
      </c>
      <c r="J4" s="134" t="s">
        <v>11</v>
      </c>
      <c r="K4" s="151" t="s">
        <v>12</v>
      </c>
      <c r="L4" s="146" t="s">
        <v>13</v>
      </c>
      <c r="M4" s="134" t="s">
        <v>14</v>
      </c>
      <c r="N4" s="134" t="s">
        <v>15</v>
      </c>
      <c r="O4" s="139" t="s">
        <v>16</v>
      </c>
      <c r="P4" s="137" t="s">
        <v>17</v>
      </c>
      <c r="Q4" s="134" t="s">
        <v>18</v>
      </c>
      <c r="R4" s="134" t="s">
        <v>19</v>
      </c>
      <c r="S4" s="139" t="s">
        <v>20</v>
      </c>
      <c r="T4" s="137" t="s">
        <v>21</v>
      </c>
      <c r="U4" s="134" t="s">
        <v>22</v>
      </c>
      <c r="V4" s="134" t="s">
        <v>23</v>
      </c>
      <c r="W4" s="139" t="s">
        <v>24</v>
      </c>
      <c r="X4" s="137" t="s">
        <v>25</v>
      </c>
      <c r="Y4" s="134" t="s">
        <v>26</v>
      </c>
      <c r="Z4" s="134" t="s">
        <v>27</v>
      </c>
      <c r="AA4" s="139" t="s">
        <v>28</v>
      </c>
      <c r="AB4" s="137" t="s">
        <v>29</v>
      </c>
      <c r="AC4" s="134" t="s">
        <v>30</v>
      </c>
      <c r="AD4" s="153" t="s">
        <v>31</v>
      </c>
      <c r="AF4" s="143" t="s">
        <v>32</v>
      </c>
      <c r="AH4" s="156" t="s">
        <v>33</v>
      </c>
      <c r="AI4" s="157"/>
      <c r="AJ4" s="157"/>
      <c r="AK4" s="157"/>
      <c r="AL4" s="157"/>
      <c r="AM4" s="157"/>
      <c r="AN4" s="157"/>
      <c r="AO4" s="157"/>
      <c r="AP4" s="158"/>
    </row>
    <row r="5" spans="1:43" s="2" customFormat="1" ht="20.100000000000001" customHeight="1" x14ac:dyDescent="0.5">
      <c r="A5" s="144"/>
      <c r="B5" s="135"/>
      <c r="C5" s="135"/>
      <c r="D5" s="135"/>
      <c r="E5" s="123" t="s">
        <v>34</v>
      </c>
      <c r="F5" s="154"/>
      <c r="G5" s="150"/>
      <c r="H5" s="147"/>
      <c r="I5" s="135"/>
      <c r="J5" s="135"/>
      <c r="K5" s="152"/>
      <c r="L5" s="147"/>
      <c r="M5" s="135"/>
      <c r="N5" s="135"/>
      <c r="O5" s="140"/>
      <c r="P5" s="138"/>
      <c r="Q5" s="135"/>
      <c r="R5" s="135"/>
      <c r="S5" s="140"/>
      <c r="T5" s="138"/>
      <c r="U5" s="135"/>
      <c r="V5" s="135"/>
      <c r="W5" s="140"/>
      <c r="X5" s="138"/>
      <c r="Y5" s="135"/>
      <c r="Z5" s="135"/>
      <c r="AA5" s="140"/>
      <c r="AB5" s="138"/>
      <c r="AC5" s="135"/>
      <c r="AD5" s="154"/>
      <c r="AF5" s="144"/>
      <c r="AH5" s="76" t="s">
        <v>35</v>
      </c>
      <c r="AI5" s="77" t="s">
        <v>36</v>
      </c>
      <c r="AJ5" s="78" t="s">
        <v>37</v>
      </c>
      <c r="AK5" s="78" t="s">
        <v>38</v>
      </c>
      <c r="AL5" s="78" t="s">
        <v>39</v>
      </c>
      <c r="AM5" s="78" t="s">
        <v>40</v>
      </c>
      <c r="AN5" s="78" t="s">
        <v>41</v>
      </c>
      <c r="AO5" s="39" t="s">
        <v>42</v>
      </c>
      <c r="AP5" s="83" t="s">
        <v>43</v>
      </c>
    </row>
    <row r="6" spans="1:43" x14ac:dyDescent="0.5">
      <c r="A6" s="145"/>
      <c r="B6" s="35" t="s">
        <v>44</v>
      </c>
      <c r="C6" s="3" t="s">
        <v>45</v>
      </c>
      <c r="D6" s="3" t="s">
        <v>43</v>
      </c>
      <c r="E6" s="124">
        <v>220005467464</v>
      </c>
      <c r="F6" s="74" t="s">
        <v>46</v>
      </c>
      <c r="G6" s="9">
        <v>50.21</v>
      </c>
      <c r="H6" s="15">
        <v>700</v>
      </c>
      <c r="I6" s="10">
        <v>172.27</v>
      </c>
      <c r="J6" s="16">
        <v>70</v>
      </c>
      <c r="K6" s="12"/>
      <c r="L6" s="14"/>
      <c r="M6" s="10"/>
      <c r="N6" s="16"/>
      <c r="O6" s="13"/>
      <c r="P6" s="18"/>
      <c r="Q6" s="10"/>
      <c r="R6" s="16"/>
      <c r="S6" s="13">
        <v>172.27</v>
      </c>
      <c r="T6" s="14">
        <v>0</v>
      </c>
      <c r="U6" s="90">
        <v>172.27</v>
      </c>
      <c r="V6" s="89">
        <v>190</v>
      </c>
      <c r="W6" s="13">
        <v>65.73</v>
      </c>
      <c r="X6" s="14">
        <v>2904</v>
      </c>
      <c r="Y6" s="10"/>
      <c r="Z6" s="16"/>
      <c r="AA6" s="13"/>
      <c r="AB6" s="14"/>
      <c r="AC6" s="10"/>
      <c r="AD6" s="19"/>
      <c r="AF6" s="145"/>
      <c r="AH6" s="24" t="s">
        <v>47</v>
      </c>
      <c r="AI6" s="16">
        <f>SUM(H6:H91)</f>
        <v>3151485</v>
      </c>
      <c r="AJ6" s="31">
        <f>SUM(G6:G91)</f>
        <v>21538.33</v>
      </c>
      <c r="AK6" s="88">
        <f>H73+H82</f>
        <v>42000</v>
      </c>
      <c r="AL6" s="88">
        <f>H7+H31+H32+H33+H34+H41+H42+H52+H53+H77</f>
        <v>1540041</v>
      </c>
      <c r="AM6" s="46">
        <f>H74</f>
        <v>0</v>
      </c>
      <c r="AN6" s="16">
        <f>SUM(H9:H16) + SUM(H18:H29)</f>
        <v>217076</v>
      </c>
      <c r="AO6" s="16">
        <f>SUM(H35:H37)+SUM(H39:H40)+SUM(H43:H51)+SUM(H54:H56)+H59+SUM(H61:H71)</f>
        <v>191735</v>
      </c>
      <c r="AP6" s="116">
        <f>H6+H75+H83+H84+H85+H86+H87</f>
        <v>1125200</v>
      </c>
      <c r="AQ6" s="88">
        <f t="shared" ref="AQ6:AQ13" si="0">AM6+AN6+AO6</f>
        <v>408811</v>
      </c>
    </row>
    <row r="7" spans="1:43" x14ac:dyDescent="0.5">
      <c r="A7" s="145"/>
      <c r="B7" s="35" t="s">
        <v>48</v>
      </c>
      <c r="C7" s="3" t="s">
        <v>49</v>
      </c>
      <c r="D7" s="3" t="s">
        <v>39</v>
      </c>
      <c r="E7" s="124">
        <v>210005936260</v>
      </c>
      <c r="F7" s="74">
        <v>27632570</v>
      </c>
      <c r="G7" s="9">
        <v>172.82</v>
      </c>
      <c r="H7" s="14">
        <v>11627</v>
      </c>
      <c r="I7" s="10">
        <v>363.93</v>
      </c>
      <c r="J7" s="16">
        <v>17990</v>
      </c>
      <c r="K7" s="12"/>
      <c r="L7" s="14"/>
      <c r="M7" s="10"/>
      <c r="N7" s="16"/>
      <c r="O7" s="13"/>
      <c r="P7" s="18"/>
      <c r="Q7" s="10"/>
      <c r="R7" s="16"/>
      <c r="S7" s="13">
        <v>52.17</v>
      </c>
      <c r="T7" s="14">
        <v>1800</v>
      </c>
      <c r="U7" s="90">
        <v>62.38</v>
      </c>
      <c r="V7" s="89">
        <v>2631</v>
      </c>
      <c r="W7" s="13">
        <v>95.02</v>
      </c>
      <c r="X7" s="14">
        <v>5200</v>
      </c>
      <c r="Y7" s="10"/>
      <c r="Z7" s="16"/>
      <c r="AA7" s="13"/>
      <c r="AB7" s="14"/>
      <c r="AC7" s="10"/>
      <c r="AD7" s="19"/>
      <c r="AF7" s="145"/>
      <c r="AH7" s="25" t="s">
        <v>50</v>
      </c>
      <c r="AI7" s="16">
        <f>SUM(J6:J91)</f>
        <v>1516180</v>
      </c>
      <c r="AJ7" s="32">
        <f>SUM(I6:I91)</f>
        <v>10455.670000000002</v>
      </c>
      <c r="AK7" s="88">
        <f>J73+J82</f>
        <v>175400</v>
      </c>
      <c r="AL7" s="88">
        <f>J7+J31+J32+J33+J34+J41+J42+J52+J53+J77</f>
        <v>21182</v>
      </c>
      <c r="AM7" s="16">
        <f>J74</f>
        <v>0</v>
      </c>
      <c r="AN7" s="16">
        <f>SUM(J9:J16) + SUM(J18:J29)</f>
        <v>27178</v>
      </c>
      <c r="AO7" s="16">
        <f>SUM(J35:J37)+SUM(J39:J40)+SUM(J43:J51)+SUM(J54:J56)+J59+SUM(J61:J71)</f>
        <v>39760</v>
      </c>
      <c r="AP7" s="116">
        <f>J6+J75+J83+J84+J85+J86+J87</f>
        <v>1217870</v>
      </c>
      <c r="AQ7" s="88">
        <f t="shared" si="0"/>
        <v>66938</v>
      </c>
    </row>
    <row r="8" spans="1:43" x14ac:dyDescent="0.5">
      <c r="A8" s="145"/>
      <c r="B8" s="35" t="s">
        <v>51</v>
      </c>
      <c r="C8" s="3" t="s">
        <v>52</v>
      </c>
      <c r="D8" s="3" t="s">
        <v>52</v>
      </c>
      <c r="E8" s="124">
        <v>220040645175</v>
      </c>
      <c r="F8" s="125" t="s">
        <v>53</v>
      </c>
      <c r="G8" s="9">
        <v>369.42</v>
      </c>
      <c r="H8" s="15">
        <v>19140</v>
      </c>
      <c r="I8" s="10">
        <v>175.75</v>
      </c>
      <c r="J8" s="16">
        <v>11865</v>
      </c>
      <c r="K8" s="12"/>
      <c r="L8" s="14"/>
      <c r="M8" s="10"/>
      <c r="N8" s="16"/>
      <c r="O8" s="13"/>
      <c r="P8" s="18"/>
      <c r="Q8" s="10"/>
      <c r="R8" s="16"/>
      <c r="S8" s="13">
        <v>172.27</v>
      </c>
      <c r="T8" s="14">
        <v>30</v>
      </c>
      <c r="U8" s="90">
        <v>172.27</v>
      </c>
      <c r="V8" s="89">
        <v>10</v>
      </c>
      <c r="W8" s="13">
        <v>172.27</v>
      </c>
      <c r="X8" s="14">
        <v>900</v>
      </c>
      <c r="Y8" s="10"/>
      <c r="Z8" s="16"/>
      <c r="AA8" s="13"/>
      <c r="AB8" s="14"/>
      <c r="AC8" s="10"/>
      <c r="AD8" s="19"/>
      <c r="AF8" s="145"/>
      <c r="AH8" s="25" t="s">
        <v>54</v>
      </c>
      <c r="AI8" s="16">
        <f>SUM(L6:L91)</f>
        <v>791200</v>
      </c>
      <c r="AJ8" s="32">
        <f>SUM(K6:K91)</f>
        <v>5153.26</v>
      </c>
      <c r="AK8" s="88">
        <f>L73+L82</f>
        <v>199600</v>
      </c>
      <c r="AL8" s="88">
        <f>L7+L31+L32+L33+L34+L41+L42+L52+L53+L77</f>
        <v>0</v>
      </c>
      <c r="AM8" s="16">
        <f>L74</f>
        <v>0</v>
      </c>
      <c r="AN8" s="16">
        <f>SUM(L9:L16) + SUM(L18:L29)</f>
        <v>0</v>
      </c>
      <c r="AO8" s="16">
        <f>SUM(L35:L37)+SUM(L39:L40)+SUM(L43:L51)+SUM(L54:L56)+L59+SUM(L61:L71)</f>
        <v>0</v>
      </c>
      <c r="AP8" s="116">
        <f>L6+L75+L83+L84+L85+L86+L87</f>
        <v>591600</v>
      </c>
      <c r="AQ8" s="88">
        <f t="shared" si="0"/>
        <v>0</v>
      </c>
    </row>
    <row r="9" spans="1:43" x14ac:dyDescent="0.5">
      <c r="A9" s="145"/>
      <c r="B9" s="35" t="s">
        <v>55</v>
      </c>
      <c r="C9" s="3" t="s">
        <v>41</v>
      </c>
      <c r="D9" s="3" t="s">
        <v>41</v>
      </c>
      <c r="E9" s="124">
        <v>220025145348</v>
      </c>
      <c r="F9" s="4" t="s">
        <v>56</v>
      </c>
      <c r="G9" s="9">
        <v>54.04</v>
      </c>
      <c r="H9" s="15">
        <v>1800</v>
      </c>
      <c r="I9" s="10"/>
      <c r="J9" s="16"/>
      <c r="K9" s="12"/>
      <c r="L9" s="14"/>
      <c r="M9" s="10"/>
      <c r="N9" s="16"/>
      <c r="O9" s="13"/>
      <c r="P9" s="18"/>
      <c r="Q9" s="10"/>
      <c r="R9" s="16"/>
      <c r="S9" s="13">
        <v>79.180000000000007</v>
      </c>
      <c r="T9" s="14">
        <v>4000</v>
      </c>
      <c r="U9" s="89">
        <v>95.14</v>
      </c>
      <c r="V9" s="89">
        <v>5300</v>
      </c>
      <c r="W9" s="13">
        <v>103.74</v>
      </c>
      <c r="X9" s="14">
        <v>6000</v>
      </c>
      <c r="Y9" s="10"/>
      <c r="Z9" s="16"/>
      <c r="AA9" s="13"/>
      <c r="AB9" s="14"/>
      <c r="AC9" s="10"/>
      <c r="AD9" s="19"/>
      <c r="AF9" s="145"/>
      <c r="AH9" s="25" t="s">
        <v>57</v>
      </c>
      <c r="AI9" s="16">
        <f>SUM(N6:N91)</f>
        <v>724200</v>
      </c>
      <c r="AJ9" s="32">
        <f>SUM(M6:M91)</f>
        <v>4917.7700000000004</v>
      </c>
      <c r="AK9" s="88">
        <f>N73+N82</f>
        <v>235400</v>
      </c>
      <c r="AL9" s="88">
        <f>N7+N31+N32+N33+N34+N41+N42+N52+N53+N77</f>
        <v>0</v>
      </c>
      <c r="AM9" s="16">
        <f>N74</f>
        <v>0</v>
      </c>
      <c r="AN9" s="16">
        <f>SUM(N9:N16) + SUM(N18:N29)</f>
        <v>0</v>
      </c>
      <c r="AO9" s="16">
        <f>SUM(N35:N37)+SUM(N39:N40)+SUM(N43:N51)+SUM(N54:N56)+N59+SUM(N61:N71)</f>
        <v>0</v>
      </c>
      <c r="AP9" s="116">
        <f>N6+N75+N83+N84+N85+N86+N87</f>
        <v>488800</v>
      </c>
      <c r="AQ9" s="88">
        <f t="shared" si="0"/>
        <v>0</v>
      </c>
    </row>
    <row r="10" spans="1:43" x14ac:dyDescent="0.5">
      <c r="A10" s="145"/>
      <c r="B10" s="35" t="s">
        <v>58</v>
      </c>
      <c r="C10" s="3" t="s">
        <v>41</v>
      </c>
      <c r="D10" s="3" t="s">
        <v>41</v>
      </c>
      <c r="E10" s="124">
        <v>220025145379</v>
      </c>
      <c r="F10" s="4" t="s">
        <v>59</v>
      </c>
      <c r="G10" s="9">
        <v>25.55</v>
      </c>
      <c r="H10" s="15"/>
      <c r="I10" s="10"/>
      <c r="J10" s="16"/>
      <c r="K10" s="12"/>
      <c r="L10" s="14"/>
      <c r="M10" s="10"/>
      <c r="N10" s="16"/>
      <c r="O10" s="13"/>
      <c r="P10" s="18"/>
      <c r="Q10" s="10"/>
      <c r="R10" s="16"/>
      <c r="S10" s="13">
        <v>33.700000000000003</v>
      </c>
      <c r="T10" s="14">
        <v>2400</v>
      </c>
      <c r="U10" s="89">
        <v>46.57</v>
      </c>
      <c r="V10" s="89">
        <v>400</v>
      </c>
      <c r="W10" s="13">
        <v>40.53</v>
      </c>
      <c r="X10" s="14">
        <v>2800</v>
      </c>
      <c r="Y10" s="10"/>
      <c r="Z10" s="16"/>
      <c r="AA10" s="13"/>
      <c r="AB10" s="14"/>
      <c r="AC10" s="10"/>
      <c r="AD10" s="19"/>
      <c r="AF10" s="145"/>
      <c r="AH10" s="25" t="s">
        <v>60</v>
      </c>
      <c r="AI10" s="16">
        <f>SUM(P6:P91)</f>
        <v>215500</v>
      </c>
      <c r="AJ10" s="32">
        <f>SUM(O6:O91)</f>
        <v>2318.0699999999997</v>
      </c>
      <c r="AK10" s="88">
        <f>P73+P82</f>
        <v>211100</v>
      </c>
      <c r="AL10" s="88">
        <f>P7+P31+P32+P33+P34+P41+P42+P52+P53+P77</f>
        <v>0</v>
      </c>
      <c r="AM10" s="16">
        <f>P74</f>
        <v>0</v>
      </c>
      <c r="AN10" s="16">
        <f>SUM(P9:P16) + SUM(P18:P29)</f>
        <v>0</v>
      </c>
      <c r="AO10" s="16">
        <f>SUM(P35:P37)+SUM(P39:P40)+SUM(P43:P51)+SUM(P54:P56)+P59+SUM(P61:P71)</f>
        <v>0</v>
      </c>
      <c r="AP10" s="116">
        <f>P6+P75+P83+P84+P85+P86+P87</f>
        <v>4400</v>
      </c>
      <c r="AQ10" s="88">
        <f t="shared" si="0"/>
        <v>0</v>
      </c>
    </row>
    <row r="11" spans="1:43" x14ac:dyDescent="0.5">
      <c r="A11" s="145"/>
      <c r="B11" s="35" t="s">
        <v>61</v>
      </c>
      <c r="C11" s="3" t="s">
        <v>41</v>
      </c>
      <c r="D11" s="3" t="s">
        <v>41</v>
      </c>
      <c r="E11" s="124">
        <v>220025145423</v>
      </c>
      <c r="F11" s="4" t="s">
        <v>62</v>
      </c>
      <c r="G11" s="9">
        <v>24.57</v>
      </c>
      <c r="H11" s="15">
        <v>922</v>
      </c>
      <c r="I11" s="10">
        <v>36.11</v>
      </c>
      <c r="J11" s="16">
        <v>2440</v>
      </c>
      <c r="K11" s="12"/>
      <c r="L11" s="14"/>
      <c r="M11" s="10"/>
      <c r="N11" s="16"/>
      <c r="O11" s="13"/>
      <c r="P11" s="18"/>
      <c r="Q11" s="10"/>
      <c r="R11" s="16"/>
      <c r="S11" s="13">
        <v>24.57</v>
      </c>
      <c r="T11" s="14">
        <v>748</v>
      </c>
      <c r="U11" s="90">
        <v>25.47</v>
      </c>
      <c r="V11" s="89">
        <v>1573</v>
      </c>
      <c r="W11" s="13">
        <v>26.34</v>
      </c>
      <c r="X11" s="14">
        <v>1644</v>
      </c>
      <c r="Y11" s="10"/>
      <c r="Z11" s="16"/>
      <c r="AA11" s="13"/>
      <c r="AB11" s="14"/>
      <c r="AC11" s="10"/>
      <c r="AD11" s="19"/>
      <c r="AF11" s="145"/>
      <c r="AH11" s="25" t="s">
        <v>63</v>
      </c>
      <c r="AI11" s="16">
        <f>SUM(R6:R91)</f>
        <v>167500</v>
      </c>
      <c r="AJ11" s="32">
        <f>SUM(Q6:Q91)</f>
        <v>2187.0600000000004</v>
      </c>
      <c r="AK11" s="88">
        <f>R73+R82</f>
        <v>116000</v>
      </c>
      <c r="AL11" s="88">
        <f>R7+R31+R32+R33+R34+R41+R42+R52+R53+R77</f>
        <v>0</v>
      </c>
      <c r="AM11" s="16">
        <f>R74</f>
        <v>0</v>
      </c>
      <c r="AN11" s="16">
        <f>SUM(R9:R16) + SUM(R18:R29)</f>
        <v>0</v>
      </c>
      <c r="AO11" s="16">
        <f>SUM(R35:R37)+SUM(R39:R40)+SUM(R43:R51)+SUM(R54:R56)+R59+SUM(R61:R71)</f>
        <v>0</v>
      </c>
      <c r="AP11" s="116">
        <f>R6+R75+R83+R84+R85+R86+R87</f>
        <v>51500</v>
      </c>
      <c r="AQ11" s="88">
        <f t="shared" si="0"/>
        <v>0</v>
      </c>
    </row>
    <row r="12" spans="1:43" x14ac:dyDescent="0.5">
      <c r="A12" s="145"/>
      <c r="B12" s="35" t="s">
        <v>64</v>
      </c>
      <c r="C12" s="3" t="s">
        <v>41</v>
      </c>
      <c r="D12" s="3" t="s">
        <v>41</v>
      </c>
      <c r="E12" s="124">
        <v>220025145515</v>
      </c>
      <c r="F12" s="4" t="s">
        <v>65</v>
      </c>
      <c r="G12" s="9">
        <v>53.4</v>
      </c>
      <c r="H12" s="15">
        <v>1900</v>
      </c>
      <c r="I12" s="10">
        <v>95.14</v>
      </c>
      <c r="J12" s="16">
        <v>5300</v>
      </c>
      <c r="K12" s="12"/>
      <c r="L12" s="14"/>
      <c r="M12" s="10"/>
      <c r="N12" s="16"/>
      <c r="O12" s="13"/>
      <c r="P12" s="18"/>
      <c r="Q12" s="10"/>
      <c r="R12" s="16"/>
      <c r="S12" s="13">
        <v>82.87</v>
      </c>
      <c r="T12" s="14">
        <v>4300</v>
      </c>
      <c r="U12" s="90">
        <v>87.78</v>
      </c>
      <c r="V12" s="89">
        <v>4700</v>
      </c>
      <c r="W12" s="13">
        <v>82.87</v>
      </c>
      <c r="X12" s="14">
        <v>4300</v>
      </c>
      <c r="Y12" s="10"/>
      <c r="Z12" s="16"/>
      <c r="AA12" s="13"/>
      <c r="AB12" s="14"/>
      <c r="AC12" s="10"/>
      <c r="AD12" s="19"/>
      <c r="AF12" s="145"/>
      <c r="AH12" s="25" t="s">
        <v>66</v>
      </c>
      <c r="AI12" s="16">
        <f>SUM(T6:T91)</f>
        <v>1519294</v>
      </c>
      <c r="AJ12" s="30">
        <f>SUM(S6:S91)</f>
        <v>13993.69</v>
      </c>
      <c r="AK12" s="88">
        <f>T73+T82</f>
        <v>161800</v>
      </c>
      <c r="AL12" s="88">
        <f>T7+T31+T32+T33+T34+T41+T42+T52+T53+T77</f>
        <v>1227330</v>
      </c>
      <c r="AM12" s="16">
        <f>T74</f>
        <v>0</v>
      </c>
      <c r="AN12" s="16">
        <f>SUM(T9:T16) + SUM(T18:T29)</f>
        <v>45887</v>
      </c>
      <c r="AO12" s="16">
        <f>SUM(T35:T37)+SUM(T39:T40)+SUM(T43:T51)+SUM(T54:T56)+T59+SUM(T61:T71)</f>
        <v>68781</v>
      </c>
      <c r="AP12" s="116">
        <f>T6+T75+T83+T84+T85+T86+T87</f>
        <v>8300</v>
      </c>
      <c r="AQ12" s="88">
        <f t="shared" si="0"/>
        <v>114668</v>
      </c>
    </row>
    <row r="13" spans="1:43" x14ac:dyDescent="0.5">
      <c r="A13" s="145"/>
      <c r="B13" s="35" t="s">
        <v>67</v>
      </c>
      <c r="C13" s="3" t="s">
        <v>41</v>
      </c>
      <c r="D13" s="3" t="s">
        <v>41</v>
      </c>
      <c r="E13" s="124">
        <v>220025145522</v>
      </c>
      <c r="F13" s="4" t="s">
        <v>68</v>
      </c>
      <c r="G13" s="9">
        <v>72.8</v>
      </c>
      <c r="H13" s="15">
        <v>5236</v>
      </c>
      <c r="I13" s="10"/>
      <c r="J13" s="16"/>
      <c r="K13" s="12"/>
      <c r="L13" s="14"/>
      <c r="M13" s="10"/>
      <c r="N13" s="16"/>
      <c r="O13" s="13"/>
      <c r="P13" s="18"/>
      <c r="Q13" s="10"/>
      <c r="R13" s="16"/>
      <c r="S13" s="13">
        <v>33.700000000000003</v>
      </c>
      <c r="T13" s="14">
        <v>2244</v>
      </c>
      <c r="U13" s="89">
        <v>39.840000000000003</v>
      </c>
      <c r="V13" s="89">
        <v>300</v>
      </c>
      <c r="W13" s="13">
        <v>38.08</v>
      </c>
      <c r="X13" s="14">
        <v>2600</v>
      </c>
      <c r="Y13" s="10"/>
      <c r="Z13" s="16"/>
      <c r="AA13" s="13"/>
      <c r="AB13" s="14"/>
      <c r="AC13" s="10"/>
      <c r="AD13" s="19"/>
      <c r="AF13" s="145"/>
      <c r="AH13" s="25" t="s">
        <v>69</v>
      </c>
      <c r="AI13" s="16">
        <f>SUM(V6:V91)</f>
        <v>1686970</v>
      </c>
      <c r="AJ13" s="30">
        <f>SUM(U6:U91)</f>
        <v>15284.620000000004</v>
      </c>
      <c r="AK13" s="3">
        <f>V73+V82</f>
        <v>210200</v>
      </c>
      <c r="AL13" s="3">
        <f>V7+V31+V32+V33+V34+V41+V42+V52+V53+V77</f>
        <v>1273432</v>
      </c>
      <c r="AM13" s="3">
        <f>V74</f>
        <v>0</v>
      </c>
      <c r="AN13" s="3">
        <f>SUM(V9:V16) + SUM(V18:V29)</f>
        <v>41782</v>
      </c>
      <c r="AO13" s="3">
        <f>SUM(V35:V37)+SUM(V39:V40)+SUM(V43:V51)+SUM(V54:V56)+V59+SUM(V61:V71)</f>
        <v>148257</v>
      </c>
      <c r="AP13" s="84">
        <f>V6+V75+V83+V84+V85+V86+V87</f>
        <v>7290</v>
      </c>
      <c r="AQ13" s="88">
        <f t="shared" si="0"/>
        <v>190039</v>
      </c>
    </row>
    <row r="14" spans="1:43" x14ac:dyDescent="0.5">
      <c r="A14" s="145"/>
      <c r="B14" s="35" t="s">
        <v>70</v>
      </c>
      <c r="C14" s="3" t="s">
        <v>41</v>
      </c>
      <c r="D14" s="3" t="s">
        <v>41</v>
      </c>
      <c r="E14" s="124">
        <v>220025145546</v>
      </c>
      <c r="F14" s="4" t="s">
        <v>71</v>
      </c>
      <c r="G14" s="9">
        <v>25.56</v>
      </c>
      <c r="H14" s="15">
        <v>1496</v>
      </c>
      <c r="I14" s="10"/>
      <c r="J14" s="16"/>
      <c r="K14" s="12"/>
      <c r="L14" s="14"/>
      <c r="M14" s="10"/>
      <c r="N14" s="16"/>
      <c r="O14" s="13"/>
      <c r="P14" s="18"/>
      <c r="Q14" s="10"/>
      <c r="R14" s="16"/>
      <c r="S14" s="13">
        <v>24.57</v>
      </c>
      <c r="T14" s="14">
        <v>0</v>
      </c>
      <c r="U14" s="89">
        <v>44.12</v>
      </c>
      <c r="V14" s="89">
        <v>400</v>
      </c>
      <c r="W14" s="13">
        <v>61.4</v>
      </c>
      <c r="X14" s="14">
        <v>4500</v>
      </c>
      <c r="Y14" s="10"/>
      <c r="Z14" s="16"/>
      <c r="AA14" s="13"/>
      <c r="AB14" s="14"/>
      <c r="AC14" s="10"/>
      <c r="AD14" s="19"/>
      <c r="AF14" s="145"/>
      <c r="AH14" s="25" t="s">
        <v>72</v>
      </c>
      <c r="AI14" s="16">
        <f>SUM(X6:X91)</f>
        <v>416068</v>
      </c>
      <c r="AJ14" s="30">
        <f>SUM(W6:W91)</f>
        <v>8208.07</v>
      </c>
      <c r="AK14" s="88">
        <f>R76+R85</f>
        <v>500</v>
      </c>
      <c r="AL14" s="16">
        <f>X7+X31+X32+X33+X34+X41+X42+X52+X53+X77</f>
        <v>10200</v>
      </c>
      <c r="AM14" s="16">
        <f>X73</f>
        <v>6100</v>
      </c>
      <c r="AN14" s="16">
        <f>SUM(X9:X16) + SUM(X18:X29)</f>
        <v>72581</v>
      </c>
      <c r="AO14" s="16">
        <f>SUM(X35:X37)+SUM(X39:X40)+SUM(X43:X51)+SUM(X54:X56)+X59+SUM(X61:X71)</f>
        <v>111477</v>
      </c>
      <c r="AP14" s="116">
        <f>X6+X75+X83+X84+X85+X86+X87</f>
        <v>13004</v>
      </c>
    </row>
    <row r="15" spans="1:43" x14ac:dyDescent="0.5">
      <c r="A15" s="145"/>
      <c r="B15" s="35" t="s">
        <v>73</v>
      </c>
      <c r="C15" s="3" t="s">
        <v>41</v>
      </c>
      <c r="D15" s="3" t="s">
        <v>41</v>
      </c>
      <c r="E15" s="124">
        <v>220025145560</v>
      </c>
      <c r="F15" s="4" t="s">
        <v>74</v>
      </c>
      <c r="G15" s="9">
        <v>25.85</v>
      </c>
      <c r="H15" s="15">
        <v>748</v>
      </c>
      <c r="I15" s="10"/>
      <c r="J15" s="16"/>
      <c r="K15" s="12"/>
      <c r="L15" s="14"/>
      <c r="M15" s="10"/>
      <c r="N15" s="16"/>
      <c r="O15" s="13"/>
      <c r="P15" s="18"/>
      <c r="Q15" s="10"/>
      <c r="R15" s="16"/>
      <c r="S15" s="13">
        <v>33.700000000000003</v>
      </c>
      <c r="T15" s="14">
        <v>2244</v>
      </c>
      <c r="U15" s="89">
        <v>50.89</v>
      </c>
      <c r="V15" s="89">
        <v>300</v>
      </c>
      <c r="W15" s="13">
        <v>137.52000000000001</v>
      </c>
      <c r="X15" s="14">
        <v>10700</v>
      </c>
      <c r="Y15" s="10"/>
      <c r="Z15" s="16"/>
      <c r="AA15" s="13"/>
      <c r="AB15" s="14"/>
      <c r="AC15" s="10"/>
      <c r="AD15" s="19"/>
      <c r="AF15" s="145"/>
      <c r="AH15" s="25" t="s">
        <v>75</v>
      </c>
      <c r="AI15" s="16">
        <f>SUM(Z6:Z91)</f>
        <v>0</v>
      </c>
      <c r="AJ15" s="30">
        <f>SUM(Y6:Y91)</f>
        <v>0</v>
      </c>
      <c r="AK15" s="16">
        <f>Z73+Z82</f>
        <v>0</v>
      </c>
      <c r="AL15" s="16">
        <f>Z7+Z31+Z32+Z33+Z34+Z41+Z42+Z52+Z53+Z77</f>
        <v>0</v>
      </c>
      <c r="AM15" s="16">
        <f>Z74</f>
        <v>0</v>
      </c>
      <c r="AN15" s="16">
        <f>SUM(Z9:Z16) + SUM(Z18:Z29)</f>
        <v>0</v>
      </c>
      <c r="AO15" s="16">
        <f>SUM(Z35:Z37)+SUM(Z39:Z40)+SUM(Z43:Z51)+SUM(Z54:Z56)+Z59+SUM(Z61:Z71)</f>
        <v>0</v>
      </c>
      <c r="AP15" s="116">
        <f>Z6+Z75+Z83+Z84+Z85+Z86+Z87</f>
        <v>0</v>
      </c>
    </row>
    <row r="16" spans="1:43" x14ac:dyDescent="0.5">
      <c r="A16" s="145"/>
      <c r="B16" s="35" t="s">
        <v>76</v>
      </c>
      <c r="C16" s="3" t="s">
        <v>41</v>
      </c>
      <c r="D16" s="3" t="s">
        <v>41</v>
      </c>
      <c r="E16" s="124">
        <v>220025145560</v>
      </c>
      <c r="F16" s="4" t="s">
        <v>77</v>
      </c>
      <c r="G16" s="9">
        <v>36.11</v>
      </c>
      <c r="H16" s="15">
        <v>2244</v>
      </c>
      <c r="I16" s="10"/>
      <c r="J16" s="16"/>
      <c r="K16" s="12"/>
      <c r="L16" s="14"/>
      <c r="M16" s="10"/>
      <c r="N16" s="16"/>
      <c r="O16" s="13"/>
      <c r="P16" s="18"/>
      <c r="Q16" s="10"/>
      <c r="R16" s="16"/>
      <c r="S16" s="13">
        <v>42.89</v>
      </c>
      <c r="T16" s="14">
        <v>2992</v>
      </c>
      <c r="U16" s="89">
        <v>74.12</v>
      </c>
      <c r="V16" s="89">
        <v>700</v>
      </c>
      <c r="W16" s="13">
        <v>66.680000000000007</v>
      </c>
      <c r="X16" s="14">
        <v>4600</v>
      </c>
      <c r="Y16" s="10"/>
      <c r="Z16" s="16"/>
      <c r="AA16" s="13"/>
      <c r="AB16" s="14"/>
      <c r="AC16" s="10"/>
      <c r="AD16" s="19"/>
      <c r="AF16" s="145"/>
      <c r="AH16" s="25" t="s">
        <v>78</v>
      </c>
      <c r="AI16" s="16">
        <f>SUM(AB6:AB91)</f>
        <v>0</v>
      </c>
      <c r="AJ16" s="30">
        <f>SUM(AA6:AA91)</f>
        <v>0</v>
      </c>
      <c r="AK16" s="16">
        <f>AB73+AB82</f>
        <v>0</v>
      </c>
      <c r="AL16" s="16">
        <f>AB7+AB31+AB32+AB33+AB34+AB41+AB42+AB52+AB53+AB77</f>
        <v>0</v>
      </c>
      <c r="AM16" s="16">
        <f>AB74</f>
        <v>0</v>
      </c>
      <c r="AN16" s="16">
        <f>SUM(AB9:AB16) + SUM(AB18:AB29)</f>
        <v>0</v>
      </c>
      <c r="AO16" s="16">
        <f>SUM(AB35:AB37)+SUM(AB39:AB40)+SUM(AB43:AB51)+SUM(AB54:AB56)+AB59+SUM(AB61:AB71)</f>
        <v>0</v>
      </c>
      <c r="AP16" s="116">
        <f>AB6+AB75+AB83+AB84+AB85+AB86+AB87</f>
        <v>0</v>
      </c>
    </row>
    <row r="17" spans="1:43" x14ac:dyDescent="0.5">
      <c r="A17" s="145"/>
      <c r="B17" s="35" t="s">
        <v>79</v>
      </c>
      <c r="C17" s="3" t="s">
        <v>80</v>
      </c>
      <c r="D17" s="3" t="s">
        <v>52</v>
      </c>
      <c r="E17" s="124">
        <v>220040493251</v>
      </c>
      <c r="F17" s="4" t="s">
        <v>81</v>
      </c>
      <c r="G17" s="9">
        <v>172.27</v>
      </c>
      <c r="H17" s="15">
        <v>40</v>
      </c>
      <c r="I17" s="10"/>
      <c r="J17" s="16"/>
      <c r="K17" s="12"/>
      <c r="L17" s="14"/>
      <c r="M17" s="10"/>
      <c r="N17" s="16"/>
      <c r="O17" s="13"/>
      <c r="P17" s="18"/>
      <c r="Q17" s="10"/>
      <c r="R17" s="16"/>
      <c r="S17" s="13">
        <v>172.27</v>
      </c>
      <c r="T17" s="14">
        <v>0</v>
      </c>
      <c r="U17" s="89">
        <v>172.27</v>
      </c>
      <c r="V17" s="89">
        <v>190</v>
      </c>
      <c r="W17" s="13">
        <v>172.27</v>
      </c>
      <c r="X17" s="14">
        <v>4700</v>
      </c>
      <c r="Y17" s="10"/>
      <c r="Z17" s="16"/>
      <c r="AA17" s="13"/>
      <c r="AB17" s="14"/>
      <c r="AC17" s="10"/>
      <c r="AD17" s="19"/>
      <c r="AF17" s="145"/>
      <c r="AH17" s="26" t="s">
        <v>82</v>
      </c>
      <c r="AI17" s="17">
        <f>SUM(AD6:AD91)</f>
        <v>0</v>
      </c>
      <c r="AJ17" s="33">
        <f>SUM(AC6:AC91)</f>
        <v>0</v>
      </c>
      <c r="AK17" s="17">
        <f>AD73+AD82</f>
        <v>0</v>
      </c>
      <c r="AL17" s="17">
        <f>AD7+AD31+AD32+AD33+AD34+AD41+AD42+AD52+AD53+AD77</f>
        <v>0</v>
      </c>
      <c r="AM17" s="17">
        <f>AD74</f>
        <v>0</v>
      </c>
      <c r="AN17" s="16">
        <f>SUM(AD9:AD16) + SUM(AD18:AD29)</f>
        <v>0</v>
      </c>
      <c r="AO17" s="16">
        <f>SUM(AD35:AD37)+SUM(AD39:AD40)+SUM(AD43:AD51)+SUM(AD54:AD56)+AD59+SUM(AD61:AD71)</f>
        <v>0</v>
      </c>
      <c r="AP17" s="117">
        <f>AD6+AD75+AD83+AD84+AD85+AD86+AD87</f>
        <v>0</v>
      </c>
    </row>
    <row r="18" spans="1:43" x14ac:dyDescent="0.5">
      <c r="A18" s="145"/>
      <c r="B18" s="35" t="s">
        <v>83</v>
      </c>
      <c r="C18" s="3" t="s">
        <v>41</v>
      </c>
      <c r="D18" s="3" t="s">
        <v>41</v>
      </c>
      <c r="E18" s="124">
        <v>220012670381</v>
      </c>
      <c r="F18" s="4" t="s">
        <v>84</v>
      </c>
      <c r="G18" s="9">
        <v>24.57</v>
      </c>
      <c r="H18" s="15">
        <v>383</v>
      </c>
      <c r="I18" s="10">
        <v>66.849999999999994</v>
      </c>
      <c r="J18" s="16">
        <v>4944</v>
      </c>
      <c r="K18" s="12"/>
      <c r="L18" s="14"/>
      <c r="M18" s="10"/>
      <c r="N18" s="16"/>
      <c r="O18" s="13"/>
      <c r="P18" s="18"/>
      <c r="Q18" s="10"/>
      <c r="R18" s="16"/>
      <c r="S18" s="13">
        <v>55.53</v>
      </c>
      <c r="T18" s="14">
        <v>4022</v>
      </c>
      <c r="U18" s="90">
        <v>79.069999999999993</v>
      </c>
      <c r="V18" s="89">
        <v>5939</v>
      </c>
      <c r="W18" s="13">
        <v>70.08</v>
      </c>
      <c r="X18" s="14">
        <v>5207</v>
      </c>
      <c r="Y18" s="10"/>
      <c r="Z18" s="16"/>
      <c r="AA18" s="13"/>
      <c r="AB18" s="14"/>
      <c r="AC18" s="10"/>
      <c r="AD18" s="19"/>
      <c r="AF18" s="145"/>
    </row>
    <row r="19" spans="1:43" x14ac:dyDescent="0.5">
      <c r="A19" s="145"/>
      <c r="B19" s="35" t="s">
        <v>85</v>
      </c>
      <c r="C19" s="3" t="s">
        <v>41</v>
      </c>
      <c r="D19" s="3" t="s">
        <v>41</v>
      </c>
      <c r="E19" s="124">
        <v>210005879954</v>
      </c>
      <c r="F19" s="4" t="s">
        <v>86</v>
      </c>
      <c r="G19" s="9">
        <v>25.37</v>
      </c>
      <c r="H19" s="15">
        <v>1565</v>
      </c>
      <c r="I19" s="10">
        <v>61.67</v>
      </c>
      <c r="J19" s="16">
        <v>4522</v>
      </c>
      <c r="K19" s="12"/>
      <c r="L19" s="14"/>
      <c r="M19" s="10"/>
      <c r="N19" s="16"/>
      <c r="O19" s="13"/>
      <c r="P19" s="18"/>
      <c r="Q19" s="10"/>
      <c r="R19" s="16"/>
      <c r="S19" s="13">
        <v>61.04</v>
      </c>
      <c r="T19" s="14">
        <v>2469</v>
      </c>
      <c r="U19" s="90">
        <v>45.23</v>
      </c>
      <c r="V19" s="89">
        <v>3183</v>
      </c>
      <c r="W19" s="13">
        <v>42.95</v>
      </c>
      <c r="X19" s="14">
        <v>2997</v>
      </c>
      <c r="Y19" s="10"/>
      <c r="Z19" s="16"/>
      <c r="AA19" s="13"/>
      <c r="AB19" s="14"/>
      <c r="AC19" s="10"/>
      <c r="AD19" s="19"/>
      <c r="AF19" s="145"/>
    </row>
    <row r="20" spans="1:43" x14ac:dyDescent="0.5">
      <c r="A20" s="145"/>
      <c r="B20" s="35" t="s">
        <v>87</v>
      </c>
      <c r="C20" s="3" t="s">
        <v>41</v>
      </c>
      <c r="D20" s="3" t="s">
        <v>41</v>
      </c>
      <c r="E20" s="124">
        <v>210005935663</v>
      </c>
      <c r="F20" s="4" t="s">
        <v>88</v>
      </c>
      <c r="G20" s="9">
        <v>40.619999999999997</v>
      </c>
      <c r="H20" s="15">
        <v>2807</v>
      </c>
      <c r="I20" s="10">
        <v>24.57</v>
      </c>
      <c r="J20" s="16">
        <v>40</v>
      </c>
      <c r="K20" s="12"/>
      <c r="L20" s="14"/>
      <c r="M20" s="10"/>
      <c r="N20" s="16"/>
      <c r="O20" s="13"/>
      <c r="P20" s="18"/>
      <c r="Q20" s="10"/>
      <c r="R20" s="16"/>
      <c r="S20" s="13">
        <v>24.57</v>
      </c>
      <c r="T20" s="14">
        <v>111</v>
      </c>
      <c r="U20" s="90">
        <v>0</v>
      </c>
      <c r="V20" s="89">
        <v>111</v>
      </c>
      <c r="W20" s="13">
        <v>24.57</v>
      </c>
      <c r="X20" s="14">
        <v>0</v>
      </c>
      <c r="Y20" s="10"/>
      <c r="Z20" s="16"/>
      <c r="AA20" s="13"/>
      <c r="AB20" s="14"/>
      <c r="AC20" s="10"/>
      <c r="AD20" s="19"/>
      <c r="AF20" s="145"/>
      <c r="AK20" s="86"/>
      <c r="AL20" s="16"/>
      <c r="AM20" s="86"/>
      <c r="AN20" s="86"/>
      <c r="AO20" s="87"/>
      <c r="AP20" s="86"/>
      <c r="AQ20" s="86"/>
    </row>
    <row r="21" spans="1:43" x14ac:dyDescent="0.5">
      <c r="A21" s="145"/>
      <c r="B21" s="35" t="s">
        <v>89</v>
      </c>
      <c r="C21" s="3" t="s">
        <v>41</v>
      </c>
      <c r="D21" s="3" t="s">
        <v>41</v>
      </c>
      <c r="E21" s="124">
        <v>220012670350</v>
      </c>
      <c r="F21" s="4" t="s">
        <v>90</v>
      </c>
      <c r="G21" s="9">
        <v>25.55</v>
      </c>
      <c r="H21" s="15"/>
      <c r="I21" s="10"/>
      <c r="J21" s="16"/>
      <c r="K21" s="12"/>
      <c r="L21" s="14"/>
      <c r="M21" s="10"/>
      <c r="N21" s="16"/>
      <c r="O21" s="13"/>
      <c r="P21" s="18"/>
      <c r="Q21" s="10"/>
      <c r="R21" s="16"/>
      <c r="S21" s="13">
        <v>52.07</v>
      </c>
      <c r="T21" s="14">
        <v>3740</v>
      </c>
      <c r="U21" s="89">
        <v>77.81</v>
      </c>
      <c r="V21" s="89">
        <v>700</v>
      </c>
      <c r="W21" s="13">
        <v>73.680000000000007</v>
      </c>
      <c r="X21" s="14">
        <v>5500</v>
      </c>
      <c r="Y21" s="10"/>
      <c r="Z21" s="16"/>
      <c r="AA21" s="13"/>
      <c r="AB21" s="14"/>
      <c r="AC21" s="10"/>
      <c r="AD21" s="19"/>
      <c r="AF21" s="145"/>
    </row>
    <row r="22" spans="1:43" x14ac:dyDescent="0.5">
      <c r="A22" s="145"/>
      <c r="B22" s="35" t="s">
        <v>91</v>
      </c>
      <c r="C22" s="3" t="s">
        <v>41</v>
      </c>
      <c r="D22" s="3" t="s">
        <v>41</v>
      </c>
      <c r="E22" s="124">
        <v>220012670367</v>
      </c>
      <c r="F22" s="4" t="s">
        <v>92</v>
      </c>
      <c r="G22" s="9">
        <v>24.57</v>
      </c>
      <c r="H22" s="15">
        <v>180</v>
      </c>
      <c r="I22" s="10">
        <v>25.8</v>
      </c>
      <c r="J22" s="16">
        <v>1600</v>
      </c>
      <c r="K22" s="12"/>
      <c r="L22" s="14"/>
      <c r="M22" s="10"/>
      <c r="N22" s="16"/>
      <c r="O22" s="13"/>
      <c r="P22" s="18"/>
      <c r="Q22" s="10"/>
      <c r="R22" s="16"/>
      <c r="S22" s="13">
        <v>28.62</v>
      </c>
      <c r="T22" s="14">
        <v>1830</v>
      </c>
      <c r="U22" s="90">
        <v>28.94</v>
      </c>
      <c r="V22" s="89">
        <v>1856</v>
      </c>
      <c r="W22" s="13">
        <v>37.46</v>
      </c>
      <c r="X22" s="14">
        <v>2550</v>
      </c>
      <c r="Y22" s="10"/>
      <c r="Z22" s="16"/>
      <c r="AA22" s="13"/>
      <c r="AB22" s="14"/>
      <c r="AC22" s="10"/>
      <c r="AD22" s="19"/>
      <c r="AF22" s="145"/>
    </row>
    <row r="23" spans="1:43" x14ac:dyDescent="0.5">
      <c r="A23" s="145"/>
      <c r="B23" s="35" t="s">
        <v>93</v>
      </c>
      <c r="C23" s="3" t="s">
        <v>41</v>
      </c>
      <c r="D23" s="3" t="s">
        <v>41</v>
      </c>
      <c r="E23" s="124">
        <v>220012670374</v>
      </c>
      <c r="F23" s="4" t="s">
        <v>94</v>
      </c>
      <c r="G23" s="9">
        <v>24.57</v>
      </c>
      <c r="H23" s="15">
        <v>1496</v>
      </c>
      <c r="I23" s="10"/>
      <c r="J23" s="16"/>
      <c r="K23" s="12"/>
      <c r="L23" s="14"/>
      <c r="M23" s="10"/>
      <c r="N23" s="16"/>
      <c r="O23" s="13"/>
      <c r="P23" s="18"/>
      <c r="Q23" s="10"/>
      <c r="R23" s="16"/>
      <c r="S23" s="13">
        <v>52.07</v>
      </c>
      <c r="T23" s="14">
        <v>3740</v>
      </c>
      <c r="U23" s="89">
        <v>56.98</v>
      </c>
      <c r="V23" s="89">
        <v>5000</v>
      </c>
      <c r="W23" s="13">
        <v>55.36</v>
      </c>
      <c r="X23" s="14">
        <v>4000</v>
      </c>
      <c r="Y23" s="10"/>
      <c r="Z23" s="16"/>
      <c r="AA23" s="13"/>
      <c r="AB23" s="14"/>
      <c r="AC23" s="10"/>
      <c r="AD23" s="19"/>
      <c r="AF23" s="145"/>
    </row>
    <row r="24" spans="1:43" x14ac:dyDescent="0.5">
      <c r="A24" s="145"/>
      <c r="B24" s="35" t="s">
        <v>95</v>
      </c>
      <c r="C24" s="3" t="s">
        <v>41</v>
      </c>
      <c r="D24" s="3" t="s">
        <v>41</v>
      </c>
      <c r="E24" s="120">
        <v>220012670343</v>
      </c>
      <c r="F24" s="4" t="s">
        <v>96</v>
      </c>
      <c r="G24" s="9">
        <v>369.42</v>
      </c>
      <c r="H24" s="15">
        <v>191400</v>
      </c>
      <c r="I24" s="10">
        <v>46.52</v>
      </c>
      <c r="J24" s="16">
        <v>3288</v>
      </c>
      <c r="K24" s="12"/>
      <c r="L24" s="14"/>
      <c r="M24" s="10"/>
      <c r="N24" s="16"/>
      <c r="O24" s="13"/>
      <c r="P24" s="18"/>
      <c r="Q24" s="10"/>
      <c r="R24" s="16"/>
      <c r="S24" s="13">
        <v>37.090000000000003</v>
      </c>
      <c r="T24" s="86">
        <v>2520</v>
      </c>
      <c r="U24" s="90">
        <v>50.4</v>
      </c>
      <c r="V24" s="89">
        <v>3604</v>
      </c>
      <c r="W24" s="13">
        <v>47.88</v>
      </c>
      <c r="X24" s="14">
        <v>3399</v>
      </c>
      <c r="Y24" s="10"/>
      <c r="Z24" s="16"/>
      <c r="AA24" s="13"/>
      <c r="AB24" s="14"/>
      <c r="AC24" s="10"/>
      <c r="AD24" s="19"/>
      <c r="AF24" s="145"/>
    </row>
    <row r="25" spans="1:43" x14ac:dyDescent="0.5">
      <c r="A25" s="145"/>
      <c r="B25" s="35" t="s">
        <v>97</v>
      </c>
      <c r="C25" s="3" t="s">
        <v>41</v>
      </c>
      <c r="D25" s="3" t="s">
        <v>41</v>
      </c>
      <c r="E25" s="124">
        <v>220012670398</v>
      </c>
      <c r="F25" s="4" t="s">
        <v>98</v>
      </c>
      <c r="G25" s="9">
        <v>25.82</v>
      </c>
      <c r="H25" s="15"/>
      <c r="I25" s="10"/>
      <c r="J25" s="16"/>
      <c r="K25" s="12"/>
      <c r="L25" s="14"/>
      <c r="M25" s="10"/>
      <c r="N25" s="16"/>
      <c r="O25" s="13"/>
      <c r="P25" s="18"/>
      <c r="Q25" s="10"/>
      <c r="R25" s="16"/>
      <c r="S25" s="13">
        <v>24.57</v>
      </c>
      <c r="T25" s="14">
        <v>748</v>
      </c>
      <c r="U25" s="89">
        <v>24.57</v>
      </c>
      <c r="V25" s="89">
        <v>0</v>
      </c>
      <c r="W25" s="13">
        <v>24.57</v>
      </c>
      <c r="X25" s="14">
        <v>0</v>
      </c>
      <c r="Y25" s="10"/>
      <c r="Z25" s="16"/>
      <c r="AA25" s="13"/>
      <c r="AB25" s="14"/>
      <c r="AC25" s="10"/>
      <c r="AD25" s="19"/>
      <c r="AF25" s="145"/>
    </row>
    <row r="26" spans="1:43" x14ac:dyDescent="0.5">
      <c r="A26" s="145"/>
      <c r="B26" s="35" t="s">
        <v>99</v>
      </c>
      <c r="C26" s="3" t="s">
        <v>41</v>
      </c>
      <c r="D26" s="3" t="s">
        <v>41</v>
      </c>
      <c r="E26" s="124">
        <v>220012670404</v>
      </c>
      <c r="F26" s="4" t="s">
        <v>100</v>
      </c>
      <c r="G26" s="9">
        <v>36.799999999999997</v>
      </c>
      <c r="H26" s="15">
        <v>2400</v>
      </c>
      <c r="I26" s="10"/>
      <c r="J26" s="16"/>
      <c r="K26" s="12"/>
      <c r="L26" s="14"/>
      <c r="M26" s="10"/>
      <c r="N26" s="16"/>
      <c r="O26" s="13"/>
      <c r="P26" s="18"/>
      <c r="Q26" s="10"/>
      <c r="R26" s="16"/>
      <c r="S26" s="13">
        <v>30.71</v>
      </c>
      <c r="T26" s="14">
        <v>2000</v>
      </c>
      <c r="U26" s="89">
        <v>45.44</v>
      </c>
      <c r="V26" s="89">
        <v>3200</v>
      </c>
      <c r="W26" s="13">
        <v>46.67</v>
      </c>
      <c r="X26" s="14">
        <v>3300</v>
      </c>
      <c r="Y26" s="10"/>
      <c r="Z26" s="16"/>
      <c r="AA26" s="13"/>
      <c r="AB26" s="14"/>
      <c r="AC26" s="10"/>
      <c r="AD26" s="19"/>
      <c r="AF26" s="145"/>
    </row>
    <row r="27" spans="1:43" x14ac:dyDescent="0.5">
      <c r="A27" s="145"/>
      <c r="B27" s="35" t="s">
        <v>101</v>
      </c>
      <c r="C27" s="3" t="s">
        <v>41</v>
      </c>
      <c r="D27" s="3" t="s">
        <v>41</v>
      </c>
      <c r="E27" s="124">
        <v>220025145591</v>
      </c>
      <c r="F27" s="4" t="s">
        <v>102</v>
      </c>
      <c r="G27" s="9">
        <v>25.55</v>
      </c>
      <c r="H27" s="15">
        <v>1496</v>
      </c>
      <c r="I27" s="10"/>
      <c r="J27" s="16"/>
      <c r="K27" s="12"/>
      <c r="L27" s="14"/>
      <c r="M27" s="10"/>
      <c r="N27" s="16"/>
      <c r="O27" s="13"/>
      <c r="P27" s="18"/>
      <c r="Q27" s="10"/>
      <c r="R27" s="16"/>
      <c r="S27" s="13">
        <v>24.57</v>
      </c>
      <c r="T27" s="14">
        <v>748</v>
      </c>
      <c r="U27" s="89">
        <v>24.57</v>
      </c>
      <c r="V27" s="89">
        <v>0</v>
      </c>
      <c r="W27" s="13">
        <v>24.57</v>
      </c>
      <c r="X27" s="14">
        <v>1200</v>
      </c>
      <c r="Y27" s="10"/>
      <c r="Z27" s="16"/>
      <c r="AA27" s="13"/>
      <c r="AB27" s="14"/>
      <c r="AC27" s="10"/>
      <c r="AD27" s="19"/>
      <c r="AF27" s="145"/>
    </row>
    <row r="28" spans="1:43" x14ac:dyDescent="0.5">
      <c r="A28" s="145"/>
      <c r="B28" s="35" t="s">
        <v>103</v>
      </c>
      <c r="C28" s="3" t="s">
        <v>41</v>
      </c>
      <c r="D28" s="3" t="s">
        <v>41</v>
      </c>
      <c r="E28" s="120">
        <v>220012670428</v>
      </c>
      <c r="F28" s="4" t="s">
        <v>104</v>
      </c>
      <c r="G28" s="9">
        <v>24.57</v>
      </c>
      <c r="H28" s="15">
        <v>1003</v>
      </c>
      <c r="I28" s="10">
        <v>68.08</v>
      </c>
      <c r="J28" s="16">
        <v>5044</v>
      </c>
      <c r="K28" s="12"/>
      <c r="L28" s="14"/>
      <c r="M28" s="10"/>
      <c r="N28" s="16"/>
      <c r="O28" s="13"/>
      <c r="P28" s="18"/>
      <c r="Q28" s="10"/>
      <c r="R28" s="16"/>
      <c r="S28" s="13">
        <v>49.55</v>
      </c>
      <c r="T28" s="14">
        <v>3535</v>
      </c>
      <c r="U28" s="90">
        <v>56.69</v>
      </c>
      <c r="V28" s="89">
        <v>4116</v>
      </c>
      <c r="W28" s="13">
        <v>55.07</v>
      </c>
      <c r="X28" s="14">
        <v>3984</v>
      </c>
      <c r="Y28" s="10"/>
      <c r="Z28" s="16"/>
      <c r="AA28" s="13"/>
      <c r="AB28" s="14"/>
      <c r="AC28" s="10"/>
      <c r="AD28" s="19"/>
      <c r="AF28" s="145"/>
    </row>
    <row r="29" spans="1:43" x14ac:dyDescent="0.5">
      <c r="A29" s="145"/>
      <c r="B29" s="35" t="s">
        <v>105</v>
      </c>
      <c r="C29" s="3" t="s">
        <v>41</v>
      </c>
      <c r="D29" s="3" t="s">
        <v>41</v>
      </c>
      <c r="E29" s="124">
        <v>220012670435</v>
      </c>
      <c r="F29" s="4" t="s">
        <v>106</v>
      </c>
      <c r="G29" s="9">
        <v>26.39</v>
      </c>
      <c r="H29" s="15"/>
      <c r="I29" s="10"/>
      <c r="J29" s="16"/>
      <c r="K29" s="12"/>
      <c r="L29" s="14"/>
      <c r="M29" s="10"/>
      <c r="N29" s="16"/>
      <c r="O29" s="13"/>
      <c r="P29" s="18"/>
      <c r="Q29" s="10"/>
      <c r="R29" s="16"/>
      <c r="S29" s="13">
        <v>24.57</v>
      </c>
      <c r="T29" s="14">
        <v>1496</v>
      </c>
      <c r="U29" s="89">
        <v>45.34</v>
      </c>
      <c r="V29" s="89">
        <v>400</v>
      </c>
      <c r="W29" s="13">
        <v>46.67</v>
      </c>
      <c r="X29" s="14">
        <v>3300</v>
      </c>
      <c r="Y29" s="10"/>
      <c r="Z29" s="16"/>
      <c r="AA29" s="13"/>
      <c r="AB29" s="14"/>
      <c r="AC29" s="10"/>
      <c r="AD29" s="19"/>
      <c r="AF29" s="145"/>
    </row>
    <row r="30" spans="1:43" x14ac:dyDescent="0.5">
      <c r="A30" s="145"/>
      <c r="B30" s="3"/>
      <c r="C30" s="3"/>
      <c r="D30" s="3"/>
      <c r="E30" s="120"/>
      <c r="F30" s="4"/>
      <c r="G30" s="9"/>
      <c r="H30" s="15"/>
      <c r="I30" s="10"/>
      <c r="J30" s="16"/>
      <c r="K30" s="12"/>
      <c r="L30" s="14"/>
      <c r="M30" s="10"/>
      <c r="N30" s="16"/>
      <c r="O30" s="13"/>
      <c r="P30" s="18"/>
      <c r="Q30" s="10"/>
      <c r="R30" s="16"/>
      <c r="S30" s="13"/>
      <c r="T30" s="14"/>
      <c r="U30" s="89"/>
      <c r="V30" s="89"/>
      <c r="W30" s="13"/>
      <c r="X30" s="14"/>
      <c r="Y30" s="10"/>
      <c r="Z30" s="16"/>
      <c r="AA30" s="13"/>
      <c r="AB30" s="14"/>
      <c r="AC30" s="10"/>
      <c r="AD30" s="19"/>
      <c r="AF30" s="145"/>
    </row>
    <row r="31" spans="1:43" x14ac:dyDescent="0.5">
      <c r="A31" s="145"/>
      <c r="B31" s="35" t="s">
        <v>107</v>
      </c>
      <c r="C31" s="3" t="s">
        <v>108</v>
      </c>
      <c r="D31" s="3" t="s">
        <v>39</v>
      </c>
      <c r="E31" s="124">
        <v>210049052438</v>
      </c>
      <c r="F31" s="125" t="s">
        <v>109</v>
      </c>
      <c r="G31" s="9">
        <v>25.55</v>
      </c>
      <c r="H31" s="15"/>
      <c r="I31" s="10"/>
      <c r="J31" s="16"/>
      <c r="K31" s="12"/>
      <c r="L31" s="14"/>
      <c r="M31" s="10"/>
      <c r="N31" s="16"/>
      <c r="O31" s="13"/>
      <c r="P31" s="18"/>
      <c r="Q31" s="10"/>
      <c r="R31" s="16"/>
      <c r="S31" s="13">
        <v>33.700000000000003</v>
      </c>
      <c r="T31" s="14">
        <v>2244</v>
      </c>
      <c r="U31" s="89">
        <v>33.700000000000003</v>
      </c>
      <c r="V31" s="89">
        <v>2244</v>
      </c>
      <c r="W31" s="13">
        <v>24.57</v>
      </c>
      <c r="X31" s="14">
        <v>200</v>
      </c>
      <c r="Y31" s="10"/>
      <c r="Z31" s="16"/>
      <c r="AA31" s="13"/>
      <c r="AB31" s="14"/>
      <c r="AC31" s="10"/>
      <c r="AD31" s="19"/>
      <c r="AF31" s="145"/>
    </row>
    <row r="32" spans="1:43" x14ac:dyDescent="0.5">
      <c r="A32" s="145"/>
      <c r="B32" s="35" t="s">
        <v>110</v>
      </c>
      <c r="C32" s="3" t="s">
        <v>108</v>
      </c>
      <c r="D32" s="3" t="s">
        <v>39</v>
      </c>
      <c r="E32" s="124">
        <v>220026266187</v>
      </c>
      <c r="F32" s="125" t="s">
        <v>111</v>
      </c>
      <c r="G32" s="9">
        <v>26.94</v>
      </c>
      <c r="H32" s="15">
        <v>748</v>
      </c>
      <c r="I32" s="10"/>
      <c r="J32" s="16"/>
      <c r="K32" s="12"/>
      <c r="L32" s="14"/>
      <c r="M32" s="10"/>
      <c r="N32" s="16"/>
      <c r="O32" s="13"/>
      <c r="P32" s="18"/>
      <c r="Q32" s="10"/>
      <c r="R32" s="16"/>
      <c r="S32" s="13">
        <v>94.69</v>
      </c>
      <c r="T32" s="14">
        <v>6732</v>
      </c>
      <c r="U32" s="89">
        <v>55.38</v>
      </c>
      <c r="V32" s="89">
        <v>3740</v>
      </c>
      <c r="W32" s="13">
        <v>55.38</v>
      </c>
      <c r="X32" s="14">
        <v>500</v>
      </c>
      <c r="Y32" s="10"/>
      <c r="Z32" s="16"/>
      <c r="AA32" s="13"/>
      <c r="AB32" s="14"/>
      <c r="AC32" s="10"/>
      <c r="AD32" s="19"/>
      <c r="AF32" s="145"/>
    </row>
    <row r="33" spans="1:32" x14ac:dyDescent="0.5">
      <c r="A33" s="145"/>
      <c r="B33" s="35" t="s">
        <v>112</v>
      </c>
      <c r="C33" s="3" t="s">
        <v>113</v>
      </c>
      <c r="D33" s="3" t="s">
        <v>39</v>
      </c>
      <c r="E33" s="124">
        <v>210004255890</v>
      </c>
      <c r="F33" s="4" t="s">
        <v>114</v>
      </c>
      <c r="G33" s="9">
        <v>25.52</v>
      </c>
      <c r="H33" s="15"/>
      <c r="I33" s="10">
        <v>25.55</v>
      </c>
      <c r="J33" s="16"/>
      <c r="K33" s="12"/>
      <c r="L33" s="14"/>
      <c r="M33" s="10"/>
      <c r="N33" s="16"/>
      <c r="O33" s="13"/>
      <c r="P33" s="18"/>
      <c r="Q33" s="10"/>
      <c r="R33" s="16"/>
      <c r="S33" s="13">
        <v>24.57</v>
      </c>
      <c r="T33" s="14">
        <v>748</v>
      </c>
      <c r="U33" s="90">
        <v>79.62</v>
      </c>
      <c r="V33" s="89">
        <v>5984</v>
      </c>
      <c r="W33" s="13">
        <v>55.05</v>
      </c>
      <c r="X33" s="14">
        <v>800</v>
      </c>
      <c r="Y33" s="10"/>
      <c r="Z33" s="16"/>
      <c r="AA33" s="13"/>
      <c r="AB33" s="14"/>
      <c r="AC33" s="10"/>
      <c r="AD33" s="19"/>
      <c r="AF33" s="145"/>
    </row>
    <row r="34" spans="1:32" x14ac:dyDescent="0.5">
      <c r="A34" s="145"/>
      <c r="B34" s="3" t="s">
        <v>115</v>
      </c>
      <c r="C34" s="3" t="s">
        <v>108</v>
      </c>
      <c r="D34" s="3" t="s">
        <v>39</v>
      </c>
      <c r="E34" s="120"/>
      <c r="F34" s="4"/>
      <c r="G34" s="9"/>
      <c r="H34" s="15"/>
      <c r="I34" s="10"/>
      <c r="J34" s="16"/>
      <c r="K34" s="12"/>
      <c r="L34" s="14"/>
      <c r="M34" s="10"/>
      <c r="N34" s="16"/>
      <c r="O34" s="13"/>
      <c r="P34" s="18"/>
      <c r="Q34" s="10"/>
      <c r="R34" s="16"/>
      <c r="S34" s="13"/>
      <c r="T34" s="14">
        <v>200</v>
      </c>
      <c r="U34" s="89">
        <v>25.96</v>
      </c>
      <c r="V34" s="89">
        <v>0</v>
      </c>
      <c r="W34" s="13"/>
      <c r="X34" s="14"/>
      <c r="Y34" s="10"/>
      <c r="Z34" s="16"/>
      <c r="AA34" s="13"/>
      <c r="AB34" s="14"/>
      <c r="AC34" s="10"/>
      <c r="AD34" s="19"/>
      <c r="AF34" s="145"/>
    </row>
    <row r="35" spans="1:32" x14ac:dyDescent="0.5">
      <c r="A35" s="145"/>
      <c r="B35" s="35" t="s">
        <v>116</v>
      </c>
      <c r="C35" s="3" t="s">
        <v>117</v>
      </c>
      <c r="D35" s="3" t="s">
        <v>42</v>
      </c>
      <c r="E35" s="124">
        <v>210004256138</v>
      </c>
      <c r="F35" s="4">
        <v>64409714</v>
      </c>
      <c r="G35" s="9">
        <v>24.57</v>
      </c>
      <c r="H35" s="15">
        <v>300</v>
      </c>
      <c r="I35" s="10">
        <v>93.32</v>
      </c>
      <c r="J35" s="16">
        <v>7100</v>
      </c>
      <c r="K35" s="12"/>
      <c r="L35" s="14"/>
      <c r="M35" s="10"/>
      <c r="N35" s="16"/>
      <c r="O35" s="13"/>
      <c r="P35" s="18"/>
      <c r="Q35" s="10"/>
      <c r="R35" s="16"/>
      <c r="S35" s="13">
        <v>54.05</v>
      </c>
      <c r="T35" s="14">
        <v>3900</v>
      </c>
      <c r="U35" s="90">
        <v>70</v>
      </c>
      <c r="V35" s="89">
        <v>5200</v>
      </c>
      <c r="W35" s="13">
        <v>50.35</v>
      </c>
      <c r="X35" s="14">
        <v>3600</v>
      </c>
      <c r="Y35" s="10"/>
      <c r="Z35" s="16"/>
      <c r="AA35" s="13"/>
      <c r="AB35" s="14"/>
      <c r="AC35" s="10"/>
      <c r="AD35" s="19"/>
      <c r="AF35" s="145"/>
    </row>
    <row r="36" spans="1:32" x14ac:dyDescent="0.5">
      <c r="A36" s="145"/>
      <c r="B36" s="35" t="s">
        <v>118</v>
      </c>
      <c r="C36" s="3" t="s">
        <v>119</v>
      </c>
      <c r="D36" s="3" t="s">
        <v>42</v>
      </c>
      <c r="E36" s="124">
        <v>210004256213</v>
      </c>
      <c r="F36" s="4" t="s">
        <v>120</v>
      </c>
      <c r="G36" s="9">
        <v>24.57</v>
      </c>
      <c r="H36" s="15"/>
      <c r="I36" s="10"/>
      <c r="J36" s="16"/>
      <c r="K36" s="12"/>
      <c r="L36" s="14"/>
      <c r="M36" s="10"/>
      <c r="N36" s="16"/>
      <c r="O36" s="13"/>
      <c r="P36" s="18"/>
      <c r="Q36" s="10"/>
      <c r="R36" s="16"/>
      <c r="S36" s="13">
        <v>42.89</v>
      </c>
      <c r="T36" s="14">
        <v>2992</v>
      </c>
      <c r="U36" s="89">
        <v>61.26</v>
      </c>
      <c r="V36" s="89">
        <v>4488</v>
      </c>
      <c r="W36" s="13">
        <v>36.69</v>
      </c>
      <c r="X36" s="14">
        <v>600</v>
      </c>
      <c r="Y36" s="10"/>
      <c r="Z36" s="16"/>
      <c r="AA36" s="13"/>
      <c r="AB36" s="14"/>
      <c r="AC36" s="10"/>
      <c r="AD36" s="19"/>
      <c r="AF36" s="145"/>
    </row>
    <row r="37" spans="1:32" x14ac:dyDescent="0.5">
      <c r="A37" s="145"/>
      <c r="B37" s="35" t="s">
        <v>121</v>
      </c>
      <c r="C37" s="3" t="s">
        <v>122</v>
      </c>
      <c r="D37" s="3" t="s">
        <v>42</v>
      </c>
      <c r="E37" s="124">
        <v>210004256473</v>
      </c>
      <c r="F37" s="125" t="s">
        <v>123</v>
      </c>
      <c r="G37" s="9">
        <v>25.56</v>
      </c>
      <c r="H37" s="15">
        <v>1496</v>
      </c>
      <c r="I37" s="10"/>
      <c r="J37" s="16"/>
      <c r="K37" s="12"/>
      <c r="L37" s="14"/>
      <c r="M37" s="10"/>
      <c r="N37" s="16"/>
      <c r="O37" s="13"/>
      <c r="P37" s="18"/>
      <c r="Q37" s="10"/>
      <c r="R37" s="16"/>
      <c r="S37" s="13">
        <v>88.81</v>
      </c>
      <c r="T37" s="14">
        <v>6732</v>
      </c>
      <c r="U37" s="89">
        <v>97.99</v>
      </c>
      <c r="V37" s="89">
        <v>7480</v>
      </c>
      <c r="W37" s="13">
        <v>107.17</v>
      </c>
      <c r="X37" s="14">
        <v>1100</v>
      </c>
      <c r="Y37" s="10"/>
      <c r="Z37" s="16"/>
      <c r="AA37" s="13"/>
      <c r="AB37" s="14"/>
      <c r="AC37" s="10"/>
      <c r="AD37" s="19"/>
      <c r="AF37" s="145"/>
    </row>
    <row r="38" spans="1:32" x14ac:dyDescent="0.5">
      <c r="A38" s="145"/>
      <c r="B38" s="35" t="s">
        <v>124</v>
      </c>
      <c r="C38" s="3" t="s">
        <v>125</v>
      </c>
      <c r="D38" s="3" t="s">
        <v>39</v>
      </c>
      <c r="E38" s="124">
        <v>210004256312</v>
      </c>
      <c r="F38" s="4" t="s">
        <v>126</v>
      </c>
      <c r="G38" s="9">
        <v>48.49</v>
      </c>
      <c r="H38" s="15">
        <v>481</v>
      </c>
      <c r="I38" s="10">
        <v>48.49</v>
      </c>
      <c r="J38" s="16">
        <v>1233</v>
      </c>
      <c r="K38" s="12"/>
      <c r="L38" s="14"/>
      <c r="M38" s="10"/>
      <c r="N38" s="16"/>
      <c r="O38" s="13"/>
      <c r="P38" s="18"/>
      <c r="Q38" s="10"/>
      <c r="R38" s="16"/>
      <c r="S38" s="13">
        <v>48.49</v>
      </c>
      <c r="T38" s="14">
        <v>434</v>
      </c>
      <c r="U38" s="90">
        <v>48.49</v>
      </c>
      <c r="V38" s="89">
        <v>573</v>
      </c>
      <c r="W38" s="13">
        <v>48.49</v>
      </c>
      <c r="X38" s="14">
        <v>506</v>
      </c>
      <c r="Y38" s="10"/>
      <c r="Z38" s="16"/>
      <c r="AA38" s="13"/>
      <c r="AB38" s="14"/>
      <c r="AC38" s="10"/>
      <c r="AD38" s="19"/>
      <c r="AF38" s="145"/>
    </row>
    <row r="39" spans="1:32" x14ac:dyDescent="0.5">
      <c r="A39" s="145"/>
      <c r="B39" s="35" t="s">
        <v>127</v>
      </c>
      <c r="C39" s="3" t="s">
        <v>128</v>
      </c>
      <c r="D39" s="3" t="s">
        <v>42</v>
      </c>
      <c r="E39" s="124">
        <v>210004256589</v>
      </c>
      <c r="F39" s="4" t="s">
        <v>129</v>
      </c>
      <c r="G39" s="9">
        <v>25.55</v>
      </c>
      <c r="H39" s="15">
        <v>200</v>
      </c>
      <c r="I39" s="10">
        <v>25.55</v>
      </c>
      <c r="J39" s="16">
        <v>300</v>
      </c>
      <c r="K39" s="12"/>
      <c r="L39" s="14"/>
      <c r="M39" s="10"/>
      <c r="N39" s="16"/>
      <c r="O39" s="13"/>
      <c r="P39" s="18"/>
      <c r="Q39" s="10"/>
      <c r="R39" s="16"/>
      <c r="S39" s="13">
        <v>24.57</v>
      </c>
      <c r="T39" s="14">
        <v>100</v>
      </c>
      <c r="U39" s="90">
        <v>24.57</v>
      </c>
      <c r="V39" s="89">
        <v>200</v>
      </c>
      <c r="W39" s="13">
        <v>24.57</v>
      </c>
      <c r="X39" s="14">
        <v>200</v>
      </c>
      <c r="Y39" s="10"/>
      <c r="Z39" s="16"/>
      <c r="AA39" s="13"/>
      <c r="AB39" s="14"/>
      <c r="AC39" s="10"/>
      <c r="AD39" s="19"/>
      <c r="AF39" s="145"/>
    </row>
    <row r="40" spans="1:32" x14ac:dyDescent="0.5">
      <c r="A40" s="145"/>
      <c r="B40" s="35" t="s">
        <v>130</v>
      </c>
      <c r="C40" s="3" t="s">
        <v>131</v>
      </c>
      <c r="D40" s="3" t="s">
        <v>42</v>
      </c>
      <c r="E40" s="124">
        <v>210004256688</v>
      </c>
      <c r="F40" s="4" t="s">
        <v>132</v>
      </c>
      <c r="G40" s="9">
        <v>25.55</v>
      </c>
      <c r="H40" s="15">
        <v>200</v>
      </c>
      <c r="I40" s="10">
        <v>25.55</v>
      </c>
      <c r="J40" s="16">
        <v>300</v>
      </c>
      <c r="K40" s="12"/>
      <c r="L40" s="14"/>
      <c r="M40" s="10"/>
      <c r="N40" s="16"/>
      <c r="O40" s="13"/>
      <c r="P40" s="18"/>
      <c r="Q40" s="10"/>
      <c r="R40" s="16"/>
      <c r="S40" s="13">
        <v>24.57</v>
      </c>
      <c r="T40" s="14">
        <v>0</v>
      </c>
      <c r="U40" s="90">
        <v>24.57</v>
      </c>
      <c r="V40" s="89">
        <v>0</v>
      </c>
      <c r="W40" s="13">
        <v>24.57</v>
      </c>
      <c r="X40" s="14">
        <v>0</v>
      </c>
      <c r="Y40" s="10"/>
      <c r="Z40" s="16"/>
      <c r="AA40" s="13"/>
      <c r="AB40" s="14"/>
      <c r="AC40" s="10"/>
      <c r="AD40" s="19"/>
      <c r="AF40" s="145"/>
    </row>
    <row r="41" spans="1:32" x14ac:dyDescent="0.5">
      <c r="A41" s="145"/>
      <c r="B41" s="35" t="s">
        <v>133</v>
      </c>
      <c r="C41" s="3" t="s">
        <v>134</v>
      </c>
      <c r="D41" s="3" t="s">
        <v>39</v>
      </c>
      <c r="E41" s="124">
        <v>210004256756</v>
      </c>
      <c r="F41" s="4" t="s">
        <v>135</v>
      </c>
      <c r="G41" s="9">
        <v>61.26</v>
      </c>
      <c r="H41" s="15">
        <v>4488</v>
      </c>
      <c r="I41" s="10">
        <v>42.89</v>
      </c>
      <c r="J41" s="16">
        <v>2992</v>
      </c>
      <c r="K41" s="12"/>
      <c r="L41" s="14"/>
      <c r="M41" s="10"/>
      <c r="N41" s="16"/>
      <c r="O41" s="13"/>
      <c r="P41" s="18"/>
      <c r="Q41" s="10"/>
      <c r="R41" s="16"/>
      <c r="S41" s="13">
        <v>33.700000000000003</v>
      </c>
      <c r="T41" s="14">
        <v>2244</v>
      </c>
      <c r="U41" s="90">
        <v>29.43</v>
      </c>
      <c r="V41" s="89">
        <v>1896</v>
      </c>
      <c r="W41" s="13">
        <v>33.159999999999997</v>
      </c>
      <c r="X41" s="14">
        <v>2200</v>
      </c>
      <c r="Y41" s="10"/>
      <c r="Z41" s="16"/>
      <c r="AA41" s="13"/>
      <c r="AB41" s="14"/>
      <c r="AC41" s="10"/>
      <c r="AD41" s="19"/>
      <c r="AF41" s="145"/>
    </row>
    <row r="42" spans="1:32" x14ac:dyDescent="0.5">
      <c r="A42" s="145"/>
      <c r="B42" s="35" t="s">
        <v>136</v>
      </c>
      <c r="C42" s="3" t="s">
        <v>137</v>
      </c>
      <c r="D42" s="3" t="s">
        <v>39</v>
      </c>
      <c r="E42" s="124">
        <v>220026266194</v>
      </c>
      <c r="F42" s="4" t="s">
        <v>138</v>
      </c>
      <c r="G42" s="9">
        <v>0</v>
      </c>
      <c r="H42" s="15">
        <v>0</v>
      </c>
      <c r="I42" s="10">
        <v>0</v>
      </c>
      <c r="J42" s="16">
        <v>0</v>
      </c>
      <c r="K42" s="12"/>
      <c r="L42" s="14"/>
      <c r="M42" s="10"/>
      <c r="N42" s="16"/>
      <c r="O42" s="13"/>
      <c r="P42" s="18"/>
      <c r="Q42" s="10"/>
      <c r="R42" s="16"/>
      <c r="S42" s="13">
        <v>0</v>
      </c>
      <c r="T42" s="14">
        <v>0</v>
      </c>
      <c r="U42" s="89">
        <v>11.51</v>
      </c>
      <c r="V42" s="89">
        <v>748</v>
      </c>
      <c r="W42" s="13">
        <v>24.57</v>
      </c>
      <c r="X42" s="14">
        <v>100</v>
      </c>
      <c r="Y42" s="10"/>
      <c r="Z42" s="16"/>
      <c r="AA42" s="13"/>
      <c r="AB42" s="14"/>
      <c r="AC42" s="10"/>
      <c r="AD42" s="19"/>
      <c r="AF42" s="145"/>
    </row>
    <row r="43" spans="1:32" x14ac:dyDescent="0.5">
      <c r="A43" s="145"/>
      <c r="B43" s="35" t="s">
        <v>139</v>
      </c>
      <c r="C43" s="3" t="s">
        <v>140</v>
      </c>
      <c r="D43" s="3" t="s">
        <v>42</v>
      </c>
      <c r="E43" s="124">
        <v>210004256848</v>
      </c>
      <c r="F43" s="4" t="s">
        <v>141</v>
      </c>
      <c r="G43" s="9">
        <v>25.55</v>
      </c>
      <c r="H43" s="15"/>
      <c r="I43" s="10">
        <v>25.55</v>
      </c>
      <c r="J43" s="16"/>
      <c r="K43" s="12"/>
      <c r="L43" s="14"/>
      <c r="M43" s="10"/>
      <c r="N43" s="16"/>
      <c r="O43" s="13"/>
      <c r="P43" s="18"/>
      <c r="Q43" s="10"/>
      <c r="R43" s="16"/>
      <c r="S43" s="13">
        <v>24.57</v>
      </c>
      <c r="T43" s="14">
        <v>0</v>
      </c>
      <c r="U43" s="90">
        <v>24.57</v>
      </c>
      <c r="V43" s="89">
        <v>0</v>
      </c>
      <c r="W43" s="13">
        <v>24.57</v>
      </c>
      <c r="X43" s="14">
        <v>0</v>
      </c>
      <c r="Y43" s="10"/>
      <c r="Z43" s="16"/>
      <c r="AA43" s="13"/>
      <c r="AB43" s="14"/>
      <c r="AC43" s="10"/>
      <c r="AD43" s="19"/>
      <c r="AF43" s="145"/>
    </row>
    <row r="44" spans="1:32" x14ac:dyDescent="0.5">
      <c r="A44" s="145"/>
      <c r="B44" s="35" t="s">
        <v>142</v>
      </c>
      <c r="C44" s="3" t="s">
        <v>143</v>
      </c>
      <c r="D44" s="3" t="s">
        <v>42</v>
      </c>
      <c r="E44" s="124">
        <v>210004256947</v>
      </c>
      <c r="F44" s="4" t="s">
        <v>144</v>
      </c>
      <c r="G44" s="9">
        <v>25.55</v>
      </c>
      <c r="H44" s="15"/>
      <c r="I44" s="10"/>
      <c r="J44" s="16"/>
      <c r="K44" s="12"/>
      <c r="L44" s="14"/>
      <c r="M44" s="10"/>
      <c r="N44" s="16"/>
      <c r="O44" s="13"/>
      <c r="P44" s="18"/>
      <c r="Q44" s="10"/>
      <c r="R44" s="16"/>
      <c r="S44" s="13">
        <v>24.57</v>
      </c>
      <c r="T44" s="14">
        <v>900</v>
      </c>
      <c r="U44" s="89">
        <v>24.57</v>
      </c>
      <c r="V44" s="89">
        <v>0</v>
      </c>
      <c r="W44" s="13">
        <v>24.57</v>
      </c>
      <c r="X44" s="14">
        <v>0</v>
      </c>
      <c r="Y44" s="10"/>
      <c r="Z44" s="16"/>
      <c r="AA44" s="13"/>
      <c r="AB44" s="14"/>
      <c r="AC44" s="10"/>
      <c r="AD44" s="19"/>
      <c r="AF44" s="145"/>
    </row>
    <row r="45" spans="1:32" x14ac:dyDescent="0.5">
      <c r="A45" s="145"/>
      <c r="B45" s="35" t="s">
        <v>145</v>
      </c>
      <c r="C45" s="3" t="s">
        <v>146</v>
      </c>
      <c r="D45" s="3" t="s">
        <v>42</v>
      </c>
      <c r="E45" s="124">
        <v>210007568908</v>
      </c>
      <c r="F45" s="4" t="s">
        <v>147</v>
      </c>
      <c r="G45" s="9">
        <v>24.57</v>
      </c>
      <c r="H45" s="15"/>
      <c r="I45" s="10">
        <v>25.52</v>
      </c>
      <c r="J45" s="16"/>
      <c r="K45" s="12"/>
      <c r="L45" s="14"/>
      <c r="M45" s="10"/>
      <c r="N45" s="16"/>
      <c r="O45" s="13"/>
      <c r="P45" s="18"/>
      <c r="Q45" s="10"/>
      <c r="R45" s="16"/>
      <c r="S45" s="13">
        <v>24.57</v>
      </c>
      <c r="T45" s="14">
        <v>0</v>
      </c>
      <c r="U45" s="90">
        <v>24.57</v>
      </c>
      <c r="V45" s="89">
        <v>0</v>
      </c>
      <c r="W45" s="13">
        <v>24.57</v>
      </c>
      <c r="X45" s="14">
        <v>0</v>
      </c>
      <c r="Y45" s="10"/>
      <c r="Z45" s="16"/>
      <c r="AA45" s="13"/>
      <c r="AB45" s="14"/>
      <c r="AC45" s="10"/>
      <c r="AD45" s="19"/>
      <c r="AF45" s="145"/>
    </row>
    <row r="46" spans="1:32" x14ac:dyDescent="0.5">
      <c r="A46" s="145"/>
      <c r="B46" s="35" t="s">
        <v>148</v>
      </c>
      <c r="C46" s="3" t="s">
        <v>149</v>
      </c>
      <c r="D46" s="3" t="s">
        <v>42</v>
      </c>
      <c r="E46" s="124">
        <v>220023855632</v>
      </c>
      <c r="F46" s="4" t="s">
        <v>150</v>
      </c>
      <c r="G46" s="9">
        <v>25.55</v>
      </c>
      <c r="H46" s="15"/>
      <c r="I46" s="10"/>
      <c r="J46" s="16"/>
      <c r="K46" s="12"/>
      <c r="L46" s="14"/>
      <c r="M46" s="10"/>
      <c r="N46" s="16"/>
      <c r="O46" s="13"/>
      <c r="P46" s="18"/>
      <c r="Q46" s="10"/>
      <c r="R46" s="16"/>
      <c r="S46" s="13">
        <v>78.59</v>
      </c>
      <c r="T46" s="14">
        <v>5900</v>
      </c>
      <c r="U46" s="89">
        <v>97.01</v>
      </c>
      <c r="V46" s="89">
        <v>7400</v>
      </c>
      <c r="W46" s="13">
        <v>90.87</v>
      </c>
      <c r="X46" s="14">
        <v>6900</v>
      </c>
      <c r="Y46" s="10"/>
      <c r="Z46" s="16"/>
      <c r="AA46" s="13"/>
      <c r="AB46" s="14"/>
      <c r="AC46" s="10"/>
      <c r="AD46" s="19"/>
      <c r="AF46" s="145"/>
    </row>
    <row r="47" spans="1:32" x14ac:dyDescent="0.5">
      <c r="A47" s="145"/>
      <c r="B47" s="35" t="s">
        <v>151</v>
      </c>
      <c r="C47" s="3" t="s">
        <v>152</v>
      </c>
      <c r="D47" s="3" t="s">
        <v>42</v>
      </c>
      <c r="E47" s="124">
        <v>210004257131</v>
      </c>
      <c r="F47" s="4" t="s">
        <v>153</v>
      </c>
      <c r="G47" s="9">
        <v>71.42</v>
      </c>
      <c r="H47" s="14">
        <v>5236</v>
      </c>
      <c r="I47" s="10"/>
      <c r="J47" s="16"/>
      <c r="K47" s="12"/>
      <c r="L47" s="14"/>
      <c r="M47" s="10"/>
      <c r="N47" s="16"/>
      <c r="O47" s="13"/>
      <c r="P47" s="18"/>
      <c r="Q47" s="10"/>
      <c r="R47" s="16"/>
      <c r="S47" s="13">
        <v>61.26</v>
      </c>
      <c r="T47" s="14">
        <v>4488</v>
      </c>
      <c r="U47" s="89">
        <v>79.62</v>
      </c>
      <c r="V47" s="89">
        <v>5984</v>
      </c>
      <c r="W47" s="13">
        <v>97.99</v>
      </c>
      <c r="X47" s="14">
        <v>1000</v>
      </c>
      <c r="Y47" s="10"/>
      <c r="Z47" s="16"/>
      <c r="AA47" s="13"/>
      <c r="AB47" s="14"/>
      <c r="AC47" s="10"/>
      <c r="AD47" s="19"/>
      <c r="AF47" s="145"/>
    </row>
    <row r="48" spans="1:32" x14ac:dyDescent="0.5">
      <c r="A48" s="145"/>
      <c r="B48" s="35" t="s">
        <v>154</v>
      </c>
      <c r="C48" s="3" t="s">
        <v>155</v>
      </c>
      <c r="D48" s="3" t="s">
        <v>42</v>
      </c>
      <c r="E48" s="124">
        <v>210004257223</v>
      </c>
      <c r="F48" s="4" t="s">
        <v>156</v>
      </c>
      <c r="G48" s="9">
        <v>24.57</v>
      </c>
      <c r="H48" s="14"/>
      <c r="I48" s="10">
        <v>43.84</v>
      </c>
      <c r="J48" s="16"/>
      <c r="K48" s="12"/>
      <c r="L48" s="14"/>
      <c r="M48" s="10"/>
      <c r="N48" s="16"/>
      <c r="O48" s="13"/>
      <c r="P48" s="18"/>
      <c r="Q48" s="10"/>
      <c r="R48" s="16"/>
      <c r="S48" s="13">
        <v>42.89</v>
      </c>
      <c r="T48" s="14">
        <v>2992</v>
      </c>
      <c r="U48" s="90">
        <v>33.700000000000003</v>
      </c>
      <c r="V48" s="89">
        <v>2244</v>
      </c>
      <c r="W48" s="13">
        <v>24.57</v>
      </c>
      <c r="X48" s="14">
        <v>300</v>
      </c>
      <c r="Y48" s="10"/>
      <c r="Z48" s="16"/>
      <c r="AA48" s="13"/>
      <c r="AB48" s="14"/>
      <c r="AC48" s="10"/>
      <c r="AD48" s="19"/>
      <c r="AF48" s="145"/>
    </row>
    <row r="49" spans="1:32" x14ac:dyDescent="0.5">
      <c r="A49" s="145"/>
      <c r="B49" s="35" t="s">
        <v>157</v>
      </c>
      <c r="C49" s="3" t="s">
        <v>158</v>
      </c>
      <c r="D49" s="3" t="s">
        <v>42</v>
      </c>
      <c r="E49" s="124">
        <v>210004257315</v>
      </c>
      <c r="F49" s="125" t="s">
        <v>159</v>
      </c>
      <c r="G49" s="9">
        <v>24.57</v>
      </c>
      <c r="H49" s="14"/>
      <c r="I49" s="10">
        <v>25.52</v>
      </c>
      <c r="J49" s="16">
        <v>721</v>
      </c>
      <c r="K49" s="12"/>
      <c r="L49" s="14"/>
      <c r="M49" s="10"/>
      <c r="N49" s="16"/>
      <c r="O49" s="13"/>
      <c r="P49" s="18"/>
      <c r="Q49" s="10"/>
      <c r="R49" s="16"/>
      <c r="S49" s="13">
        <v>70</v>
      </c>
      <c r="T49" s="14">
        <v>5200</v>
      </c>
      <c r="U49" s="90">
        <v>182.38</v>
      </c>
      <c r="V49" s="89">
        <v>14354</v>
      </c>
      <c r="W49" s="13">
        <v>157.81</v>
      </c>
      <c r="X49" s="14">
        <v>14354</v>
      </c>
      <c r="Y49" s="10"/>
      <c r="Z49" s="16"/>
      <c r="AA49" s="13"/>
      <c r="AB49" s="14"/>
      <c r="AC49" s="10"/>
      <c r="AD49" s="19"/>
      <c r="AF49" s="145"/>
    </row>
    <row r="50" spans="1:32" x14ac:dyDescent="0.5">
      <c r="A50" s="145"/>
      <c r="B50" s="35" t="s">
        <v>160</v>
      </c>
      <c r="C50" s="3" t="s">
        <v>161</v>
      </c>
      <c r="D50" s="3" t="s">
        <v>42</v>
      </c>
      <c r="E50" s="124">
        <v>220019398499</v>
      </c>
      <c r="F50" s="4" t="s">
        <v>162</v>
      </c>
      <c r="G50" s="9">
        <v>25.55</v>
      </c>
      <c r="H50" s="14"/>
      <c r="I50" s="10">
        <v>24.57</v>
      </c>
      <c r="J50" s="16">
        <v>1496</v>
      </c>
      <c r="K50" s="12"/>
      <c r="L50" s="14"/>
      <c r="M50" s="10"/>
      <c r="N50" s="16"/>
      <c r="O50" s="13"/>
      <c r="P50" s="18"/>
      <c r="Q50" s="10"/>
      <c r="R50" s="16"/>
      <c r="S50" s="131">
        <v>24.57</v>
      </c>
      <c r="T50" s="14">
        <v>1496</v>
      </c>
      <c r="U50" s="89">
        <v>24.57</v>
      </c>
      <c r="V50" s="89">
        <v>1496</v>
      </c>
      <c r="W50" s="13">
        <v>33.700000000000003</v>
      </c>
      <c r="X50" s="14">
        <v>300</v>
      </c>
      <c r="Y50" s="10"/>
      <c r="Z50" s="16"/>
      <c r="AA50" s="13"/>
      <c r="AB50" s="14"/>
      <c r="AC50" s="10"/>
      <c r="AD50" s="19"/>
      <c r="AF50" s="145"/>
    </row>
    <row r="51" spans="1:32" x14ac:dyDescent="0.5">
      <c r="A51" s="145"/>
      <c r="B51" s="35" t="s">
        <v>163</v>
      </c>
      <c r="C51" s="3" t="s">
        <v>164</v>
      </c>
      <c r="D51" s="3" t="s">
        <v>42</v>
      </c>
      <c r="E51" s="124">
        <v>210004257414</v>
      </c>
      <c r="F51" s="4" t="s">
        <v>165</v>
      </c>
      <c r="G51" s="9">
        <v>24.57</v>
      </c>
      <c r="H51" s="14"/>
      <c r="I51" s="10">
        <v>126.49</v>
      </c>
      <c r="J51" s="16">
        <v>9724</v>
      </c>
      <c r="K51" s="12"/>
      <c r="L51" s="14"/>
      <c r="M51" s="10"/>
      <c r="N51" s="16"/>
      <c r="O51" s="13"/>
      <c r="P51" s="18"/>
      <c r="Q51" s="10"/>
      <c r="R51" s="16"/>
      <c r="S51" s="13">
        <v>33.700000000000003</v>
      </c>
      <c r="T51" s="14">
        <v>2244</v>
      </c>
      <c r="U51" s="90">
        <v>61.26</v>
      </c>
      <c r="V51" s="89">
        <v>4488</v>
      </c>
      <c r="W51" s="13">
        <v>36.39</v>
      </c>
      <c r="X51" s="14">
        <v>600</v>
      </c>
      <c r="Y51" s="10"/>
      <c r="Z51" s="16"/>
      <c r="AA51" s="13"/>
      <c r="AB51" s="14"/>
      <c r="AC51" s="10"/>
      <c r="AD51" s="19"/>
      <c r="AF51" s="145"/>
    </row>
    <row r="52" spans="1:32" x14ac:dyDescent="0.5">
      <c r="A52" s="145"/>
      <c r="B52" s="35" t="s">
        <v>166</v>
      </c>
      <c r="C52" s="3" t="s">
        <v>167</v>
      </c>
      <c r="D52" s="3" t="s">
        <v>39</v>
      </c>
      <c r="E52" s="124">
        <v>210004257605</v>
      </c>
      <c r="F52" s="4" t="s">
        <v>168</v>
      </c>
      <c r="G52" s="9">
        <v>25.55</v>
      </c>
      <c r="H52" s="14"/>
      <c r="I52" s="10"/>
      <c r="J52" s="16"/>
      <c r="K52" s="12"/>
      <c r="L52" s="14"/>
      <c r="M52" s="10"/>
      <c r="N52" s="16"/>
      <c r="O52" s="13"/>
      <c r="P52" s="18"/>
      <c r="Q52" s="10"/>
      <c r="R52" s="16"/>
      <c r="S52" s="13">
        <v>42.89</v>
      </c>
      <c r="T52" s="14">
        <v>2992</v>
      </c>
      <c r="U52" s="89">
        <v>42.89</v>
      </c>
      <c r="V52" s="89">
        <v>2992</v>
      </c>
      <c r="W52" s="13">
        <v>107.17</v>
      </c>
      <c r="X52" s="14">
        <v>1100</v>
      </c>
      <c r="Y52" s="10"/>
      <c r="Z52" s="16"/>
      <c r="AA52" s="13"/>
      <c r="AB52" s="14"/>
      <c r="AC52" s="10"/>
      <c r="AD52" s="19"/>
      <c r="AF52" s="145"/>
    </row>
    <row r="53" spans="1:32" x14ac:dyDescent="0.5">
      <c r="A53" s="145"/>
      <c r="B53" s="35" t="s">
        <v>169</v>
      </c>
      <c r="C53" s="3" t="s">
        <v>170</v>
      </c>
      <c r="D53" s="3" t="s">
        <v>39</v>
      </c>
      <c r="E53" s="124">
        <v>210004257704</v>
      </c>
      <c r="F53" s="125" t="s">
        <v>171</v>
      </c>
      <c r="G53" s="9">
        <v>24.57</v>
      </c>
      <c r="H53" s="14"/>
      <c r="I53" s="10">
        <v>25.52</v>
      </c>
      <c r="J53" s="16">
        <v>200</v>
      </c>
      <c r="K53" s="12"/>
      <c r="L53" s="14"/>
      <c r="M53" s="10"/>
      <c r="N53" s="16"/>
      <c r="O53" s="13"/>
      <c r="P53" s="18"/>
      <c r="Q53" s="10"/>
      <c r="R53" s="16"/>
      <c r="S53" s="13">
        <v>24.57</v>
      </c>
      <c r="T53" s="14">
        <v>200</v>
      </c>
      <c r="U53" s="90">
        <v>24.57</v>
      </c>
      <c r="V53" s="89">
        <v>100</v>
      </c>
      <c r="W53" s="13">
        <v>24.57</v>
      </c>
      <c r="X53" s="14">
        <v>100</v>
      </c>
      <c r="Y53" s="10"/>
      <c r="Z53" s="16"/>
      <c r="AA53" s="13"/>
      <c r="AB53" s="14"/>
      <c r="AC53" s="10"/>
      <c r="AD53" s="19"/>
      <c r="AF53" s="145"/>
    </row>
    <row r="54" spans="1:32" x14ac:dyDescent="0.5">
      <c r="A54" s="145"/>
      <c r="B54" s="35" t="s">
        <v>172</v>
      </c>
      <c r="C54" s="3" t="s">
        <v>173</v>
      </c>
      <c r="D54" s="3" t="s">
        <v>42</v>
      </c>
      <c r="E54" s="120">
        <v>210004257780</v>
      </c>
      <c r="F54" s="4" t="s">
        <v>174</v>
      </c>
      <c r="G54" s="9">
        <v>116.36</v>
      </c>
      <c r="H54" s="14"/>
      <c r="I54" s="10">
        <v>200.53</v>
      </c>
      <c r="J54" s="16">
        <v>16456</v>
      </c>
      <c r="K54" s="12"/>
      <c r="L54" s="14"/>
      <c r="M54" s="10"/>
      <c r="N54" s="16"/>
      <c r="O54" s="13"/>
      <c r="P54" s="18"/>
      <c r="Q54" s="10"/>
      <c r="R54" s="16"/>
      <c r="S54" s="13">
        <v>134.72</v>
      </c>
      <c r="T54" s="14">
        <v>10472</v>
      </c>
      <c r="U54" s="90">
        <v>193.48</v>
      </c>
      <c r="V54" s="89">
        <v>15708</v>
      </c>
      <c r="W54" s="13">
        <v>168.91</v>
      </c>
      <c r="X54" s="14">
        <v>2100</v>
      </c>
      <c r="Y54" s="10"/>
      <c r="Z54" s="16"/>
      <c r="AA54" s="13"/>
      <c r="AB54" s="14"/>
      <c r="AC54" s="10"/>
      <c r="AD54" s="19"/>
      <c r="AF54" s="145"/>
    </row>
    <row r="55" spans="1:32" x14ac:dyDescent="0.5">
      <c r="A55" s="145"/>
      <c r="B55" s="35" t="s">
        <v>175</v>
      </c>
      <c r="C55" s="3" t="s">
        <v>176</v>
      </c>
      <c r="D55" s="3" t="s">
        <v>42</v>
      </c>
      <c r="E55" s="120">
        <v>210004257889</v>
      </c>
      <c r="F55" s="4" t="s">
        <v>177</v>
      </c>
      <c r="G55" s="9">
        <v>24.57</v>
      </c>
      <c r="H55" s="14"/>
      <c r="I55" s="10">
        <v>25.52</v>
      </c>
      <c r="J55" s="16">
        <v>200</v>
      </c>
      <c r="K55" s="12"/>
      <c r="L55" s="14"/>
      <c r="M55" s="10"/>
      <c r="N55" s="16"/>
      <c r="O55" s="13"/>
      <c r="P55" s="18"/>
      <c r="Q55" s="10"/>
      <c r="R55" s="16"/>
      <c r="S55" s="13">
        <v>24.57</v>
      </c>
      <c r="T55" s="14">
        <v>200</v>
      </c>
      <c r="U55" s="90">
        <v>361.98</v>
      </c>
      <c r="V55" s="89">
        <v>53400</v>
      </c>
      <c r="W55" s="13">
        <v>337.41</v>
      </c>
      <c r="X55" s="14">
        <v>53400</v>
      </c>
      <c r="Y55" s="10"/>
      <c r="Z55" s="16"/>
      <c r="AA55" s="13"/>
      <c r="AB55" s="14"/>
      <c r="AC55" s="10"/>
      <c r="AD55" s="19"/>
      <c r="AF55" s="145"/>
    </row>
    <row r="56" spans="1:32" x14ac:dyDescent="0.5">
      <c r="A56" s="145"/>
      <c r="B56" s="35" t="s">
        <v>178</v>
      </c>
      <c r="C56" s="3" t="s">
        <v>179</v>
      </c>
      <c r="D56" s="3" t="s">
        <v>42</v>
      </c>
      <c r="E56" s="124">
        <v>220016710601</v>
      </c>
      <c r="F56" s="4" t="s">
        <v>180</v>
      </c>
      <c r="G56" s="9">
        <v>24.57</v>
      </c>
      <c r="H56" s="14"/>
      <c r="I56" s="10"/>
      <c r="J56" s="16"/>
      <c r="K56" s="12"/>
      <c r="L56" s="14"/>
      <c r="M56" s="10"/>
      <c r="N56" s="16"/>
      <c r="O56" s="13"/>
      <c r="P56" s="18"/>
      <c r="Q56" s="10"/>
      <c r="R56" s="16"/>
      <c r="S56" s="13">
        <v>47.9</v>
      </c>
      <c r="T56" s="14">
        <v>3400</v>
      </c>
      <c r="U56" s="89">
        <v>84.73</v>
      </c>
      <c r="V56" s="89">
        <v>6400</v>
      </c>
      <c r="W56" s="13">
        <v>136.30000000000001</v>
      </c>
      <c r="X56" s="14">
        <v>10600</v>
      </c>
      <c r="Y56" s="10"/>
      <c r="Z56" s="16"/>
      <c r="AA56" s="13"/>
      <c r="AB56" s="14"/>
      <c r="AC56" s="10"/>
      <c r="AD56" s="19"/>
      <c r="AF56" s="145"/>
    </row>
    <row r="57" spans="1:32" x14ac:dyDescent="0.5">
      <c r="A57" s="145"/>
      <c r="B57" s="35" t="s">
        <v>181</v>
      </c>
      <c r="C57" s="3" t="s">
        <v>182</v>
      </c>
      <c r="D57" s="3" t="s">
        <v>39</v>
      </c>
      <c r="E57" s="124">
        <v>210004082016</v>
      </c>
      <c r="F57" s="4" t="s">
        <v>183</v>
      </c>
      <c r="G57" s="9">
        <v>191.08</v>
      </c>
      <c r="H57" s="14">
        <v>14960</v>
      </c>
      <c r="I57" s="10"/>
      <c r="J57" s="16"/>
      <c r="K57" s="12"/>
      <c r="L57" s="14"/>
      <c r="M57" s="10"/>
      <c r="N57" s="16"/>
      <c r="O57" s="13"/>
      <c r="P57" s="18"/>
      <c r="Q57" s="10"/>
      <c r="R57" s="16"/>
      <c r="S57" s="13">
        <v>42.89</v>
      </c>
      <c r="T57" s="14">
        <v>2992</v>
      </c>
      <c r="U57" s="89">
        <v>42.89</v>
      </c>
      <c r="V57" s="89">
        <v>2992</v>
      </c>
      <c r="W57" s="13">
        <v>42.89</v>
      </c>
      <c r="X57" s="14">
        <v>400</v>
      </c>
      <c r="Y57" s="10"/>
      <c r="Z57" s="16"/>
      <c r="AA57" s="13"/>
      <c r="AB57" s="14"/>
      <c r="AC57" s="10"/>
      <c r="AD57" s="19"/>
      <c r="AF57" s="145"/>
    </row>
    <row r="58" spans="1:32" x14ac:dyDescent="0.5">
      <c r="A58" s="145"/>
      <c r="B58" s="73" t="s">
        <v>184</v>
      </c>
      <c r="C58" s="73" t="s">
        <v>185</v>
      </c>
      <c r="D58" s="73"/>
      <c r="E58" s="120"/>
      <c r="F58" s="75" t="s">
        <v>186</v>
      </c>
      <c r="G58" s="9"/>
      <c r="H58" s="14"/>
      <c r="I58" s="10"/>
      <c r="J58" s="16"/>
      <c r="K58" s="12"/>
      <c r="L58" s="14"/>
      <c r="M58" s="10"/>
      <c r="N58" s="16"/>
      <c r="O58" s="13"/>
      <c r="P58" s="18"/>
      <c r="Q58" s="10"/>
      <c r="R58" s="16"/>
      <c r="S58" s="13"/>
      <c r="T58" s="14"/>
      <c r="U58" s="89"/>
      <c r="V58" s="89"/>
      <c r="W58" s="13"/>
      <c r="X58" s="14"/>
      <c r="Y58" s="10"/>
      <c r="Z58" s="16"/>
      <c r="AA58" s="13"/>
      <c r="AB58" s="14"/>
      <c r="AC58" s="10"/>
      <c r="AD58" s="19"/>
      <c r="AF58" s="145"/>
    </row>
    <row r="59" spans="1:32" x14ac:dyDescent="0.5">
      <c r="A59" s="145"/>
      <c r="B59" s="35" t="s">
        <v>187</v>
      </c>
      <c r="C59" s="3" t="s">
        <v>188</v>
      </c>
      <c r="D59" s="3" t="s">
        <v>42</v>
      </c>
      <c r="E59" s="124">
        <v>210004080263</v>
      </c>
      <c r="F59" s="4" t="s">
        <v>189</v>
      </c>
      <c r="G59" s="9">
        <v>25.55</v>
      </c>
      <c r="H59" s="14"/>
      <c r="I59" s="10"/>
      <c r="J59" s="16"/>
      <c r="K59" s="12"/>
      <c r="L59" s="14"/>
      <c r="M59" s="10"/>
      <c r="N59" s="16"/>
      <c r="O59" s="13"/>
      <c r="P59" s="18"/>
      <c r="Q59" s="10"/>
      <c r="R59" s="16"/>
      <c r="S59" s="13">
        <v>62.63</v>
      </c>
      <c r="T59" s="14">
        <v>4600</v>
      </c>
      <c r="U59" s="89">
        <v>89.64</v>
      </c>
      <c r="V59" s="89">
        <v>6800</v>
      </c>
      <c r="W59" s="13">
        <v>87.19</v>
      </c>
      <c r="X59" s="14">
        <v>6600</v>
      </c>
      <c r="Y59" s="10"/>
      <c r="Z59" s="16"/>
      <c r="AA59" s="13"/>
      <c r="AB59" s="14"/>
      <c r="AC59" s="10"/>
      <c r="AD59" s="19"/>
      <c r="AF59" s="145"/>
    </row>
    <row r="60" spans="1:32" x14ac:dyDescent="0.5">
      <c r="A60" s="145"/>
      <c r="B60" s="35" t="s">
        <v>190</v>
      </c>
      <c r="C60" s="3" t="s">
        <v>108</v>
      </c>
      <c r="D60" s="3"/>
      <c r="E60" s="124">
        <v>210039229729</v>
      </c>
      <c r="F60" s="4" t="s">
        <v>191</v>
      </c>
      <c r="G60" s="9">
        <v>25.55</v>
      </c>
      <c r="H60" s="14">
        <v>748</v>
      </c>
      <c r="I60" s="10"/>
      <c r="J60" s="16"/>
      <c r="K60" s="12"/>
      <c r="L60" s="14"/>
      <c r="M60" s="10"/>
      <c r="N60" s="16"/>
      <c r="O60" s="13"/>
      <c r="P60" s="18"/>
      <c r="Q60" s="10"/>
      <c r="R60" s="16"/>
      <c r="S60" s="13">
        <v>52.07</v>
      </c>
      <c r="T60" s="14">
        <v>3740</v>
      </c>
      <c r="U60" s="89">
        <v>33.700000000000003</v>
      </c>
      <c r="V60" s="89">
        <v>2244</v>
      </c>
      <c r="W60" s="13">
        <v>61.26</v>
      </c>
      <c r="X60" s="14">
        <v>600</v>
      </c>
      <c r="Y60" s="10"/>
      <c r="Z60" s="16"/>
      <c r="AA60" s="13"/>
      <c r="AB60" s="14"/>
      <c r="AC60" s="10"/>
      <c r="AD60" s="19"/>
      <c r="AF60" s="145"/>
    </row>
    <row r="61" spans="1:32" x14ac:dyDescent="0.5">
      <c r="A61" s="145"/>
      <c r="B61" s="35" t="s">
        <v>192</v>
      </c>
      <c r="C61" s="3" t="s">
        <v>193</v>
      </c>
      <c r="D61" s="3" t="s">
        <v>42</v>
      </c>
      <c r="E61" s="124">
        <v>210004200883</v>
      </c>
      <c r="F61" s="4" t="s">
        <v>194</v>
      </c>
      <c r="G61" s="9">
        <v>25.52</v>
      </c>
      <c r="H61" s="14"/>
      <c r="I61" s="10">
        <v>25.55</v>
      </c>
      <c r="J61" s="16"/>
      <c r="K61" s="12"/>
      <c r="L61" s="14"/>
      <c r="M61" s="10"/>
      <c r="N61" s="16"/>
      <c r="O61" s="13"/>
      <c r="P61" s="18"/>
      <c r="Q61" s="10"/>
      <c r="R61" s="16"/>
      <c r="S61" s="13">
        <v>37.72</v>
      </c>
      <c r="T61" s="14">
        <v>2571</v>
      </c>
      <c r="U61" s="90">
        <v>24.57</v>
      </c>
      <c r="V61" s="89">
        <v>0</v>
      </c>
      <c r="W61" s="13">
        <v>24.57</v>
      </c>
      <c r="X61" s="14">
        <v>0</v>
      </c>
      <c r="Y61" s="10"/>
      <c r="Z61" s="16"/>
      <c r="AA61" s="13"/>
      <c r="AB61" s="14"/>
      <c r="AC61" s="10"/>
      <c r="AD61" s="19"/>
      <c r="AF61" s="145"/>
    </row>
    <row r="62" spans="1:32" x14ac:dyDescent="0.5">
      <c r="A62" s="145"/>
      <c r="B62" s="35" t="s">
        <v>195</v>
      </c>
      <c r="C62" s="3" t="s">
        <v>196</v>
      </c>
      <c r="D62" s="3" t="s">
        <v>42</v>
      </c>
      <c r="E62" s="124">
        <v>210004255623</v>
      </c>
      <c r="F62" s="4">
        <v>63699265</v>
      </c>
      <c r="G62" s="9">
        <v>24.57</v>
      </c>
      <c r="H62" s="14"/>
      <c r="I62" s="10"/>
      <c r="J62" s="16"/>
      <c r="K62" s="12"/>
      <c r="L62" s="14"/>
      <c r="M62" s="10"/>
      <c r="N62" s="16"/>
      <c r="O62" s="13"/>
      <c r="P62" s="18"/>
      <c r="Q62" s="10"/>
      <c r="R62" s="16"/>
      <c r="S62" s="13">
        <v>58.95</v>
      </c>
      <c r="T62" s="14">
        <v>4300</v>
      </c>
      <c r="U62" s="89">
        <v>84.73</v>
      </c>
      <c r="V62" s="89">
        <v>6400</v>
      </c>
      <c r="W62" s="13">
        <v>58.94</v>
      </c>
      <c r="X62" s="14">
        <v>6300</v>
      </c>
      <c r="Y62" s="10"/>
      <c r="Z62" s="16"/>
      <c r="AA62" s="13"/>
      <c r="AB62" s="14"/>
      <c r="AC62" s="10"/>
      <c r="AD62" s="19"/>
      <c r="AF62" s="145"/>
    </row>
    <row r="63" spans="1:32" x14ac:dyDescent="0.5">
      <c r="A63" s="145"/>
      <c r="B63" s="35" t="s">
        <v>197</v>
      </c>
      <c r="C63" s="3" t="s">
        <v>198</v>
      </c>
      <c r="D63" s="3" t="s">
        <v>42</v>
      </c>
      <c r="E63" s="124">
        <v>210004255524</v>
      </c>
      <c r="F63" s="4" t="s">
        <v>199</v>
      </c>
      <c r="G63" s="9">
        <v>579.91</v>
      </c>
      <c r="H63" s="14">
        <v>100841</v>
      </c>
      <c r="I63" s="10">
        <v>66.28</v>
      </c>
      <c r="J63" s="16">
        <v>3463</v>
      </c>
      <c r="K63" s="12"/>
      <c r="L63" s="14"/>
      <c r="M63" s="10"/>
      <c r="N63" s="16"/>
      <c r="O63" s="13"/>
      <c r="P63" s="18"/>
      <c r="Q63" s="10"/>
      <c r="R63" s="16"/>
      <c r="S63" s="13">
        <v>55.88</v>
      </c>
      <c r="T63" s="14">
        <v>4050</v>
      </c>
      <c r="U63" s="90">
        <v>45.72</v>
      </c>
      <c r="V63" s="89">
        <v>3223</v>
      </c>
      <c r="W63" s="13">
        <v>21.51</v>
      </c>
      <c r="X63" s="14">
        <v>3223</v>
      </c>
      <c r="Y63" s="10"/>
      <c r="Z63" s="16"/>
      <c r="AA63" s="13"/>
      <c r="AB63" s="14"/>
      <c r="AC63" s="10"/>
      <c r="AD63" s="19"/>
      <c r="AF63" s="145"/>
    </row>
    <row r="64" spans="1:32" x14ac:dyDescent="0.5">
      <c r="A64" s="145"/>
      <c r="B64" s="35" t="s">
        <v>200</v>
      </c>
      <c r="C64" s="3" t="s">
        <v>201</v>
      </c>
      <c r="D64" s="3" t="s">
        <v>42</v>
      </c>
      <c r="E64" s="124">
        <v>210004255425</v>
      </c>
      <c r="F64" s="4" t="s">
        <v>202</v>
      </c>
      <c r="G64" s="9">
        <v>25.52</v>
      </c>
      <c r="H64" s="14"/>
      <c r="I64" s="10"/>
      <c r="J64" s="16"/>
      <c r="K64" s="12"/>
      <c r="L64" s="14"/>
      <c r="M64" s="10"/>
      <c r="N64" s="16"/>
      <c r="O64" s="13"/>
      <c r="P64" s="18"/>
      <c r="Q64" s="10"/>
      <c r="R64" s="16"/>
      <c r="S64" s="13">
        <v>24.57</v>
      </c>
      <c r="T64" s="14">
        <v>0</v>
      </c>
      <c r="U64" s="89">
        <v>24.57</v>
      </c>
      <c r="V64" s="89">
        <v>0</v>
      </c>
      <c r="W64" s="13">
        <v>24.57</v>
      </c>
      <c r="X64" s="14">
        <v>0</v>
      </c>
      <c r="Y64" s="10"/>
      <c r="Z64" s="16"/>
      <c r="AA64" s="13"/>
      <c r="AB64" s="14"/>
      <c r="AC64" s="10"/>
      <c r="AD64" s="19"/>
      <c r="AF64" s="145"/>
    </row>
    <row r="65" spans="1:32" x14ac:dyDescent="0.5">
      <c r="A65" s="145"/>
      <c r="B65" s="35" t="s">
        <v>203</v>
      </c>
      <c r="C65" s="3" t="s">
        <v>204</v>
      </c>
      <c r="D65" s="3" t="s">
        <v>42</v>
      </c>
      <c r="E65" s="124">
        <v>210004255333</v>
      </c>
      <c r="F65" s="4">
        <v>13417769</v>
      </c>
      <c r="G65" s="9">
        <v>25.52</v>
      </c>
      <c r="H65" s="14"/>
      <c r="I65" s="10">
        <v>25.55</v>
      </c>
      <c r="J65" s="16"/>
      <c r="K65" s="12"/>
      <c r="L65" s="14"/>
      <c r="M65" s="10"/>
      <c r="N65" s="16"/>
      <c r="O65" s="13"/>
      <c r="P65" s="18"/>
      <c r="Q65" s="10"/>
      <c r="R65" s="16"/>
      <c r="S65" s="13">
        <v>24.57</v>
      </c>
      <c r="T65" s="14">
        <v>0</v>
      </c>
      <c r="U65" s="90">
        <v>24.57</v>
      </c>
      <c r="V65" s="89">
        <v>0</v>
      </c>
      <c r="W65" s="13">
        <v>24.57</v>
      </c>
      <c r="X65" s="14">
        <v>0</v>
      </c>
      <c r="Y65" s="10"/>
      <c r="Z65" s="16"/>
      <c r="AA65" s="13"/>
      <c r="AB65" s="14"/>
      <c r="AC65" s="10"/>
      <c r="AD65" s="19"/>
      <c r="AF65" s="145"/>
    </row>
    <row r="66" spans="1:32" x14ac:dyDescent="0.5">
      <c r="A66" s="145"/>
      <c r="B66" s="35" t="s">
        <v>205</v>
      </c>
      <c r="C66" s="3" t="s">
        <v>206</v>
      </c>
      <c r="D66" s="3" t="s">
        <v>42</v>
      </c>
      <c r="E66" s="124">
        <v>210004255227</v>
      </c>
      <c r="F66" s="4" t="s">
        <v>207</v>
      </c>
      <c r="G66" s="9">
        <v>25.52</v>
      </c>
      <c r="H66" s="14"/>
      <c r="I66" s="10">
        <v>25.55</v>
      </c>
      <c r="J66" s="16"/>
      <c r="K66" s="12"/>
      <c r="L66" s="14"/>
      <c r="M66" s="10"/>
      <c r="N66" s="16"/>
      <c r="O66" s="13"/>
      <c r="P66" s="18"/>
      <c r="Q66" s="10"/>
      <c r="R66" s="16"/>
      <c r="S66" s="13">
        <v>24.57</v>
      </c>
      <c r="T66" s="14">
        <v>0</v>
      </c>
      <c r="U66" s="90">
        <v>24.57</v>
      </c>
      <c r="V66" s="89">
        <v>0</v>
      </c>
      <c r="W66" s="13">
        <v>24.57</v>
      </c>
      <c r="X66" s="14">
        <v>0</v>
      </c>
      <c r="Y66" s="10"/>
      <c r="Z66" s="16"/>
      <c r="AA66" s="13"/>
      <c r="AB66" s="14"/>
      <c r="AC66" s="10"/>
      <c r="AD66" s="19"/>
      <c r="AF66" s="145"/>
    </row>
    <row r="67" spans="1:32" x14ac:dyDescent="0.5">
      <c r="A67" s="145"/>
      <c r="B67" s="35" t="s">
        <v>208</v>
      </c>
      <c r="C67" s="3" t="s">
        <v>209</v>
      </c>
      <c r="D67" s="3" t="s">
        <v>42</v>
      </c>
      <c r="E67" s="124">
        <v>210004255135</v>
      </c>
      <c r="F67" s="4" t="s">
        <v>210</v>
      </c>
      <c r="G67" s="9">
        <v>25.52</v>
      </c>
      <c r="H67" s="14"/>
      <c r="I67" s="10">
        <v>25.55</v>
      </c>
      <c r="J67" s="16"/>
      <c r="K67" s="12"/>
      <c r="L67" s="14"/>
      <c r="M67" s="10"/>
      <c r="N67" s="16"/>
      <c r="O67" s="13"/>
      <c r="P67" s="18"/>
      <c r="Q67" s="10"/>
      <c r="R67" s="16"/>
      <c r="S67" s="13">
        <v>24.57</v>
      </c>
      <c r="T67" s="14">
        <v>0</v>
      </c>
      <c r="U67" s="90">
        <v>24.57</v>
      </c>
      <c r="V67" s="89">
        <v>0</v>
      </c>
      <c r="W67" s="13">
        <v>24.57</v>
      </c>
      <c r="X67" s="14">
        <v>0</v>
      </c>
      <c r="Y67" s="10"/>
      <c r="Z67" s="16"/>
      <c r="AA67" s="13"/>
      <c r="AB67" s="14"/>
      <c r="AC67" s="10"/>
      <c r="AD67" s="19"/>
      <c r="AF67" s="145"/>
    </row>
    <row r="68" spans="1:32" x14ac:dyDescent="0.5">
      <c r="A68" s="145"/>
      <c r="B68" s="35" t="s">
        <v>211</v>
      </c>
      <c r="C68" s="3" t="s">
        <v>212</v>
      </c>
      <c r="D68" s="3" t="s">
        <v>42</v>
      </c>
      <c r="E68" s="124">
        <v>210006663619</v>
      </c>
      <c r="F68" s="4" t="s">
        <v>213</v>
      </c>
      <c r="G68" s="9">
        <v>25.82</v>
      </c>
      <c r="H68" s="14">
        <v>1496</v>
      </c>
      <c r="I68" s="10"/>
      <c r="J68" s="16"/>
      <c r="K68" s="12"/>
      <c r="L68" s="14"/>
      <c r="M68" s="10"/>
      <c r="N68" s="16"/>
      <c r="O68" s="13"/>
      <c r="P68" s="18"/>
      <c r="Q68" s="10"/>
      <c r="R68" s="16"/>
      <c r="S68" s="13">
        <v>33.700000000000003</v>
      </c>
      <c r="T68" s="14">
        <v>2244</v>
      </c>
      <c r="U68" s="89">
        <v>42.89</v>
      </c>
      <c r="V68" s="89">
        <v>2992</v>
      </c>
      <c r="W68" s="13">
        <v>33.700000000000003</v>
      </c>
      <c r="X68" s="14">
        <v>300</v>
      </c>
      <c r="Y68" s="10"/>
      <c r="Z68" s="16"/>
      <c r="AA68" s="13"/>
      <c r="AB68" s="14"/>
      <c r="AC68" s="10"/>
      <c r="AD68" s="19"/>
      <c r="AF68" s="145"/>
    </row>
    <row r="69" spans="1:32" x14ac:dyDescent="0.5">
      <c r="A69" s="145"/>
      <c r="B69" s="35" t="s">
        <v>214</v>
      </c>
      <c r="C69" s="3" t="s">
        <v>215</v>
      </c>
      <c r="D69" s="3" t="s">
        <v>42</v>
      </c>
      <c r="E69" s="124">
        <v>210004204786</v>
      </c>
      <c r="F69" s="4" t="s">
        <v>216</v>
      </c>
      <c r="G69" s="9">
        <v>515.26</v>
      </c>
      <c r="H69" s="14">
        <v>81966</v>
      </c>
      <c r="I69" s="10">
        <v>64.16</v>
      </c>
      <c r="J69" s="16"/>
      <c r="K69" s="12"/>
      <c r="L69" s="14"/>
      <c r="M69" s="10"/>
      <c r="N69" s="16"/>
      <c r="O69" s="13"/>
      <c r="P69" s="18"/>
      <c r="Q69" s="10"/>
      <c r="R69" s="16"/>
      <c r="S69" s="13">
        <v>48.49</v>
      </c>
      <c r="T69" s="14">
        <v>0</v>
      </c>
      <c r="U69" s="90">
        <v>48.49</v>
      </c>
      <c r="V69" s="89">
        <v>0</v>
      </c>
      <c r="W69" s="13">
        <v>24.57</v>
      </c>
      <c r="X69" s="14">
        <v>0</v>
      </c>
      <c r="Y69" s="10"/>
      <c r="Z69" s="16"/>
      <c r="AA69" s="13"/>
      <c r="AB69" s="14"/>
      <c r="AC69" s="10"/>
      <c r="AD69" s="19"/>
      <c r="AF69" s="145"/>
    </row>
    <row r="70" spans="1:32" x14ac:dyDescent="0.5">
      <c r="A70" s="145"/>
      <c r="B70" s="35" t="s">
        <v>217</v>
      </c>
      <c r="C70" s="3" t="s">
        <v>218</v>
      </c>
      <c r="D70" s="3" t="s">
        <v>42</v>
      </c>
      <c r="E70" s="124">
        <v>210004204519</v>
      </c>
      <c r="F70" s="4" t="s">
        <v>219</v>
      </c>
      <c r="G70" s="9">
        <v>25.52</v>
      </c>
      <c r="H70" s="14"/>
      <c r="I70" s="10">
        <v>25.55</v>
      </c>
      <c r="J70" s="16"/>
      <c r="K70" s="12"/>
      <c r="L70" s="14"/>
      <c r="M70" s="10"/>
      <c r="N70" s="16"/>
      <c r="O70" s="13"/>
      <c r="P70" s="18"/>
      <c r="Q70" s="10"/>
      <c r="R70" s="16"/>
      <c r="S70" s="13">
        <v>24.57</v>
      </c>
      <c r="T70" s="14">
        <v>0</v>
      </c>
      <c r="U70" s="90">
        <v>24.57</v>
      </c>
      <c r="V70" s="89">
        <v>0</v>
      </c>
      <c r="W70" s="13">
        <v>24.57</v>
      </c>
      <c r="X70" s="14">
        <v>0</v>
      </c>
      <c r="Y70" s="10"/>
      <c r="Z70" s="16"/>
      <c r="AA70" s="13"/>
      <c r="AB70" s="14"/>
      <c r="AC70" s="10"/>
      <c r="AD70" s="19"/>
      <c r="AF70" s="145"/>
    </row>
    <row r="71" spans="1:32" x14ac:dyDescent="0.5">
      <c r="A71" s="145"/>
      <c r="B71" s="35" t="s">
        <v>220</v>
      </c>
      <c r="C71" s="3" t="s">
        <v>221</v>
      </c>
      <c r="D71" s="3" t="s">
        <v>42</v>
      </c>
      <c r="E71" s="124">
        <v>210004204403</v>
      </c>
      <c r="F71" s="4" t="s">
        <v>222</v>
      </c>
      <c r="G71" s="9">
        <v>25.52</v>
      </c>
      <c r="H71" s="14"/>
      <c r="I71" s="10">
        <v>25.55</v>
      </c>
      <c r="J71" s="16"/>
      <c r="K71" s="12"/>
      <c r="L71" s="14"/>
      <c r="M71" s="10"/>
      <c r="N71" s="16"/>
      <c r="O71" s="13"/>
      <c r="P71" s="18"/>
      <c r="Q71" s="10"/>
      <c r="R71" s="16"/>
      <c r="S71" s="13">
        <v>24.57</v>
      </c>
      <c r="T71" s="14">
        <v>0</v>
      </c>
      <c r="U71" s="90">
        <v>24.57</v>
      </c>
      <c r="V71" s="89">
        <v>0</v>
      </c>
      <c r="W71" s="13">
        <v>24.57</v>
      </c>
      <c r="X71" s="14">
        <v>0</v>
      </c>
      <c r="Y71" s="10"/>
      <c r="Z71" s="16"/>
      <c r="AA71" s="13"/>
      <c r="AB71" s="14"/>
      <c r="AC71" s="10"/>
      <c r="AD71" s="19"/>
      <c r="AF71" s="145"/>
    </row>
    <row r="72" spans="1:32" x14ac:dyDescent="0.5">
      <c r="A72" s="145"/>
      <c r="B72" s="3"/>
      <c r="C72" s="3"/>
      <c r="D72" s="3"/>
      <c r="E72" s="120"/>
      <c r="F72" s="4"/>
      <c r="G72" s="9"/>
      <c r="H72" s="14"/>
      <c r="I72" s="10"/>
      <c r="J72" s="16"/>
      <c r="K72" s="12"/>
      <c r="L72" s="14"/>
      <c r="M72" s="10"/>
      <c r="N72" s="16"/>
      <c r="O72" s="13"/>
      <c r="P72" s="18"/>
      <c r="Q72" s="10"/>
      <c r="R72" s="16"/>
      <c r="S72" s="13"/>
      <c r="T72" s="14"/>
      <c r="U72" s="89"/>
      <c r="V72" s="89"/>
      <c r="W72" s="13"/>
      <c r="X72" s="14"/>
      <c r="Y72" s="10"/>
      <c r="Z72" s="16"/>
      <c r="AA72" s="13"/>
      <c r="AB72" s="14"/>
      <c r="AC72" s="10"/>
      <c r="AD72" s="19"/>
      <c r="AF72" s="145"/>
    </row>
    <row r="73" spans="1:32" x14ac:dyDescent="0.5">
      <c r="A73" s="145"/>
      <c r="B73" s="3" t="s">
        <v>223</v>
      </c>
      <c r="C73" s="3" t="s">
        <v>224</v>
      </c>
      <c r="D73" s="3" t="s">
        <v>225</v>
      </c>
      <c r="E73" s="124">
        <v>210005850021</v>
      </c>
      <c r="F73" s="4">
        <v>97028422</v>
      </c>
      <c r="G73" s="9">
        <v>485.36</v>
      </c>
      <c r="H73" s="14">
        <v>14400</v>
      </c>
      <c r="I73" s="10">
        <v>1015.31</v>
      </c>
      <c r="J73" s="16">
        <v>131900</v>
      </c>
      <c r="K73" s="12">
        <v>1079.68</v>
      </c>
      <c r="L73" s="14">
        <v>146300</v>
      </c>
      <c r="M73" s="10">
        <v>1234.3499999999999</v>
      </c>
      <c r="N73" s="16">
        <v>180900</v>
      </c>
      <c r="O73" s="13">
        <v>1279.95</v>
      </c>
      <c r="P73" s="18">
        <v>191100</v>
      </c>
      <c r="Q73" s="10">
        <v>709.99</v>
      </c>
      <c r="R73" s="16">
        <v>63600</v>
      </c>
      <c r="S73" s="13">
        <v>1027.82</v>
      </c>
      <c r="T73" s="14">
        <v>134700</v>
      </c>
      <c r="U73" s="90">
        <v>1197.25</v>
      </c>
      <c r="V73" s="89">
        <v>172600</v>
      </c>
      <c r="W73" s="13">
        <v>1179.82</v>
      </c>
      <c r="X73" s="14">
        <v>6100</v>
      </c>
      <c r="Y73" s="10"/>
      <c r="Z73" s="16"/>
      <c r="AA73" s="13"/>
      <c r="AB73" s="14"/>
      <c r="AC73" s="10"/>
      <c r="AD73" s="19"/>
      <c r="AF73" s="145"/>
    </row>
    <row r="74" spans="1:32" x14ac:dyDescent="0.5">
      <c r="A74" s="145"/>
      <c r="B74" s="127" t="s">
        <v>223</v>
      </c>
      <c r="C74" s="127" t="s">
        <v>226</v>
      </c>
      <c r="D74" s="127" t="s">
        <v>227</v>
      </c>
      <c r="E74" s="128">
        <v>210005850021</v>
      </c>
      <c r="F74" s="129">
        <v>97028410</v>
      </c>
      <c r="G74" s="9"/>
      <c r="H74" s="14"/>
      <c r="I74" s="10"/>
      <c r="J74" s="16"/>
      <c r="K74" s="12"/>
      <c r="L74" s="14"/>
      <c r="M74" s="10"/>
      <c r="N74" s="16"/>
      <c r="O74" s="13"/>
      <c r="P74" s="18"/>
      <c r="Q74" s="10"/>
      <c r="R74" s="16"/>
      <c r="S74" s="13"/>
      <c r="T74" s="14"/>
      <c r="U74" s="89"/>
      <c r="V74" s="89"/>
      <c r="W74" s="13">
        <v>1179.82</v>
      </c>
      <c r="X74">
        <v>161600</v>
      </c>
      <c r="Y74" s="10"/>
      <c r="Z74" s="16"/>
      <c r="AA74" s="13"/>
      <c r="AB74" s="14"/>
      <c r="AC74" s="10"/>
      <c r="AD74" s="19"/>
      <c r="AF74" s="145"/>
    </row>
    <row r="75" spans="1:32" x14ac:dyDescent="0.5">
      <c r="A75" s="145"/>
      <c r="B75" s="35" t="s">
        <v>228</v>
      </c>
      <c r="C75" s="3" t="s">
        <v>229</v>
      </c>
      <c r="D75" s="3" t="s">
        <v>43</v>
      </c>
      <c r="E75" s="124">
        <v>210005865641</v>
      </c>
      <c r="F75" s="125" t="s">
        <v>230</v>
      </c>
      <c r="G75" s="9">
        <v>334.6</v>
      </c>
      <c r="H75" s="14">
        <v>16200</v>
      </c>
      <c r="I75" s="10">
        <v>242.07</v>
      </c>
      <c r="J75" s="16">
        <v>7900</v>
      </c>
      <c r="K75" s="12">
        <v>233.47</v>
      </c>
      <c r="L75" s="14">
        <v>7200</v>
      </c>
      <c r="M75" s="10">
        <v>373.94</v>
      </c>
      <c r="N75" s="16">
        <v>25000</v>
      </c>
      <c r="O75" s="13">
        <v>179.45</v>
      </c>
      <c r="P75" s="18">
        <v>2800</v>
      </c>
      <c r="Q75" s="10">
        <v>490.17</v>
      </c>
      <c r="R75" s="16">
        <v>51000</v>
      </c>
      <c r="S75" s="13">
        <v>233.47</v>
      </c>
      <c r="T75" s="14">
        <v>7200</v>
      </c>
      <c r="U75" s="90">
        <v>211.37</v>
      </c>
      <c r="V75" s="89">
        <v>5400</v>
      </c>
      <c r="W75" s="13">
        <v>239.61</v>
      </c>
      <c r="X75" s="14">
        <v>7700</v>
      </c>
      <c r="Y75" s="10"/>
      <c r="Z75" s="16"/>
      <c r="AA75" s="13"/>
      <c r="AB75" s="14"/>
      <c r="AC75" s="10"/>
      <c r="AD75" s="19"/>
      <c r="AF75" s="145"/>
    </row>
    <row r="76" spans="1:32" x14ac:dyDescent="0.5">
      <c r="A76" s="145"/>
      <c r="B76" s="3"/>
      <c r="C76" s="3"/>
      <c r="D76" s="3"/>
      <c r="E76" s="120"/>
      <c r="F76" s="4"/>
      <c r="G76" s="9"/>
      <c r="H76" s="14"/>
      <c r="I76" s="10"/>
      <c r="J76" s="16"/>
      <c r="K76" s="12"/>
      <c r="L76" s="14"/>
      <c r="M76" s="10"/>
      <c r="N76" s="16"/>
      <c r="O76" s="13"/>
      <c r="P76" s="18"/>
      <c r="Q76" s="10"/>
      <c r="R76" s="16"/>
      <c r="S76" s="13"/>
      <c r="T76" s="14"/>
      <c r="U76" s="89"/>
      <c r="V76" s="89"/>
      <c r="W76" s="13"/>
      <c r="X76" s="14"/>
      <c r="Y76" s="10"/>
      <c r="Z76" s="16"/>
      <c r="AA76" s="13"/>
      <c r="AB76" s="14"/>
      <c r="AC76" s="10"/>
      <c r="AD76" s="19"/>
      <c r="AF76" s="145"/>
    </row>
    <row r="77" spans="1:32" x14ac:dyDescent="0.5">
      <c r="A77" s="145"/>
      <c r="B77" s="35" t="s">
        <v>228</v>
      </c>
      <c r="C77" s="3" t="s">
        <v>231</v>
      </c>
      <c r="D77" s="3" t="s">
        <v>39</v>
      </c>
      <c r="E77" s="126">
        <v>210005789976</v>
      </c>
      <c r="F77" s="4" t="s">
        <v>232</v>
      </c>
      <c r="G77" s="9">
        <v>10139.530000000001</v>
      </c>
      <c r="H77" s="14">
        <v>1523178</v>
      </c>
      <c r="I77" s="10"/>
      <c r="J77" s="16"/>
      <c r="K77" s="12"/>
      <c r="L77" s="14"/>
      <c r="M77" s="10"/>
      <c r="N77" s="16"/>
      <c r="O77" s="13"/>
      <c r="P77" s="18"/>
      <c r="Q77" s="10"/>
      <c r="R77" s="16"/>
      <c r="S77" s="13">
        <v>8385.48</v>
      </c>
      <c r="T77" s="14">
        <v>1210170</v>
      </c>
      <c r="U77" s="89">
        <v>8577.3700000000008</v>
      </c>
      <c r="V77" s="89">
        <v>1253097</v>
      </c>
      <c r="W77" s="13"/>
      <c r="X77" s="14"/>
      <c r="Y77" s="10"/>
      <c r="Z77" s="16"/>
      <c r="AA77" s="13"/>
      <c r="AB77" s="14"/>
      <c r="AC77" s="10"/>
      <c r="AD77" s="19"/>
      <c r="AF77" s="145"/>
    </row>
    <row r="78" spans="1:32" x14ac:dyDescent="0.5">
      <c r="A78" s="145"/>
      <c r="B78" s="3"/>
      <c r="C78" s="3"/>
      <c r="D78" s="3"/>
      <c r="E78" s="120"/>
      <c r="F78" s="4"/>
      <c r="G78" s="9"/>
      <c r="H78" s="14"/>
      <c r="I78" s="10"/>
      <c r="J78" s="16"/>
      <c r="K78" s="12"/>
      <c r="L78" s="14"/>
      <c r="M78" s="10"/>
      <c r="N78" s="16"/>
      <c r="O78" s="13"/>
      <c r="P78" s="18"/>
      <c r="Q78" s="10"/>
      <c r="R78" s="16"/>
      <c r="S78" s="13"/>
      <c r="T78" s="14"/>
      <c r="U78" s="89"/>
      <c r="V78" s="89"/>
      <c r="W78" s="13"/>
      <c r="X78" s="14"/>
      <c r="Y78" s="10"/>
      <c r="Z78" s="16"/>
      <c r="AA78" s="13"/>
      <c r="AB78" s="14"/>
      <c r="AC78" s="10"/>
      <c r="AD78" s="19"/>
      <c r="AF78" s="145"/>
    </row>
    <row r="79" spans="1:32" x14ac:dyDescent="0.5">
      <c r="A79" s="145"/>
      <c r="B79" s="3"/>
      <c r="C79" s="3"/>
      <c r="D79" s="3"/>
      <c r="E79" s="120"/>
      <c r="F79" s="4"/>
      <c r="G79" s="9"/>
      <c r="H79" s="14"/>
      <c r="I79" s="10"/>
      <c r="J79" s="16"/>
      <c r="K79" s="12"/>
      <c r="L79" s="14"/>
      <c r="M79" s="10"/>
      <c r="N79" s="16"/>
      <c r="O79" s="13"/>
      <c r="P79" s="18"/>
      <c r="Q79" s="10"/>
      <c r="R79" s="16"/>
      <c r="S79" s="13"/>
      <c r="T79" s="14"/>
      <c r="U79" s="89"/>
      <c r="V79" s="89"/>
      <c r="W79" s="13"/>
      <c r="X79" s="14"/>
      <c r="Y79" s="10"/>
      <c r="Z79" s="16"/>
      <c r="AA79" s="13"/>
      <c r="AB79" s="14"/>
      <c r="AC79" s="10"/>
      <c r="AD79" s="19"/>
      <c r="AF79" s="145"/>
    </row>
    <row r="80" spans="1:32" x14ac:dyDescent="0.5">
      <c r="A80" s="145"/>
      <c r="B80" s="3"/>
      <c r="C80" s="3"/>
      <c r="D80" s="3"/>
      <c r="E80" s="120"/>
      <c r="F80" s="4"/>
      <c r="G80" s="9"/>
      <c r="H80" s="14"/>
      <c r="I80" s="10"/>
      <c r="J80" s="16"/>
      <c r="K80" s="12"/>
      <c r="L80" s="14"/>
      <c r="M80" s="10"/>
      <c r="N80" s="16"/>
      <c r="O80" s="13"/>
      <c r="P80" s="18"/>
      <c r="Q80" s="10"/>
      <c r="R80" s="16"/>
      <c r="S80" s="13"/>
      <c r="T80" s="14"/>
      <c r="U80" s="89"/>
      <c r="V80" s="89"/>
      <c r="W80" s="13"/>
      <c r="X80" s="14"/>
      <c r="Y80" s="10"/>
      <c r="Z80" s="16"/>
      <c r="AA80" s="13"/>
      <c r="AB80" s="14"/>
      <c r="AC80" s="10"/>
      <c r="AD80" s="19"/>
      <c r="AF80" s="145"/>
    </row>
    <row r="81" spans="1:45" x14ac:dyDescent="0.5">
      <c r="A81" s="145"/>
      <c r="B81" s="3"/>
      <c r="C81" s="3"/>
      <c r="D81" s="3"/>
      <c r="E81" s="120"/>
      <c r="F81" s="4"/>
      <c r="G81" s="9"/>
      <c r="H81" s="14"/>
      <c r="I81" s="10"/>
      <c r="J81" s="16"/>
      <c r="K81" s="12"/>
      <c r="L81" s="14"/>
      <c r="M81" s="10"/>
      <c r="N81" s="16"/>
      <c r="O81" s="13"/>
      <c r="P81" s="18"/>
      <c r="Q81" s="10"/>
      <c r="R81" s="16"/>
      <c r="S81" s="13"/>
      <c r="T81" s="14"/>
      <c r="U81" s="89"/>
      <c r="V81" s="89"/>
      <c r="W81" s="13"/>
      <c r="X81" s="14"/>
      <c r="Y81" s="10"/>
      <c r="Z81" s="16"/>
      <c r="AA81" s="13"/>
      <c r="AB81" s="14"/>
      <c r="AC81" s="10"/>
      <c r="AD81" s="19"/>
      <c r="AF81" s="145"/>
    </row>
    <row r="82" spans="1:45" x14ac:dyDescent="0.5">
      <c r="A82" s="145"/>
      <c r="B82" s="35" t="s">
        <v>228</v>
      </c>
      <c r="C82" s="3" t="s">
        <v>233</v>
      </c>
      <c r="D82" s="3" t="s">
        <v>225</v>
      </c>
      <c r="E82" s="124">
        <v>220006350750</v>
      </c>
      <c r="F82" s="125" t="s">
        <v>234</v>
      </c>
      <c r="G82" s="9">
        <v>385.57</v>
      </c>
      <c r="H82" s="14">
        <v>27600</v>
      </c>
      <c r="I82" s="10">
        <v>456.64</v>
      </c>
      <c r="J82" s="16">
        <v>43500</v>
      </c>
      <c r="K82" s="12">
        <v>500.45</v>
      </c>
      <c r="L82" s="14">
        <v>53300</v>
      </c>
      <c r="M82" s="10">
        <v>505.82</v>
      </c>
      <c r="N82" s="16">
        <v>54500</v>
      </c>
      <c r="O82" s="13">
        <v>366.97</v>
      </c>
      <c r="P82" s="18">
        <v>20000</v>
      </c>
      <c r="Q82" s="10">
        <v>496.43</v>
      </c>
      <c r="R82" s="16">
        <v>52400</v>
      </c>
      <c r="S82" s="13">
        <v>383.33</v>
      </c>
      <c r="T82" s="14">
        <v>27100</v>
      </c>
      <c r="U82" s="90">
        <v>430.27</v>
      </c>
      <c r="V82" s="89">
        <v>37600</v>
      </c>
      <c r="W82" s="13">
        <v>414.18</v>
      </c>
      <c r="X82" s="14">
        <v>34000</v>
      </c>
      <c r="Y82" s="10"/>
      <c r="Z82" s="16"/>
      <c r="AA82" s="13"/>
      <c r="AB82" s="14"/>
      <c r="AC82" s="10"/>
      <c r="AD82" s="19"/>
      <c r="AF82" s="145"/>
    </row>
    <row r="83" spans="1:45" x14ac:dyDescent="0.5">
      <c r="A83" s="145"/>
      <c r="B83" s="3" t="s">
        <v>223</v>
      </c>
      <c r="C83" s="3" t="s">
        <v>235</v>
      </c>
      <c r="D83" s="3" t="s">
        <v>43</v>
      </c>
      <c r="E83" s="120"/>
      <c r="F83" s="4">
        <v>86731667</v>
      </c>
      <c r="G83" s="9"/>
      <c r="H83" s="14"/>
      <c r="I83" s="10"/>
      <c r="J83" s="16"/>
      <c r="K83" s="12"/>
      <c r="L83" s="14"/>
      <c r="M83" s="10"/>
      <c r="N83" s="16"/>
      <c r="O83" s="13"/>
      <c r="P83" s="18"/>
      <c r="Q83" s="10"/>
      <c r="R83" s="16"/>
      <c r="S83" s="13"/>
      <c r="T83" s="14"/>
      <c r="U83" s="89"/>
      <c r="V83" s="89"/>
      <c r="W83" s="13"/>
      <c r="X83" s="14"/>
      <c r="Y83" s="10"/>
      <c r="Z83" s="16"/>
      <c r="AA83" s="13"/>
      <c r="AB83" s="14"/>
      <c r="AC83" s="10"/>
      <c r="AD83" s="19"/>
      <c r="AF83" s="145"/>
    </row>
    <row r="84" spans="1:45" x14ac:dyDescent="0.5">
      <c r="A84" s="145"/>
      <c r="B84" s="35" t="s">
        <v>228</v>
      </c>
      <c r="C84" s="3" t="s">
        <v>235</v>
      </c>
      <c r="D84" s="3" t="s">
        <v>43</v>
      </c>
      <c r="E84" s="124">
        <v>210003870654</v>
      </c>
      <c r="F84" s="4" t="s">
        <v>236</v>
      </c>
      <c r="G84" s="9">
        <v>25.55</v>
      </c>
      <c r="H84" s="14"/>
      <c r="I84" s="10"/>
      <c r="J84" s="16"/>
      <c r="K84" s="12"/>
      <c r="L84" s="14"/>
      <c r="M84" s="10"/>
      <c r="N84" s="16"/>
      <c r="O84" s="13"/>
      <c r="P84" s="18"/>
      <c r="Q84" s="10"/>
      <c r="R84" s="16"/>
      <c r="S84" s="13">
        <v>24.57</v>
      </c>
      <c r="T84" s="14">
        <v>0</v>
      </c>
      <c r="U84" s="89">
        <v>24.57</v>
      </c>
      <c r="V84" s="89">
        <v>0</v>
      </c>
      <c r="W84" s="13">
        <v>24.57</v>
      </c>
      <c r="X84" s="14">
        <v>0</v>
      </c>
      <c r="Y84" s="10"/>
      <c r="Z84" s="16"/>
      <c r="AA84" s="13"/>
      <c r="AB84" s="14"/>
      <c r="AC84" s="10"/>
      <c r="AD84" s="19"/>
      <c r="AF84" s="145"/>
    </row>
    <row r="85" spans="1:45" x14ac:dyDescent="0.5">
      <c r="A85" s="145"/>
      <c r="B85" s="35" t="s">
        <v>223</v>
      </c>
      <c r="C85" s="3" t="s">
        <v>235</v>
      </c>
      <c r="D85" s="3" t="s">
        <v>43</v>
      </c>
      <c r="E85" s="124">
        <v>210007909066</v>
      </c>
      <c r="F85" s="125" t="s">
        <v>237</v>
      </c>
      <c r="G85" s="9">
        <v>172.08</v>
      </c>
      <c r="H85" s="14">
        <v>2200</v>
      </c>
      <c r="I85" s="10">
        <v>253.34</v>
      </c>
      <c r="J85" s="16">
        <v>8900</v>
      </c>
      <c r="K85" s="12">
        <v>235.93</v>
      </c>
      <c r="L85" s="14">
        <v>7400</v>
      </c>
      <c r="M85" s="10">
        <v>240.84</v>
      </c>
      <c r="N85" s="16">
        <v>7800</v>
      </c>
      <c r="O85" s="13">
        <v>164.72</v>
      </c>
      <c r="P85" s="18">
        <v>1600</v>
      </c>
      <c r="Q85" s="10">
        <v>163.49</v>
      </c>
      <c r="R85" s="16">
        <v>500</v>
      </c>
      <c r="S85" s="13">
        <v>163.49</v>
      </c>
      <c r="T85" s="14">
        <v>1100</v>
      </c>
      <c r="U85" s="90">
        <v>165.95</v>
      </c>
      <c r="V85" s="89">
        <v>1700</v>
      </c>
      <c r="W85" s="13">
        <v>174.54</v>
      </c>
      <c r="X85" s="14">
        <v>2400</v>
      </c>
      <c r="Y85" s="10"/>
      <c r="Z85" s="16"/>
      <c r="AA85" s="13"/>
      <c r="AB85" s="14"/>
      <c r="AC85" s="10"/>
      <c r="AD85" s="19"/>
      <c r="AF85" s="145"/>
    </row>
    <row r="86" spans="1:45" x14ac:dyDescent="0.5">
      <c r="A86" s="145"/>
      <c r="B86" s="35" t="s">
        <v>223</v>
      </c>
      <c r="C86" s="3" t="s">
        <v>238</v>
      </c>
      <c r="D86" s="3" t="s">
        <v>43</v>
      </c>
      <c r="E86" s="124">
        <v>210007909554</v>
      </c>
      <c r="F86" s="125" t="s">
        <v>239</v>
      </c>
      <c r="G86" s="9">
        <v>3773.16</v>
      </c>
      <c r="H86" s="14">
        <v>785400</v>
      </c>
      <c r="I86" s="10">
        <v>4073.56</v>
      </c>
      <c r="J86" s="16">
        <v>852600</v>
      </c>
      <c r="K86" s="12">
        <v>2095.9</v>
      </c>
      <c r="L86" s="14">
        <v>410200</v>
      </c>
      <c r="M86" s="10">
        <v>1711.9</v>
      </c>
      <c r="N86" s="16">
        <v>324300</v>
      </c>
      <c r="O86" s="13">
        <v>163.49</v>
      </c>
      <c r="P86" s="18">
        <v>0</v>
      </c>
      <c r="Q86" s="10">
        <v>163.49</v>
      </c>
      <c r="R86" s="16">
        <v>0</v>
      </c>
      <c r="S86" s="13">
        <v>163.49</v>
      </c>
      <c r="T86" s="14">
        <v>0</v>
      </c>
      <c r="U86" s="90">
        <v>163.49</v>
      </c>
      <c r="V86" s="89">
        <v>0</v>
      </c>
      <c r="W86" s="13">
        <v>163.49</v>
      </c>
      <c r="X86" s="14">
        <v>0</v>
      </c>
      <c r="Y86" s="10"/>
      <c r="Z86" s="16"/>
      <c r="AA86" s="13"/>
      <c r="AB86" s="14"/>
      <c r="AC86" s="10"/>
      <c r="AD86" s="19"/>
      <c r="AF86" s="145"/>
    </row>
    <row r="87" spans="1:45" x14ac:dyDescent="0.5">
      <c r="A87" s="145"/>
      <c r="B87" s="35" t="s">
        <v>240</v>
      </c>
      <c r="C87" s="3" t="s">
        <v>241</v>
      </c>
      <c r="D87" s="3" t="s">
        <v>43</v>
      </c>
      <c r="E87" s="124">
        <v>210007909301</v>
      </c>
      <c r="F87" s="125" t="s">
        <v>242</v>
      </c>
      <c r="G87" s="9">
        <v>1695.81</v>
      </c>
      <c r="H87" s="14">
        <v>320700</v>
      </c>
      <c r="I87" s="10">
        <v>1819.64</v>
      </c>
      <c r="J87" s="16">
        <v>348400</v>
      </c>
      <c r="K87" s="12">
        <v>1007.83</v>
      </c>
      <c r="L87" s="14">
        <v>166800</v>
      </c>
      <c r="M87" s="10">
        <v>850.92</v>
      </c>
      <c r="N87" s="16">
        <v>131700</v>
      </c>
      <c r="O87" s="121">
        <v>163.49</v>
      </c>
      <c r="P87" s="18">
        <v>0</v>
      </c>
      <c r="Q87" s="10">
        <v>163.49</v>
      </c>
      <c r="R87" s="16">
        <v>0</v>
      </c>
      <c r="S87" s="13">
        <v>163.49</v>
      </c>
      <c r="T87" s="14">
        <v>0</v>
      </c>
      <c r="U87" s="90">
        <v>163.49</v>
      </c>
      <c r="V87" s="89">
        <v>0</v>
      </c>
      <c r="W87" s="13">
        <v>163.49</v>
      </c>
      <c r="X87" s="14">
        <v>0</v>
      </c>
      <c r="Y87" s="10"/>
      <c r="Z87" s="16"/>
      <c r="AA87" s="13"/>
      <c r="AB87" s="14"/>
      <c r="AC87" s="10"/>
      <c r="AD87" s="19"/>
      <c r="AF87" s="145"/>
    </row>
    <row r="88" spans="1:45" x14ac:dyDescent="0.5">
      <c r="A88" s="145"/>
      <c r="B88" s="3" t="s">
        <v>243</v>
      </c>
      <c r="C88" s="3" t="s">
        <v>244</v>
      </c>
      <c r="D88" s="3"/>
      <c r="E88" s="124">
        <v>210005483117</v>
      </c>
      <c r="F88" s="4"/>
      <c r="G88" s="9">
        <v>59.04</v>
      </c>
      <c r="H88" s="14">
        <v>32</v>
      </c>
      <c r="I88" s="10">
        <v>57.12</v>
      </c>
      <c r="J88" s="16"/>
      <c r="K88" s="12"/>
      <c r="L88" s="14"/>
      <c r="M88" s="10"/>
      <c r="N88" s="16"/>
      <c r="O88" s="13"/>
      <c r="P88" s="18"/>
      <c r="Q88" s="10"/>
      <c r="R88" s="16"/>
      <c r="S88" s="13">
        <v>57.12</v>
      </c>
      <c r="T88" s="14">
        <v>0</v>
      </c>
      <c r="U88" s="90">
        <v>57.12</v>
      </c>
      <c r="V88" s="89">
        <v>0</v>
      </c>
      <c r="W88" s="13">
        <v>114.24</v>
      </c>
      <c r="X88" s="14">
        <v>0</v>
      </c>
      <c r="Y88" s="10"/>
      <c r="Z88" s="16"/>
      <c r="AA88" s="13"/>
      <c r="AB88" s="14"/>
      <c r="AC88" s="10"/>
      <c r="AD88" s="19"/>
      <c r="AF88" s="145"/>
    </row>
    <row r="89" spans="1:45" x14ac:dyDescent="0.5">
      <c r="A89" s="145"/>
      <c r="B89" s="3" t="s">
        <v>245</v>
      </c>
      <c r="C89" s="3" t="s">
        <v>244</v>
      </c>
      <c r="D89" s="3"/>
      <c r="E89" s="124">
        <v>210005865894</v>
      </c>
      <c r="F89" s="4"/>
      <c r="G89" s="9">
        <v>59.04</v>
      </c>
      <c r="H89" s="14"/>
      <c r="I89" s="10">
        <v>57.12</v>
      </c>
      <c r="J89" s="16"/>
      <c r="K89" s="12"/>
      <c r="L89" s="14"/>
      <c r="M89" s="10"/>
      <c r="N89" s="16"/>
      <c r="O89" s="13"/>
      <c r="P89" s="18"/>
      <c r="Q89" s="10"/>
      <c r="R89" s="16"/>
      <c r="S89" s="13">
        <v>57.12</v>
      </c>
      <c r="T89" s="14">
        <v>0</v>
      </c>
      <c r="U89" s="90">
        <v>57.12</v>
      </c>
      <c r="V89" s="89">
        <v>0</v>
      </c>
      <c r="W89" s="13">
        <v>114.24</v>
      </c>
      <c r="X89" s="14">
        <v>0</v>
      </c>
      <c r="Y89" s="10"/>
      <c r="Z89" s="16"/>
      <c r="AA89" s="13"/>
      <c r="AB89" s="14"/>
      <c r="AC89" s="10"/>
      <c r="AD89" s="19"/>
      <c r="AF89" s="145"/>
    </row>
    <row r="90" spans="1:45" x14ac:dyDescent="0.5">
      <c r="A90" s="145"/>
      <c r="B90" s="3" t="s">
        <v>246</v>
      </c>
      <c r="C90" s="3" t="s">
        <v>244</v>
      </c>
      <c r="D90" s="3"/>
      <c r="E90" s="124">
        <v>210005543842</v>
      </c>
      <c r="F90" s="4"/>
      <c r="G90" s="9">
        <v>59.04</v>
      </c>
      <c r="H90" s="14">
        <v>32</v>
      </c>
      <c r="I90" s="10">
        <v>57.12</v>
      </c>
      <c r="J90" s="16">
        <v>21692</v>
      </c>
      <c r="K90" s="12"/>
      <c r="L90" s="14"/>
      <c r="M90" s="10"/>
      <c r="N90" s="16"/>
      <c r="O90" s="13"/>
      <c r="P90" s="18"/>
      <c r="Q90" s="10"/>
      <c r="R90" s="16"/>
      <c r="S90" s="13">
        <v>57.12</v>
      </c>
      <c r="T90" s="14">
        <v>0</v>
      </c>
      <c r="U90" s="90">
        <v>57.12</v>
      </c>
      <c r="V90" s="89">
        <v>0</v>
      </c>
      <c r="W90" s="13">
        <v>114.24</v>
      </c>
      <c r="X90" s="14">
        <v>0</v>
      </c>
      <c r="Y90" s="10"/>
      <c r="Z90" s="16"/>
      <c r="AA90" s="13"/>
      <c r="AB90" s="14"/>
      <c r="AC90" s="10"/>
      <c r="AD90" s="19"/>
      <c r="AF90" s="145"/>
    </row>
    <row r="91" spans="1:45" x14ac:dyDescent="0.5">
      <c r="A91" s="145"/>
      <c r="B91" s="3" t="s">
        <v>247</v>
      </c>
      <c r="C91" s="3" t="s">
        <v>248</v>
      </c>
      <c r="D91" s="3"/>
      <c r="E91" s="120">
        <v>210005414821</v>
      </c>
      <c r="F91" s="4"/>
      <c r="G91" s="9">
        <v>225.69</v>
      </c>
      <c r="H91" s="14"/>
      <c r="I91" s="10">
        <v>218.91</v>
      </c>
      <c r="J91" s="16"/>
      <c r="K91" s="12"/>
      <c r="L91" s="14"/>
      <c r="M91" s="10"/>
      <c r="N91" s="16"/>
      <c r="O91" s="13"/>
      <c r="P91" s="18"/>
      <c r="Q91" s="10"/>
      <c r="R91" s="16"/>
      <c r="S91" s="13">
        <v>218.91</v>
      </c>
      <c r="T91" s="14">
        <v>0</v>
      </c>
      <c r="U91" s="90">
        <v>218.91</v>
      </c>
      <c r="V91" s="89">
        <v>0</v>
      </c>
      <c r="W91" s="13">
        <v>437.83</v>
      </c>
      <c r="X91" s="14">
        <v>0</v>
      </c>
      <c r="Y91" s="10"/>
      <c r="Z91" s="16"/>
      <c r="AA91" s="13"/>
      <c r="AB91" s="14"/>
      <c r="AC91" s="10"/>
      <c r="AD91" s="19"/>
      <c r="AF91" s="145"/>
    </row>
    <row r="92" spans="1:45" x14ac:dyDescent="0.5">
      <c r="B92" t="s">
        <v>249</v>
      </c>
      <c r="C92" t="s">
        <v>250</v>
      </c>
      <c r="E92" s="124">
        <v>210005543002</v>
      </c>
      <c r="G92" s="9"/>
      <c r="H92" s="15"/>
      <c r="I92" s="10"/>
      <c r="J92" s="16"/>
      <c r="K92" s="12"/>
      <c r="L92" s="14"/>
      <c r="M92" s="10"/>
      <c r="N92" s="16"/>
      <c r="O92" s="13"/>
      <c r="P92" s="18"/>
      <c r="Q92" s="10"/>
      <c r="R92" s="16"/>
      <c r="S92" s="13"/>
      <c r="T92" s="14"/>
      <c r="U92" s="90"/>
      <c r="V92" s="89"/>
      <c r="W92" s="13">
        <v>39.340000000000003</v>
      </c>
      <c r="X92" s="14">
        <v>0</v>
      </c>
      <c r="Y92" s="10"/>
      <c r="Z92" s="16"/>
      <c r="AA92" s="13"/>
      <c r="AB92" s="14"/>
      <c r="AC92" s="10"/>
      <c r="AD92" s="19"/>
    </row>
    <row r="93" spans="1:45" x14ac:dyDescent="0.5">
      <c r="B93" t="s">
        <v>251</v>
      </c>
      <c r="E93" s="124">
        <v>220031707512</v>
      </c>
      <c r="F93" s="125" t="s">
        <v>252</v>
      </c>
      <c r="G93" s="9"/>
      <c r="H93" s="14"/>
      <c r="I93" s="10"/>
      <c r="J93" s="16"/>
      <c r="K93" s="12"/>
      <c r="L93" s="14"/>
      <c r="M93" s="10"/>
      <c r="N93" s="16"/>
      <c r="O93" s="13"/>
      <c r="P93" s="18"/>
      <c r="Q93" s="10"/>
      <c r="R93" s="16"/>
      <c r="S93" s="13"/>
      <c r="T93" s="14"/>
      <c r="U93" s="90"/>
      <c r="V93" s="89"/>
      <c r="W93" s="13">
        <v>42.89</v>
      </c>
      <c r="X93" s="14">
        <v>400</v>
      </c>
      <c r="Y93" s="10"/>
      <c r="Z93" s="16"/>
      <c r="AA93" s="13"/>
      <c r="AB93" s="14"/>
      <c r="AC93" s="10"/>
      <c r="AD93" s="19"/>
    </row>
    <row r="94" spans="1:45" ht="17.25" customHeight="1" x14ac:dyDescent="0.5">
      <c r="A94" s="21"/>
      <c r="B94" s="118" t="s">
        <v>253</v>
      </c>
      <c r="E94" s="124">
        <v>210005789884</v>
      </c>
      <c r="F94" s="74" t="s">
        <v>254</v>
      </c>
      <c r="G94" s="9"/>
      <c r="H94" s="15"/>
      <c r="I94" s="10"/>
      <c r="J94" s="16"/>
      <c r="K94" s="12"/>
      <c r="L94" s="14"/>
      <c r="M94" s="10"/>
      <c r="N94" s="16"/>
      <c r="O94" s="13"/>
      <c r="P94" s="18"/>
      <c r="Q94" s="10"/>
      <c r="R94" s="16"/>
      <c r="S94" s="13"/>
      <c r="T94" s="14"/>
      <c r="U94" s="90"/>
      <c r="V94" s="89"/>
      <c r="W94" s="13"/>
      <c r="X94" s="14"/>
      <c r="Y94" s="10"/>
      <c r="Z94" s="16"/>
      <c r="AA94" s="13"/>
      <c r="AB94" s="14"/>
      <c r="AC94" s="10"/>
      <c r="AD94" s="19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1:45" ht="17.25" customHeight="1" x14ac:dyDescent="0.5">
      <c r="A95" s="21"/>
      <c r="B95" s="118" t="s">
        <v>255</v>
      </c>
      <c r="E95" s="124">
        <v>210004259755</v>
      </c>
      <c r="F95" s="125" t="s">
        <v>256</v>
      </c>
      <c r="G95" s="9"/>
      <c r="H95" s="15"/>
      <c r="I95" s="10"/>
      <c r="J95" s="16"/>
      <c r="K95" s="12"/>
      <c r="L95" s="14"/>
      <c r="M95" s="10"/>
      <c r="N95" s="16"/>
      <c r="O95" s="13"/>
      <c r="P95" s="18"/>
      <c r="Q95" s="10"/>
      <c r="R95" s="16"/>
      <c r="S95" s="13"/>
      <c r="T95" s="14"/>
      <c r="U95" s="89"/>
      <c r="V95" s="89"/>
      <c r="W95" s="13"/>
      <c r="X95" s="14"/>
      <c r="Y95" s="10"/>
      <c r="Z95" s="16"/>
      <c r="AA95" s="13"/>
      <c r="AB95" s="14"/>
      <c r="AC95" s="10"/>
      <c r="AD95" s="19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1:45" ht="17.25" customHeight="1" x14ac:dyDescent="0.5">
      <c r="A96" s="21"/>
      <c r="B96" s="118" t="s">
        <v>257</v>
      </c>
      <c r="E96" s="124">
        <v>210007559171</v>
      </c>
      <c r="F96" s="125" t="s">
        <v>258</v>
      </c>
      <c r="G96" s="30"/>
      <c r="H96" s="88"/>
      <c r="I96" s="30"/>
      <c r="J96" s="88"/>
      <c r="K96" s="30"/>
      <c r="L96" s="88"/>
      <c r="M96" s="30"/>
      <c r="N96" s="88"/>
      <c r="O96" s="30"/>
      <c r="P96" s="88"/>
      <c r="Q96" s="30"/>
      <c r="R96" s="88"/>
      <c r="S96" s="30"/>
      <c r="T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1:45" ht="17.25" customHeight="1" x14ac:dyDescent="0.5">
      <c r="A97" s="21"/>
      <c r="B97" s="118" t="s">
        <v>259</v>
      </c>
      <c r="E97" s="126">
        <v>210004256046</v>
      </c>
      <c r="F97" s="74" t="s">
        <v>260</v>
      </c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1:45" ht="17.25" customHeight="1" x14ac:dyDescent="0.5">
      <c r="A98" s="21"/>
      <c r="B98" s="118" t="s">
        <v>261</v>
      </c>
      <c r="E98" s="124">
        <v>210055561258</v>
      </c>
      <c r="F98" s="125" t="s">
        <v>262</v>
      </c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1:45" ht="17.25" customHeight="1" x14ac:dyDescent="0.5">
      <c r="A99" s="21"/>
      <c r="B99" s="118" t="s">
        <v>223</v>
      </c>
      <c r="C99" t="s">
        <v>263</v>
      </c>
      <c r="D99" t="s">
        <v>43</v>
      </c>
      <c r="E99" s="133">
        <v>210007909066</v>
      </c>
      <c r="F99" s="74">
        <v>97028412</v>
      </c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1:45" ht="17.25" customHeight="1" x14ac:dyDescent="0.5">
      <c r="A100" s="21"/>
      <c r="B100" s="118"/>
      <c r="E100" s="133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1:45" ht="17.25" customHeight="1" x14ac:dyDescent="0.5">
      <c r="A101" s="21"/>
      <c r="C101" s="74" t="s">
        <v>264</v>
      </c>
      <c r="D101" s="3" t="s">
        <v>39</v>
      </c>
      <c r="E101" s="126">
        <v>210005789976</v>
      </c>
      <c r="F101" s="74" t="s">
        <v>265</v>
      </c>
      <c r="H101" s="118">
        <v>69500</v>
      </c>
      <c r="J101" s="118">
        <v>60600</v>
      </c>
      <c r="L101" s="118">
        <v>55100</v>
      </c>
      <c r="N101" s="118">
        <v>109500</v>
      </c>
      <c r="P101" s="118">
        <v>68800</v>
      </c>
      <c r="R101" s="118">
        <v>50500</v>
      </c>
      <c r="T101" s="118">
        <v>64200</v>
      </c>
      <c r="V101" s="132">
        <v>58600</v>
      </c>
      <c r="X101" s="118">
        <v>54300</v>
      </c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1:45" ht="17.25" customHeight="1" x14ac:dyDescent="0.5">
      <c r="A102" s="21"/>
      <c r="C102" s="74" t="s">
        <v>266</v>
      </c>
      <c r="D102" s="3" t="s">
        <v>39</v>
      </c>
      <c r="E102" s="126">
        <v>210005789976</v>
      </c>
      <c r="F102" s="74" t="s">
        <v>267</v>
      </c>
      <c r="H102" s="118">
        <v>69700</v>
      </c>
      <c r="J102" s="118">
        <v>60300</v>
      </c>
      <c r="L102" s="118">
        <v>54800</v>
      </c>
      <c r="N102" s="118">
        <v>109400</v>
      </c>
      <c r="P102" s="118">
        <v>68500</v>
      </c>
      <c r="R102" s="118">
        <v>49500</v>
      </c>
      <c r="T102" s="118">
        <v>49500</v>
      </c>
      <c r="V102" s="132">
        <v>43300</v>
      </c>
      <c r="X102" s="118">
        <v>82500</v>
      </c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1:45" ht="18.75" customHeight="1" x14ac:dyDescent="0.5">
      <c r="A103" s="21"/>
      <c r="C103" s="74" t="s">
        <v>268</v>
      </c>
      <c r="D103" s="3" t="s">
        <v>227</v>
      </c>
      <c r="E103" s="126">
        <v>210005789976</v>
      </c>
      <c r="F103" s="74" t="s">
        <v>269</v>
      </c>
      <c r="H103" s="118">
        <v>356000</v>
      </c>
      <c r="J103" s="118">
        <v>945600</v>
      </c>
      <c r="L103" s="118">
        <v>859600</v>
      </c>
      <c r="N103" s="118">
        <v>1549100</v>
      </c>
      <c r="P103" s="118">
        <v>494900</v>
      </c>
      <c r="R103" s="118">
        <v>190400</v>
      </c>
      <c r="T103" s="118">
        <v>379900</v>
      </c>
      <c r="V103" s="132">
        <v>539500</v>
      </c>
      <c r="X103" s="118">
        <v>566800</v>
      </c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1:45" ht="18.75" customHeight="1" x14ac:dyDescent="0.5">
      <c r="A104" s="21"/>
      <c r="C104" s="74" t="s">
        <v>270</v>
      </c>
      <c r="D104" s="3" t="s">
        <v>39</v>
      </c>
      <c r="E104" s="126">
        <v>210005789976</v>
      </c>
      <c r="F104" s="74" t="s">
        <v>271</v>
      </c>
      <c r="H104" s="118">
        <v>286200</v>
      </c>
      <c r="J104" s="118">
        <v>247600</v>
      </c>
      <c r="L104" s="118">
        <v>225100</v>
      </c>
      <c r="N104" s="118">
        <v>334200</v>
      </c>
      <c r="P104" s="118">
        <v>298200</v>
      </c>
      <c r="R104" s="118">
        <v>470200</v>
      </c>
      <c r="T104" s="118">
        <v>459400</v>
      </c>
      <c r="V104" s="132">
        <v>279900</v>
      </c>
      <c r="X104" s="118">
        <v>230600</v>
      </c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1:45" ht="18.75" customHeight="1" x14ac:dyDescent="0.5">
      <c r="A105" s="21"/>
      <c r="C105" s="74" t="s">
        <v>272</v>
      </c>
      <c r="D105" s="3" t="s">
        <v>227</v>
      </c>
      <c r="E105" s="126">
        <v>210005789976</v>
      </c>
      <c r="F105" s="74" t="s">
        <v>273</v>
      </c>
      <c r="H105" s="118">
        <v>2400</v>
      </c>
      <c r="J105" s="118">
        <v>61800</v>
      </c>
      <c r="L105" s="118">
        <v>56200</v>
      </c>
      <c r="N105" s="118">
        <v>97300</v>
      </c>
      <c r="P105" s="118">
        <v>61700</v>
      </c>
      <c r="R105" s="118">
        <v>11600</v>
      </c>
      <c r="T105" s="118">
        <v>47800</v>
      </c>
      <c r="V105" s="132">
        <v>68500</v>
      </c>
      <c r="X105" s="118">
        <v>67200</v>
      </c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1:45" ht="18.75" customHeight="1" x14ac:dyDescent="0.5">
      <c r="A106" s="21"/>
      <c r="C106" s="74" t="s">
        <v>274</v>
      </c>
      <c r="D106" s="3" t="s">
        <v>225</v>
      </c>
      <c r="E106" s="126">
        <v>210005789976</v>
      </c>
      <c r="F106" s="74" t="s">
        <v>275</v>
      </c>
      <c r="H106" s="118">
        <v>3000</v>
      </c>
      <c r="J106" s="118">
        <v>3300</v>
      </c>
      <c r="L106" s="118">
        <v>3000</v>
      </c>
      <c r="N106" s="118">
        <v>3200</v>
      </c>
      <c r="P106" s="118">
        <v>2800</v>
      </c>
      <c r="R106" s="118">
        <v>3100</v>
      </c>
      <c r="T106" s="118">
        <v>3200</v>
      </c>
      <c r="V106" s="132">
        <v>35600</v>
      </c>
      <c r="X106" s="118">
        <v>7100</v>
      </c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  <row r="107" spans="1:45" ht="18.75" customHeight="1" x14ac:dyDescent="0.5">
      <c r="A107" s="21"/>
      <c r="C107" s="74" t="s">
        <v>276</v>
      </c>
      <c r="D107" s="3" t="s">
        <v>225</v>
      </c>
      <c r="E107" s="126">
        <v>210005789976</v>
      </c>
      <c r="F107" s="74" t="s">
        <v>277</v>
      </c>
      <c r="H107" s="118">
        <v>6000</v>
      </c>
      <c r="J107" s="118">
        <v>8200</v>
      </c>
      <c r="L107" s="118">
        <v>7500</v>
      </c>
      <c r="N107" s="118">
        <v>9500</v>
      </c>
      <c r="P107" s="118">
        <v>8200</v>
      </c>
      <c r="R107" s="118">
        <v>6200</v>
      </c>
      <c r="T107" s="118">
        <v>5300</v>
      </c>
      <c r="V107" s="132">
        <v>7100</v>
      </c>
      <c r="X107" s="118">
        <v>7400</v>
      </c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</row>
    <row r="108" spans="1:45" ht="18.75" customHeight="1" x14ac:dyDescent="0.5">
      <c r="A108" s="21"/>
      <c r="C108" s="74" t="s">
        <v>278</v>
      </c>
      <c r="D108" s="3" t="s">
        <v>39</v>
      </c>
      <c r="E108" s="126">
        <v>210005789976</v>
      </c>
      <c r="F108" s="74" t="s">
        <v>279</v>
      </c>
      <c r="H108" s="118">
        <v>62500</v>
      </c>
      <c r="J108" s="118">
        <v>180800</v>
      </c>
      <c r="L108" s="118">
        <v>164400</v>
      </c>
      <c r="N108" s="118">
        <v>141700</v>
      </c>
      <c r="P108" s="118">
        <v>103000</v>
      </c>
      <c r="R108" s="118">
        <v>25000</v>
      </c>
      <c r="T108" s="118">
        <v>88200</v>
      </c>
      <c r="V108" s="132">
        <v>115000</v>
      </c>
      <c r="X108" s="118">
        <v>111600</v>
      </c>
    </row>
    <row r="109" spans="1:45" ht="18.75" customHeight="1" x14ac:dyDescent="0.5">
      <c r="A109" s="21"/>
      <c r="C109" s="74" t="s">
        <v>280</v>
      </c>
      <c r="D109" s="3" t="s">
        <v>227</v>
      </c>
      <c r="E109" s="126">
        <v>210005789976</v>
      </c>
      <c r="F109" s="74" t="s">
        <v>281</v>
      </c>
      <c r="H109" s="118">
        <v>4600</v>
      </c>
      <c r="J109" s="118">
        <v>800</v>
      </c>
      <c r="L109" s="118">
        <v>700</v>
      </c>
      <c r="N109" s="118">
        <v>200</v>
      </c>
      <c r="P109" s="118">
        <v>200</v>
      </c>
      <c r="R109" s="118">
        <v>51900</v>
      </c>
      <c r="T109" s="118">
        <v>16300</v>
      </c>
      <c r="V109" s="132">
        <v>2500</v>
      </c>
      <c r="X109" s="118">
        <v>200</v>
      </c>
    </row>
    <row r="110" spans="1:45" ht="18.75" customHeight="1" x14ac:dyDescent="0.5">
      <c r="A110" s="21"/>
      <c r="C110" s="74" t="s">
        <v>282</v>
      </c>
      <c r="D110" s="3" t="s">
        <v>225</v>
      </c>
      <c r="E110" s="126">
        <v>210005789976</v>
      </c>
      <c r="F110" s="74" t="s">
        <v>283</v>
      </c>
      <c r="H110" s="118">
        <v>2400</v>
      </c>
      <c r="J110" s="118">
        <v>5100</v>
      </c>
      <c r="L110" s="118">
        <v>4600</v>
      </c>
      <c r="N110" s="118">
        <v>7200</v>
      </c>
      <c r="P110" s="118">
        <v>4200</v>
      </c>
      <c r="R110" s="118">
        <v>2900</v>
      </c>
      <c r="T110" s="118">
        <v>9200</v>
      </c>
      <c r="V110" s="132">
        <v>5200</v>
      </c>
      <c r="X110" s="118">
        <v>4900</v>
      </c>
    </row>
    <row r="111" spans="1:45" ht="18.75" customHeight="1" x14ac:dyDescent="0.5">
      <c r="A111" s="21"/>
      <c r="C111" s="74" t="s">
        <v>284</v>
      </c>
      <c r="D111" s="3" t="s">
        <v>225</v>
      </c>
      <c r="E111" s="126">
        <v>210005789976</v>
      </c>
      <c r="F111" s="74" t="s">
        <v>285</v>
      </c>
      <c r="H111" s="118">
        <v>0</v>
      </c>
      <c r="J111" s="118">
        <v>0</v>
      </c>
      <c r="L111" s="118">
        <v>0</v>
      </c>
      <c r="N111" s="118">
        <v>100</v>
      </c>
      <c r="P111" s="118">
        <v>0</v>
      </c>
      <c r="R111" s="118">
        <v>0</v>
      </c>
      <c r="T111" s="118">
        <v>0</v>
      </c>
      <c r="V111" s="118">
        <v>0</v>
      </c>
      <c r="X111" s="118">
        <v>0</v>
      </c>
    </row>
    <row r="112" spans="1:45" ht="18.75" customHeight="1" x14ac:dyDescent="0.5">
      <c r="A112" s="21"/>
      <c r="C112" s="74" t="s">
        <v>286</v>
      </c>
      <c r="D112" s="3" t="s">
        <v>225</v>
      </c>
      <c r="E112" s="126">
        <v>210005789976</v>
      </c>
      <c r="F112" s="74" t="s">
        <v>287</v>
      </c>
      <c r="H112" s="118">
        <v>2400</v>
      </c>
      <c r="J112" s="118">
        <v>5200</v>
      </c>
      <c r="L112" s="118">
        <v>4700</v>
      </c>
      <c r="N112" s="118">
        <v>7100</v>
      </c>
      <c r="P112" s="118">
        <v>4200</v>
      </c>
      <c r="R112" s="118">
        <v>2900</v>
      </c>
      <c r="T112" s="118">
        <v>9200</v>
      </c>
      <c r="V112" s="132">
        <v>5200</v>
      </c>
      <c r="X112" s="118">
        <v>5000</v>
      </c>
    </row>
    <row r="113" spans="1:26" ht="18.75" customHeight="1" x14ac:dyDescent="0.5">
      <c r="A113" s="21"/>
      <c r="C113" s="74" t="s">
        <v>288</v>
      </c>
      <c r="D113" s="3" t="s">
        <v>225</v>
      </c>
      <c r="E113" s="126">
        <v>210005789976</v>
      </c>
      <c r="F113" s="74" t="s">
        <v>289</v>
      </c>
      <c r="H113" s="118">
        <v>4700</v>
      </c>
      <c r="J113" s="118">
        <v>6500</v>
      </c>
      <c r="L113" s="118">
        <v>5900</v>
      </c>
      <c r="N113" s="118">
        <v>11500</v>
      </c>
      <c r="P113" s="118">
        <v>5300</v>
      </c>
      <c r="R113" s="118">
        <v>2600</v>
      </c>
      <c r="T113" s="118">
        <v>5800</v>
      </c>
      <c r="V113" s="132">
        <v>9200</v>
      </c>
      <c r="X113" s="118">
        <v>6200</v>
      </c>
    </row>
    <row r="114" spans="1:26" ht="18.75" customHeight="1" x14ac:dyDescent="0.5">
      <c r="A114" s="21"/>
      <c r="C114" s="74" t="s">
        <v>290</v>
      </c>
      <c r="D114" s="3" t="s">
        <v>39</v>
      </c>
      <c r="E114" s="126">
        <v>210005789976</v>
      </c>
      <c r="F114" s="74" t="s">
        <v>291</v>
      </c>
      <c r="H114" s="118">
        <v>1200</v>
      </c>
      <c r="J114" s="118">
        <v>2300</v>
      </c>
      <c r="L114" s="118">
        <v>2100</v>
      </c>
      <c r="N114" s="118">
        <v>2400</v>
      </c>
      <c r="P114" s="118">
        <v>2500</v>
      </c>
      <c r="R114" s="118">
        <v>1800</v>
      </c>
      <c r="T114" s="118">
        <v>2500</v>
      </c>
      <c r="V114" s="118">
        <v>2800</v>
      </c>
      <c r="X114" s="118">
        <v>2400</v>
      </c>
    </row>
    <row r="115" spans="1:26" ht="18.75" customHeight="1" x14ac:dyDescent="0.5">
      <c r="A115" s="21"/>
      <c r="C115" s="74" t="s">
        <v>292</v>
      </c>
      <c r="D115" s="3" t="s">
        <v>227</v>
      </c>
      <c r="E115" s="126">
        <v>210005789976</v>
      </c>
      <c r="F115" s="74" t="s">
        <v>293</v>
      </c>
      <c r="H115" s="118">
        <v>10400</v>
      </c>
      <c r="J115" s="118">
        <v>47000</v>
      </c>
      <c r="L115" s="118">
        <v>42700</v>
      </c>
      <c r="N115" s="118">
        <v>67400</v>
      </c>
      <c r="P115" s="118">
        <v>48100</v>
      </c>
      <c r="R115" s="118">
        <v>10600</v>
      </c>
      <c r="T115" s="118">
        <v>32200</v>
      </c>
      <c r="V115" s="132">
        <v>38300</v>
      </c>
      <c r="X115" s="118">
        <v>37000</v>
      </c>
    </row>
    <row r="116" spans="1:26" ht="18.75" customHeight="1" x14ac:dyDescent="0.5">
      <c r="A116" s="21"/>
      <c r="C116" s="74" t="s">
        <v>294</v>
      </c>
      <c r="D116" s="3" t="s">
        <v>39</v>
      </c>
      <c r="E116" s="126">
        <v>210005789976</v>
      </c>
      <c r="F116" s="74" t="s">
        <v>295</v>
      </c>
      <c r="H116" s="118">
        <v>790900</v>
      </c>
      <c r="J116" s="118">
        <v>753700</v>
      </c>
      <c r="L116" s="118">
        <v>685200</v>
      </c>
      <c r="N116" s="118">
        <v>964800</v>
      </c>
      <c r="P116" s="118">
        <v>45400</v>
      </c>
      <c r="R116" s="118">
        <v>5300</v>
      </c>
      <c r="T116" s="118">
        <v>16200</v>
      </c>
      <c r="V116" s="132">
        <v>21000</v>
      </c>
      <c r="X116" s="118">
        <v>22400</v>
      </c>
    </row>
    <row r="117" spans="1:26" ht="18.75" customHeight="1" x14ac:dyDescent="0.5">
      <c r="A117" s="21"/>
      <c r="C117" s="74" t="s">
        <v>296</v>
      </c>
      <c r="D117" s="3" t="s">
        <v>39</v>
      </c>
      <c r="E117" s="126">
        <v>210005789976</v>
      </c>
      <c r="F117" s="74" t="s">
        <v>297</v>
      </c>
      <c r="H117" s="118">
        <v>200</v>
      </c>
      <c r="J117" s="118">
        <v>0</v>
      </c>
      <c r="L117" s="118">
        <v>0</v>
      </c>
      <c r="N117" s="118">
        <v>0</v>
      </c>
      <c r="P117" s="118">
        <v>0</v>
      </c>
      <c r="R117" s="118">
        <v>0</v>
      </c>
      <c r="T117" s="118">
        <v>0</v>
      </c>
      <c r="V117" s="118">
        <v>0</v>
      </c>
      <c r="X117" s="118">
        <v>0</v>
      </c>
    </row>
    <row r="118" spans="1:26" ht="18.75" customHeight="1" x14ac:dyDescent="0.5">
      <c r="A118" s="21"/>
      <c r="C118" s="74" t="s">
        <v>298</v>
      </c>
      <c r="D118" s="3" t="s">
        <v>225</v>
      </c>
      <c r="E118" s="126">
        <v>210005789976</v>
      </c>
      <c r="F118" s="74" t="s">
        <v>299</v>
      </c>
      <c r="H118" s="118">
        <v>7100</v>
      </c>
      <c r="J118" s="118">
        <v>9000</v>
      </c>
      <c r="L118" s="118">
        <v>8200</v>
      </c>
      <c r="N118" s="118">
        <v>81400</v>
      </c>
      <c r="P118" s="118">
        <v>7900</v>
      </c>
      <c r="R118" s="118">
        <v>5600</v>
      </c>
      <c r="T118" s="118">
        <v>7700</v>
      </c>
      <c r="V118" s="132">
        <v>9000</v>
      </c>
      <c r="X118" s="118">
        <v>10500</v>
      </c>
    </row>
    <row r="119" spans="1:26" ht="18.75" customHeight="1" x14ac:dyDescent="0.5">
      <c r="A119" s="21"/>
      <c r="C119" s="74" t="s">
        <v>300</v>
      </c>
      <c r="D119" s="3" t="s">
        <v>225</v>
      </c>
      <c r="E119" s="126">
        <v>210005789976</v>
      </c>
      <c r="F119" s="74" t="s">
        <v>301</v>
      </c>
      <c r="H119" s="118">
        <v>2283</v>
      </c>
      <c r="J119" s="118">
        <v>2235</v>
      </c>
      <c r="K119" s="118"/>
      <c r="L119" s="118">
        <v>2019</v>
      </c>
      <c r="M119" s="118"/>
      <c r="N119" s="118">
        <v>2123</v>
      </c>
      <c r="P119" s="118">
        <v>1770</v>
      </c>
      <c r="R119" s="118">
        <v>1938</v>
      </c>
      <c r="T119" s="118">
        <v>1970</v>
      </c>
      <c r="V119" s="118">
        <v>1697</v>
      </c>
      <c r="X119" s="118">
        <v>1736</v>
      </c>
      <c r="Z119" s="118"/>
    </row>
    <row r="120" spans="1:26" ht="19.5" customHeight="1" x14ac:dyDescent="0.5">
      <c r="A120" s="21"/>
    </row>
    <row r="121" spans="1:26" ht="92.25" customHeight="1" x14ac:dyDescent="0.5">
      <c r="A121" s="21"/>
      <c r="E121" s="126"/>
      <c r="F121" s="118"/>
    </row>
    <row r="122" spans="1:26" ht="92.25" customHeight="1" x14ac:dyDescent="0.5">
      <c r="A122" s="21"/>
    </row>
    <row r="123" spans="1:26" ht="92.25" customHeight="1" x14ac:dyDescent="0.5">
      <c r="A123" s="21"/>
    </row>
    <row r="124" spans="1:26" ht="92.25" customHeight="1" x14ac:dyDescent="0.5">
      <c r="A124" s="21"/>
    </row>
    <row r="125" spans="1:26" ht="92.25" customHeight="1" x14ac:dyDescent="0.5">
      <c r="A125" s="21"/>
    </row>
    <row r="126" spans="1:26" ht="92.25" customHeight="1" x14ac:dyDescent="0.5">
      <c r="A126" s="21"/>
    </row>
    <row r="127" spans="1:26" ht="92.25" customHeight="1" x14ac:dyDescent="0.5">
      <c r="A127" s="21"/>
    </row>
    <row r="128" spans="1:26" ht="92.25" customHeight="1" x14ac:dyDescent="0.5">
      <c r="A128" s="21"/>
    </row>
    <row r="129" spans="1:1" ht="92.25" customHeight="1" x14ac:dyDescent="0.5">
      <c r="A129" s="21"/>
    </row>
    <row r="130" spans="1:1" ht="92.25" customHeight="1" x14ac:dyDescent="0.5">
      <c r="A130" s="21"/>
    </row>
    <row r="131" spans="1:1" ht="92.25" customHeight="1" x14ac:dyDescent="0.5">
      <c r="A131" s="21"/>
    </row>
    <row r="132" spans="1:1" ht="92.25" customHeight="1" x14ac:dyDescent="0.5">
      <c r="A132" s="21"/>
    </row>
    <row r="133" spans="1:1" ht="92.25" customHeight="1" x14ac:dyDescent="0.5">
      <c r="A133" s="21"/>
    </row>
    <row r="134" spans="1:1" ht="92.25" customHeight="1" x14ac:dyDescent="0.5">
      <c r="A134" s="21"/>
    </row>
    <row r="135" spans="1:1" ht="92.25" customHeight="1" x14ac:dyDescent="0.5">
      <c r="A135" s="21"/>
    </row>
    <row r="136" spans="1:1" ht="92.25" customHeight="1" x14ac:dyDescent="0.5">
      <c r="A136" s="21"/>
    </row>
    <row r="137" spans="1:1" ht="92.25" customHeight="1" x14ac:dyDescent="0.5">
      <c r="A137" s="21"/>
    </row>
    <row r="138" spans="1:1" ht="92.25" customHeight="1" x14ac:dyDescent="0.5">
      <c r="A138" s="21"/>
    </row>
    <row r="139" spans="1:1" ht="92.25" customHeight="1" x14ac:dyDescent="0.5">
      <c r="A139" s="21"/>
    </row>
    <row r="140" spans="1:1" ht="92.25" customHeight="1" x14ac:dyDescent="0.5">
      <c r="A140" s="21"/>
    </row>
    <row r="141" spans="1:1" ht="92.25" customHeight="1" x14ac:dyDescent="0.5">
      <c r="A141" s="21"/>
    </row>
    <row r="142" spans="1:1" ht="92.25" customHeight="1" x14ac:dyDescent="0.5">
      <c r="A142" s="21"/>
    </row>
    <row r="143" spans="1:1" ht="92.25" customHeight="1" x14ac:dyDescent="0.5">
      <c r="A143" s="21"/>
    </row>
  </sheetData>
  <autoFilter ref="D4:D91" xr:uid="{00000000-0009-0000-0000-000000000000}"/>
  <mergeCells count="32">
    <mergeCell ref="AH4:AP4"/>
    <mergeCell ref="B4:B5"/>
    <mergeCell ref="W4:W5"/>
    <mergeCell ref="F4:F5"/>
    <mergeCell ref="Y4:Y5"/>
    <mergeCell ref="N4:N5"/>
    <mergeCell ref="H4:H5"/>
    <mergeCell ref="P4:P5"/>
    <mergeCell ref="A1:B1"/>
    <mergeCell ref="AF4:AF91"/>
    <mergeCell ref="Q4:Q5"/>
    <mergeCell ref="D4:D5"/>
    <mergeCell ref="J4:J5"/>
    <mergeCell ref="AA4:AA5"/>
    <mergeCell ref="AC4:AC5"/>
    <mergeCell ref="L4:L5"/>
    <mergeCell ref="A4:A91"/>
    <mergeCell ref="X4:X5"/>
    <mergeCell ref="G4:G5"/>
    <mergeCell ref="I4:I5"/>
    <mergeCell ref="Z4:Z5"/>
    <mergeCell ref="K4:K5"/>
    <mergeCell ref="AD4:AD5"/>
    <mergeCell ref="S4:S5"/>
    <mergeCell ref="R4:R5"/>
    <mergeCell ref="C4:C5"/>
    <mergeCell ref="T4:T5"/>
    <mergeCell ref="V4:V5"/>
    <mergeCell ref="AB4:AB5"/>
    <mergeCell ref="O4:O5"/>
    <mergeCell ref="U4:U5"/>
    <mergeCell ref="M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4"/>
  <sheetViews>
    <sheetView zoomScale="116" workbookViewId="0">
      <pane xSplit="2" ySplit="5" topLeftCell="Q12" activePane="bottomRight" state="frozen"/>
      <selection pane="topRight"/>
      <selection pane="bottomLeft"/>
      <selection pane="bottomRight" activeCell="V12" sqref="V12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10.5" customWidth="1"/>
    <col min="6" max="6" width="15" customWidth="1"/>
    <col min="8" max="8" width="13.25" customWidth="1"/>
    <col min="10" max="10" width="12.125" customWidth="1"/>
    <col min="12" max="12" width="13.125" customWidth="1"/>
    <col min="14" max="14" width="13" bestFit="1" customWidth="1"/>
    <col min="16" max="16" width="13" bestFit="1" customWidth="1"/>
    <col min="18" max="18" width="13" bestFit="1" customWidth="1"/>
    <col min="20" max="20" width="13" bestFit="1" customWidth="1"/>
    <col min="22" max="22" width="12" bestFit="1" customWidth="1"/>
    <col min="24" max="24" width="12" bestFit="1" customWidth="1"/>
    <col min="35" max="35" width="12.625" customWidth="1"/>
    <col min="36" max="36" width="11.75" customWidth="1"/>
    <col min="37" max="38" width="14.25" customWidth="1"/>
    <col min="39" max="39" width="14.875" customWidth="1"/>
  </cols>
  <sheetData>
    <row r="1" spans="1:40" s="1" customFormat="1" ht="25.5" customHeight="1" x14ac:dyDescent="0.5">
      <c r="A1" s="141" t="s">
        <v>302</v>
      </c>
      <c r="B1" s="142"/>
      <c r="C1" s="122"/>
      <c r="D1" s="72" t="s">
        <v>303</v>
      </c>
      <c r="E1" s="2"/>
      <c r="F1" s="1">
        <v>2024</v>
      </c>
      <c r="R1" s="1">
        <v>2025</v>
      </c>
      <c r="Y1" s="97"/>
      <c r="AA1" s="97"/>
    </row>
    <row r="2" spans="1:40" x14ac:dyDescent="0.5">
      <c r="D2" t="s">
        <v>2</v>
      </c>
      <c r="P2" s="30"/>
      <c r="R2" s="30">
        <f>AVERAGE(S14:S60)</f>
        <v>1401.1739130434783</v>
      </c>
      <c r="S2" s="30"/>
      <c r="T2" s="30">
        <f>AVERAGE(U14:U60)</f>
        <v>1125.5217391304348</v>
      </c>
      <c r="U2" s="30"/>
      <c r="Y2" s="88"/>
      <c r="AA2" s="30"/>
      <c r="AB2" s="30"/>
    </row>
    <row r="4" spans="1:40" s="2" customFormat="1" ht="20.100000000000001" customHeight="1" x14ac:dyDescent="0.5">
      <c r="A4" s="165" t="s">
        <v>3</v>
      </c>
      <c r="B4" s="136" t="s">
        <v>4</v>
      </c>
      <c r="C4" s="136" t="s">
        <v>5</v>
      </c>
      <c r="D4" s="136" t="s">
        <v>6</v>
      </c>
      <c r="E4" s="155" t="s">
        <v>7</v>
      </c>
      <c r="F4" s="167" t="s">
        <v>8</v>
      </c>
      <c r="G4" s="166" t="s">
        <v>9</v>
      </c>
      <c r="H4" s="134" t="s">
        <v>10</v>
      </c>
      <c r="I4" s="134" t="s">
        <v>11</v>
      </c>
      <c r="J4" s="164" t="s">
        <v>12</v>
      </c>
      <c r="K4" s="166" t="s">
        <v>13</v>
      </c>
      <c r="L4" s="134" t="s">
        <v>14</v>
      </c>
      <c r="M4" s="134" t="s">
        <v>15</v>
      </c>
      <c r="N4" s="159" t="s">
        <v>16</v>
      </c>
      <c r="O4" s="163" t="s">
        <v>17</v>
      </c>
      <c r="P4" s="134" t="s">
        <v>18</v>
      </c>
      <c r="Q4" s="134" t="s">
        <v>19</v>
      </c>
      <c r="R4" s="159" t="s">
        <v>20</v>
      </c>
      <c r="S4" s="163" t="s">
        <v>21</v>
      </c>
      <c r="T4" s="134" t="s">
        <v>22</v>
      </c>
      <c r="U4" s="134" t="s">
        <v>23</v>
      </c>
      <c r="V4" s="159" t="s">
        <v>24</v>
      </c>
      <c r="W4" s="163" t="s">
        <v>25</v>
      </c>
      <c r="X4" s="134" t="s">
        <v>26</v>
      </c>
      <c r="Y4" s="134" t="s">
        <v>27</v>
      </c>
      <c r="Z4" s="159" t="s">
        <v>28</v>
      </c>
      <c r="AA4" s="163" t="s">
        <v>29</v>
      </c>
      <c r="AB4" s="134" t="s">
        <v>30</v>
      </c>
      <c r="AC4" s="153" t="s">
        <v>31</v>
      </c>
      <c r="AE4" s="161" t="s">
        <v>32</v>
      </c>
      <c r="AG4" s="160" t="s">
        <v>304</v>
      </c>
      <c r="AH4" s="157"/>
      <c r="AI4" s="157"/>
      <c r="AJ4" s="157"/>
      <c r="AK4" s="157"/>
      <c r="AL4" s="157"/>
      <c r="AM4" s="157"/>
      <c r="AN4" s="158"/>
    </row>
    <row r="5" spans="1:40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76" t="s">
        <v>35</v>
      </c>
      <c r="AH5" s="77" t="s">
        <v>36</v>
      </c>
      <c r="AI5" s="78" t="s">
        <v>37</v>
      </c>
      <c r="AJ5" s="78" t="s">
        <v>39</v>
      </c>
      <c r="AK5" s="39" t="s">
        <v>41</v>
      </c>
      <c r="AL5" s="78" t="s">
        <v>42</v>
      </c>
      <c r="AM5" s="85" t="s">
        <v>305</v>
      </c>
      <c r="AN5" s="82" t="s">
        <v>43</v>
      </c>
    </row>
    <row r="6" spans="1:40" s="3" customFormat="1" x14ac:dyDescent="0.5">
      <c r="A6" s="162"/>
      <c r="B6" s="3" t="s">
        <v>44</v>
      </c>
      <c r="C6" s="3" t="s">
        <v>45</v>
      </c>
      <c r="D6" s="3" t="s">
        <v>43</v>
      </c>
      <c r="E6" s="3">
        <v>67857</v>
      </c>
      <c r="F6" s="38">
        <v>428.25</v>
      </c>
      <c r="G6" s="36">
        <v>3014</v>
      </c>
      <c r="H6" s="101">
        <v>478.31</v>
      </c>
      <c r="I6" s="89">
        <v>3384</v>
      </c>
      <c r="J6" s="102">
        <v>377.78</v>
      </c>
      <c r="K6" s="99">
        <v>2632</v>
      </c>
      <c r="L6" s="101">
        <v>379</v>
      </c>
      <c r="M6" s="89">
        <v>2641</v>
      </c>
      <c r="N6" s="102">
        <v>771.62</v>
      </c>
      <c r="O6" s="99">
        <v>5533</v>
      </c>
      <c r="P6" s="101">
        <v>1358.85</v>
      </c>
      <c r="Q6" s="89">
        <v>10256</v>
      </c>
      <c r="R6" s="38">
        <v>2000.89</v>
      </c>
      <c r="S6" s="36">
        <v>15176</v>
      </c>
      <c r="T6" s="101">
        <v>1882.92</v>
      </c>
      <c r="U6" s="89">
        <v>14272</v>
      </c>
      <c r="V6" s="102" t="s">
        <v>306</v>
      </c>
      <c r="W6" s="99">
        <v>8341</v>
      </c>
      <c r="X6" s="101"/>
      <c r="Y6" s="89"/>
      <c r="Z6" s="102"/>
      <c r="AA6" s="99"/>
      <c r="AB6" s="101"/>
      <c r="AC6" s="89"/>
      <c r="AE6" s="162"/>
      <c r="AG6" s="24" t="s">
        <v>47</v>
      </c>
      <c r="AH6" s="16">
        <f>SUM(G6:G122)</f>
        <v>1541591</v>
      </c>
      <c r="AI6" s="31">
        <f>SUM(F6:F122)</f>
        <v>139729.07999999999</v>
      </c>
      <c r="AJ6" s="46">
        <f>G8+G9+G10+G11+G12+G62+G63+G64+G65+G66+G72+G85+G86+G87+G98+G107+G111</f>
        <v>20696</v>
      </c>
      <c r="AK6" s="46">
        <f>SUM(G14:G60)</f>
        <v>17596</v>
      </c>
      <c r="AL6" s="46">
        <f>SUM(G67:G71)+SUM(G73:G84)+SUM(G88:G90)+SUM(G93:G97)+SUM(G99:G104)</f>
        <v>15725</v>
      </c>
      <c r="AM6" s="16">
        <f>G109+G110</f>
        <v>1478592</v>
      </c>
      <c r="AN6" s="114">
        <f>G6+G7+G108+G112+G111</f>
        <v>10454</v>
      </c>
    </row>
    <row r="7" spans="1:40" s="3" customFormat="1" x14ac:dyDescent="0.5">
      <c r="A7" s="162"/>
      <c r="B7" s="3" t="s">
        <v>44</v>
      </c>
      <c r="C7" s="3" t="s">
        <v>307</v>
      </c>
      <c r="D7" s="3" t="s">
        <v>43</v>
      </c>
      <c r="E7" s="3">
        <v>68536</v>
      </c>
      <c r="F7" s="38">
        <v>52.8</v>
      </c>
      <c r="G7" s="36"/>
      <c r="H7" s="101">
        <v>94.01</v>
      </c>
      <c r="I7" s="89">
        <v>200</v>
      </c>
      <c r="J7" s="102">
        <v>1007.16</v>
      </c>
      <c r="K7" s="99">
        <v>600</v>
      </c>
      <c r="L7" s="101">
        <v>1024.28</v>
      </c>
      <c r="M7" s="89">
        <v>800</v>
      </c>
      <c r="N7" s="102">
        <v>1089.04</v>
      </c>
      <c r="O7" s="99">
        <v>1600</v>
      </c>
      <c r="P7" s="101">
        <v>91.1</v>
      </c>
      <c r="Q7" s="89">
        <v>200</v>
      </c>
      <c r="R7" s="38">
        <v>821.86</v>
      </c>
      <c r="S7" s="36">
        <v>400</v>
      </c>
      <c r="T7" s="101">
        <v>965.16</v>
      </c>
      <c r="U7" s="89">
        <v>1800</v>
      </c>
      <c r="V7" s="102" t="s">
        <v>308</v>
      </c>
      <c r="W7" s="99">
        <v>2000</v>
      </c>
      <c r="X7" s="101"/>
      <c r="Y7" s="89"/>
      <c r="Z7" s="102"/>
      <c r="AA7" s="99"/>
      <c r="AB7" s="101"/>
      <c r="AC7" s="89"/>
      <c r="AE7" s="162"/>
      <c r="AG7" s="25" t="s">
        <v>50</v>
      </c>
      <c r="AH7" s="16">
        <f>SUM(I6:I122)</f>
        <v>1474311</v>
      </c>
      <c r="AI7" s="32">
        <f>SUM(H6:H122)</f>
        <v>142472.29999999999</v>
      </c>
      <c r="AJ7" s="3">
        <f>I8+I9+I10+I11+I12+I62+I63+I64+I65+I66+I72+I85+I86+I87+I98+I107+I111</f>
        <v>22991</v>
      </c>
      <c r="AK7" s="3">
        <f>SUM(I14:I60)</f>
        <v>21429</v>
      </c>
      <c r="AL7" s="3">
        <f>SUM(I67:I71)+SUM(I73:I84)+SUM(I88:I90)+SUM(I93:I97)+SUM(I99:I104)</f>
        <v>23757</v>
      </c>
      <c r="AM7" s="3">
        <f>I109+I110</f>
        <v>1385536</v>
      </c>
      <c r="AN7" s="79">
        <f>I6+I7+I108+I112+I111</f>
        <v>22144</v>
      </c>
    </row>
    <row r="8" spans="1:40" s="3" customFormat="1" x14ac:dyDescent="0.5">
      <c r="A8" s="162"/>
      <c r="B8" s="3" t="s">
        <v>48</v>
      </c>
      <c r="C8" s="3" t="s">
        <v>309</v>
      </c>
      <c r="D8" s="3" t="s">
        <v>39</v>
      </c>
      <c r="E8" s="3">
        <v>61814</v>
      </c>
      <c r="F8" s="38">
        <v>37.24</v>
      </c>
      <c r="G8" s="36">
        <v>124</v>
      </c>
      <c r="H8" s="101">
        <v>38.450000000000003</v>
      </c>
      <c r="I8" s="89">
        <v>133</v>
      </c>
      <c r="J8" s="102">
        <v>39.06</v>
      </c>
      <c r="K8" s="99">
        <v>137</v>
      </c>
      <c r="L8" s="101">
        <v>40.01</v>
      </c>
      <c r="M8" s="89">
        <v>144</v>
      </c>
      <c r="N8" s="102">
        <v>36.479999999999997</v>
      </c>
      <c r="O8" s="99">
        <v>118</v>
      </c>
      <c r="P8" s="101">
        <v>38.86</v>
      </c>
      <c r="Q8" s="89">
        <v>141</v>
      </c>
      <c r="R8" s="38">
        <v>42.12</v>
      </c>
      <c r="S8" s="36">
        <v>166</v>
      </c>
      <c r="T8" s="101">
        <v>35.340000000000003</v>
      </c>
      <c r="U8" s="89">
        <v>114</v>
      </c>
      <c r="V8" s="102" t="s">
        <v>310</v>
      </c>
      <c r="W8" s="99">
        <v>111</v>
      </c>
      <c r="X8" s="101"/>
      <c r="Y8" s="89"/>
      <c r="Z8" s="102"/>
      <c r="AA8" s="99"/>
      <c r="AB8" s="101"/>
      <c r="AC8" s="89"/>
      <c r="AE8" s="162"/>
      <c r="AG8" s="25" t="s">
        <v>54</v>
      </c>
      <c r="AH8" s="16">
        <f>SUM(K6:K122)</f>
        <v>1331584</v>
      </c>
      <c r="AI8" s="32">
        <f>SUM(J6:J122)</f>
        <v>137045.32</v>
      </c>
      <c r="AJ8" s="3" t="e">
        <f>K8+K9+K10+K11+K12+K62+K63+K64+K65+K66+K72+K85+K86+K87+K98+K107+K111</f>
        <v>#VALUE!</v>
      </c>
      <c r="AK8" s="3">
        <f>SUM(K14:K60)</f>
        <v>18282</v>
      </c>
      <c r="AL8" s="3">
        <f>SUM(K67:K71)+SUM(K73:K84)+SUM(K88:K90)+SUM(K93:K97)+SUM(K99:K104)</f>
        <v>20176</v>
      </c>
      <c r="AM8" s="3">
        <f>K109+K110</f>
        <v>1272000</v>
      </c>
      <c r="AN8" s="79" t="e">
        <f>K6+K7+K108+K112+K111</f>
        <v>#VALUE!</v>
      </c>
    </row>
    <row r="9" spans="1:40" s="3" customFormat="1" x14ac:dyDescent="0.5">
      <c r="A9" s="162"/>
      <c r="B9" s="3" t="s">
        <v>311</v>
      </c>
      <c r="C9" s="3" t="s">
        <v>49</v>
      </c>
      <c r="D9" s="3" t="s">
        <v>39</v>
      </c>
      <c r="E9" s="3">
        <v>67854</v>
      </c>
      <c r="F9" s="38">
        <v>217.45</v>
      </c>
      <c r="G9" s="36">
        <v>1456</v>
      </c>
      <c r="H9" s="101">
        <v>296.33999999999997</v>
      </c>
      <c r="I9" s="89">
        <v>2039</v>
      </c>
      <c r="J9" s="102">
        <v>256.27</v>
      </c>
      <c r="K9" s="99">
        <v>1737</v>
      </c>
      <c r="L9" s="101">
        <v>365.7</v>
      </c>
      <c r="M9" s="89">
        <v>2543</v>
      </c>
      <c r="N9" s="102">
        <v>382.26</v>
      </c>
      <c r="O9" s="99">
        <v>2665</v>
      </c>
      <c r="P9" s="101">
        <v>808.4</v>
      </c>
      <c r="Q9" s="89">
        <v>6038</v>
      </c>
      <c r="R9" s="38">
        <v>935.39</v>
      </c>
      <c r="S9" s="36">
        <v>7011</v>
      </c>
      <c r="T9" s="101">
        <v>693.44</v>
      </c>
      <c r="U9" s="89">
        <v>5157</v>
      </c>
      <c r="V9" s="102" t="s">
        <v>312</v>
      </c>
      <c r="W9" s="99">
        <v>4628</v>
      </c>
      <c r="X9" s="101"/>
      <c r="Y9" s="89"/>
      <c r="Z9" s="102"/>
      <c r="AA9" s="99"/>
      <c r="AB9" s="101"/>
      <c r="AC9" s="89"/>
      <c r="AE9" s="162"/>
      <c r="AG9" s="25" t="s">
        <v>57</v>
      </c>
      <c r="AH9" s="16">
        <f>SUM(M6:M122)</f>
        <v>1244398</v>
      </c>
      <c r="AI9" s="32">
        <f>SUM(L6:L122)</f>
        <v>122709.39</v>
      </c>
      <c r="AJ9" s="3">
        <f>M8+M9+M10+M11+M12+M62+M63+M64+M65+M66+M72+M85+M86+M87+M98+M107+M111</f>
        <v>16999</v>
      </c>
      <c r="AK9" s="3">
        <f>SUM(M14:M60)</f>
        <v>18723</v>
      </c>
      <c r="AL9" s="3">
        <f>SUM(M67:M71)+SUM(M73:M84)+SUM(M88:M90)+SUM(M93:M97)+SUM(M99:M104)</f>
        <v>19028</v>
      </c>
      <c r="AM9" s="3">
        <f>M109+M110</f>
        <v>1182720</v>
      </c>
      <c r="AN9" s="79">
        <f>M6+M7+M108+M112+M111</f>
        <v>6341</v>
      </c>
    </row>
    <row r="10" spans="1:40" s="3" customFormat="1" x14ac:dyDescent="0.5">
      <c r="A10" s="162"/>
      <c r="B10" s="3" t="s">
        <v>313</v>
      </c>
      <c r="C10" s="3" t="s">
        <v>314</v>
      </c>
      <c r="D10" s="3" t="s">
        <v>39</v>
      </c>
      <c r="E10" s="3">
        <v>63623</v>
      </c>
      <c r="F10" s="38">
        <v>31.15</v>
      </c>
      <c r="G10" s="36">
        <v>79</v>
      </c>
      <c r="H10" s="101">
        <v>108.27</v>
      </c>
      <c r="I10" s="89">
        <v>649</v>
      </c>
      <c r="J10" s="102">
        <v>99.88</v>
      </c>
      <c r="K10" s="99">
        <v>585</v>
      </c>
      <c r="L10" s="101">
        <v>185.14</v>
      </c>
      <c r="M10" s="89">
        <v>1213</v>
      </c>
      <c r="N10" s="102">
        <v>353.08</v>
      </c>
      <c r="O10" s="99">
        <v>2450</v>
      </c>
      <c r="P10" s="101">
        <v>598.82000000000005</v>
      </c>
      <c r="Q10" s="89">
        <v>4432</v>
      </c>
      <c r="R10" s="38">
        <v>793.92</v>
      </c>
      <c r="S10" s="36">
        <v>5927</v>
      </c>
      <c r="T10" s="101">
        <v>613.83000000000004</v>
      </c>
      <c r="U10" s="89">
        <v>4547</v>
      </c>
      <c r="V10" s="102" t="s">
        <v>315</v>
      </c>
      <c r="W10" s="99">
        <v>2718</v>
      </c>
      <c r="X10" s="101"/>
      <c r="Y10" s="89"/>
      <c r="Z10" s="102"/>
      <c r="AA10" s="99"/>
      <c r="AB10" s="101"/>
      <c r="AC10" s="89"/>
      <c r="AE10" s="162"/>
      <c r="AG10" s="25" t="s">
        <v>60</v>
      </c>
      <c r="AH10" s="16">
        <f>SUM(O6:O122)</f>
        <v>998809</v>
      </c>
      <c r="AI10" s="32">
        <f>SUM(N6:N122)</f>
        <v>91260.62</v>
      </c>
      <c r="AJ10" s="32" t="e">
        <f>O8+O9+O10+O11+O12+O62+O63+O64+O65+O66+O72+O85+O86+O87+O98+O107+O111</f>
        <v>#VALUE!</v>
      </c>
      <c r="AK10" s="3">
        <f>SUM(O14:O60)</f>
        <v>24466</v>
      </c>
      <c r="AL10" s="3">
        <f>SUM(O67:O71)+SUM(O73:O84)+SUM(O88:O90)+SUM(O93:O97)+SUM(O99:O104)</f>
        <v>19599</v>
      </c>
      <c r="AM10" s="3">
        <f>O109+O110</f>
        <v>924480</v>
      </c>
      <c r="AN10" s="79" t="e">
        <f>O6+O7+O108+O112+O111</f>
        <v>#VALUE!</v>
      </c>
    </row>
    <row r="11" spans="1:40" s="3" customFormat="1" x14ac:dyDescent="0.5">
      <c r="A11" s="162"/>
      <c r="B11" s="3" t="s">
        <v>316</v>
      </c>
      <c r="C11" s="3" t="s">
        <v>125</v>
      </c>
      <c r="D11" s="3" t="s">
        <v>39</v>
      </c>
      <c r="E11" s="3">
        <v>64970</v>
      </c>
      <c r="F11" s="38">
        <v>61.59</v>
      </c>
      <c r="G11" s="36">
        <v>304</v>
      </c>
      <c r="H11" s="101">
        <v>65.930000000000007</v>
      </c>
      <c r="I11" s="89">
        <v>336</v>
      </c>
      <c r="J11" s="102">
        <v>63.36</v>
      </c>
      <c r="K11" s="99">
        <v>316</v>
      </c>
      <c r="L11" s="101">
        <v>111.14</v>
      </c>
      <c r="M11" s="89">
        <v>668</v>
      </c>
      <c r="N11" s="102">
        <v>176.45</v>
      </c>
      <c r="O11" s="99">
        <v>1149</v>
      </c>
      <c r="P11" s="101">
        <v>287.45999999999998</v>
      </c>
      <c r="Q11" s="89">
        <v>2046</v>
      </c>
      <c r="R11" s="38">
        <v>393.42</v>
      </c>
      <c r="S11" s="36">
        <v>2858</v>
      </c>
      <c r="T11" s="101">
        <v>290.07</v>
      </c>
      <c r="U11" s="89">
        <v>2066</v>
      </c>
      <c r="V11" s="102" t="s">
        <v>317</v>
      </c>
      <c r="W11" s="99">
        <v>1365</v>
      </c>
      <c r="X11" s="101"/>
      <c r="Y11" s="89"/>
      <c r="Z11" s="102"/>
      <c r="AA11" s="99"/>
      <c r="AB11" s="101"/>
      <c r="AC11" s="89"/>
      <c r="AE11" s="162"/>
      <c r="AG11" s="25" t="s">
        <v>63</v>
      </c>
      <c r="AH11" s="16">
        <f>SUM(Q6:Q122)</f>
        <v>903244</v>
      </c>
      <c r="AI11" s="32">
        <f>SUM(P6:P122)</f>
        <v>85056.12000000001</v>
      </c>
      <c r="AJ11" s="32">
        <f>Q8+Q9+Q10+Q11+Q12+Q62+Q63+Q64+Q65+Q66+Q72+Q85+Q86+Q87+Q98+Q107+Q111</f>
        <v>31321</v>
      </c>
      <c r="AK11" s="3">
        <f>SUM(Q14:Q60)</f>
        <v>40276</v>
      </c>
      <c r="AL11" s="3">
        <f>SUM(Q67:Q71)+SUM(Q73:Q84)+SUM(Q88:Q90)+SUM(Q93:Q97)+SUM(Q99:Q104)</f>
        <v>21717</v>
      </c>
      <c r="AM11" s="3">
        <f>Q109+Q110</f>
        <v>793312</v>
      </c>
      <c r="AN11" s="79">
        <f>Q6+Q7+Q108+Q112+Q111</f>
        <v>15456</v>
      </c>
    </row>
    <row r="12" spans="1:40" s="3" customFormat="1" x14ac:dyDescent="0.5">
      <c r="A12" s="162"/>
      <c r="B12" s="3" t="s">
        <v>318</v>
      </c>
      <c r="C12" s="3" t="s">
        <v>134</v>
      </c>
      <c r="D12" s="3" t="s">
        <v>39</v>
      </c>
      <c r="E12" s="3">
        <v>64969</v>
      </c>
      <c r="F12" s="38">
        <v>202.03</v>
      </c>
      <c r="G12" s="36">
        <v>1342</v>
      </c>
      <c r="H12" s="101">
        <v>244.25</v>
      </c>
      <c r="I12" s="89">
        <v>1654</v>
      </c>
      <c r="J12" s="102">
        <v>154.05000000000001</v>
      </c>
      <c r="K12" s="99">
        <v>984</v>
      </c>
      <c r="L12" s="101">
        <v>153.78</v>
      </c>
      <c r="M12" s="89">
        <v>982</v>
      </c>
      <c r="N12" s="102">
        <v>181.47</v>
      </c>
      <c r="O12" s="99">
        <v>1186</v>
      </c>
      <c r="P12" s="101">
        <v>293.58999999999997</v>
      </c>
      <c r="Q12" s="89">
        <v>2093</v>
      </c>
      <c r="R12" s="38">
        <v>427.22</v>
      </c>
      <c r="S12" s="36">
        <v>3117</v>
      </c>
      <c r="T12" s="101">
        <v>318.13</v>
      </c>
      <c r="U12" s="89">
        <v>2281</v>
      </c>
      <c r="V12" s="102" t="s">
        <v>319</v>
      </c>
      <c r="W12" s="99">
        <v>1283</v>
      </c>
      <c r="X12" s="101"/>
      <c r="Y12" s="89"/>
      <c r="Z12" s="102"/>
      <c r="AA12" s="99"/>
      <c r="AB12" s="101"/>
      <c r="AC12" s="89"/>
      <c r="AE12" s="162"/>
      <c r="AG12" s="25" t="s">
        <v>66</v>
      </c>
      <c r="AH12" s="16">
        <f>SUM(S6:S122)</f>
        <v>974275</v>
      </c>
      <c r="AI12" s="32">
        <f>SUM(R6:R122)</f>
        <v>90232.640000000014</v>
      </c>
      <c r="AJ12" s="32">
        <f>S8+S9+S10+S11+S12+S62+S63+S64+S65+S66+S72+S85+S86+S87+S98+S107+S111</f>
        <v>38847</v>
      </c>
      <c r="AK12" s="16">
        <f>SUM(S14:S60)</f>
        <v>64454</v>
      </c>
      <c r="AL12" s="16">
        <f>SUM(S67:S71)+SUM(S73:S84)+SUM(S88:S90)+SUM(S93:S97)+SUM(S99:S104)</f>
        <v>22551</v>
      </c>
      <c r="AM12" s="16">
        <f>S109+S110</f>
        <v>824288</v>
      </c>
      <c r="AN12" s="115">
        <f>S6+S7+S108+S112+S111</f>
        <v>22976</v>
      </c>
    </row>
    <row r="13" spans="1:40" s="3" customFormat="1" x14ac:dyDescent="0.5">
      <c r="A13" s="162"/>
      <c r="F13" s="38"/>
      <c r="G13" s="36"/>
      <c r="H13" s="101"/>
      <c r="I13" s="89"/>
      <c r="J13" s="102" t="s">
        <v>320</v>
      </c>
      <c r="K13" s="99" t="s">
        <v>320</v>
      </c>
      <c r="L13" s="101"/>
      <c r="M13" s="89"/>
      <c r="N13" s="102" t="s">
        <v>320</v>
      </c>
      <c r="O13" s="99" t="s">
        <v>320</v>
      </c>
      <c r="P13" s="101"/>
      <c r="Q13" s="89"/>
      <c r="R13" s="38"/>
      <c r="S13" s="36"/>
      <c r="T13" s="101"/>
      <c r="U13" s="89"/>
      <c r="V13" s="102"/>
      <c r="W13" s="99"/>
      <c r="X13" s="101"/>
      <c r="Y13" s="89"/>
      <c r="Z13" s="102"/>
      <c r="AA13" s="99"/>
      <c r="AB13" s="101"/>
      <c r="AC13" s="89"/>
      <c r="AE13" s="162"/>
      <c r="AG13" s="25" t="s">
        <v>69</v>
      </c>
      <c r="AH13" s="16">
        <f>SUM(U6:U122)</f>
        <v>873377.06</v>
      </c>
      <c r="AI13" s="32">
        <f>SUM(T6:T122)</f>
        <v>85530.91</v>
      </c>
      <c r="AJ13" s="32">
        <f>U8+U9+U10+U11+U12+U62+U63+U64+U65+U66+U72+U85+U86+U87+U98+U107+U111</f>
        <v>29908.06</v>
      </c>
      <c r="AK13" s="3">
        <f>SUM(U14:U60)</f>
        <v>51774</v>
      </c>
      <c r="AL13" s="3">
        <f>SUM(U67:U71)+SUM(U73:U84)+SUM(U88:U90)+SUM(U93:U97)+SUM(U99:U104)</f>
        <v>22696</v>
      </c>
      <c r="AM13" s="3">
        <f>U109+U110</f>
        <v>747232</v>
      </c>
      <c r="AN13" s="79">
        <f>U6+U7+U108+U112+U111</f>
        <v>21072</v>
      </c>
    </row>
    <row r="14" spans="1:40" s="3" customFormat="1" x14ac:dyDescent="0.5">
      <c r="A14" s="162"/>
      <c r="B14" s="3" t="s">
        <v>321</v>
      </c>
      <c r="C14" s="3" t="s">
        <v>41</v>
      </c>
      <c r="D14" s="3" t="s">
        <v>41</v>
      </c>
      <c r="E14" s="3">
        <v>64552</v>
      </c>
      <c r="F14" s="38">
        <v>35.75</v>
      </c>
      <c r="G14" s="36">
        <v>113</v>
      </c>
      <c r="H14" s="101">
        <v>106.24</v>
      </c>
      <c r="I14" s="89">
        <v>634</v>
      </c>
      <c r="J14" s="102">
        <v>111.28</v>
      </c>
      <c r="K14" s="99">
        <v>669</v>
      </c>
      <c r="L14" s="101">
        <v>112.1</v>
      </c>
      <c r="M14" s="89">
        <v>675</v>
      </c>
      <c r="N14" s="102">
        <v>125.13</v>
      </c>
      <c r="O14" s="99">
        <v>771</v>
      </c>
      <c r="P14" s="101">
        <v>147.83000000000001</v>
      </c>
      <c r="Q14" s="89">
        <v>976</v>
      </c>
      <c r="R14" s="38">
        <v>217.77</v>
      </c>
      <c r="S14" s="36">
        <v>1512</v>
      </c>
      <c r="T14" s="101">
        <v>204.2</v>
      </c>
      <c r="U14" s="89">
        <v>1408</v>
      </c>
      <c r="V14" s="102" t="s">
        <v>322</v>
      </c>
      <c r="W14" s="99">
        <v>889</v>
      </c>
      <c r="X14" s="101"/>
      <c r="Y14" s="89"/>
      <c r="Z14" s="102"/>
      <c r="AA14" s="99"/>
      <c r="AB14" s="101"/>
      <c r="AC14" s="89"/>
      <c r="AE14" s="162"/>
      <c r="AG14" s="25" t="s">
        <v>72</v>
      </c>
      <c r="AH14" s="16">
        <f>SUM(W6:W122)</f>
        <v>804973</v>
      </c>
      <c r="AI14" s="32">
        <f>SUM(V6:V122)</f>
        <v>0</v>
      </c>
      <c r="AJ14" s="32">
        <f>W8+W9+W10+W11+W12+W62+W63+W64+W65+W66+W72+W85+W86+W87+W98+W107+W111</f>
        <v>22234</v>
      </c>
      <c r="AK14" s="3">
        <f>SUM(W14:W60)</f>
        <v>31468</v>
      </c>
      <c r="AL14" s="3">
        <f>SUM(W67:W71)+SUM(W73:W84)+SUM(W88:W90)+SUM(W93:W97)+SUM(W99:W104)</f>
        <v>19447</v>
      </c>
      <c r="AM14" s="3">
        <f>W109+W110</f>
        <v>717536</v>
      </c>
      <c r="AN14" s="79">
        <f>W6+W7+W108+W112+W111</f>
        <v>13741</v>
      </c>
    </row>
    <row r="15" spans="1:40" s="3" customFormat="1" x14ac:dyDescent="0.5">
      <c r="A15" s="162"/>
      <c r="B15" s="3" t="s">
        <v>323</v>
      </c>
      <c r="C15" s="3" t="s">
        <v>41</v>
      </c>
      <c r="D15" s="3" t="s">
        <v>41</v>
      </c>
      <c r="E15" s="3">
        <v>64554</v>
      </c>
      <c r="F15" s="38">
        <v>80.13</v>
      </c>
      <c r="G15" s="36">
        <v>441</v>
      </c>
      <c r="H15" s="101">
        <v>108.95</v>
      </c>
      <c r="I15" s="89">
        <v>654</v>
      </c>
      <c r="J15" s="102">
        <v>101.91</v>
      </c>
      <c r="K15" s="99">
        <v>600</v>
      </c>
      <c r="L15" s="101">
        <v>99.74</v>
      </c>
      <c r="M15" s="89">
        <v>584</v>
      </c>
      <c r="N15" s="102">
        <v>108.29</v>
      </c>
      <c r="O15" s="99">
        <v>647</v>
      </c>
      <c r="P15" s="101">
        <v>146.78</v>
      </c>
      <c r="Q15" s="89">
        <v>968</v>
      </c>
      <c r="R15" s="38">
        <v>215.3</v>
      </c>
      <c r="S15" s="36">
        <v>1493</v>
      </c>
      <c r="T15" s="101">
        <v>178.76</v>
      </c>
      <c r="U15" s="89">
        <v>1213</v>
      </c>
      <c r="V15" s="102" t="s">
        <v>324</v>
      </c>
      <c r="W15" s="99">
        <v>710</v>
      </c>
      <c r="X15" s="101"/>
      <c r="Y15" s="89"/>
      <c r="Z15" s="102"/>
      <c r="AA15" s="99"/>
      <c r="AB15" s="101"/>
      <c r="AC15" s="89"/>
      <c r="AE15" s="162"/>
      <c r="AG15" s="25" t="s">
        <v>75</v>
      </c>
      <c r="AH15" s="16">
        <f>SUM(Y6:Y122)</f>
        <v>0</v>
      </c>
      <c r="AI15" s="32">
        <f>SUM(X6:X122)</f>
        <v>0</v>
      </c>
      <c r="AJ15" s="32">
        <f>Y8+Y9+Y10+Y11+Y12+Y62+Y63+Y64+Y65+Y66+Y72+Y85+Y86+Y87+Y98+Y107+Y111</f>
        <v>0</v>
      </c>
      <c r="AK15" s="3">
        <f>SUM(Y14:Y60)</f>
        <v>0</v>
      </c>
      <c r="AL15" s="3">
        <f>SUM(Y67:Y71)+SUM(Y73:Y84)+SUM(Y88:Y90)+SUM(Y93:Y97)+SUM(Y99:Y104)</f>
        <v>0</v>
      </c>
      <c r="AM15" s="3">
        <f>Y109+Y110</f>
        <v>0</v>
      </c>
      <c r="AN15" s="79">
        <f>Y6+Y7+Y108+Y112+Y111</f>
        <v>0</v>
      </c>
    </row>
    <row r="16" spans="1:40" s="3" customFormat="1" x14ac:dyDescent="0.5">
      <c r="A16" s="162"/>
      <c r="B16" s="3" t="s">
        <v>325</v>
      </c>
      <c r="C16" s="3" t="s">
        <v>41</v>
      </c>
      <c r="D16" s="3" t="s">
        <v>41</v>
      </c>
      <c r="E16" s="3">
        <v>64553</v>
      </c>
      <c r="F16" s="38">
        <v>74.72</v>
      </c>
      <c r="G16" s="36">
        <v>401</v>
      </c>
      <c r="H16" s="101">
        <v>115.99</v>
      </c>
      <c r="I16" s="89">
        <v>706</v>
      </c>
      <c r="J16" s="102">
        <v>76.12</v>
      </c>
      <c r="K16" s="99">
        <v>410</v>
      </c>
      <c r="L16" s="101">
        <v>104.76</v>
      </c>
      <c r="M16" s="89">
        <v>621</v>
      </c>
      <c r="N16" s="102">
        <v>142.1</v>
      </c>
      <c r="O16" s="99">
        <v>896</v>
      </c>
      <c r="P16" s="101">
        <v>178.23</v>
      </c>
      <c r="Q16" s="89">
        <v>1209</v>
      </c>
      <c r="R16" s="38">
        <v>247.39</v>
      </c>
      <c r="S16" s="36">
        <v>1739</v>
      </c>
      <c r="T16" s="101">
        <v>203.42</v>
      </c>
      <c r="U16" s="89">
        <v>1402</v>
      </c>
      <c r="V16" s="102" t="s">
        <v>326</v>
      </c>
      <c r="W16" s="99">
        <v>791</v>
      </c>
      <c r="X16" s="101"/>
      <c r="Y16" s="89"/>
      <c r="Z16" s="102"/>
      <c r="AA16" s="99"/>
      <c r="AB16" s="101"/>
      <c r="AC16" s="89"/>
      <c r="AE16" s="162"/>
      <c r="AG16" s="25" t="s">
        <v>78</v>
      </c>
      <c r="AH16" s="16">
        <f>SUM(AA6:AA122)</f>
        <v>0</v>
      </c>
      <c r="AI16" s="32">
        <f>SUM(Z6:Z122)</f>
        <v>0</v>
      </c>
      <c r="AJ16" s="3">
        <f>AA8+AA9+AA10+AA11+AA12+AA62+AA63+AA64+AA65+AA66+AA72+AA85+AA86+AA87+AA98+AA107+AA111</f>
        <v>0</v>
      </c>
      <c r="AK16" s="3">
        <f>SUM(AA14:AA60)</f>
        <v>0</v>
      </c>
      <c r="AL16" s="3">
        <f>SUM(AA67:AA71)+SUM(AA73:AA84)+SUM(AA88:AA90)+SUM(AA93:AA97)+SUM(AA99:AA104)</f>
        <v>0</v>
      </c>
      <c r="AM16" s="3">
        <f>AA109+AA110</f>
        <v>0</v>
      </c>
      <c r="AN16" s="79">
        <f>AA6+AA7+AA108+AA112+AA111</f>
        <v>0</v>
      </c>
    </row>
    <row r="17" spans="1:40" s="3" customFormat="1" x14ac:dyDescent="0.5">
      <c r="A17" s="162"/>
      <c r="B17" s="3" t="s">
        <v>327</v>
      </c>
      <c r="C17" s="3" t="s">
        <v>41</v>
      </c>
      <c r="D17" s="3" t="s">
        <v>41</v>
      </c>
      <c r="E17" s="3">
        <v>65341</v>
      </c>
      <c r="F17" s="38">
        <v>78.64</v>
      </c>
      <c r="G17" s="36">
        <v>430</v>
      </c>
      <c r="H17" s="101">
        <v>36.29</v>
      </c>
      <c r="I17" s="89">
        <v>117</v>
      </c>
      <c r="J17" s="102">
        <v>28.07</v>
      </c>
      <c r="K17" s="99">
        <v>56</v>
      </c>
      <c r="L17" s="101">
        <v>29.15</v>
      </c>
      <c r="M17" s="89">
        <v>64</v>
      </c>
      <c r="N17" s="102">
        <v>29.01</v>
      </c>
      <c r="O17" s="99">
        <v>63</v>
      </c>
      <c r="P17" s="101">
        <v>39.520000000000003</v>
      </c>
      <c r="Q17" s="89">
        <v>146</v>
      </c>
      <c r="R17" s="38">
        <v>171.84</v>
      </c>
      <c r="S17" s="36">
        <v>1160</v>
      </c>
      <c r="T17" s="101">
        <v>134.77000000000001</v>
      </c>
      <c r="U17" s="89">
        <v>876</v>
      </c>
      <c r="V17" s="102" t="s">
        <v>328</v>
      </c>
      <c r="W17" s="99">
        <v>553</v>
      </c>
      <c r="X17" s="101"/>
      <c r="Y17" s="89"/>
      <c r="Z17" s="102"/>
      <c r="AA17" s="99"/>
      <c r="AB17" s="101"/>
      <c r="AC17" s="89"/>
      <c r="AE17" s="162"/>
      <c r="AG17" s="26" t="s">
        <v>82</v>
      </c>
      <c r="AH17" s="17">
        <f>SUM(AC6:AC122)</f>
        <v>0</v>
      </c>
      <c r="AI17" s="34">
        <f>SUM(AB6:AB122)</f>
        <v>0</v>
      </c>
      <c r="AJ17" s="6">
        <f>AC8+AC9+AC10+AC11+AC12+AC62+AC63+AC64+AC65+AC66+AC72+AC85+AC86+AC87+AC98+AC107+AC111</f>
        <v>0</v>
      </c>
      <c r="AK17" s="6">
        <f>SUM(AC14:AC60)</f>
        <v>0</v>
      </c>
      <c r="AL17" s="6">
        <f>SUM(AC67:AC71)+SUM(AC73:AC84)+SUM(AC88:AC90)+SUM(AC93:AC97)+SUM(AC99:AC104)</f>
        <v>0</v>
      </c>
      <c r="AM17" s="81">
        <f>AC109+AC110</f>
        <v>0</v>
      </c>
      <c r="AN17" s="80">
        <f>AC6+AC7+AC108+AC112+AC111</f>
        <v>0</v>
      </c>
    </row>
    <row r="18" spans="1:40" s="3" customFormat="1" x14ac:dyDescent="0.5">
      <c r="A18" s="162"/>
      <c r="B18" s="3" t="s">
        <v>329</v>
      </c>
      <c r="C18" s="3" t="s">
        <v>41</v>
      </c>
      <c r="D18" s="3" t="s">
        <v>41</v>
      </c>
      <c r="E18" s="3">
        <v>64322</v>
      </c>
      <c r="F18" s="38">
        <v>96.5</v>
      </c>
      <c r="G18" s="36">
        <v>562</v>
      </c>
      <c r="H18" s="101">
        <v>105.02</v>
      </c>
      <c r="I18" s="89">
        <v>625</v>
      </c>
      <c r="J18" s="102">
        <v>108.84</v>
      </c>
      <c r="K18" s="99">
        <v>651</v>
      </c>
      <c r="L18" s="101">
        <v>104.22</v>
      </c>
      <c r="M18" s="89">
        <v>617</v>
      </c>
      <c r="N18" s="102">
        <v>132.72999999999999</v>
      </c>
      <c r="O18" s="99">
        <v>827</v>
      </c>
      <c r="P18" s="101">
        <v>163.36000000000001</v>
      </c>
      <c r="Q18" s="89">
        <v>1095</v>
      </c>
      <c r="R18" s="38">
        <v>231.73</v>
      </c>
      <c r="S18" s="36">
        <v>1619</v>
      </c>
      <c r="T18" s="101">
        <v>209.55</v>
      </c>
      <c r="U18" s="89">
        <v>1449</v>
      </c>
      <c r="V18" s="102" t="s">
        <v>330</v>
      </c>
      <c r="W18" s="99">
        <v>1098</v>
      </c>
      <c r="X18" s="101"/>
      <c r="Y18" s="89"/>
      <c r="Z18" s="102"/>
      <c r="AA18" s="99"/>
      <c r="AB18" s="101"/>
      <c r="AC18" s="89"/>
      <c r="AE18" s="162"/>
    </row>
    <row r="19" spans="1:40" s="3" customFormat="1" x14ac:dyDescent="0.5">
      <c r="A19" s="162"/>
      <c r="B19" s="3" t="s">
        <v>331</v>
      </c>
      <c r="C19" s="3" t="s">
        <v>41</v>
      </c>
      <c r="D19" s="3" t="s">
        <v>41</v>
      </c>
      <c r="E19" s="3">
        <v>57520</v>
      </c>
      <c r="F19" s="38">
        <v>90.96</v>
      </c>
      <c r="G19" s="36">
        <v>521</v>
      </c>
      <c r="H19" s="101">
        <v>35.880000000000003</v>
      </c>
      <c r="I19" s="89">
        <v>114</v>
      </c>
      <c r="J19" s="102">
        <v>32.68</v>
      </c>
      <c r="K19" s="99">
        <v>90</v>
      </c>
      <c r="L19" s="101">
        <v>33.770000000000003</v>
      </c>
      <c r="M19" s="89">
        <v>98</v>
      </c>
      <c r="N19" s="102">
        <v>52.64</v>
      </c>
      <c r="O19" s="99">
        <v>237</v>
      </c>
      <c r="P19" s="101">
        <v>113.11</v>
      </c>
      <c r="Q19" s="89">
        <v>710</v>
      </c>
      <c r="R19" s="38">
        <v>177.58</v>
      </c>
      <c r="S19" s="36">
        <v>1204</v>
      </c>
      <c r="T19" s="101">
        <v>118.99</v>
      </c>
      <c r="U19" s="89">
        <v>755</v>
      </c>
      <c r="V19" s="102" t="s">
        <v>332</v>
      </c>
      <c r="W19" s="99">
        <v>377</v>
      </c>
      <c r="X19" s="101"/>
      <c r="Y19" s="89"/>
      <c r="Z19" s="102"/>
      <c r="AA19" s="99"/>
      <c r="AB19" s="101"/>
      <c r="AC19" s="89"/>
      <c r="AE19" s="162"/>
    </row>
    <row r="20" spans="1:40" s="3" customFormat="1" x14ac:dyDescent="0.5">
      <c r="A20" s="162"/>
      <c r="B20" s="3" t="s">
        <v>333</v>
      </c>
      <c r="C20" s="3" t="s">
        <v>41</v>
      </c>
      <c r="D20" s="3" t="s">
        <v>41</v>
      </c>
      <c r="E20" s="3">
        <v>63222</v>
      </c>
      <c r="F20" s="38">
        <v>28.71</v>
      </c>
      <c r="G20" s="36">
        <v>61</v>
      </c>
      <c r="H20" s="101">
        <v>104.34</v>
      </c>
      <c r="I20" s="89">
        <v>620</v>
      </c>
      <c r="J20" s="102">
        <v>95.26</v>
      </c>
      <c r="K20" s="99">
        <v>551</v>
      </c>
      <c r="L20" s="101">
        <v>78.3</v>
      </c>
      <c r="M20" s="89">
        <v>426</v>
      </c>
      <c r="N20" s="102">
        <v>101.37</v>
      </c>
      <c r="O20" s="99">
        <v>596</v>
      </c>
      <c r="P20" s="101">
        <v>170.92</v>
      </c>
      <c r="Q20" s="89">
        <v>1153</v>
      </c>
      <c r="R20" s="38">
        <v>253.4</v>
      </c>
      <c r="S20" s="36">
        <v>1785</v>
      </c>
      <c r="T20" s="101">
        <v>183.97</v>
      </c>
      <c r="U20" s="89">
        <v>1253</v>
      </c>
      <c r="V20" s="102" t="s">
        <v>334</v>
      </c>
      <c r="W20" s="99">
        <v>696</v>
      </c>
      <c r="X20" s="101"/>
      <c r="Y20" s="89"/>
      <c r="Z20" s="102"/>
      <c r="AA20" s="99"/>
      <c r="AB20" s="101"/>
      <c r="AC20" s="89"/>
      <c r="AE20" s="162"/>
    </row>
    <row r="21" spans="1:40" s="3" customFormat="1" x14ac:dyDescent="0.5">
      <c r="A21" s="162"/>
      <c r="B21" s="3" t="s">
        <v>335</v>
      </c>
      <c r="C21" s="3" t="s">
        <v>41</v>
      </c>
      <c r="D21" s="3" t="s">
        <v>41</v>
      </c>
      <c r="E21" s="3">
        <v>65295</v>
      </c>
      <c r="F21" s="38">
        <v>90.68</v>
      </c>
      <c r="G21" s="36">
        <v>519</v>
      </c>
      <c r="H21" s="101">
        <v>112.74</v>
      </c>
      <c r="I21" s="89">
        <v>682</v>
      </c>
      <c r="J21" s="102">
        <v>128.25</v>
      </c>
      <c r="K21" s="99">
        <v>794</v>
      </c>
      <c r="L21" s="101">
        <v>114.27</v>
      </c>
      <c r="M21" s="89">
        <v>691</v>
      </c>
      <c r="N21" s="102">
        <v>151.34</v>
      </c>
      <c r="O21" s="99">
        <v>964</v>
      </c>
      <c r="P21" s="101">
        <v>171.57</v>
      </c>
      <c r="Q21" s="89">
        <v>1158</v>
      </c>
      <c r="R21" s="38">
        <v>246.36</v>
      </c>
      <c r="S21" s="36">
        <v>1731</v>
      </c>
      <c r="T21" s="101">
        <v>230.7</v>
      </c>
      <c r="U21" s="89">
        <v>1611</v>
      </c>
      <c r="V21" s="102" t="s">
        <v>336</v>
      </c>
      <c r="W21" s="99">
        <v>959</v>
      </c>
      <c r="X21" s="101"/>
      <c r="Y21" s="89"/>
      <c r="Z21" s="102"/>
      <c r="AA21" s="99"/>
      <c r="AB21" s="101"/>
      <c r="AC21" s="89"/>
      <c r="AE21" s="162"/>
    </row>
    <row r="22" spans="1:40" s="3" customFormat="1" x14ac:dyDescent="0.5">
      <c r="A22" s="162"/>
      <c r="B22" s="3" t="s">
        <v>337</v>
      </c>
      <c r="C22" s="3" t="s">
        <v>41</v>
      </c>
      <c r="D22" s="3" t="s">
        <v>41</v>
      </c>
      <c r="E22" s="3">
        <v>63844</v>
      </c>
      <c r="F22" s="38">
        <v>66.319999999999993</v>
      </c>
      <c r="G22" s="36">
        <v>339</v>
      </c>
      <c r="H22" s="101">
        <v>82.97</v>
      </c>
      <c r="I22" s="89">
        <v>462</v>
      </c>
      <c r="J22" s="102">
        <v>80.33</v>
      </c>
      <c r="K22" s="99">
        <v>441</v>
      </c>
      <c r="L22" s="101">
        <v>101.51</v>
      </c>
      <c r="M22" s="89">
        <v>597</v>
      </c>
      <c r="N22" s="102">
        <v>119.97</v>
      </c>
      <c r="O22" s="99">
        <v>733</v>
      </c>
      <c r="P22" s="101">
        <v>187.24</v>
      </c>
      <c r="Q22" s="89">
        <v>1278</v>
      </c>
      <c r="R22" s="38">
        <v>263.70999999999998</v>
      </c>
      <c r="S22" s="36">
        <v>1864</v>
      </c>
      <c r="T22" s="101">
        <v>182.67</v>
      </c>
      <c r="U22" s="89">
        <v>1243</v>
      </c>
      <c r="V22" s="102" t="s">
        <v>338</v>
      </c>
      <c r="W22" s="99">
        <v>833</v>
      </c>
      <c r="X22" s="101"/>
      <c r="Y22" s="89"/>
      <c r="Z22" s="102"/>
      <c r="AA22" s="99"/>
      <c r="AB22" s="101"/>
      <c r="AC22" s="89"/>
      <c r="AE22" s="162"/>
    </row>
    <row r="23" spans="1:40" s="3" customFormat="1" x14ac:dyDescent="0.5">
      <c r="A23" s="162"/>
      <c r="B23" s="3" t="s">
        <v>339</v>
      </c>
      <c r="C23" s="3" t="s">
        <v>41</v>
      </c>
      <c r="D23" s="3" t="s">
        <v>41</v>
      </c>
      <c r="E23" s="3">
        <v>61813</v>
      </c>
      <c r="F23" s="38">
        <v>74.45</v>
      </c>
      <c r="G23" s="36">
        <v>399</v>
      </c>
      <c r="H23" s="101">
        <v>93.52</v>
      </c>
      <c r="I23" s="89">
        <v>540</v>
      </c>
      <c r="J23" s="102">
        <v>66.89</v>
      </c>
      <c r="K23" s="99">
        <v>342</v>
      </c>
      <c r="L23" s="101">
        <v>44.35</v>
      </c>
      <c r="M23" s="89">
        <v>176</v>
      </c>
      <c r="N23" s="102">
        <v>77.89</v>
      </c>
      <c r="O23" s="99">
        <v>423</v>
      </c>
      <c r="P23" s="101">
        <v>148.22</v>
      </c>
      <c r="Q23" s="89">
        <v>979</v>
      </c>
      <c r="R23" s="38">
        <v>229.52</v>
      </c>
      <c r="S23" s="36">
        <v>1602</v>
      </c>
      <c r="T23" s="101">
        <v>173.67</v>
      </c>
      <c r="U23" s="89">
        <v>1174</v>
      </c>
      <c r="V23" s="102" t="s">
        <v>340</v>
      </c>
      <c r="W23" s="99">
        <v>763</v>
      </c>
      <c r="X23" s="101"/>
      <c r="Y23" s="89"/>
      <c r="Z23" s="102"/>
      <c r="AA23" s="99"/>
      <c r="AB23" s="101"/>
      <c r="AC23" s="89"/>
      <c r="AE23" s="162"/>
    </row>
    <row r="24" spans="1:40" s="3" customFormat="1" x14ac:dyDescent="0.5">
      <c r="A24" s="162"/>
      <c r="B24" s="3" t="s">
        <v>341</v>
      </c>
      <c r="C24" s="3" t="s">
        <v>41</v>
      </c>
      <c r="D24" s="3" t="s">
        <v>41</v>
      </c>
      <c r="E24" s="3">
        <v>65296</v>
      </c>
      <c r="F24" s="38">
        <v>86.49</v>
      </c>
      <c r="G24" s="36">
        <v>488</v>
      </c>
      <c r="H24" s="101">
        <v>97.04</v>
      </c>
      <c r="I24" s="89">
        <v>566</v>
      </c>
      <c r="J24" s="102">
        <v>86.44</v>
      </c>
      <c r="K24" s="99">
        <v>486</v>
      </c>
      <c r="L24" s="101">
        <v>91.19</v>
      </c>
      <c r="M24" s="89">
        <v>521</v>
      </c>
      <c r="N24" s="102">
        <v>118.75</v>
      </c>
      <c r="O24" s="99">
        <v>724</v>
      </c>
      <c r="P24" s="101">
        <v>167.54</v>
      </c>
      <c r="Q24" s="89">
        <v>1127</v>
      </c>
      <c r="R24" s="38">
        <v>220.12</v>
      </c>
      <c r="S24" s="36">
        <v>1530</v>
      </c>
      <c r="T24" s="101">
        <v>224.69</v>
      </c>
      <c r="U24" s="89">
        <v>1565</v>
      </c>
      <c r="V24" s="102" t="s">
        <v>342</v>
      </c>
      <c r="W24" s="99">
        <v>1020</v>
      </c>
      <c r="X24" s="101"/>
      <c r="Y24" s="89"/>
      <c r="Z24" s="102"/>
      <c r="AA24" s="99"/>
      <c r="AB24" s="101"/>
      <c r="AC24" s="89"/>
      <c r="AE24" s="162"/>
    </row>
    <row r="25" spans="1:40" s="3" customFormat="1" x14ac:dyDescent="0.5">
      <c r="A25" s="162"/>
      <c r="B25" s="3" t="s">
        <v>343</v>
      </c>
      <c r="C25" s="3" t="s">
        <v>41</v>
      </c>
      <c r="D25" s="3" t="s">
        <v>41</v>
      </c>
      <c r="E25" s="3">
        <v>64894</v>
      </c>
      <c r="F25" s="38">
        <v>93.52</v>
      </c>
      <c r="G25" s="36">
        <v>540</v>
      </c>
      <c r="H25" s="101">
        <v>59.16</v>
      </c>
      <c r="I25" s="89">
        <v>286</v>
      </c>
      <c r="J25" s="102">
        <v>33.36</v>
      </c>
      <c r="K25" s="99">
        <v>95</v>
      </c>
      <c r="L25" s="101">
        <v>38.51</v>
      </c>
      <c r="M25" s="89">
        <v>133</v>
      </c>
      <c r="N25" s="102">
        <v>63.9</v>
      </c>
      <c r="O25" s="99">
        <v>320</v>
      </c>
      <c r="P25" s="101">
        <v>123.03</v>
      </c>
      <c r="Q25" s="89">
        <v>786</v>
      </c>
      <c r="R25" s="38">
        <v>196.63</v>
      </c>
      <c r="S25" s="36">
        <v>1350</v>
      </c>
      <c r="T25" s="101">
        <v>132.82</v>
      </c>
      <c r="U25" s="89">
        <v>861</v>
      </c>
      <c r="V25" s="102" t="s">
        <v>344</v>
      </c>
      <c r="W25" s="99">
        <v>427</v>
      </c>
      <c r="X25" s="101"/>
      <c r="Y25" s="89"/>
      <c r="Z25" s="102"/>
      <c r="AA25" s="99"/>
      <c r="AB25" s="101"/>
      <c r="AC25" s="89"/>
      <c r="AE25" s="162"/>
    </row>
    <row r="26" spans="1:40" s="3" customFormat="1" x14ac:dyDescent="0.5">
      <c r="A26" s="162"/>
      <c r="B26" s="3" t="s">
        <v>345</v>
      </c>
      <c r="C26" s="3" t="s">
        <v>41</v>
      </c>
      <c r="D26" s="3" t="s">
        <v>41</v>
      </c>
      <c r="E26" s="3">
        <v>63219</v>
      </c>
      <c r="F26" s="38">
        <v>84.6</v>
      </c>
      <c r="G26" s="36">
        <v>474</v>
      </c>
      <c r="H26" s="101">
        <v>99.34</v>
      </c>
      <c r="I26" s="89">
        <v>583</v>
      </c>
      <c r="J26" s="102">
        <v>126.09</v>
      </c>
      <c r="K26" s="99">
        <v>778</v>
      </c>
      <c r="L26" s="101">
        <v>123.91</v>
      </c>
      <c r="M26" s="89">
        <v>762</v>
      </c>
      <c r="N26" s="102">
        <v>130.41999999999999</v>
      </c>
      <c r="O26" s="99">
        <v>810</v>
      </c>
      <c r="P26" s="101">
        <v>160.75</v>
      </c>
      <c r="Q26" s="89">
        <v>1075</v>
      </c>
      <c r="R26" s="38">
        <v>232.78</v>
      </c>
      <c r="S26" s="36">
        <v>1627</v>
      </c>
      <c r="T26" s="101">
        <v>207.08</v>
      </c>
      <c r="U26" s="89">
        <v>1430</v>
      </c>
      <c r="V26" s="102" t="s">
        <v>346</v>
      </c>
      <c r="W26" s="99">
        <v>794</v>
      </c>
      <c r="X26" s="101"/>
      <c r="Y26" s="89"/>
      <c r="Z26" s="102"/>
      <c r="AA26" s="99"/>
      <c r="AB26" s="101"/>
      <c r="AC26" s="89"/>
      <c r="AE26" s="162"/>
    </row>
    <row r="27" spans="1:40" s="3" customFormat="1" x14ac:dyDescent="0.5">
      <c r="A27" s="162"/>
      <c r="B27" s="3" t="s">
        <v>347</v>
      </c>
      <c r="C27" s="3" t="s">
        <v>41</v>
      </c>
      <c r="D27" s="3" t="s">
        <v>41</v>
      </c>
      <c r="E27" s="3">
        <v>65711</v>
      </c>
      <c r="F27" s="38">
        <v>30.75</v>
      </c>
      <c r="G27" s="36">
        <v>76</v>
      </c>
      <c r="H27" s="101">
        <v>96.37</v>
      </c>
      <c r="I27" s="89">
        <v>561</v>
      </c>
      <c r="J27" s="102">
        <v>139.79</v>
      </c>
      <c r="K27" s="99">
        <v>879</v>
      </c>
      <c r="L27" s="101">
        <v>128.80000000000001</v>
      </c>
      <c r="M27" s="89">
        <v>798</v>
      </c>
      <c r="N27" s="102">
        <v>124.72</v>
      </c>
      <c r="O27" s="99">
        <v>768</v>
      </c>
      <c r="P27" s="101">
        <v>161.13999999999999</v>
      </c>
      <c r="Q27" s="89">
        <v>1078</v>
      </c>
      <c r="R27" s="38">
        <v>233.83</v>
      </c>
      <c r="S27" s="36">
        <v>1635</v>
      </c>
      <c r="T27" s="101">
        <v>182.41</v>
      </c>
      <c r="U27" s="89">
        <v>1241</v>
      </c>
      <c r="V27" s="102" t="s">
        <v>348</v>
      </c>
      <c r="W27" s="99">
        <v>774</v>
      </c>
      <c r="X27" s="101"/>
      <c r="Y27" s="89"/>
      <c r="Z27" s="102"/>
      <c r="AA27" s="99"/>
      <c r="AB27" s="101"/>
      <c r="AC27" s="89"/>
      <c r="AE27" s="162"/>
    </row>
    <row r="28" spans="1:40" s="3" customFormat="1" x14ac:dyDescent="0.5">
      <c r="A28" s="162"/>
      <c r="B28" s="3" t="s">
        <v>349</v>
      </c>
      <c r="C28" s="3" t="s">
        <v>41</v>
      </c>
      <c r="D28" s="3" t="s">
        <v>41</v>
      </c>
      <c r="E28" s="3">
        <v>65298</v>
      </c>
      <c r="F28" s="38">
        <v>30.47</v>
      </c>
      <c r="G28" s="36">
        <v>74</v>
      </c>
      <c r="H28" s="101">
        <v>36.15</v>
      </c>
      <c r="I28" s="89">
        <v>116</v>
      </c>
      <c r="J28" s="102">
        <v>29.42</v>
      </c>
      <c r="K28" s="99">
        <v>66</v>
      </c>
      <c r="L28" s="101">
        <v>29.96</v>
      </c>
      <c r="M28" s="89">
        <v>70</v>
      </c>
      <c r="N28" s="102">
        <v>32.130000000000003</v>
      </c>
      <c r="O28" s="99">
        <v>86</v>
      </c>
      <c r="P28" s="101">
        <v>62.09</v>
      </c>
      <c r="Q28" s="89">
        <v>319</v>
      </c>
      <c r="R28" s="38">
        <v>185.02</v>
      </c>
      <c r="S28" s="36">
        <v>1261</v>
      </c>
      <c r="T28" s="101">
        <v>28.15</v>
      </c>
      <c r="U28" s="89">
        <v>59</v>
      </c>
      <c r="V28" s="102" t="s">
        <v>350</v>
      </c>
      <c r="W28" s="99">
        <v>64</v>
      </c>
      <c r="X28" s="101"/>
      <c r="Y28" s="89"/>
      <c r="Z28" s="102"/>
      <c r="AA28" s="99"/>
      <c r="AB28" s="101"/>
      <c r="AC28" s="89"/>
      <c r="AE28" s="162"/>
    </row>
    <row r="29" spans="1:40" s="3" customFormat="1" x14ac:dyDescent="0.5">
      <c r="A29" s="162"/>
      <c r="B29" s="3" t="s">
        <v>351</v>
      </c>
      <c r="C29" s="3" t="s">
        <v>41</v>
      </c>
      <c r="D29" s="3" t="s">
        <v>41</v>
      </c>
      <c r="E29" s="3">
        <v>64892</v>
      </c>
      <c r="F29" s="38">
        <v>96.37</v>
      </c>
      <c r="G29" s="36">
        <v>561</v>
      </c>
      <c r="H29" s="101">
        <v>115.85</v>
      </c>
      <c r="I29" s="89">
        <v>705</v>
      </c>
      <c r="J29" s="102">
        <v>73</v>
      </c>
      <c r="K29" s="99">
        <v>387</v>
      </c>
      <c r="L29" s="101">
        <v>85.21</v>
      </c>
      <c r="M29" s="89">
        <v>477</v>
      </c>
      <c r="N29" s="102">
        <v>101.51</v>
      </c>
      <c r="O29" s="99">
        <v>597</v>
      </c>
      <c r="P29" s="101">
        <v>137.51</v>
      </c>
      <c r="Q29" s="89">
        <v>897</v>
      </c>
      <c r="R29" s="38">
        <v>195.98</v>
      </c>
      <c r="S29" s="36">
        <v>1345</v>
      </c>
      <c r="T29" s="101">
        <v>154.88</v>
      </c>
      <c r="U29" s="89">
        <v>1030</v>
      </c>
      <c r="V29" s="102" t="s">
        <v>352</v>
      </c>
      <c r="W29" s="99">
        <v>705</v>
      </c>
      <c r="X29" s="101"/>
      <c r="Y29" s="89"/>
      <c r="Z29" s="102"/>
      <c r="AA29" s="99"/>
      <c r="AB29" s="101"/>
      <c r="AC29" s="89"/>
      <c r="AE29" s="162"/>
    </row>
    <row r="30" spans="1:40" s="3" customFormat="1" x14ac:dyDescent="0.5">
      <c r="A30" s="162"/>
      <c r="B30" s="3" t="s">
        <v>353</v>
      </c>
      <c r="C30" s="3" t="s">
        <v>41</v>
      </c>
      <c r="D30" s="3" t="s">
        <v>41</v>
      </c>
      <c r="E30" s="3">
        <v>65297</v>
      </c>
      <c r="F30" s="38">
        <v>143.04</v>
      </c>
      <c r="G30" s="36">
        <v>906</v>
      </c>
      <c r="H30" s="101">
        <v>60.51</v>
      </c>
      <c r="I30" s="89">
        <v>296</v>
      </c>
      <c r="J30" s="102">
        <v>33.090000000000003</v>
      </c>
      <c r="K30" s="99">
        <v>93</v>
      </c>
      <c r="L30" s="101">
        <v>34.18</v>
      </c>
      <c r="M30" s="89">
        <v>101</v>
      </c>
      <c r="N30" s="102">
        <v>35.119999999999997</v>
      </c>
      <c r="O30" s="99">
        <v>108</v>
      </c>
      <c r="P30" s="101">
        <v>63.26</v>
      </c>
      <c r="Q30" s="89">
        <v>328</v>
      </c>
      <c r="R30" s="38">
        <v>177.45</v>
      </c>
      <c r="S30" s="36">
        <v>1203</v>
      </c>
      <c r="T30" s="101">
        <v>132.69</v>
      </c>
      <c r="U30" s="89">
        <v>860</v>
      </c>
      <c r="V30" s="102" t="s">
        <v>354</v>
      </c>
      <c r="W30" s="99">
        <v>508</v>
      </c>
      <c r="X30" s="101"/>
      <c r="Y30" s="89"/>
      <c r="Z30" s="102"/>
      <c r="AA30" s="99"/>
      <c r="AB30" s="101"/>
      <c r="AC30" s="89"/>
      <c r="AE30" s="162"/>
    </row>
    <row r="31" spans="1:40" s="3" customFormat="1" x14ac:dyDescent="0.5">
      <c r="A31" s="162"/>
      <c r="B31" s="3" t="s">
        <v>355</v>
      </c>
      <c r="C31" s="3" t="s">
        <v>41</v>
      </c>
      <c r="D31" s="3" t="s">
        <v>41</v>
      </c>
      <c r="E31" s="3">
        <v>64893</v>
      </c>
      <c r="F31" s="38">
        <v>78.510000000000005</v>
      </c>
      <c r="G31" s="36">
        <v>429</v>
      </c>
      <c r="H31" s="101">
        <v>80.260000000000005</v>
      </c>
      <c r="I31" s="89">
        <v>442</v>
      </c>
      <c r="J31" s="102">
        <v>77.89</v>
      </c>
      <c r="K31" s="99">
        <v>423</v>
      </c>
      <c r="L31" s="101">
        <v>79.650000000000006</v>
      </c>
      <c r="M31" s="89">
        <v>436</v>
      </c>
      <c r="N31" s="102">
        <v>78.430000000000007</v>
      </c>
      <c r="O31" s="99">
        <v>427</v>
      </c>
      <c r="P31" s="101">
        <v>105.55</v>
      </c>
      <c r="Q31" s="89">
        <v>652</v>
      </c>
      <c r="R31" s="38">
        <v>194.16</v>
      </c>
      <c r="S31" s="36">
        <v>1331</v>
      </c>
      <c r="T31" s="101">
        <v>168.31</v>
      </c>
      <c r="U31" s="89">
        <v>1133</v>
      </c>
      <c r="V31" s="102" t="s">
        <v>356</v>
      </c>
      <c r="W31" s="99">
        <v>657</v>
      </c>
      <c r="X31" s="101"/>
      <c r="Y31" s="89"/>
      <c r="Z31" s="102"/>
      <c r="AA31" s="99"/>
      <c r="AB31" s="101"/>
      <c r="AC31" s="89"/>
      <c r="AE31" s="162"/>
    </row>
    <row r="32" spans="1:40" s="3" customFormat="1" x14ac:dyDescent="0.5">
      <c r="A32" s="162"/>
      <c r="B32" s="3" t="s">
        <v>357</v>
      </c>
      <c r="C32" s="3" t="s">
        <v>41</v>
      </c>
      <c r="D32" s="3" t="s">
        <v>41</v>
      </c>
      <c r="E32" s="3">
        <v>59893</v>
      </c>
      <c r="F32" s="38">
        <v>48.74</v>
      </c>
      <c r="G32" s="36">
        <v>209</v>
      </c>
      <c r="H32" s="101">
        <v>57.67</v>
      </c>
      <c r="I32" s="89">
        <v>275</v>
      </c>
      <c r="J32" s="102">
        <v>31.33</v>
      </c>
      <c r="K32" s="99">
        <v>80</v>
      </c>
      <c r="L32" s="101">
        <v>38.380000000000003</v>
      </c>
      <c r="M32" s="89">
        <v>132</v>
      </c>
      <c r="N32" s="102">
        <v>80.06</v>
      </c>
      <c r="O32" s="99">
        <v>439</v>
      </c>
      <c r="P32" s="101">
        <v>118.21</v>
      </c>
      <c r="Q32" s="89">
        <v>749</v>
      </c>
      <c r="R32" s="38">
        <v>156.04</v>
      </c>
      <c r="S32" s="36">
        <v>1039</v>
      </c>
      <c r="T32" s="101">
        <v>120.81</v>
      </c>
      <c r="U32" s="89">
        <v>769</v>
      </c>
      <c r="V32" s="102" t="s">
        <v>358</v>
      </c>
      <c r="W32" s="99">
        <v>543</v>
      </c>
      <c r="X32" s="101"/>
      <c r="Y32" s="89"/>
      <c r="Z32" s="102"/>
      <c r="AA32" s="99"/>
      <c r="AB32" s="101"/>
      <c r="AC32" s="89"/>
      <c r="AE32" s="162"/>
    </row>
    <row r="33" spans="1:31" s="3" customFormat="1" x14ac:dyDescent="0.5">
      <c r="A33" s="162"/>
      <c r="B33" s="3" t="s">
        <v>359</v>
      </c>
      <c r="C33" s="3" t="s">
        <v>41</v>
      </c>
      <c r="D33" s="3" t="s">
        <v>41</v>
      </c>
      <c r="E33" s="3">
        <v>64873</v>
      </c>
      <c r="F33" s="38">
        <v>30.07</v>
      </c>
      <c r="G33" s="36">
        <v>71</v>
      </c>
      <c r="H33" s="101">
        <v>44.68</v>
      </c>
      <c r="I33" s="89">
        <v>179</v>
      </c>
      <c r="J33" s="102">
        <v>28.6</v>
      </c>
      <c r="K33" s="99">
        <v>60</v>
      </c>
      <c r="L33" s="101">
        <v>29.28</v>
      </c>
      <c r="M33" s="89">
        <v>65</v>
      </c>
      <c r="N33" s="102">
        <v>28.6</v>
      </c>
      <c r="O33" s="99">
        <v>60</v>
      </c>
      <c r="P33" s="101">
        <v>35.07</v>
      </c>
      <c r="Q33" s="89">
        <v>112</v>
      </c>
      <c r="R33" s="38">
        <v>114.16</v>
      </c>
      <c r="S33" s="36">
        <v>718</v>
      </c>
      <c r="T33" s="101">
        <v>94.46</v>
      </c>
      <c r="U33" s="89">
        <v>567</v>
      </c>
      <c r="V33" s="102" t="s">
        <v>360</v>
      </c>
      <c r="W33" s="99">
        <v>339</v>
      </c>
      <c r="X33" s="101"/>
      <c r="Y33" s="89"/>
      <c r="Z33" s="102"/>
      <c r="AA33" s="99"/>
      <c r="AB33" s="101"/>
      <c r="AC33" s="89"/>
      <c r="AE33" s="162"/>
    </row>
    <row r="34" spans="1:31" s="3" customFormat="1" x14ac:dyDescent="0.5">
      <c r="A34" s="162"/>
      <c r="B34" s="3" t="s">
        <v>361</v>
      </c>
      <c r="C34" s="3" t="s">
        <v>41</v>
      </c>
      <c r="D34" s="3" t="s">
        <v>41</v>
      </c>
      <c r="E34" s="3">
        <v>64551</v>
      </c>
      <c r="F34" s="38">
        <v>50.63</v>
      </c>
      <c r="G34" s="36">
        <v>223</v>
      </c>
      <c r="H34" s="101">
        <v>110.57</v>
      </c>
      <c r="I34" s="89">
        <v>666</v>
      </c>
      <c r="J34" s="102">
        <v>97.97</v>
      </c>
      <c r="K34" s="99">
        <v>571</v>
      </c>
      <c r="L34" s="101">
        <v>78.16</v>
      </c>
      <c r="M34" s="89">
        <v>425</v>
      </c>
      <c r="N34" s="102">
        <v>71.099999999999994</v>
      </c>
      <c r="O34" s="99">
        <v>373</v>
      </c>
      <c r="P34" s="101">
        <v>187.37</v>
      </c>
      <c r="Q34" s="89">
        <v>1279</v>
      </c>
      <c r="R34" s="38">
        <v>269.32</v>
      </c>
      <c r="S34" s="36">
        <v>1907</v>
      </c>
      <c r="T34" s="101">
        <v>166.23</v>
      </c>
      <c r="U34" s="89">
        <v>1117</v>
      </c>
      <c r="V34" s="102" t="s">
        <v>362</v>
      </c>
      <c r="W34" s="99">
        <v>669</v>
      </c>
      <c r="X34" s="101"/>
      <c r="Y34" s="89"/>
      <c r="Z34" s="102"/>
      <c r="AA34" s="99"/>
      <c r="AB34" s="101"/>
      <c r="AC34" s="89"/>
      <c r="AE34" s="162"/>
    </row>
    <row r="35" spans="1:31" s="3" customFormat="1" x14ac:dyDescent="0.5">
      <c r="A35" s="162"/>
      <c r="B35" s="3" t="s">
        <v>363</v>
      </c>
      <c r="C35" s="3" t="s">
        <v>41</v>
      </c>
      <c r="D35" s="3" t="s">
        <v>41</v>
      </c>
      <c r="E35" s="3">
        <v>64874</v>
      </c>
      <c r="F35" s="38">
        <v>29.39</v>
      </c>
      <c r="G35" s="36">
        <v>66</v>
      </c>
      <c r="H35" s="101">
        <v>31.55</v>
      </c>
      <c r="I35" s="89">
        <v>82</v>
      </c>
      <c r="J35" s="102">
        <v>28.47</v>
      </c>
      <c r="K35" s="99">
        <v>59</v>
      </c>
      <c r="L35" s="101">
        <v>29.15</v>
      </c>
      <c r="M35" s="89">
        <v>64</v>
      </c>
      <c r="N35" s="102">
        <v>29.01</v>
      </c>
      <c r="O35" s="99">
        <v>63</v>
      </c>
      <c r="P35" s="101">
        <v>44.6</v>
      </c>
      <c r="Q35" s="89">
        <v>185</v>
      </c>
      <c r="R35" s="38">
        <v>117.42</v>
      </c>
      <c r="S35" s="36">
        <v>743</v>
      </c>
      <c r="T35" s="101">
        <v>91.45</v>
      </c>
      <c r="U35" s="89">
        <v>544</v>
      </c>
      <c r="V35" s="102" t="s">
        <v>364</v>
      </c>
      <c r="W35" s="99">
        <v>322</v>
      </c>
      <c r="X35" s="101"/>
      <c r="Y35" s="89"/>
      <c r="Z35" s="102"/>
      <c r="AA35" s="99"/>
      <c r="AB35" s="101"/>
      <c r="AC35" s="89"/>
      <c r="AE35" s="162"/>
    </row>
    <row r="36" spans="1:31" s="3" customFormat="1" x14ac:dyDescent="0.5">
      <c r="A36" s="162"/>
      <c r="B36" s="3" t="s">
        <v>365</v>
      </c>
      <c r="C36" s="3" t="s">
        <v>41</v>
      </c>
      <c r="D36" s="3" t="s">
        <v>41</v>
      </c>
      <c r="E36" s="3">
        <v>64891</v>
      </c>
      <c r="F36" s="38">
        <v>36.29</v>
      </c>
      <c r="G36" s="36">
        <v>117</v>
      </c>
      <c r="H36" s="101">
        <v>126.67</v>
      </c>
      <c r="I36" s="89">
        <v>785</v>
      </c>
      <c r="J36" s="102">
        <v>93.5</v>
      </c>
      <c r="K36" s="99">
        <v>538</v>
      </c>
      <c r="L36" s="101">
        <v>104.76</v>
      </c>
      <c r="M36" s="89">
        <v>621</v>
      </c>
      <c r="N36" s="102">
        <v>138.97</v>
      </c>
      <c r="O36" s="99">
        <v>873</v>
      </c>
      <c r="P36" s="101">
        <v>193.89</v>
      </c>
      <c r="Q36" s="89">
        <v>1329</v>
      </c>
      <c r="R36" s="38">
        <v>282.37</v>
      </c>
      <c r="S36" s="36">
        <v>2007</v>
      </c>
      <c r="T36" s="101">
        <v>246.74</v>
      </c>
      <c r="U36" s="89">
        <v>1734</v>
      </c>
      <c r="V36" s="102" t="s">
        <v>366</v>
      </c>
      <c r="W36" s="99">
        <v>1135</v>
      </c>
      <c r="X36" s="101"/>
      <c r="Y36" s="89"/>
      <c r="Z36" s="102"/>
      <c r="AA36" s="99"/>
      <c r="AB36" s="101"/>
      <c r="AC36" s="89"/>
      <c r="AE36" s="162"/>
    </row>
    <row r="37" spans="1:31" s="3" customFormat="1" x14ac:dyDescent="0.5">
      <c r="A37" s="162"/>
      <c r="B37" s="3" t="s">
        <v>367</v>
      </c>
      <c r="C37" s="3" t="s">
        <v>41</v>
      </c>
      <c r="D37" s="3" t="s">
        <v>41</v>
      </c>
      <c r="E37" s="3">
        <v>64871</v>
      </c>
      <c r="F37" s="38">
        <v>30.34</v>
      </c>
      <c r="G37" s="36">
        <v>73</v>
      </c>
      <c r="H37" s="101">
        <v>34.799999999999997</v>
      </c>
      <c r="I37" s="89">
        <v>106</v>
      </c>
      <c r="J37" s="102">
        <v>30.51</v>
      </c>
      <c r="K37" s="99">
        <v>74</v>
      </c>
      <c r="L37" s="101">
        <v>31.86</v>
      </c>
      <c r="M37" s="89">
        <v>84</v>
      </c>
      <c r="N37" s="102">
        <v>32.950000000000003</v>
      </c>
      <c r="O37" s="99">
        <v>92</v>
      </c>
      <c r="P37" s="101">
        <v>53.61</v>
      </c>
      <c r="Q37" s="89">
        <v>254</v>
      </c>
      <c r="R37" s="38">
        <v>183.19</v>
      </c>
      <c r="S37" s="36">
        <v>1247</v>
      </c>
      <c r="T37" s="101">
        <v>152.65</v>
      </c>
      <c r="U37" s="89">
        <v>1013</v>
      </c>
      <c r="V37" s="102" t="s">
        <v>368</v>
      </c>
      <c r="W37" s="99">
        <v>503</v>
      </c>
      <c r="X37" s="101"/>
      <c r="Y37" s="89"/>
      <c r="Z37" s="102"/>
      <c r="AA37" s="99"/>
      <c r="AB37" s="101"/>
      <c r="AC37" s="89"/>
      <c r="AE37" s="162"/>
    </row>
    <row r="38" spans="1:31" s="3" customFormat="1" x14ac:dyDescent="0.5">
      <c r="A38" s="162"/>
      <c r="B38" s="3" t="s">
        <v>369</v>
      </c>
      <c r="C38" s="3" t="s">
        <v>41</v>
      </c>
      <c r="D38" s="3" t="s">
        <v>41</v>
      </c>
      <c r="E38" s="3">
        <v>65705</v>
      </c>
      <c r="F38" s="38">
        <v>66.87</v>
      </c>
      <c r="G38" s="36">
        <v>343</v>
      </c>
      <c r="H38" s="101">
        <v>36.97</v>
      </c>
      <c r="I38" s="89">
        <v>122</v>
      </c>
      <c r="J38" s="102">
        <v>24.4</v>
      </c>
      <c r="K38" s="99">
        <v>29</v>
      </c>
      <c r="L38" s="101">
        <v>53.59</v>
      </c>
      <c r="M38" s="89">
        <v>244</v>
      </c>
      <c r="N38" s="102">
        <v>90.92</v>
      </c>
      <c r="O38" s="99">
        <v>519</v>
      </c>
      <c r="P38" s="101">
        <v>248.7</v>
      </c>
      <c r="Q38" s="89">
        <v>1749</v>
      </c>
      <c r="R38" s="38">
        <v>258.36</v>
      </c>
      <c r="S38" s="36">
        <v>1823</v>
      </c>
      <c r="T38" s="101">
        <v>158.13999999999999</v>
      </c>
      <c r="U38" s="89">
        <v>1055</v>
      </c>
      <c r="V38" s="102" t="s">
        <v>370</v>
      </c>
      <c r="W38" s="99">
        <v>682</v>
      </c>
      <c r="X38" s="101"/>
      <c r="Y38" s="89"/>
      <c r="Z38" s="102"/>
      <c r="AA38" s="99"/>
      <c r="AB38" s="101"/>
      <c r="AC38" s="89"/>
      <c r="AE38" s="162"/>
    </row>
    <row r="39" spans="1:31" s="3" customFormat="1" x14ac:dyDescent="0.5">
      <c r="A39" s="162"/>
      <c r="B39" s="3" t="s">
        <v>371</v>
      </c>
      <c r="C39" s="3" t="s">
        <v>41</v>
      </c>
      <c r="D39" s="3" t="s">
        <v>41</v>
      </c>
      <c r="E39" s="3">
        <v>60025</v>
      </c>
      <c r="F39" s="38">
        <v>100.96</v>
      </c>
      <c r="G39" s="36">
        <v>595</v>
      </c>
      <c r="H39" s="101">
        <v>108.81</v>
      </c>
      <c r="I39" s="89">
        <v>653</v>
      </c>
      <c r="J39" s="102">
        <v>110.07</v>
      </c>
      <c r="K39" s="99">
        <v>660</v>
      </c>
      <c r="L39" s="101">
        <v>76.94</v>
      </c>
      <c r="M39" s="89">
        <v>416</v>
      </c>
      <c r="N39" s="102">
        <v>108.02</v>
      </c>
      <c r="O39" s="99">
        <v>645</v>
      </c>
      <c r="P39" s="101">
        <v>166.62</v>
      </c>
      <c r="Q39" s="89">
        <v>1120</v>
      </c>
      <c r="R39" s="38">
        <v>249.23</v>
      </c>
      <c r="S39" s="36">
        <v>1753</v>
      </c>
      <c r="T39" s="101">
        <v>199.9</v>
      </c>
      <c r="U39" s="89">
        <v>1375</v>
      </c>
      <c r="V39" s="102" t="s">
        <v>372</v>
      </c>
      <c r="W39" s="99">
        <v>850</v>
      </c>
      <c r="X39" s="101"/>
      <c r="Y39" s="89"/>
      <c r="Z39" s="102"/>
      <c r="AA39" s="99"/>
      <c r="AB39" s="101"/>
      <c r="AC39" s="89"/>
      <c r="AE39" s="162"/>
    </row>
    <row r="40" spans="1:31" s="3" customFormat="1" x14ac:dyDescent="0.5">
      <c r="A40" s="162"/>
      <c r="F40" s="38"/>
      <c r="G40" s="36"/>
      <c r="H40" s="101"/>
      <c r="I40" s="89"/>
      <c r="J40" s="102" t="s">
        <v>320</v>
      </c>
      <c r="K40" s="99" t="s">
        <v>320</v>
      </c>
      <c r="L40" s="101"/>
      <c r="M40" s="89"/>
      <c r="N40" s="102" t="s">
        <v>320</v>
      </c>
      <c r="O40" s="99" t="s">
        <v>320</v>
      </c>
      <c r="P40" s="101"/>
      <c r="Q40" s="89"/>
      <c r="R40" s="38"/>
      <c r="S40" s="36"/>
      <c r="T40" s="101"/>
      <c r="U40" s="89"/>
      <c r="V40" s="102"/>
      <c r="W40" s="99"/>
      <c r="X40" s="101"/>
      <c r="Y40" s="89"/>
      <c r="Z40" s="102"/>
      <c r="AA40" s="99"/>
      <c r="AB40" s="101"/>
      <c r="AC40" s="89"/>
      <c r="AE40" s="162"/>
    </row>
    <row r="41" spans="1:31" s="3" customFormat="1" x14ac:dyDescent="0.5">
      <c r="A41" s="162"/>
      <c r="B41" s="3" t="s">
        <v>373</v>
      </c>
      <c r="C41" s="3" t="s">
        <v>41</v>
      </c>
      <c r="D41" s="3" t="s">
        <v>41</v>
      </c>
      <c r="E41" s="3">
        <v>64150</v>
      </c>
      <c r="F41" s="38">
        <v>123.56</v>
      </c>
      <c r="G41" s="36">
        <v>762</v>
      </c>
      <c r="H41" s="101">
        <v>130.72999999999999</v>
      </c>
      <c r="I41" s="89">
        <v>815</v>
      </c>
      <c r="J41" s="102">
        <v>117.53</v>
      </c>
      <c r="K41" s="99">
        <v>715</v>
      </c>
      <c r="L41" s="101">
        <v>114.4</v>
      </c>
      <c r="M41" s="89">
        <v>692</v>
      </c>
      <c r="N41" s="102">
        <v>121.6</v>
      </c>
      <c r="O41" s="99">
        <v>745</v>
      </c>
      <c r="P41" s="101">
        <v>116.37</v>
      </c>
      <c r="Q41" s="89">
        <v>735</v>
      </c>
      <c r="R41" s="38">
        <v>198.32</v>
      </c>
      <c r="S41" s="36">
        <v>1363</v>
      </c>
      <c r="T41" s="101">
        <v>195.19</v>
      </c>
      <c r="U41" s="89">
        <v>1339</v>
      </c>
      <c r="V41" s="102" t="s">
        <v>374</v>
      </c>
      <c r="W41" s="99">
        <v>829</v>
      </c>
      <c r="X41" s="101"/>
      <c r="Y41" s="89"/>
      <c r="Z41" s="102"/>
      <c r="AA41" s="99"/>
      <c r="AB41" s="101"/>
      <c r="AC41" s="89"/>
      <c r="AE41" s="162"/>
    </row>
    <row r="42" spans="1:31" s="3" customFormat="1" x14ac:dyDescent="0.5">
      <c r="A42" s="162"/>
      <c r="B42" s="3" t="s">
        <v>375</v>
      </c>
      <c r="C42" s="3" t="s">
        <v>41</v>
      </c>
      <c r="D42" s="3" t="s">
        <v>41</v>
      </c>
      <c r="E42" s="3">
        <v>64148</v>
      </c>
      <c r="F42" s="38">
        <v>63.08</v>
      </c>
      <c r="G42" s="36">
        <v>315</v>
      </c>
      <c r="H42" s="101">
        <v>110.57</v>
      </c>
      <c r="I42" s="89">
        <v>666</v>
      </c>
      <c r="J42" s="102">
        <v>126.48</v>
      </c>
      <c r="K42" s="99">
        <v>781</v>
      </c>
      <c r="L42" s="101">
        <v>128.94</v>
      </c>
      <c r="M42" s="89">
        <v>799</v>
      </c>
      <c r="N42" s="102">
        <v>124.32</v>
      </c>
      <c r="O42" s="99">
        <v>765</v>
      </c>
      <c r="P42" s="101">
        <v>167.4</v>
      </c>
      <c r="Q42" s="89">
        <v>1126</v>
      </c>
      <c r="R42" s="38">
        <v>246.87</v>
      </c>
      <c r="S42" s="36">
        <v>1735</v>
      </c>
      <c r="T42" s="101">
        <v>255.1</v>
      </c>
      <c r="U42" s="89">
        <v>1798</v>
      </c>
      <c r="V42" s="102" t="s">
        <v>376</v>
      </c>
      <c r="W42" s="99">
        <v>1100</v>
      </c>
      <c r="X42" s="101"/>
      <c r="Y42" s="89"/>
      <c r="Z42" s="102"/>
      <c r="AA42" s="99"/>
      <c r="AB42" s="101"/>
      <c r="AC42" s="89"/>
      <c r="AE42" s="162"/>
    </row>
    <row r="43" spans="1:31" s="3" customFormat="1" x14ac:dyDescent="0.5">
      <c r="A43" s="162"/>
      <c r="B43" s="3" t="s">
        <v>377</v>
      </c>
      <c r="C43" s="3" t="s">
        <v>41</v>
      </c>
      <c r="D43" s="3" t="s">
        <v>41</v>
      </c>
      <c r="E43" s="3">
        <v>64149</v>
      </c>
      <c r="F43" s="38">
        <v>44.54</v>
      </c>
      <c r="G43" s="36">
        <v>178</v>
      </c>
      <c r="H43" s="101">
        <v>61.05</v>
      </c>
      <c r="I43" s="89">
        <v>300</v>
      </c>
      <c r="J43" s="102">
        <v>60.78</v>
      </c>
      <c r="K43" s="99">
        <v>297</v>
      </c>
      <c r="L43" s="101">
        <v>58.34</v>
      </c>
      <c r="M43" s="89">
        <v>279</v>
      </c>
      <c r="N43" s="102">
        <v>68.25</v>
      </c>
      <c r="O43" s="99">
        <v>352</v>
      </c>
      <c r="P43" s="101">
        <v>103.07</v>
      </c>
      <c r="Q43" s="89">
        <v>633</v>
      </c>
      <c r="R43" s="38">
        <v>147.43</v>
      </c>
      <c r="S43" s="36">
        <v>973</v>
      </c>
      <c r="T43" s="101">
        <v>108.42</v>
      </c>
      <c r="U43" s="89">
        <v>674</v>
      </c>
      <c r="V43" s="102" t="s">
        <v>378</v>
      </c>
      <c r="W43" s="99">
        <v>422</v>
      </c>
      <c r="X43" s="101"/>
      <c r="Y43" s="89"/>
      <c r="Z43" s="102"/>
      <c r="AA43" s="99"/>
      <c r="AB43" s="101"/>
      <c r="AC43" s="89"/>
      <c r="AE43" s="162"/>
    </row>
    <row r="44" spans="1:31" s="3" customFormat="1" x14ac:dyDescent="0.5">
      <c r="A44" s="162"/>
      <c r="B44" s="3" t="s">
        <v>379</v>
      </c>
      <c r="C44" s="3" t="s">
        <v>41</v>
      </c>
      <c r="D44" s="3" t="s">
        <v>41</v>
      </c>
      <c r="E44" s="3">
        <v>64147</v>
      </c>
      <c r="F44" s="38">
        <v>78.37</v>
      </c>
      <c r="G44" s="36">
        <v>428</v>
      </c>
      <c r="H44" s="101">
        <v>70.790000000000006</v>
      </c>
      <c r="I44" s="89">
        <v>372</v>
      </c>
      <c r="J44" s="102">
        <v>60.78</v>
      </c>
      <c r="K44" s="99">
        <v>297</v>
      </c>
      <c r="L44" s="101">
        <v>64.040000000000006</v>
      </c>
      <c r="M44" s="89">
        <v>321</v>
      </c>
      <c r="N44" s="102">
        <v>65.400000000000006</v>
      </c>
      <c r="O44" s="99">
        <v>331</v>
      </c>
      <c r="P44" s="101">
        <v>74.349999999999994</v>
      </c>
      <c r="Q44" s="89">
        <v>413</v>
      </c>
      <c r="R44" s="38">
        <v>120.29</v>
      </c>
      <c r="S44" s="36">
        <v>765</v>
      </c>
      <c r="T44" s="101">
        <v>129.82</v>
      </c>
      <c r="U44" s="89">
        <v>838</v>
      </c>
      <c r="V44" s="102" t="s">
        <v>380</v>
      </c>
      <c r="W44" s="99">
        <v>500</v>
      </c>
      <c r="X44" s="101"/>
      <c r="Y44" s="89"/>
      <c r="Z44" s="102"/>
      <c r="AA44" s="99"/>
      <c r="AB44" s="101"/>
      <c r="AC44" s="89"/>
      <c r="AE44" s="162"/>
    </row>
    <row r="45" spans="1:31" s="3" customFormat="1" x14ac:dyDescent="0.5">
      <c r="A45" s="162"/>
      <c r="B45" s="3" t="s">
        <v>381</v>
      </c>
      <c r="C45" s="3" t="s">
        <v>41</v>
      </c>
      <c r="D45" s="3" t="s">
        <v>41</v>
      </c>
      <c r="E45" s="3">
        <v>64320</v>
      </c>
      <c r="F45" s="38">
        <v>66.73</v>
      </c>
      <c r="G45" s="36">
        <v>342</v>
      </c>
      <c r="H45" s="101">
        <v>50.76</v>
      </c>
      <c r="I45" s="89">
        <v>224</v>
      </c>
      <c r="J45" s="102">
        <v>56.3</v>
      </c>
      <c r="K45" s="99">
        <v>264</v>
      </c>
      <c r="L45" s="101">
        <v>66.75</v>
      </c>
      <c r="M45" s="89">
        <v>341</v>
      </c>
      <c r="N45" s="102">
        <v>95.4</v>
      </c>
      <c r="O45" s="99">
        <v>552</v>
      </c>
      <c r="P45" s="101">
        <v>162.69999999999999</v>
      </c>
      <c r="Q45" s="89">
        <v>1090</v>
      </c>
      <c r="R45" s="38">
        <v>220.25</v>
      </c>
      <c r="S45" s="36">
        <v>1531</v>
      </c>
      <c r="T45" s="101">
        <v>208.25</v>
      </c>
      <c r="U45" s="89">
        <v>1439</v>
      </c>
      <c r="V45" s="102" t="s">
        <v>382</v>
      </c>
      <c r="W45" s="99">
        <v>681</v>
      </c>
      <c r="X45" s="101"/>
      <c r="Y45" s="89"/>
      <c r="Z45" s="102"/>
      <c r="AA45" s="99"/>
      <c r="AB45" s="101"/>
      <c r="AC45" s="89"/>
      <c r="AE45" s="162"/>
    </row>
    <row r="46" spans="1:31" s="3" customFormat="1" x14ac:dyDescent="0.5">
      <c r="A46" s="162"/>
      <c r="B46" s="3" t="s">
        <v>383</v>
      </c>
      <c r="C46" s="3" t="s">
        <v>41</v>
      </c>
      <c r="D46" s="3" t="s">
        <v>41</v>
      </c>
      <c r="E46" s="3">
        <v>64321</v>
      </c>
      <c r="F46" s="38">
        <v>59.16</v>
      </c>
      <c r="G46" s="36">
        <v>286</v>
      </c>
      <c r="H46" s="101">
        <v>76.34</v>
      </c>
      <c r="I46" s="89">
        <v>413</v>
      </c>
      <c r="J46" s="102">
        <v>78.3</v>
      </c>
      <c r="K46" s="99">
        <v>426</v>
      </c>
      <c r="L46" s="101">
        <v>69.069999999999993</v>
      </c>
      <c r="M46" s="89">
        <v>358</v>
      </c>
      <c r="N46" s="102">
        <v>76.8</v>
      </c>
      <c r="O46" s="99">
        <v>415</v>
      </c>
      <c r="P46" s="101">
        <v>108.81</v>
      </c>
      <c r="Q46" s="89">
        <v>677</v>
      </c>
      <c r="R46" s="38">
        <v>135.82</v>
      </c>
      <c r="S46" s="36">
        <v>884</v>
      </c>
      <c r="T46" s="101">
        <v>110.89</v>
      </c>
      <c r="U46" s="89">
        <v>693</v>
      </c>
      <c r="V46" s="102" t="s">
        <v>384</v>
      </c>
      <c r="W46" s="99">
        <v>424</v>
      </c>
      <c r="X46" s="101"/>
      <c r="Y46" s="89"/>
      <c r="Z46" s="102"/>
      <c r="AA46" s="99"/>
      <c r="AB46" s="101"/>
      <c r="AC46" s="89"/>
      <c r="AE46" s="162"/>
    </row>
    <row r="47" spans="1:31" s="3" customFormat="1" x14ac:dyDescent="0.5">
      <c r="A47" s="162"/>
      <c r="B47" s="3" t="s">
        <v>385</v>
      </c>
      <c r="C47" s="3" t="s">
        <v>41</v>
      </c>
      <c r="D47" s="3" t="s">
        <v>41</v>
      </c>
      <c r="E47" s="3">
        <v>64895</v>
      </c>
      <c r="F47" s="38">
        <v>113.68</v>
      </c>
      <c r="G47" s="36">
        <v>689</v>
      </c>
      <c r="H47" s="101">
        <v>125.05</v>
      </c>
      <c r="I47" s="89">
        <v>773</v>
      </c>
      <c r="J47" s="102">
        <v>107.75</v>
      </c>
      <c r="K47" s="99">
        <v>643</v>
      </c>
      <c r="L47" s="101">
        <v>137.49</v>
      </c>
      <c r="M47" s="89">
        <v>862</v>
      </c>
      <c r="N47" s="102">
        <v>176.18</v>
      </c>
      <c r="O47" s="99">
        <v>1147</v>
      </c>
      <c r="P47" s="101">
        <v>199.63</v>
      </c>
      <c r="Q47" s="89">
        <v>1373</v>
      </c>
      <c r="R47" s="38">
        <v>302.33</v>
      </c>
      <c r="S47" s="36">
        <v>2160</v>
      </c>
      <c r="T47" s="101">
        <v>340.31</v>
      </c>
      <c r="U47" s="89">
        <v>2451</v>
      </c>
      <c r="V47" s="102" t="s">
        <v>386</v>
      </c>
      <c r="W47" s="99">
        <v>1531</v>
      </c>
      <c r="X47" s="101"/>
      <c r="Y47" s="89"/>
      <c r="Z47" s="102"/>
      <c r="AA47" s="99"/>
      <c r="AB47" s="101"/>
      <c r="AC47" s="89"/>
      <c r="AE47" s="162"/>
    </row>
    <row r="48" spans="1:31" s="3" customFormat="1" x14ac:dyDescent="0.5">
      <c r="A48" s="162"/>
      <c r="B48" s="3" t="s">
        <v>387</v>
      </c>
      <c r="C48" s="3" t="s">
        <v>41</v>
      </c>
      <c r="D48" s="3" t="s">
        <v>41</v>
      </c>
      <c r="E48" s="3">
        <v>65703</v>
      </c>
      <c r="F48" s="38">
        <v>76.739999999999995</v>
      </c>
      <c r="G48" s="36">
        <v>416</v>
      </c>
      <c r="H48" s="101">
        <v>107.32</v>
      </c>
      <c r="I48" s="89">
        <v>642</v>
      </c>
      <c r="J48" s="102">
        <v>84.68</v>
      </c>
      <c r="K48" s="99">
        <v>473</v>
      </c>
      <c r="L48" s="101">
        <v>89.97</v>
      </c>
      <c r="M48" s="89">
        <v>512</v>
      </c>
      <c r="N48" s="102">
        <v>105.04</v>
      </c>
      <c r="O48" s="99">
        <v>623</v>
      </c>
      <c r="P48" s="101">
        <v>157.35</v>
      </c>
      <c r="Q48" s="89">
        <v>1049</v>
      </c>
      <c r="R48" s="38">
        <v>242.96</v>
      </c>
      <c r="S48" s="36">
        <v>1705</v>
      </c>
      <c r="T48" s="101">
        <v>183.32</v>
      </c>
      <c r="U48" s="89">
        <v>1248</v>
      </c>
      <c r="V48" s="102" t="s">
        <v>388</v>
      </c>
      <c r="W48" s="99">
        <v>767</v>
      </c>
      <c r="X48" s="101"/>
      <c r="Y48" s="89"/>
      <c r="Z48" s="102"/>
      <c r="AA48" s="99"/>
      <c r="AB48" s="101"/>
      <c r="AC48" s="89"/>
      <c r="AE48" s="162"/>
    </row>
    <row r="49" spans="1:31" s="3" customFormat="1" x14ac:dyDescent="0.5">
      <c r="A49" s="162"/>
      <c r="B49" s="3" t="s">
        <v>389</v>
      </c>
      <c r="C49" s="3" t="s">
        <v>41</v>
      </c>
      <c r="D49" s="3" t="s">
        <v>41</v>
      </c>
      <c r="E49" s="3">
        <v>65704</v>
      </c>
      <c r="F49" s="38">
        <v>38.72</v>
      </c>
      <c r="G49" s="36">
        <v>135</v>
      </c>
      <c r="H49" s="101">
        <v>73.09</v>
      </c>
      <c r="I49" s="89">
        <v>389</v>
      </c>
      <c r="J49" s="102">
        <v>81.010000000000005</v>
      </c>
      <c r="K49" s="99">
        <v>446</v>
      </c>
      <c r="L49" s="101">
        <v>91.47</v>
      </c>
      <c r="M49" s="89">
        <v>523</v>
      </c>
      <c r="N49" s="102">
        <v>113.32</v>
      </c>
      <c r="O49" s="99">
        <v>684</v>
      </c>
      <c r="P49" s="101">
        <v>108.68</v>
      </c>
      <c r="Q49" s="89">
        <v>676</v>
      </c>
      <c r="R49" s="38">
        <v>143.78</v>
      </c>
      <c r="S49" s="36">
        <v>945</v>
      </c>
      <c r="T49" s="101">
        <v>117.29</v>
      </c>
      <c r="U49" s="89">
        <v>742</v>
      </c>
      <c r="V49" s="102" t="s">
        <v>390</v>
      </c>
      <c r="W49" s="99">
        <v>416</v>
      </c>
      <c r="X49" s="101"/>
      <c r="Y49" s="89"/>
      <c r="Z49" s="102"/>
      <c r="AA49" s="99"/>
      <c r="AB49" s="101"/>
      <c r="AC49" s="89"/>
      <c r="AE49" s="162"/>
    </row>
    <row r="50" spans="1:31" s="3" customFormat="1" x14ac:dyDescent="0.5">
      <c r="A50" s="162"/>
      <c r="B50" s="3" t="s">
        <v>391</v>
      </c>
      <c r="C50" s="3" t="s">
        <v>41</v>
      </c>
      <c r="D50" s="3" t="s">
        <v>41</v>
      </c>
      <c r="E50" s="3">
        <v>63221</v>
      </c>
      <c r="F50" s="38">
        <v>28.98</v>
      </c>
      <c r="G50" s="36">
        <v>63</v>
      </c>
      <c r="H50" s="101">
        <v>57.12</v>
      </c>
      <c r="I50" s="89">
        <v>271</v>
      </c>
      <c r="J50" s="102">
        <v>47.47</v>
      </c>
      <c r="K50" s="99">
        <v>199</v>
      </c>
      <c r="L50" s="101">
        <v>46.8</v>
      </c>
      <c r="M50" s="89">
        <v>194</v>
      </c>
      <c r="N50" s="102">
        <v>77.209999999999994</v>
      </c>
      <c r="O50" s="99">
        <v>418</v>
      </c>
      <c r="P50" s="101">
        <v>129.16</v>
      </c>
      <c r="Q50" s="89">
        <v>833</v>
      </c>
      <c r="R50" s="38">
        <v>130.87</v>
      </c>
      <c r="S50" s="36">
        <v>846</v>
      </c>
      <c r="T50" s="101">
        <v>99.28</v>
      </c>
      <c r="U50" s="89">
        <v>604</v>
      </c>
      <c r="V50" s="102" t="s">
        <v>392</v>
      </c>
      <c r="W50" s="99">
        <v>301</v>
      </c>
      <c r="X50" s="101"/>
      <c r="Y50" s="89"/>
      <c r="Z50" s="102"/>
      <c r="AA50" s="99"/>
      <c r="AB50" s="101"/>
      <c r="AC50" s="89"/>
      <c r="AE50" s="162"/>
    </row>
    <row r="51" spans="1:31" s="3" customFormat="1" x14ac:dyDescent="0.5">
      <c r="A51" s="162"/>
      <c r="B51" s="3" t="s">
        <v>393</v>
      </c>
      <c r="C51" s="3" t="s">
        <v>41</v>
      </c>
      <c r="D51" s="3" t="s">
        <v>41</v>
      </c>
      <c r="E51" s="3">
        <v>64896</v>
      </c>
      <c r="F51" s="38">
        <v>69.3</v>
      </c>
      <c r="G51" s="36">
        <v>361</v>
      </c>
      <c r="H51" s="101">
        <v>64.7</v>
      </c>
      <c r="I51" s="89">
        <v>327</v>
      </c>
      <c r="J51" s="102">
        <v>57.66</v>
      </c>
      <c r="K51" s="99">
        <v>274</v>
      </c>
      <c r="L51" s="101">
        <v>59.96</v>
      </c>
      <c r="M51" s="89">
        <v>291</v>
      </c>
      <c r="N51" s="102">
        <v>74.22</v>
      </c>
      <c r="O51" s="99">
        <v>396</v>
      </c>
      <c r="P51" s="101">
        <v>107.37</v>
      </c>
      <c r="Q51" s="89">
        <v>666</v>
      </c>
      <c r="R51" s="38">
        <v>120.16</v>
      </c>
      <c r="S51" s="36">
        <v>764</v>
      </c>
      <c r="T51" s="101">
        <v>85.83</v>
      </c>
      <c r="U51" s="89">
        <v>501</v>
      </c>
      <c r="V51" s="102" t="s">
        <v>394</v>
      </c>
      <c r="W51" s="99">
        <v>316</v>
      </c>
      <c r="X51" s="101"/>
      <c r="Y51" s="89"/>
      <c r="Z51" s="102"/>
      <c r="AA51" s="99"/>
      <c r="AB51" s="101"/>
      <c r="AC51" s="89"/>
      <c r="AE51" s="162"/>
    </row>
    <row r="52" spans="1:31" s="3" customFormat="1" x14ac:dyDescent="0.5">
      <c r="A52" s="162"/>
      <c r="B52" s="3" t="s">
        <v>395</v>
      </c>
      <c r="C52" s="3" t="s">
        <v>41</v>
      </c>
      <c r="D52" s="3" t="s">
        <v>41</v>
      </c>
      <c r="E52" s="3">
        <v>65706</v>
      </c>
      <c r="F52" s="38">
        <v>115.31</v>
      </c>
      <c r="G52" s="36">
        <v>701</v>
      </c>
      <c r="H52" s="101">
        <v>91.62</v>
      </c>
      <c r="I52" s="89">
        <v>526</v>
      </c>
      <c r="J52" s="102">
        <v>69.459999999999994</v>
      </c>
      <c r="K52" s="99">
        <v>361</v>
      </c>
      <c r="L52" s="101">
        <v>72.59</v>
      </c>
      <c r="M52" s="89">
        <v>384</v>
      </c>
      <c r="N52" s="102">
        <v>89.02</v>
      </c>
      <c r="O52" s="99">
        <v>505</v>
      </c>
      <c r="P52" s="101">
        <v>117.42</v>
      </c>
      <c r="Q52" s="89">
        <v>743</v>
      </c>
      <c r="R52" s="38">
        <v>151.35</v>
      </c>
      <c r="S52" s="36">
        <v>1003</v>
      </c>
      <c r="T52" s="101">
        <v>129.82</v>
      </c>
      <c r="U52" s="89">
        <v>838</v>
      </c>
      <c r="V52" s="102" t="s">
        <v>396</v>
      </c>
      <c r="W52" s="99">
        <v>622</v>
      </c>
      <c r="X52" s="101"/>
      <c r="Y52" s="89"/>
      <c r="Z52" s="102"/>
      <c r="AA52" s="99"/>
      <c r="AB52" s="101"/>
      <c r="AC52" s="89"/>
      <c r="AE52" s="162"/>
    </row>
    <row r="53" spans="1:31" s="3" customFormat="1" x14ac:dyDescent="0.5">
      <c r="A53" s="162"/>
      <c r="B53" s="3" t="s">
        <v>397</v>
      </c>
      <c r="C53" s="3" t="s">
        <v>41</v>
      </c>
      <c r="D53" s="3" t="s">
        <v>41</v>
      </c>
      <c r="E53" s="3">
        <v>57519</v>
      </c>
      <c r="F53" s="38">
        <v>54.42</v>
      </c>
      <c r="G53" s="36">
        <v>251</v>
      </c>
      <c r="H53" s="101">
        <v>85.81</v>
      </c>
      <c r="I53" s="89">
        <v>483</v>
      </c>
      <c r="J53" s="102">
        <v>84.27</v>
      </c>
      <c r="K53" s="99">
        <v>470</v>
      </c>
      <c r="L53" s="101">
        <v>91.47</v>
      </c>
      <c r="M53" s="89">
        <v>523</v>
      </c>
      <c r="N53" s="102">
        <v>112.78</v>
      </c>
      <c r="O53" s="99">
        <v>680</v>
      </c>
      <c r="P53" s="101">
        <v>167.66</v>
      </c>
      <c r="Q53" s="89">
        <v>1128</v>
      </c>
      <c r="R53" s="38">
        <v>230.04</v>
      </c>
      <c r="S53" s="36">
        <v>1606</v>
      </c>
      <c r="T53" s="101">
        <v>230.83</v>
      </c>
      <c r="U53" s="89">
        <v>1612</v>
      </c>
      <c r="V53" s="102" t="s">
        <v>398</v>
      </c>
      <c r="W53" s="99">
        <v>1077</v>
      </c>
      <c r="X53" s="101"/>
      <c r="Y53" s="89"/>
      <c r="Z53" s="102"/>
      <c r="AA53" s="99"/>
      <c r="AB53" s="101"/>
      <c r="AC53" s="89"/>
      <c r="AE53" s="162"/>
    </row>
    <row r="54" spans="1:31" s="3" customFormat="1" x14ac:dyDescent="0.5">
      <c r="A54" s="162"/>
      <c r="B54" s="3" t="s">
        <v>399</v>
      </c>
      <c r="C54" s="3" t="s">
        <v>41</v>
      </c>
      <c r="D54" s="3" t="s">
        <v>41</v>
      </c>
      <c r="E54" s="3">
        <v>57517</v>
      </c>
      <c r="F54" s="38">
        <v>95.28</v>
      </c>
      <c r="G54" s="36">
        <v>553</v>
      </c>
      <c r="H54" s="101">
        <v>101.1</v>
      </c>
      <c r="I54" s="89">
        <v>596</v>
      </c>
      <c r="J54" s="102">
        <v>62.41</v>
      </c>
      <c r="K54" s="99">
        <v>309</v>
      </c>
      <c r="L54" s="101">
        <v>63.36</v>
      </c>
      <c r="M54" s="89">
        <v>316</v>
      </c>
      <c r="N54" s="102">
        <v>93.23</v>
      </c>
      <c r="O54" s="99">
        <v>536</v>
      </c>
      <c r="P54" s="101">
        <v>149</v>
      </c>
      <c r="Q54" s="89">
        <v>985</v>
      </c>
      <c r="R54" s="38">
        <v>200.29</v>
      </c>
      <c r="S54" s="36">
        <v>1378</v>
      </c>
      <c r="T54" s="101">
        <v>144.30000000000001</v>
      </c>
      <c r="U54" s="89">
        <v>949</v>
      </c>
      <c r="V54" s="102" t="s">
        <v>400</v>
      </c>
      <c r="W54" s="99">
        <v>558</v>
      </c>
      <c r="X54" s="101"/>
      <c r="Y54" s="89"/>
      <c r="Z54" s="102"/>
      <c r="AA54" s="99"/>
      <c r="AB54" s="101"/>
      <c r="AC54" s="89"/>
      <c r="AE54" s="162"/>
    </row>
    <row r="55" spans="1:31" s="3" customFormat="1" x14ac:dyDescent="0.5">
      <c r="A55" s="162"/>
      <c r="B55" s="3" t="s">
        <v>401</v>
      </c>
      <c r="C55" s="3" t="s">
        <v>41</v>
      </c>
      <c r="D55" s="3" t="s">
        <v>41</v>
      </c>
      <c r="E55" s="3">
        <v>65712</v>
      </c>
      <c r="F55" s="38">
        <v>58.62</v>
      </c>
      <c r="G55" s="36">
        <v>285</v>
      </c>
      <c r="H55" s="101">
        <v>95.82</v>
      </c>
      <c r="I55" s="89">
        <v>557</v>
      </c>
      <c r="J55" s="102">
        <v>71.78</v>
      </c>
      <c r="K55" s="99">
        <v>378</v>
      </c>
      <c r="L55" s="101">
        <v>97.44</v>
      </c>
      <c r="M55" s="89">
        <v>567</v>
      </c>
      <c r="N55" s="102">
        <v>106.13</v>
      </c>
      <c r="O55" s="99">
        <v>631</v>
      </c>
      <c r="P55" s="101">
        <v>160.75</v>
      </c>
      <c r="Q55" s="89">
        <v>1075</v>
      </c>
      <c r="R55" s="38">
        <v>217.51</v>
      </c>
      <c r="S55" s="36">
        <v>1510</v>
      </c>
      <c r="T55" s="101">
        <v>161.13999999999999</v>
      </c>
      <c r="U55" s="89">
        <v>1078</v>
      </c>
      <c r="V55" s="102" t="s">
        <v>402</v>
      </c>
      <c r="W55" s="99">
        <v>714</v>
      </c>
      <c r="X55" s="101"/>
      <c r="Y55" s="89"/>
      <c r="Z55" s="102"/>
      <c r="AA55" s="99"/>
      <c r="AB55" s="101"/>
      <c r="AC55" s="89"/>
      <c r="AE55" s="162"/>
    </row>
    <row r="56" spans="1:31" s="3" customFormat="1" x14ac:dyDescent="0.5">
      <c r="A56" s="162"/>
      <c r="B56" s="3" t="s">
        <v>403</v>
      </c>
      <c r="C56" s="3" t="s">
        <v>41</v>
      </c>
      <c r="D56" s="3" t="s">
        <v>41</v>
      </c>
      <c r="E56" s="3">
        <v>61812</v>
      </c>
      <c r="F56" s="38">
        <v>47.24</v>
      </c>
      <c r="G56" s="36">
        <v>198</v>
      </c>
      <c r="H56" s="101">
        <v>49.14</v>
      </c>
      <c r="I56" s="89">
        <v>212</v>
      </c>
      <c r="J56" s="102">
        <v>44.49</v>
      </c>
      <c r="K56" s="99">
        <v>177</v>
      </c>
      <c r="L56" s="101">
        <v>48.15</v>
      </c>
      <c r="M56" s="89">
        <v>204</v>
      </c>
      <c r="N56" s="102">
        <v>50.33</v>
      </c>
      <c r="O56" s="99">
        <v>220</v>
      </c>
      <c r="P56" s="101">
        <v>111.42</v>
      </c>
      <c r="Q56" s="89">
        <v>697</v>
      </c>
      <c r="R56" s="38">
        <v>148.09</v>
      </c>
      <c r="S56" s="36">
        <v>978</v>
      </c>
      <c r="T56" s="101">
        <v>121.34</v>
      </c>
      <c r="U56" s="89">
        <v>773</v>
      </c>
      <c r="V56" s="102" t="s">
        <v>404</v>
      </c>
      <c r="W56" s="99">
        <v>437</v>
      </c>
      <c r="X56" s="101"/>
      <c r="Y56" s="89"/>
      <c r="Z56" s="102"/>
      <c r="AA56" s="99"/>
      <c r="AB56" s="101"/>
      <c r="AC56" s="89"/>
      <c r="AE56" s="162"/>
    </row>
    <row r="57" spans="1:31" s="3" customFormat="1" x14ac:dyDescent="0.5">
      <c r="A57" s="162"/>
      <c r="B57" s="3" t="s">
        <v>405</v>
      </c>
      <c r="C57" s="3" t="s">
        <v>41</v>
      </c>
      <c r="D57" s="3" t="s">
        <v>41</v>
      </c>
      <c r="E57" s="3">
        <v>65713</v>
      </c>
      <c r="F57" s="38">
        <v>64.98</v>
      </c>
      <c r="G57" s="36">
        <v>329</v>
      </c>
      <c r="H57" s="101">
        <v>65.38</v>
      </c>
      <c r="I57" s="89">
        <v>332</v>
      </c>
      <c r="J57" s="102">
        <v>57.79</v>
      </c>
      <c r="K57" s="99">
        <v>275</v>
      </c>
      <c r="L57" s="101">
        <v>65.67</v>
      </c>
      <c r="M57" s="89">
        <v>333</v>
      </c>
      <c r="N57" s="102">
        <v>96.62</v>
      </c>
      <c r="O57" s="99">
        <v>561</v>
      </c>
      <c r="P57" s="101">
        <v>113.89</v>
      </c>
      <c r="Q57" s="89">
        <v>716</v>
      </c>
      <c r="R57" s="38">
        <v>147.56</v>
      </c>
      <c r="S57" s="36">
        <v>974</v>
      </c>
      <c r="T57" s="101">
        <v>133.74</v>
      </c>
      <c r="U57" s="89">
        <v>868</v>
      </c>
      <c r="V57" s="102" t="s">
        <v>406</v>
      </c>
      <c r="W57" s="99">
        <v>675</v>
      </c>
      <c r="X57" s="101"/>
      <c r="Y57" s="89"/>
      <c r="Z57" s="102"/>
      <c r="AA57" s="99"/>
      <c r="AB57" s="101"/>
      <c r="AC57" s="89"/>
      <c r="AE57" s="162"/>
    </row>
    <row r="58" spans="1:31" s="3" customFormat="1" x14ac:dyDescent="0.5">
      <c r="A58" s="162"/>
      <c r="B58" s="3" t="s">
        <v>407</v>
      </c>
      <c r="C58" s="3" t="s">
        <v>41</v>
      </c>
      <c r="D58" s="3" t="s">
        <v>41</v>
      </c>
      <c r="E58" s="3">
        <v>65714</v>
      </c>
      <c r="F58" s="38">
        <v>59.96</v>
      </c>
      <c r="G58" s="36">
        <v>292</v>
      </c>
      <c r="H58" s="101">
        <v>51.99</v>
      </c>
      <c r="I58" s="89">
        <v>233</v>
      </c>
      <c r="J58" s="102">
        <v>52.91</v>
      </c>
      <c r="K58" s="99">
        <v>239</v>
      </c>
      <c r="L58" s="101">
        <v>49.79</v>
      </c>
      <c r="M58" s="89">
        <v>216</v>
      </c>
      <c r="N58" s="102">
        <v>54.4</v>
      </c>
      <c r="O58" s="99">
        <v>250</v>
      </c>
      <c r="P58" s="101">
        <v>89.36</v>
      </c>
      <c r="Q58" s="89">
        <v>528</v>
      </c>
      <c r="R58" s="38">
        <v>127.6</v>
      </c>
      <c r="S58" s="36">
        <v>821</v>
      </c>
      <c r="T58" s="101">
        <v>101.37</v>
      </c>
      <c r="U58" s="89">
        <v>620</v>
      </c>
      <c r="V58" s="102" t="s">
        <v>408</v>
      </c>
      <c r="W58" s="99">
        <v>343</v>
      </c>
      <c r="X58" s="101"/>
      <c r="Y58" s="89"/>
      <c r="Z58" s="102"/>
      <c r="AA58" s="99"/>
      <c r="AB58" s="101"/>
      <c r="AC58" s="89"/>
      <c r="AE58" s="162"/>
    </row>
    <row r="59" spans="1:31" s="3" customFormat="1" x14ac:dyDescent="0.5">
      <c r="A59" s="162"/>
      <c r="B59" s="3" t="s">
        <v>409</v>
      </c>
      <c r="C59" s="3" t="s">
        <v>41</v>
      </c>
      <c r="D59" s="3" t="s">
        <v>41</v>
      </c>
      <c r="E59" s="3">
        <v>64484</v>
      </c>
      <c r="F59" s="38">
        <v>154.27000000000001</v>
      </c>
      <c r="G59" s="36">
        <v>989</v>
      </c>
      <c r="H59" s="101">
        <v>138.18</v>
      </c>
      <c r="I59" s="89">
        <v>870</v>
      </c>
      <c r="J59" s="102">
        <v>115.36</v>
      </c>
      <c r="K59" s="99">
        <v>699</v>
      </c>
      <c r="L59" s="101">
        <v>88.88</v>
      </c>
      <c r="M59" s="89">
        <v>504</v>
      </c>
      <c r="N59" s="102">
        <v>137.62</v>
      </c>
      <c r="O59" s="99">
        <v>863</v>
      </c>
      <c r="P59" s="101">
        <v>175.49</v>
      </c>
      <c r="Q59" s="89">
        <v>1188</v>
      </c>
      <c r="R59" s="38">
        <v>354.8</v>
      </c>
      <c r="S59" s="36">
        <v>2562</v>
      </c>
      <c r="T59" s="101">
        <v>329.08</v>
      </c>
      <c r="U59" s="89">
        <v>2365</v>
      </c>
      <c r="V59" s="102" t="s">
        <v>410</v>
      </c>
      <c r="W59" s="99">
        <v>1241</v>
      </c>
      <c r="X59" s="101"/>
      <c r="Y59" s="89"/>
      <c r="Z59" s="102"/>
      <c r="AA59" s="99"/>
      <c r="AB59" s="101"/>
      <c r="AC59" s="89"/>
      <c r="AE59" s="162"/>
    </row>
    <row r="60" spans="1:31" s="3" customFormat="1" x14ac:dyDescent="0.5">
      <c r="A60" s="162"/>
      <c r="B60" s="3" t="s">
        <v>411</v>
      </c>
      <c r="C60" s="3" t="s">
        <v>41</v>
      </c>
      <c r="D60" s="3" t="s">
        <v>41</v>
      </c>
      <c r="E60" s="3">
        <v>64483</v>
      </c>
      <c r="F60" s="38">
        <v>154.68</v>
      </c>
      <c r="G60" s="36">
        <v>992</v>
      </c>
      <c r="H60" s="101">
        <v>135.6</v>
      </c>
      <c r="I60" s="89">
        <v>851</v>
      </c>
      <c r="J60" s="102">
        <v>112.37</v>
      </c>
      <c r="K60" s="99">
        <v>677</v>
      </c>
      <c r="L60" s="101">
        <v>102.73</v>
      </c>
      <c r="M60" s="89">
        <v>606</v>
      </c>
      <c r="N60" s="102">
        <v>119.7</v>
      </c>
      <c r="O60" s="99">
        <v>731</v>
      </c>
      <c r="P60" s="101">
        <v>181.5</v>
      </c>
      <c r="Q60" s="89">
        <v>1234</v>
      </c>
      <c r="R60" s="38">
        <v>245.31</v>
      </c>
      <c r="S60" s="36">
        <v>1723</v>
      </c>
      <c r="T60" s="101">
        <v>230.17</v>
      </c>
      <c r="U60" s="89">
        <v>1607</v>
      </c>
      <c r="V60" s="102" t="s">
        <v>412</v>
      </c>
      <c r="W60" s="99">
        <v>853</v>
      </c>
      <c r="X60" s="101"/>
      <c r="Y60" s="89"/>
      <c r="Z60" s="102"/>
      <c r="AA60" s="99"/>
      <c r="AB60" s="101"/>
      <c r="AC60" s="89"/>
      <c r="AE60" s="162"/>
    </row>
    <row r="61" spans="1:31" s="3" customFormat="1" x14ac:dyDescent="0.5">
      <c r="A61" s="162"/>
      <c r="F61" s="38"/>
      <c r="G61" s="36"/>
      <c r="H61" s="101"/>
      <c r="I61" s="89"/>
      <c r="J61" s="102" t="s">
        <v>320</v>
      </c>
      <c r="K61" s="99" t="s">
        <v>320</v>
      </c>
      <c r="L61" s="101"/>
      <c r="M61" s="89"/>
      <c r="N61" s="102" t="s">
        <v>320</v>
      </c>
      <c r="O61" s="99" t="s">
        <v>320</v>
      </c>
      <c r="P61" s="101"/>
      <c r="Q61" s="89"/>
      <c r="R61" s="38"/>
      <c r="S61" s="36"/>
      <c r="T61" s="101"/>
      <c r="U61" s="89"/>
      <c r="V61" s="102"/>
      <c r="W61" s="99"/>
      <c r="X61" s="101"/>
      <c r="Y61" s="89"/>
      <c r="Z61" s="102"/>
      <c r="AA61" s="99"/>
      <c r="AB61" s="101"/>
      <c r="AC61" s="89"/>
      <c r="AE61" s="162"/>
    </row>
    <row r="62" spans="1:31" s="3" customFormat="1" x14ac:dyDescent="0.5">
      <c r="A62" s="162"/>
      <c r="B62" s="3" t="s">
        <v>107</v>
      </c>
      <c r="C62" s="3" t="s">
        <v>108</v>
      </c>
      <c r="D62" s="3" t="s">
        <v>39</v>
      </c>
      <c r="E62" s="3">
        <v>63624</v>
      </c>
      <c r="F62" s="38">
        <v>57.65</v>
      </c>
      <c r="G62" s="36">
        <v>247</v>
      </c>
      <c r="H62" s="101">
        <v>71.69</v>
      </c>
      <c r="I62" s="89">
        <v>344</v>
      </c>
      <c r="J62" s="102">
        <v>53.85</v>
      </c>
      <c r="K62" s="99">
        <v>220</v>
      </c>
      <c r="L62" s="101">
        <v>110.65</v>
      </c>
      <c r="M62" s="89">
        <v>611</v>
      </c>
      <c r="N62" s="102">
        <v>111.67</v>
      </c>
      <c r="O62" s="99">
        <v>618</v>
      </c>
      <c r="P62" s="101">
        <v>183.73</v>
      </c>
      <c r="Q62" s="89">
        <v>1159</v>
      </c>
      <c r="R62" s="38">
        <v>222.68</v>
      </c>
      <c r="S62" s="36">
        <v>1438</v>
      </c>
      <c r="T62" s="101">
        <v>119.22</v>
      </c>
      <c r="U62" s="89">
        <v>697</v>
      </c>
      <c r="V62" s="102" t="s">
        <v>413</v>
      </c>
      <c r="W62" s="99">
        <v>430</v>
      </c>
      <c r="X62" s="101"/>
      <c r="Y62" s="89"/>
      <c r="Z62" s="102"/>
      <c r="AA62" s="99"/>
      <c r="AB62" s="101"/>
      <c r="AC62" s="89"/>
      <c r="AE62" s="162"/>
    </row>
    <row r="63" spans="1:31" s="3" customFormat="1" x14ac:dyDescent="0.5">
      <c r="A63" s="162"/>
      <c r="B63" s="3" t="s">
        <v>110</v>
      </c>
      <c r="C63" s="3" t="s">
        <v>108</v>
      </c>
      <c r="D63" s="3" t="s">
        <v>39</v>
      </c>
      <c r="E63" s="3">
        <v>65220</v>
      </c>
      <c r="F63" s="38">
        <v>87.84</v>
      </c>
      <c r="G63" s="36">
        <v>98</v>
      </c>
      <c r="H63" s="101">
        <v>53.48</v>
      </c>
      <c r="I63" s="89">
        <v>244</v>
      </c>
      <c r="J63" s="102">
        <v>49.51</v>
      </c>
      <c r="K63" s="99">
        <v>214</v>
      </c>
      <c r="L63" s="101">
        <v>143.72999999999999</v>
      </c>
      <c r="M63" s="89">
        <v>908</v>
      </c>
      <c r="N63" s="102">
        <v>162.6</v>
      </c>
      <c r="O63" s="99">
        <v>1047</v>
      </c>
      <c r="P63" s="101">
        <v>185.15</v>
      </c>
      <c r="Q63" s="89">
        <v>1262</v>
      </c>
      <c r="R63" s="38">
        <v>194.16</v>
      </c>
      <c r="S63" s="36">
        <v>1331</v>
      </c>
      <c r="T63" s="101">
        <v>123.81</v>
      </c>
      <c r="U63" s="89">
        <v>792</v>
      </c>
      <c r="V63" s="102" t="s">
        <v>414</v>
      </c>
      <c r="W63" s="99">
        <v>717</v>
      </c>
      <c r="X63" s="101"/>
      <c r="Y63" s="89"/>
      <c r="Z63" s="102"/>
      <c r="AA63" s="99"/>
      <c r="AB63" s="101"/>
      <c r="AC63" s="89"/>
      <c r="AE63" s="162"/>
    </row>
    <row r="64" spans="1:31" s="3" customFormat="1" x14ac:dyDescent="0.5">
      <c r="A64" s="162"/>
      <c r="B64" s="3" t="s">
        <v>415</v>
      </c>
      <c r="C64" s="3" t="s">
        <v>416</v>
      </c>
      <c r="D64" s="3" t="s">
        <v>39</v>
      </c>
      <c r="E64" s="3">
        <v>61354</v>
      </c>
      <c r="F64" s="38">
        <v>363.72</v>
      </c>
      <c r="G64" s="36">
        <v>2537</v>
      </c>
      <c r="H64" s="101">
        <v>437.19</v>
      </c>
      <c r="I64" s="89">
        <v>3080</v>
      </c>
      <c r="J64" s="102">
        <v>294.42</v>
      </c>
      <c r="K64" s="99">
        <v>2018</v>
      </c>
      <c r="L64" s="101">
        <v>220.57</v>
      </c>
      <c r="M64" s="89">
        <v>1474</v>
      </c>
      <c r="N64" s="102">
        <v>198.17</v>
      </c>
      <c r="O64" s="99">
        <v>1309</v>
      </c>
      <c r="P64" s="101">
        <v>211.77</v>
      </c>
      <c r="Q64" s="89">
        <v>1466</v>
      </c>
      <c r="R64" s="38">
        <v>238.91</v>
      </c>
      <c r="S64" s="36">
        <v>1674</v>
      </c>
      <c r="T64" s="101">
        <v>211.77</v>
      </c>
      <c r="U64" s="89">
        <v>1466</v>
      </c>
      <c r="V64" s="102" t="s">
        <v>417</v>
      </c>
      <c r="W64" s="99">
        <v>1169</v>
      </c>
      <c r="X64" s="101"/>
      <c r="Y64" s="89"/>
      <c r="Z64" s="102"/>
      <c r="AA64" s="99"/>
      <c r="AB64" s="101"/>
      <c r="AC64" s="89"/>
      <c r="AE64" s="162"/>
    </row>
    <row r="65" spans="1:31" s="3" customFormat="1" x14ac:dyDescent="0.5">
      <c r="A65" s="162"/>
      <c r="B65" s="3" t="s">
        <v>112</v>
      </c>
      <c r="C65" s="3" t="s">
        <v>113</v>
      </c>
      <c r="D65" s="3" t="s">
        <v>39</v>
      </c>
      <c r="E65" s="3">
        <v>63625</v>
      </c>
      <c r="F65" s="38">
        <v>93.39</v>
      </c>
      <c r="G65" s="36">
        <v>539</v>
      </c>
      <c r="H65" s="101">
        <v>101.1</v>
      </c>
      <c r="I65" s="89">
        <v>596</v>
      </c>
      <c r="J65" s="102">
        <v>94.59</v>
      </c>
      <c r="K65" s="99">
        <v>546</v>
      </c>
      <c r="L65" s="101">
        <v>168.85</v>
      </c>
      <c r="M65" s="89">
        <v>1093</v>
      </c>
      <c r="N65" s="102">
        <v>212.29</v>
      </c>
      <c r="O65" s="99">
        <v>1413</v>
      </c>
      <c r="P65" s="101">
        <v>355.83</v>
      </c>
      <c r="Q65" s="89">
        <v>2570</v>
      </c>
      <c r="R65" s="38">
        <v>418.35</v>
      </c>
      <c r="S65" s="36">
        <v>3049</v>
      </c>
      <c r="T65" s="101">
        <v>322.04000000000002</v>
      </c>
      <c r="U65" s="89">
        <v>2311</v>
      </c>
      <c r="V65" s="102" t="s">
        <v>418</v>
      </c>
      <c r="W65" s="99">
        <v>1647</v>
      </c>
      <c r="X65" s="101"/>
      <c r="Y65" s="89"/>
      <c r="Z65" s="102"/>
      <c r="AA65" s="99"/>
      <c r="AB65" s="101"/>
      <c r="AC65" s="89"/>
      <c r="AE65" s="162"/>
    </row>
    <row r="66" spans="1:31" s="3" customFormat="1" x14ac:dyDescent="0.5">
      <c r="A66" s="162"/>
      <c r="B66" s="3" t="s">
        <v>115</v>
      </c>
      <c r="C66" s="3" t="s">
        <v>108</v>
      </c>
      <c r="D66" s="3" t="s">
        <v>39</v>
      </c>
      <c r="E66" s="3">
        <v>65219</v>
      </c>
      <c r="F66" s="38">
        <v>86.08</v>
      </c>
      <c r="G66" s="36">
        <v>485</v>
      </c>
      <c r="H66" s="101">
        <v>31.96</v>
      </c>
      <c r="I66" s="89">
        <v>85</v>
      </c>
      <c r="J66" s="102">
        <v>43.81</v>
      </c>
      <c r="K66" s="99">
        <v>172</v>
      </c>
      <c r="L66" s="101">
        <v>40.56</v>
      </c>
      <c r="M66" s="89">
        <v>148</v>
      </c>
      <c r="N66" s="102">
        <v>47.07</v>
      </c>
      <c r="O66" s="99">
        <v>196</v>
      </c>
      <c r="P66" s="101">
        <v>52.56</v>
      </c>
      <c r="Q66" s="89">
        <v>246</v>
      </c>
      <c r="R66" s="38">
        <v>100.59</v>
      </c>
      <c r="S66" s="36">
        <v>614</v>
      </c>
      <c r="T66" s="101">
        <v>587</v>
      </c>
      <c r="U66" s="89">
        <v>97.06</v>
      </c>
      <c r="V66" s="102" t="s">
        <v>419</v>
      </c>
      <c r="W66" s="99">
        <v>318</v>
      </c>
      <c r="X66" s="101"/>
      <c r="Y66" s="89"/>
      <c r="Z66" s="102"/>
      <c r="AA66" s="99"/>
      <c r="AB66" s="101"/>
      <c r="AC66" s="89"/>
      <c r="AE66" s="162"/>
    </row>
    <row r="67" spans="1:31" s="3" customFormat="1" x14ac:dyDescent="0.5">
      <c r="A67" s="162"/>
      <c r="B67" s="3" t="s">
        <v>116</v>
      </c>
      <c r="C67" s="3" t="s">
        <v>117</v>
      </c>
      <c r="D67" s="3" t="s">
        <v>42</v>
      </c>
      <c r="E67" s="3">
        <v>61195</v>
      </c>
      <c r="F67" s="38">
        <v>71.739999999999995</v>
      </c>
      <c r="G67" s="36">
        <v>379</v>
      </c>
      <c r="H67" s="101">
        <v>125.05</v>
      </c>
      <c r="I67" s="89">
        <v>773</v>
      </c>
      <c r="J67" s="102">
        <v>154.19</v>
      </c>
      <c r="K67" s="99">
        <v>985</v>
      </c>
      <c r="L67" s="101">
        <v>160.97</v>
      </c>
      <c r="M67" s="89">
        <v>1035</v>
      </c>
      <c r="N67" s="102">
        <v>161.78</v>
      </c>
      <c r="O67" s="99">
        <v>1041</v>
      </c>
      <c r="P67" s="101">
        <v>179.28</v>
      </c>
      <c r="Q67" s="89">
        <v>1217</v>
      </c>
      <c r="R67" s="38">
        <v>168.84</v>
      </c>
      <c r="S67" s="36">
        <v>1137</v>
      </c>
      <c r="T67" s="101">
        <v>192.45</v>
      </c>
      <c r="U67" s="89">
        <v>1318</v>
      </c>
      <c r="V67" s="102" t="s">
        <v>420</v>
      </c>
      <c r="W67" s="99">
        <v>737</v>
      </c>
      <c r="X67" s="101"/>
      <c r="Y67" s="89"/>
      <c r="Z67" s="102"/>
      <c r="AA67" s="99"/>
      <c r="AB67" s="101"/>
      <c r="AC67" s="89"/>
      <c r="AE67" s="162"/>
    </row>
    <row r="68" spans="1:31" s="3" customFormat="1" x14ac:dyDescent="0.5">
      <c r="A68" s="162"/>
      <c r="B68" s="3" t="s">
        <v>118</v>
      </c>
      <c r="C68" s="3" t="s">
        <v>119</v>
      </c>
      <c r="D68" s="3" t="s">
        <v>42</v>
      </c>
      <c r="E68" s="3">
        <v>63687</v>
      </c>
      <c r="F68" s="38">
        <v>246.41</v>
      </c>
      <c r="G68" s="36">
        <v>1670</v>
      </c>
      <c r="H68" s="101">
        <v>288.89999999999998</v>
      </c>
      <c r="I68" s="89">
        <v>1984</v>
      </c>
      <c r="J68" s="102">
        <v>320.76</v>
      </c>
      <c r="K68" s="99">
        <v>2212</v>
      </c>
      <c r="L68" s="101">
        <v>193.69</v>
      </c>
      <c r="M68" s="89">
        <v>1276</v>
      </c>
      <c r="N68" s="102">
        <v>154.32</v>
      </c>
      <c r="O68" s="99">
        <v>986</v>
      </c>
      <c r="P68" s="101">
        <v>115.86</v>
      </c>
      <c r="Q68" s="89">
        <v>731</v>
      </c>
      <c r="R68" s="38">
        <v>88.84</v>
      </c>
      <c r="S68" s="36">
        <v>524</v>
      </c>
      <c r="T68" s="101">
        <v>112.99</v>
      </c>
      <c r="U68" s="89">
        <v>709</v>
      </c>
      <c r="V68" s="102" t="s">
        <v>421</v>
      </c>
      <c r="W68" s="99">
        <v>724</v>
      </c>
      <c r="X68" s="101"/>
      <c r="Y68" s="89"/>
      <c r="Z68" s="102"/>
      <c r="AA68" s="99"/>
      <c r="AB68" s="101"/>
      <c r="AC68" s="89"/>
      <c r="AE68" s="162"/>
    </row>
    <row r="69" spans="1:31" s="3" customFormat="1" x14ac:dyDescent="0.5">
      <c r="A69" s="162"/>
      <c r="B69" s="3" t="s">
        <v>121</v>
      </c>
      <c r="C69" s="3" t="s">
        <v>122</v>
      </c>
      <c r="D69" s="3" t="s">
        <v>42</v>
      </c>
      <c r="E69" s="3">
        <v>65245</v>
      </c>
      <c r="F69" s="38">
        <v>245.46</v>
      </c>
      <c r="G69" s="36">
        <v>1663</v>
      </c>
      <c r="H69" s="101">
        <v>467.9</v>
      </c>
      <c r="I69" s="89">
        <v>3307</v>
      </c>
      <c r="J69" s="102">
        <v>361.76</v>
      </c>
      <c r="K69" s="99">
        <v>2514</v>
      </c>
      <c r="L69" s="101">
        <v>230.21</v>
      </c>
      <c r="M69" s="89">
        <v>1545</v>
      </c>
      <c r="N69" s="102">
        <v>185.14</v>
      </c>
      <c r="O69" s="99">
        <v>1213</v>
      </c>
      <c r="P69" s="101">
        <v>134</v>
      </c>
      <c r="Q69" s="89">
        <v>870</v>
      </c>
      <c r="R69" s="38">
        <v>120.55</v>
      </c>
      <c r="S69" s="36">
        <v>767</v>
      </c>
      <c r="T69" s="101">
        <v>134.26</v>
      </c>
      <c r="U69" s="89">
        <v>872</v>
      </c>
      <c r="V69" s="102" t="s">
        <v>422</v>
      </c>
      <c r="W69" s="99">
        <v>951</v>
      </c>
      <c r="X69" s="101"/>
      <c r="Y69" s="89"/>
      <c r="Z69" s="102"/>
      <c r="AA69" s="99"/>
      <c r="AB69" s="101"/>
      <c r="AC69" s="89"/>
      <c r="AE69" s="162"/>
    </row>
    <row r="70" spans="1:31" s="3" customFormat="1" x14ac:dyDescent="0.5">
      <c r="A70" s="162"/>
      <c r="B70" s="3" t="s">
        <v>127</v>
      </c>
      <c r="C70" s="3" t="s">
        <v>128</v>
      </c>
      <c r="D70" s="3" t="s">
        <v>42</v>
      </c>
      <c r="E70" s="3">
        <v>63690</v>
      </c>
      <c r="F70" s="38">
        <v>155.1</v>
      </c>
      <c r="G70" s="36">
        <v>821</v>
      </c>
      <c r="H70" s="101">
        <v>167.71</v>
      </c>
      <c r="I70" s="89">
        <v>913</v>
      </c>
      <c r="J70" s="102">
        <v>109.51</v>
      </c>
      <c r="K70" s="99">
        <v>478</v>
      </c>
      <c r="L70" s="101">
        <v>149.02000000000001</v>
      </c>
      <c r="M70" s="89">
        <v>767</v>
      </c>
      <c r="N70" s="102">
        <v>135.1</v>
      </c>
      <c r="O70" s="99">
        <v>663</v>
      </c>
      <c r="P70" s="101">
        <v>116.16</v>
      </c>
      <c r="Q70" s="89">
        <v>549</v>
      </c>
      <c r="R70" s="38">
        <v>86.24</v>
      </c>
      <c r="S70" s="36">
        <v>323</v>
      </c>
      <c r="T70" s="101">
        <v>94.53</v>
      </c>
      <c r="U70" s="89">
        <v>386</v>
      </c>
      <c r="V70" s="102" t="s">
        <v>423</v>
      </c>
      <c r="W70" s="99">
        <v>459</v>
      </c>
      <c r="X70" s="101"/>
      <c r="Y70" s="89"/>
      <c r="Z70" s="102"/>
      <c r="AA70" s="99"/>
      <c r="AB70" s="101"/>
      <c r="AC70" s="89"/>
      <c r="AE70" s="162"/>
    </row>
    <row r="71" spans="1:31" s="3" customFormat="1" x14ac:dyDescent="0.5">
      <c r="A71" s="162"/>
      <c r="B71" s="3" t="s">
        <v>130</v>
      </c>
      <c r="C71" s="3" t="s">
        <v>131</v>
      </c>
      <c r="D71" s="3" t="s">
        <v>42</v>
      </c>
      <c r="E71" s="3">
        <v>61193</v>
      </c>
      <c r="F71" s="38">
        <v>47.38</v>
      </c>
      <c r="G71" s="36">
        <v>199</v>
      </c>
      <c r="H71" s="101">
        <v>47.79</v>
      </c>
      <c r="I71" s="89">
        <v>202</v>
      </c>
      <c r="J71" s="102">
        <v>42.59</v>
      </c>
      <c r="K71" s="99">
        <v>163</v>
      </c>
      <c r="L71" s="101">
        <v>49.11</v>
      </c>
      <c r="M71" s="89">
        <v>211</v>
      </c>
      <c r="N71" s="102">
        <v>60.91</v>
      </c>
      <c r="O71" s="99">
        <v>298</v>
      </c>
      <c r="P71" s="101">
        <v>76.959999999999994</v>
      </c>
      <c r="Q71" s="89">
        <v>433</v>
      </c>
      <c r="R71" s="38">
        <v>85.97</v>
      </c>
      <c r="S71" s="36">
        <v>502</v>
      </c>
      <c r="T71" s="101">
        <v>49.43</v>
      </c>
      <c r="U71" s="89">
        <v>222</v>
      </c>
      <c r="V71" s="102" t="s">
        <v>424</v>
      </c>
      <c r="W71" s="99">
        <v>148</v>
      </c>
      <c r="X71" s="101"/>
      <c r="Y71" s="89"/>
      <c r="Z71" s="102"/>
      <c r="AA71" s="99"/>
      <c r="AB71" s="101"/>
      <c r="AC71" s="89"/>
      <c r="AE71" s="162"/>
    </row>
    <row r="72" spans="1:31" s="3" customFormat="1" x14ac:dyDescent="0.5">
      <c r="A72" s="162"/>
      <c r="B72" s="3" t="s">
        <v>133</v>
      </c>
      <c r="C72" s="3" t="s">
        <v>134</v>
      </c>
      <c r="D72" s="3" t="s">
        <v>39</v>
      </c>
      <c r="E72" s="3">
        <v>64925</v>
      </c>
      <c r="F72" s="38">
        <v>617</v>
      </c>
      <c r="G72" s="36">
        <v>4409</v>
      </c>
      <c r="H72" s="101">
        <v>644.47</v>
      </c>
      <c r="I72" s="89">
        <v>4612</v>
      </c>
      <c r="J72" s="102">
        <v>504.17</v>
      </c>
      <c r="K72" s="99">
        <v>3563</v>
      </c>
      <c r="L72" s="101">
        <v>572.73</v>
      </c>
      <c r="M72" s="89">
        <v>4068</v>
      </c>
      <c r="N72" s="102">
        <v>555.49</v>
      </c>
      <c r="O72" s="99">
        <v>3941</v>
      </c>
      <c r="P72" s="101">
        <v>612.91999999999996</v>
      </c>
      <c r="Q72" s="89">
        <v>4540</v>
      </c>
      <c r="R72" s="38">
        <v>771.6</v>
      </c>
      <c r="S72" s="36">
        <v>5756</v>
      </c>
      <c r="T72" s="101">
        <v>735.32</v>
      </c>
      <c r="U72" s="89">
        <v>5478</v>
      </c>
      <c r="V72" s="102" t="s">
        <v>425</v>
      </c>
      <c r="W72" s="99">
        <v>4073</v>
      </c>
      <c r="X72" s="101"/>
      <c r="Y72" s="89"/>
      <c r="Z72" s="102"/>
      <c r="AA72" s="99"/>
      <c r="AB72" s="101"/>
      <c r="AC72" s="89"/>
      <c r="AE72" s="162"/>
    </row>
    <row r="73" spans="1:31" s="3" customFormat="1" x14ac:dyDescent="0.5">
      <c r="A73" s="162"/>
      <c r="B73" s="3" t="s">
        <v>139</v>
      </c>
      <c r="C73" s="3" t="s">
        <v>140</v>
      </c>
      <c r="D73" s="3" t="s">
        <v>42</v>
      </c>
      <c r="E73" s="3">
        <v>63689</v>
      </c>
      <c r="F73" s="38">
        <v>30.61</v>
      </c>
      <c r="G73" s="36">
        <v>75</v>
      </c>
      <c r="H73" s="101">
        <v>34.4</v>
      </c>
      <c r="I73" s="89">
        <v>103</v>
      </c>
      <c r="J73" s="102">
        <v>34.18</v>
      </c>
      <c r="K73" s="99">
        <v>101</v>
      </c>
      <c r="L73" s="101">
        <v>36.89</v>
      </c>
      <c r="M73" s="89">
        <v>121</v>
      </c>
      <c r="N73" s="102">
        <v>39.74</v>
      </c>
      <c r="O73" s="99">
        <v>142</v>
      </c>
      <c r="P73" s="101">
        <v>47.73</v>
      </c>
      <c r="Q73" s="89">
        <v>209</v>
      </c>
      <c r="R73" s="38">
        <v>45.65</v>
      </c>
      <c r="S73" s="36">
        <v>193</v>
      </c>
      <c r="T73" s="101">
        <v>37.81</v>
      </c>
      <c r="U73" s="89">
        <v>133</v>
      </c>
      <c r="V73" s="102" t="s">
        <v>426</v>
      </c>
      <c r="W73" s="99">
        <v>114</v>
      </c>
      <c r="X73" s="101"/>
      <c r="Y73" s="89"/>
      <c r="Z73" s="102"/>
      <c r="AA73" s="99"/>
      <c r="AB73" s="101"/>
      <c r="AC73" s="89"/>
      <c r="AE73" s="162"/>
    </row>
    <row r="74" spans="1:31" s="3" customFormat="1" x14ac:dyDescent="0.5">
      <c r="A74" s="162"/>
      <c r="B74" s="3" t="s">
        <v>142</v>
      </c>
      <c r="C74" s="3" t="s">
        <v>143</v>
      </c>
      <c r="D74" s="3" t="s">
        <v>42</v>
      </c>
      <c r="E74" s="3">
        <v>63688</v>
      </c>
      <c r="F74" s="38">
        <v>100.43</v>
      </c>
      <c r="G74" s="36">
        <v>591</v>
      </c>
      <c r="H74" s="101">
        <v>114.22</v>
      </c>
      <c r="I74" s="89">
        <v>693</v>
      </c>
      <c r="J74" s="102">
        <v>86.71</v>
      </c>
      <c r="K74" s="99">
        <v>488</v>
      </c>
      <c r="L74" s="101">
        <v>78.430000000000007</v>
      </c>
      <c r="M74" s="89">
        <v>427</v>
      </c>
      <c r="N74" s="102">
        <v>85.89</v>
      </c>
      <c r="O74" s="99">
        <v>482</v>
      </c>
      <c r="P74" s="101">
        <v>104.24</v>
      </c>
      <c r="Q74" s="89">
        <v>642</v>
      </c>
      <c r="R74" s="38">
        <v>179.54</v>
      </c>
      <c r="S74" s="36">
        <v>1219</v>
      </c>
      <c r="T74" s="101">
        <v>100.07</v>
      </c>
      <c r="U74" s="89">
        <v>610</v>
      </c>
      <c r="V74" s="102" t="s">
        <v>427</v>
      </c>
      <c r="W74" s="99">
        <v>142</v>
      </c>
      <c r="X74" s="101"/>
      <c r="Y74" s="89"/>
      <c r="Z74" s="102"/>
      <c r="AA74" s="99"/>
      <c r="AB74" s="101"/>
      <c r="AC74" s="89"/>
      <c r="AE74" s="162"/>
    </row>
    <row r="75" spans="1:31" s="3" customFormat="1" x14ac:dyDescent="0.5">
      <c r="A75" s="162"/>
      <c r="B75" s="3" t="s">
        <v>428</v>
      </c>
      <c r="C75" s="3" t="s">
        <v>212</v>
      </c>
      <c r="D75" s="3" t="s">
        <v>42</v>
      </c>
      <c r="E75" s="3">
        <v>65407</v>
      </c>
      <c r="F75" s="38">
        <v>22.49</v>
      </c>
      <c r="G75" s="36">
        <v>15</v>
      </c>
      <c r="H75" s="101">
        <v>23.16</v>
      </c>
      <c r="I75" s="89">
        <v>20</v>
      </c>
      <c r="J75" s="102">
        <v>22.22</v>
      </c>
      <c r="K75" s="99">
        <v>13</v>
      </c>
      <c r="L75" s="101">
        <v>22.36</v>
      </c>
      <c r="M75" s="89">
        <v>14</v>
      </c>
      <c r="N75" s="102">
        <v>22.49</v>
      </c>
      <c r="O75" s="99">
        <v>15</v>
      </c>
      <c r="P75" s="101">
        <v>22.41</v>
      </c>
      <c r="Q75" s="89">
        <v>15</v>
      </c>
      <c r="R75" s="38">
        <v>22.41</v>
      </c>
      <c r="S75" s="36">
        <v>15</v>
      </c>
      <c r="T75" s="101">
        <v>22.15</v>
      </c>
      <c r="U75" s="89">
        <v>13</v>
      </c>
      <c r="V75" s="102" t="s">
        <v>429</v>
      </c>
      <c r="W75" s="99">
        <v>14</v>
      </c>
      <c r="X75" s="101"/>
      <c r="Y75" s="89"/>
      <c r="Z75" s="102"/>
      <c r="AA75" s="99"/>
      <c r="AB75" s="101"/>
      <c r="AC75" s="89"/>
      <c r="AE75" s="162"/>
    </row>
    <row r="76" spans="1:31" s="3" customFormat="1" x14ac:dyDescent="0.5">
      <c r="A76" s="162"/>
      <c r="B76" s="3" t="s">
        <v>430</v>
      </c>
      <c r="C76" s="3" t="s">
        <v>212</v>
      </c>
      <c r="D76" s="3" t="s">
        <v>42</v>
      </c>
      <c r="E76" s="3">
        <v>65409</v>
      </c>
      <c r="F76" s="38">
        <v>29.39</v>
      </c>
      <c r="G76" s="36">
        <v>66</v>
      </c>
      <c r="H76" s="101">
        <v>29.93</v>
      </c>
      <c r="I76" s="89">
        <v>70</v>
      </c>
      <c r="J76" s="102">
        <v>28.34</v>
      </c>
      <c r="K76" s="99">
        <v>58</v>
      </c>
      <c r="L76" s="101">
        <v>28.6</v>
      </c>
      <c r="M76" s="89">
        <v>60</v>
      </c>
      <c r="N76" s="102">
        <v>28.47</v>
      </c>
      <c r="O76" s="99">
        <v>59</v>
      </c>
      <c r="P76" s="101">
        <v>28.68</v>
      </c>
      <c r="Q76" s="89">
        <v>63</v>
      </c>
      <c r="R76" s="38">
        <v>28.42</v>
      </c>
      <c r="S76" s="36">
        <v>61</v>
      </c>
      <c r="T76" s="101">
        <v>27.38</v>
      </c>
      <c r="U76" s="89">
        <v>53</v>
      </c>
      <c r="V76" s="102" t="s">
        <v>431</v>
      </c>
      <c r="W76" s="99">
        <v>57</v>
      </c>
      <c r="X76" s="101"/>
      <c r="Y76" s="89"/>
      <c r="Z76" s="102"/>
      <c r="AA76" s="99"/>
      <c r="AB76" s="101"/>
      <c r="AC76" s="89"/>
      <c r="AE76" s="162"/>
    </row>
    <row r="77" spans="1:31" s="3" customFormat="1" x14ac:dyDescent="0.5">
      <c r="A77" s="162"/>
      <c r="B77" s="3" t="s">
        <v>145</v>
      </c>
      <c r="C77" s="3" t="s">
        <v>146</v>
      </c>
      <c r="D77" s="3" t="s">
        <v>42</v>
      </c>
      <c r="E77" s="3">
        <v>63640</v>
      </c>
      <c r="F77" s="38">
        <v>25.19</v>
      </c>
      <c r="G77" s="36">
        <v>35</v>
      </c>
      <c r="H77" s="101">
        <v>25.6</v>
      </c>
      <c r="I77" s="89">
        <v>38</v>
      </c>
      <c r="J77" s="102">
        <v>24.81</v>
      </c>
      <c r="K77" s="99">
        <v>32</v>
      </c>
      <c r="L77" s="101">
        <v>36.479999999999997</v>
      </c>
      <c r="M77" s="89">
        <v>118</v>
      </c>
      <c r="N77" s="102">
        <v>44.89</v>
      </c>
      <c r="O77" s="99">
        <v>180</v>
      </c>
      <c r="P77" s="101">
        <v>118.6</v>
      </c>
      <c r="Q77" s="89">
        <v>752</v>
      </c>
      <c r="R77" s="38">
        <v>190.37</v>
      </c>
      <c r="S77" s="36">
        <v>1302</v>
      </c>
      <c r="T77" s="101">
        <v>161.01</v>
      </c>
      <c r="U77" s="89">
        <v>1077</v>
      </c>
      <c r="V77" s="102" t="s">
        <v>432</v>
      </c>
      <c r="W77" s="99">
        <v>1033</v>
      </c>
      <c r="X77" s="101"/>
      <c r="Y77" s="89"/>
      <c r="Z77" s="102"/>
      <c r="AA77" s="99"/>
      <c r="AB77" s="101"/>
      <c r="AC77" s="89"/>
      <c r="AE77" s="162"/>
    </row>
    <row r="78" spans="1:31" s="3" customFormat="1" x14ac:dyDescent="0.5">
      <c r="A78" s="162"/>
      <c r="B78" s="3" t="s">
        <v>148</v>
      </c>
      <c r="C78" s="3" t="s">
        <v>149</v>
      </c>
      <c r="D78" s="3" t="s">
        <v>42</v>
      </c>
      <c r="E78" s="3">
        <v>57497</v>
      </c>
      <c r="F78" s="38">
        <v>219.76</v>
      </c>
      <c r="G78" s="36">
        <v>1473</v>
      </c>
      <c r="H78" s="101">
        <v>313.39</v>
      </c>
      <c r="I78" s="89">
        <v>2165</v>
      </c>
      <c r="J78" s="102">
        <v>256.14</v>
      </c>
      <c r="K78" s="99">
        <v>1736</v>
      </c>
      <c r="L78" s="101">
        <v>117.39</v>
      </c>
      <c r="M78" s="89">
        <v>714</v>
      </c>
      <c r="N78" s="102">
        <v>100.15</v>
      </c>
      <c r="O78" s="99">
        <v>587</v>
      </c>
      <c r="P78" s="101">
        <v>80.88</v>
      </c>
      <c r="Q78" s="89">
        <v>463</v>
      </c>
      <c r="R78" s="38">
        <v>79.19</v>
      </c>
      <c r="S78" s="36">
        <v>450</v>
      </c>
      <c r="T78" s="101">
        <v>101.1</v>
      </c>
      <c r="U78" s="89">
        <v>618</v>
      </c>
      <c r="V78" s="102" t="s">
        <v>433</v>
      </c>
      <c r="W78" s="99">
        <v>531</v>
      </c>
      <c r="X78" s="101"/>
      <c r="Y78" s="89"/>
      <c r="Z78" s="102"/>
      <c r="AA78" s="99"/>
      <c r="AB78" s="101"/>
      <c r="AC78" s="89"/>
      <c r="AE78" s="162"/>
    </row>
    <row r="79" spans="1:31" s="3" customFormat="1" x14ac:dyDescent="0.5">
      <c r="A79" s="162"/>
      <c r="B79" s="3" t="s">
        <v>151</v>
      </c>
      <c r="C79" s="3" t="s">
        <v>152</v>
      </c>
      <c r="D79" s="3" t="s">
        <v>42</v>
      </c>
      <c r="E79" s="3">
        <v>64967</v>
      </c>
      <c r="F79" s="38">
        <v>104.61</v>
      </c>
      <c r="G79" s="36">
        <v>622</v>
      </c>
      <c r="H79" s="101">
        <v>175.92</v>
      </c>
      <c r="I79" s="89">
        <v>1149</v>
      </c>
      <c r="J79" s="102">
        <v>172.79</v>
      </c>
      <c r="K79" s="99">
        <v>1122</v>
      </c>
      <c r="L79" s="101">
        <v>144</v>
      </c>
      <c r="M79" s="89">
        <v>910</v>
      </c>
      <c r="N79" s="102">
        <v>125.68</v>
      </c>
      <c r="O79" s="99">
        <v>775</v>
      </c>
      <c r="P79" s="101">
        <v>122.77</v>
      </c>
      <c r="Q79" s="89">
        <v>784</v>
      </c>
      <c r="R79" s="38">
        <v>95.23</v>
      </c>
      <c r="S79" s="36">
        <v>573</v>
      </c>
      <c r="T79" s="101">
        <v>148.22</v>
      </c>
      <c r="U79" s="89">
        <v>979</v>
      </c>
      <c r="V79" s="102" t="s">
        <v>434</v>
      </c>
      <c r="W79" s="99">
        <v>701</v>
      </c>
      <c r="X79" s="101"/>
      <c r="Y79" s="89"/>
      <c r="Z79" s="102"/>
      <c r="AA79" s="99"/>
      <c r="AB79" s="101"/>
      <c r="AC79" s="89"/>
      <c r="AE79" s="162"/>
    </row>
    <row r="80" spans="1:31" s="3" customFormat="1" x14ac:dyDescent="0.5">
      <c r="A80" s="162"/>
      <c r="B80" s="3" t="s">
        <v>154</v>
      </c>
      <c r="C80" s="3" t="s">
        <v>155</v>
      </c>
      <c r="D80" s="3" t="s">
        <v>42</v>
      </c>
      <c r="E80" s="3">
        <v>64968</v>
      </c>
      <c r="F80" s="38">
        <v>101.91</v>
      </c>
      <c r="G80" s="36">
        <v>602</v>
      </c>
      <c r="H80" s="101">
        <v>133.30000000000001</v>
      </c>
      <c r="I80" s="89">
        <v>834</v>
      </c>
      <c r="J80" s="102">
        <v>104.36</v>
      </c>
      <c r="K80" s="99">
        <v>618</v>
      </c>
      <c r="L80" s="101">
        <v>134.63999999999999</v>
      </c>
      <c r="M80" s="89">
        <v>841</v>
      </c>
      <c r="N80" s="102">
        <v>140.47</v>
      </c>
      <c r="O80" s="99">
        <v>884</v>
      </c>
      <c r="P80" s="101">
        <v>137.77000000000001</v>
      </c>
      <c r="Q80" s="89">
        <v>899</v>
      </c>
      <c r="R80" s="38">
        <v>141.04</v>
      </c>
      <c r="S80" s="36">
        <v>924</v>
      </c>
      <c r="T80" s="101">
        <v>115.99</v>
      </c>
      <c r="U80" s="89">
        <v>732</v>
      </c>
      <c r="V80" s="102" t="s">
        <v>435</v>
      </c>
      <c r="W80" s="99">
        <v>687</v>
      </c>
      <c r="X80" s="101"/>
      <c r="Y80" s="89"/>
      <c r="Z80" s="102"/>
      <c r="AA80" s="99"/>
      <c r="AB80" s="101"/>
      <c r="AC80" s="89"/>
      <c r="AE80" s="162"/>
    </row>
    <row r="81" spans="1:31" s="3" customFormat="1" x14ac:dyDescent="0.5">
      <c r="A81" s="162"/>
      <c r="B81" s="3" t="s">
        <v>157</v>
      </c>
      <c r="C81" s="3" t="s">
        <v>158</v>
      </c>
      <c r="D81" s="3" t="s">
        <v>42</v>
      </c>
      <c r="E81" s="3">
        <v>61194</v>
      </c>
      <c r="F81" s="38">
        <v>42.27</v>
      </c>
      <c r="G81" s="36">
        <v>106</v>
      </c>
      <c r="H81" s="101">
        <v>44.63</v>
      </c>
      <c r="I81" s="89">
        <v>123</v>
      </c>
      <c r="J81" s="102">
        <v>41.18</v>
      </c>
      <c r="K81" s="99">
        <v>96</v>
      </c>
      <c r="L81" s="101">
        <v>43.32</v>
      </c>
      <c r="M81" s="89">
        <v>111</v>
      </c>
      <c r="N81" s="102">
        <v>44.07</v>
      </c>
      <c r="O81" s="99">
        <v>116</v>
      </c>
      <c r="P81" s="101">
        <v>45.06</v>
      </c>
      <c r="Q81" s="89">
        <v>130</v>
      </c>
      <c r="R81" s="38">
        <v>47.03</v>
      </c>
      <c r="S81" s="36">
        <v>146</v>
      </c>
      <c r="T81" s="101">
        <v>97.93</v>
      </c>
      <c r="U81" s="89">
        <v>536</v>
      </c>
      <c r="V81" s="102" t="s">
        <v>436</v>
      </c>
      <c r="W81" s="99">
        <v>577</v>
      </c>
      <c r="X81" s="101"/>
      <c r="Y81" s="89"/>
      <c r="Z81" s="102"/>
      <c r="AA81" s="99"/>
      <c r="AB81" s="101"/>
      <c r="AC81" s="89"/>
      <c r="AE81" s="162"/>
    </row>
    <row r="82" spans="1:31" s="3" customFormat="1" x14ac:dyDescent="0.5">
      <c r="A82" s="162"/>
      <c r="B82" s="3" t="s">
        <v>437</v>
      </c>
      <c r="C82" s="3" t="s">
        <v>161</v>
      </c>
      <c r="D82" s="3" t="s">
        <v>42</v>
      </c>
      <c r="E82" s="3">
        <v>57500</v>
      </c>
      <c r="F82" s="38">
        <v>39.54</v>
      </c>
      <c r="G82" s="36">
        <v>141</v>
      </c>
      <c r="H82" s="101">
        <v>141.29</v>
      </c>
      <c r="I82" s="89">
        <v>893</v>
      </c>
      <c r="J82" s="102">
        <v>130.29</v>
      </c>
      <c r="K82" s="99">
        <v>809</v>
      </c>
      <c r="L82" s="101">
        <v>123.63</v>
      </c>
      <c r="M82" s="89">
        <v>760</v>
      </c>
      <c r="N82" s="102">
        <v>129.47</v>
      </c>
      <c r="O82" s="99">
        <v>803</v>
      </c>
      <c r="P82" s="101">
        <v>122.12</v>
      </c>
      <c r="Q82" s="89">
        <v>779</v>
      </c>
      <c r="R82" s="38">
        <v>113.11</v>
      </c>
      <c r="S82" s="36">
        <v>710</v>
      </c>
      <c r="T82" s="101">
        <v>135.16999999999999</v>
      </c>
      <c r="U82" s="89">
        <v>879</v>
      </c>
      <c r="V82" s="102" t="s">
        <v>438</v>
      </c>
      <c r="W82" s="99">
        <v>765</v>
      </c>
      <c r="X82" s="101"/>
      <c r="Y82" s="89"/>
      <c r="Z82" s="102"/>
      <c r="AA82" s="99"/>
      <c r="AB82" s="101"/>
      <c r="AC82" s="89"/>
      <c r="AE82" s="162"/>
    </row>
    <row r="83" spans="1:31" s="3" customFormat="1" x14ac:dyDescent="0.5">
      <c r="A83" s="162"/>
      <c r="B83" s="3" t="s">
        <v>439</v>
      </c>
      <c r="C83" s="3" t="s">
        <v>161</v>
      </c>
      <c r="D83" s="3" t="s">
        <v>42</v>
      </c>
      <c r="E83" s="3">
        <v>64993</v>
      </c>
      <c r="F83" s="38">
        <v>22.76</v>
      </c>
      <c r="G83" s="36">
        <v>17</v>
      </c>
      <c r="H83" s="101">
        <v>22.76</v>
      </c>
      <c r="I83" s="89">
        <v>17</v>
      </c>
      <c r="J83" s="102">
        <v>25.08</v>
      </c>
      <c r="K83" s="99">
        <v>34</v>
      </c>
      <c r="L83" s="101">
        <v>22.9</v>
      </c>
      <c r="M83" s="89">
        <v>18</v>
      </c>
      <c r="N83" s="102">
        <v>22.63</v>
      </c>
      <c r="O83" s="99">
        <v>16</v>
      </c>
      <c r="P83" s="101">
        <v>22.68</v>
      </c>
      <c r="Q83" s="89">
        <v>17</v>
      </c>
      <c r="R83" s="38">
        <v>22.54</v>
      </c>
      <c r="S83" s="36">
        <v>16</v>
      </c>
      <c r="T83" s="101">
        <v>22.41</v>
      </c>
      <c r="U83" s="89">
        <v>15</v>
      </c>
      <c r="V83" s="102" t="s">
        <v>440</v>
      </c>
      <c r="W83" s="99">
        <v>15</v>
      </c>
      <c r="X83" s="101"/>
      <c r="Y83" s="89"/>
      <c r="Z83" s="102"/>
      <c r="AA83" s="99"/>
      <c r="AB83" s="101"/>
      <c r="AC83" s="89"/>
      <c r="AE83" s="162"/>
    </row>
    <row r="84" spans="1:31" s="3" customFormat="1" x14ac:dyDescent="0.5">
      <c r="A84" s="162"/>
      <c r="B84" s="3" t="s">
        <v>163</v>
      </c>
      <c r="C84" s="3" t="s">
        <v>164</v>
      </c>
      <c r="D84" s="3" t="s">
        <v>42</v>
      </c>
      <c r="E84" s="3">
        <v>65019</v>
      </c>
      <c r="F84" s="38">
        <v>90.96</v>
      </c>
      <c r="G84" s="36">
        <v>521</v>
      </c>
      <c r="H84" s="101">
        <v>140.88</v>
      </c>
      <c r="I84" s="89">
        <v>890</v>
      </c>
      <c r="J84" s="102">
        <v>176.18</v>
      </c>
      <c r="K84" s="99">
        <v>1147</v>
      </c>
      <c r="L84" s="101">
        <v>245.69</v>
      </c>
      <c r="M84" s="89">
        <v>1659</v>
      </c>
      <c r="N84" s="102">
        <v>276.23</v>
      </c>
      <c r="O84" s="99">
        <v>1884</v>
      </c>
      <c r="P84" s="101">
        <v>334.05</v>
      </c>
      <c r="Q84" s="89">
        <v>2403</v>
      </c>
      <c r="R84" s="38">
        <v>358.06</v>
      </c>
      <c r="S84" s="36">
        <v>2587</v>
      </c>
      <c r="T84" s="101">
        <v>301.68</v>
      </c>
      <c r="U84" s="89">
        <v>2155</v>
      </c>
      <c r="V84" s="102" t="s">
        <v>441</v>
      </c>
      <c r="W84" s="99">
        <v>1854</v>
      </c>
      <c r="X84" s="101"/>
      <c r="Y84" s="89"/>
      <c r="Z84" s="102"/>
      <c r="AA84" s="99"/>
      <c r="AB84" s="101"/>
      <c r="AC84" s="89"/>
      <c r="AE84" s="162"/>
    </row>
    <row r="85" spans="1:31" s="3" customFormat="1" x14ac:dyDescent="0.5">
      <c r="A85" s="162"/>
      <c r="B85" s="3" t="s">
        <v>442</v>
      </c>
      <c r="C85" s="3" t="s">
        <v>167</v>
      </c>
      <c r="D85" s="3" t="s">
        <v>39</v>
      </c>
      <c r="E85" s="3">
        <v>65022</v>
      </c>
      <c r="F85" s="38">
        <v>62.27</v>
      </c>
      <c r="G85" s="36">
        <v>309</v>
      </c>
      <c r="H85" s="101">
        <v>38.72</v>
      </c>
      <c r="I85" s="89">
        <v>135</v>
      </c>
      <c r="J85" s="102">
        <v>36.479999999999997</v>
      </c>
      <c r="K85" s="99">
        <v>118</v>
      </c>
      <c r="L85" s="101">
        <v>38.92</v>
      </c>
      <c r="M85" s="89">
        <v>136</v>
      </c>
      <c r="N85" s="102">
        <v>58.2</v>
      </c>
      <c r="O85" s="99">
        <v>278</v>
      </c>
      <c r="P85" s="101">
        <v>172.62</v>
      </c>
      <c r="Q85" s="89">
        <v>1166</v>
      </c>
      <c r="R85" s="38">
        <v>232.78</v>
      </c>
      <c r="S85" s="36">
        <v>1627</v>
      </c>
      <c r="T85" s="101">
        <v>181.76</v>
      </c>
      <c r="U85" s="89">
        <v>1236</v>
      </c>
      <c r="V85" s="102" t="s">
        <v>443</v>
      </c>
      <c r="W85" s="99">
        <v>801</v>
      </c>
      <c r="X85" s="101"/>
      <c r="Y85" s="89"/>
      <c r="Z85" s="102"/>
      <c r="AA85" s="99"/>
      <c r="AB85" s="101"/>
      <c r="AC85" s="89"/>
      <c r="AE85" s="162"/>
    </row>
    <row r="86" spans="1:31" s="3" customFormat="1" x14ac:dyDescent="0.5">
      <c r="A86" s="162"/>
      <c r="B86" s="3" t="s">
        <v>444</v>
      </c>
      <c r="C86" s="3" t="s">
        <v>167</v>
      </c>
      <c r="D86" s="3" t="s">
        <v>39</v>
      </c>
      <c r="E86" s="3">
        <v>65012</v>
      </c>
      <c r="F86" s="38">
        <v>34.26</v>
      </c>
      <c r="G86" s="36">
        <v>102</v>
      </c>
      <c r="H86" s="101">
        <v>69.17</v>
      </c>
      <c r="I86" s="89">
        <v>360</v>
      </c>
      <c r="J86" s="102">
        <v>108.43</v>
      </c>
      <c r="K86" s="99">
        <v>648</v>
      </c>
      <c r="L86" s="101">
        <v>149.69999999999999</v>
      </c>
      <c r="M86" s="89">
        <v>952</v>
      </c>
      <c r="N86" s="102">
        <v>130.97</v>
      </c>
      <c r="O86" s="99">
        <v>814</v>
      </c>
      <c r="P86" s="101">
        <v>268.27</v>
      </c>
      <c r="Q86" s="89">
        <v>1899</v>
      </c>
      <c r="R86" s="38">
        <v>310.04000000000002</v>
      </c>
      <c r="S86" s="36">
        <v>2219</v>
      </c>
      <c r="T86" s="101">
        <v>268.01</v>
      </c>
      <c r="U86" s="89">
        <v>1897</v>
      </c>
      <c r="V86" s="102" t="s">
        <v>445</v>
      </c>
      <c r="W86" s="99">
        <v>1405</v>
      </c>
      <c r="X86" s="101"/>
      <c r="Y86" s="89"/>
      <c r="Z86" s="102"/>
      <c r="AA86" s="99"/>
      <c r="AB86" s="101"/>
      <c r="AC86" s="89"/>
      <c r="AE86" s="162"/>
    </row>
    <row r="87" spans="1:31" s="3" customFormat="1" x14ac:dyDescent="0.5">
      <c r="A87" s="162"/>
      <c r="B87" s="3" t="s">
        <v>169</v>
      </c>
      <c r="C87" s="3" t="s">
        <v>170</v>
      </c>
      <c r="D87" s="3" t="s">
        <v>39</v>
      </c>
      <c r="E87" s="3">
        <v>65013</v>
      </c>
      <c r="F87" s="38">
        <v>347.35</v>
      </c>
      <c r="G87" s="36">
        <v>2416</v>
      </c>
      <c r="H87" s="101">
        <v>388.89</v>
      </c>
      <c r="I87" s="89">
        <v>2723</v>
      </c>
      <c r="J87" s="102">
        <v>208.08</v>
      </c>
      <c r="K87" s="99">
        <v>1382</v>
      </c>
      <c r="L87" s="101">
        <v>143.87</v>
      </c>
      <c r="M87" s="89">
        <v>909</v>
      </c>
      <c r="N87" s="102">
        <v>152.41999999999999</v>
      </c>
      <c r="O87" s="99">
        <v>972</v>
      </c>
      <c r="P87" s="101">
        <v>221.56</v>
      </c>
      <c r="Q87" s="89">
        <v>1541</v>
      </c>
      <c r="R87" s="38">
        <v>207.85</v>
      </c>
      <c r="S87" s="36">
        <v>1436</v>
      </c>
      <c r="T87" s="101">
        <v>177.71</v>
      </c>
      <c r="U87" s="89">
        <v>1205</v>
      </c>
      <c r="V87" s="102" t="s">
        <v>446</v>
      </c>
      <c r="W87" s="99">
        <v>958</v>
      </c>
      <c r="X87" s="101"/>
      <c r="Y87" s="89"/>
      <c r="Z87" s="102"/>
      <c r="AA87" s="99"/>
      <c r="AB87" s="101"/>
      <c r="AC87" s="89"/>
      <c r="AE87" s="162"/>
    </row>
    <row r="88" spans="1:31" s="3" customFormat="1" x14ac:dyDescent="0.5">
      <c r="A88" s="162"/>
      <c r="B88" s="3" t="s">
        <v>172</v>
      </c>
      <c r="C88" s="3" t="s">
        <v>173</v>
      </c>
      <c r="D88" s="3" t="s">
        <v>42</v>
      </c>
      <c r="E88" s="3">
        <v>65021</v>
      </c>
      <c r="F88" s="38">
        <v>157.25</v>
      </c>
      <c r="G88" s="36">
        <v>1011</v>
      </c>
      <c r="H88" s="101">
        <v>250.47</v>
      </c>
      <c r="I88" s="89">
        <v>1700</v>
      </c>
      <c r="J88" s="102">
        <v>193.42</v>
      </c>
      <c r="K88" s="99">
        <v>1274</v>
      </c>
      <c r="L88" s="101">
        <v>174.95</v>
      </c>
      <c r="M88" s="89">
        <v>1138</v>
      </c>
      <c r="N88" s="102">
        <v>181.88</v>
      </c>
      <c r="O88" s="99">
        <v>1189</v>
      </c>
      <c r="P88" s="101">
        <v>137.91</v>
      </c>
      <c r="Q88" s="89">
        <v>900</v>
      </c>
      <c r="R88" s="38">
        <v>110.5</v>
      </c>
      <c r="S88" s="36">
        <v>690</v>
      </c>
      <c r="T88" s="101">
        <v>188.68</v>
      </c>
      <c r="U88" s="89">
        <v>1289</v>
      </c>
      <c r="V88" s="102" t="s">
        <v>447</v>
      </c>
      <c r="W88" s="99">
        <v>1214</v>
      </c>
      <c r="X88" s="101"/>
      <c r="Y88" s="89"/>
      <c r="Z88" s="102"/>
      <c r="AA88" s="99"/>
      <c r="AB88" s="101"/>
      <c r="AC88" s="89"/>
      <c r="AE88" s="162"/>
    </row>
    <row r="89" spans="1:31" s="3" customFormat="1" x14ac:dyDescent="0.5">
      <c r="A89" s="162"/>
      <c r="B89" s="3" t="s">
        <v>175</v>
      </c>
      <c r="C89" s="3" t="s">
        <v>176</v>
      </c>
      <c r="D89" s="3" t="s">
        <v>42</v>
      </c>
      <c r="E89" s="3">
        <v>64953</v>
      </c>
      <c r="F89" s="38">
        <v>110.97</v>
      </c>
      <c r="G89" s="36">
        <v>669</v>
      </c>
      <c r="H89" s="101">
        <v>115.44</v>
      </c>
      <c r="I89" s="89">
        <v>702</v>
      </c>
      <c r="J89" s="102">
        <v>100.56</v>
      </c>
      <c r="K89" s="99">
        <v>590</v>
      </c>
      <c r="L89" s="101">
        <v>111.69</v>
      </c>
      <c r="M89" s="89">
        <v>672</v>
      </c>
      <c r="N89" s="102">
        <v>109.25</v>
      </c>
      <c r="O89" s="99">
        <v>654</v>
      </c>
      <c r="P89" s="101">
        <v>109.33</v>
      </c>
      <c r="Q89" s="89">
        <v>681</v>
      </c>
      <c r="R89" s="38">
        <v>96.15</v>
      </c>
      <c r="S89" s="36">
        <v>580</v>
      </c>
      <c r="T89" s="101">
        <v>104.37</v>
      </c>
      <c r="U89" s="89">
        <v>643</v>
      </c>
      <c r="V89" s="102" t="s">
        <v>448</v>
      </c>
      <c r="W89" s="99">
        <v>671</v>
      </c>
      <c r="X89" s="101"/>
      <c r="Y89" s="89"/>
      <c r="Z89" s="102"/>
      <c r="AA89" s="99"/>
      <c r="AB89" s="101"/>
      <c r="AC89" s="89"/>
      <c r="AE89" s="162"/>
    </row>
    <row r="90" spans="1:31" s="3" customFormat="1" x14ac:dyDescent="0.5">
      <c r="A90" s="162"/>
      <c r="B90" s="3" t="s">
        <v>178</v>
      </c>
      <c r="C90" s="3" t="s">
        <v>179</v>
      </c>
      <c r="D90" s="3" t="s">
        <v>42</v>
      </c>
      <c r="E90" s="3">
        <v>65020</v>
      </c>
      <c r="F90" s="38">
        <v>112.47</v>
      </c>
      <c r="G90" s="36">
        <v>680</v>
      </c>
      <c r="H90" s="101">
        <v>212.05</v>
      </c>
      <c r="I90" s="89">
        <v>1416</v>
      </c>
      <c r="J90" s="102">
        <v>191.79</v>
      </c>
      <c r="K90" s="99">
        <v>1262</v>
      </c>
      <c r="L90" s="101">
        <v>191.11</v>
      </c>
      <c r="M90" s="89">
        <v>1257</v>
      </c>
      <c r="N90" s="102">
        <v>157.16999999999999</v>
      </c>
      <c r="O90" s="99">
        <v>1007</v>
      </c>
      <c r="P90" s="101">
        <v>108.55</v>
      </c>
      <c r="Q90" s="89">
        <v>675</v>
      </c>
      <c r="R90" s="38">
        <v>88.19</v>
      </c>
      <c r="S90" s="36">
        <v>519</v>
      </c>
      <c r="T90" s="101">
        <v>140.26</v>
      </c>
      <c r="U90" s="89">
        <v>918</v>
      </c>
      <c r="V90" s="102" t="s">
        <v>449</v>
      </c>
      <c r="W90" s="99">
        <v>1019</v>
      </c>
      <c r="X90" s="101"/>
      <c r="Y90" s="89"/>
      <c r="Z90" s="102"/>
      <c r="AA90" s="99"/>
      <c r="AB90" s="101"/>
      <c r="AC90" s="89"/>
      <c r="AE90" s="162"/>
    </row>
    <row r="91" spans="1:31" s="3" customFormat="1" x14ac:dyDescent="0.5">
      <c r="A91" s="162"/>
      <c r="B91" s="3" t="s">
        <v>181</v>
      </c>
      <c r="C91" s="3" t="s">
        <v>182</v>
      </c>
      <c r="D91" s="3" t="s">
        <v>39</v>
      </c>
      <c r="E91" s="3">
        <v>67792</v>
      </c>
      <c r="F91" s="38">
        <v>350.73</v>
      </c>
      <c r="G91" s="36">
        <v>2441</v>
      </c>
      <c r="H91" s="101">
        <v>258.58999999999997</v>
      </c>
      <c r="I91" s="89">
        <v>1760</v>
      </c>
      <c r="J91" s="102">
        <v>110.34</v>
      </c>
      <c r="K91" s="99">
        <v>662</v>
      </c>
      <c r="L91" s="101">
        <v>100.15</v>
      </c>
      <c r="M91" s="89">
        <v>587</v>
      </c>
      <c r="N91" s="102">
        <v>116.84</v>
      </c>
      <c r="O91" s="99">
        <v>710</v>
      </c>
      <c r="P91" s="101">
        <v>172.1</v>
      </c>
      <c r="Q91" s="89">
        <v>1162</v>
      </c>
      <c r="R91" s="38">
        <v>171.71</v>
      </c>
      <c r="S91" s="36">
        <v>1159</v>
      </c>
      <c r="T91" s="101">
        <v>111.15</v>
      </c>
      <c r="U91" s="89">
        <v>695</v>
      </c>
      <c r="V91" s="102" t="s">
        <v>450</v>
      </c>
      <c r="W91" s="99">
        <v>547</v>
      </c>
      <c r="X91" s="101"/>
      <c r="Y91" s="89"/>
      <c r="Z91" s="102"/>
      <c r="AA91" s="99"/>
      <c r="AB91" s="101"/>
      <c r="AC91" s="89"/>
      <c r="AE91" s="162"/>
    </row>
    <row r="92" spans="1:31" s="3" customFormat="1" x14ac:dyDescent="0.5">
      <c r="A92" s="162"/>
      <c r="B92" s="73" t="s">
        <v>184</v>
      </c>
      <c r="C92" s="73" t="s">
        <v>185</v>
      </c>
      <c r="D92" s="73"/>
      <c r="E92" s="73">
        <v>40464</v>
      </c>
      <c r="F92" s="38"/>
      <c r="G92" s="36"/>
      <c r="H92" s="101"/>
      <c r="I92" s="89"/>
      <c r="J92" s="102" t="s">
        <v>320</v>
      </c>
      <c r="K92" s="99" t="s">
        <v>320</v>
      </c>
      <c r="L92" s="101"/>
      <c r="M92" s="89"/>
      <c r="N92" s="102" t="s">
        <v>320</v>
      </c>
      <c r="O92" s="99" t="s">
        <v>320</v>
      </c>
      <c r="P92" s="101"/>
      <c r="Q92" s="89"/>
      <c r="R92" s="38"/>
      <c r="S92" s="36"/>
      <c r="T92" s="101"/>
      <c r="U92" s="89"/>
      <c r="V92" s="102"/>
      <c r="W92" s="99"/>
      <c r="X92" s="101"/>
      <c r="Y92" s="89"/>
      <c r="Z92" s="102"/>
      <c r="AA92" s="99"/>
      <c r="AB92" s="101"/>
      <c r="AC92" s="89"/>
      <c r="AE92" s="162"/>
    </row>
    <row r="93" spans="1:31" s="3" customFormat="1" x14ac:dyDescent="0.5">
      <c r="A93" s="162"/>
      <c r="B93" s="3" t="s">
        <v>187</v>
      </c>
      <c r="C93" s="3" t="s">
        <v>188</v>
      </c>
      <c r="D93" s="3" t="s">
        <v>42</v>
      </c>
      <c r="E93" s="3">
        <v>65461</v>
      </c>
      <c r="F93" s="38">
        <v>50.76</v>
      </c>
      <c r="G93" s="36">
        <v>224</v>
      </c>
      <c r="H93" s="101"/>
      <c r="I93" s="89">
        <v>781</v>
      </c>
      <c r="J93" s="102">
        <v>163.69</v>
      </c>
      <c r="K93" s="99">
        <v>1055</v>
      </c>
      <c r="L93" s="101">
        <v>264.97000000000003</v>
      </c>
      <c r="M93" s="89">
        <v>1801</v>
      </c>
      <c r="N93" s="102">
        <v>452.86</v>
      </c>
      <c r="O93" s="99">
        <v>3185</v>
      </c>
      <c r="P93" s="101">
        <v>588.39</v>
      </c>
      <c r="Q93" s="89">
        <v>4352</v>
      </c>
      <c r="R93" s="38">
        <v>642.15</v>
      </c>
      <c r="S93" s="36">
        <v>4764</v>
      </c>
      <c r="T93" s="101">
        <v>611.22</v>
      </c>
      <c r="U93" s="89">
        <v>4527</v>
      </c>
      <c r="V93" s="102" t="s">
        <v>451</v>
      </c>
      <c r="W93" s="99">
        <v>3642</v>
      </c>
      <c r="X93" s="101"/>
      <c r="Y93" s="89"/>
      <c r="Z93" s="102"/>
      <c r="AA93" s="99"/>
      <c r="AB93" s="101"/>
      <c r="AC93" s="89"/>
      <c r="AE93" s="162"/>
    </row>
    <row r="94" spans="1:31" s="3" customFormat="1" x14ac:dyDescent="0.5">
      <c r="A94" s="162"/>
      <c r="B94" s="3" t="s">
        <v>192</v>
      </c>
      <c r="C94" s="3" t="s">
        <v>193</v>
      </c>
      <c r="D94" s="3" t="s">
        <v>42</v>
      </c>
      <c r="E94" s="3">
        <v>67564</v>
      </c>
      <c r="F94" s="38">
        <v>30.34</v>
      </c>
      <c r="G94" s="36">
        <v>73</v>
      </c>
      <c r="H94" s="101">
        <v>44.54</v>
      </c>
      <c r="I94" s="89">
        <v>178</v>
      </c>
      <c r="J94" s="102">
        <v>42.45</v>
      </c>
      <c r="K94" s="99">
        <v>162</v>
      </c>
      <c r="L94" s="101">
        <v>46.26</v>
      </c>
      <c r="M94" s="89">
        <v>190</v>
      </c>
      <c r="N94" s="102">
        <v>58.75</v>
      </c>
      <c r="O94" s="99">
        <v>282</v>
      </c>
      <c r="P94" s="101">
        <v>91.84</v>
      </c>
      <c r="Q94" s="89">
        <v>547</v>
      </c>
      <c r="R94" s="38">
        <v>118.73</v>
      </c>
      <c r="S94" s="36">
        <v>753</v>
      </c>
      <c r="T94" s="101">
        <v>90.41</v>
      </c>
      <c r="U94" s="89">
        <v>536</v>
      </c>
      <c r="V94" s="102" t="s">
        <v>452</v>
      </c>
      <c r="W94" s="99">
        <v>340</v>
      </c>
      <c r="X94" s="101"/>
      <c r="Y94" s="89"/>
      <c r="Z94" s="102"/>
      <c r="AA94" s="99"/>
      <c r="AB94" s="101"/>
      <c r="AC94" s="89"/>
      <c r="AE94" s="162"/>
    </row>
    <row r="95" spans="1:31" s="3" customFormat="1" x14ac:dyDescent="0.5">
      <c r="A95" s="162"/>
      <c r="B95" s="3" t="s">
        <v>195</v>
      </c>
      <c r="C95" s="3" t="s">
        <v>196</v>
      </c>
      <c r="D95" s="3" t="s">
        <v>42</v>
      </c>
      <c r="E95" s="3">
        <v>67565</v>
      </c>
      <c r="F95" s="38">
        <v>117.6</v>
      </c>
      <c r="G95" s="36">
        <v>718</v>
      </c>
      <c r="H95" s="101">
        <v>133.84</v>
      </c>
      <c r="I95" s="89">
        <v>838</v>
      </c>
      <c r="J95" s="102">
        <v>136.26</v>
      </c>
      <c r="K95" s="99">
        <v>853</v>
      </c>
      <c r="L95" s="101">
        <v>132.59</v>
      </c>
      <c r="M95" s="89">
        <v>826</v>
      </c>
      <c r="N95" s="102">
        <v>119.16</v>
      </c>
      <c r="O95" s="99">
        <v>727</v>
      </c>
      <c r="P95" s="101">
        <v>106.72</v>
      </c>
      <c r="Q95" s="89">
        <v>661</v>
      </c>
      <c r="R95" s="38">
        <v>84.54</v>
      </c>
      <c r="S95" s="36">
        <v>491</v>
      </c>
      <c r="T95" s="101">
        <v>109.99</v>
      </c>
      <c r="U95" s="89">
        <v>686</v>
      </c>
      <c r="V95" s="102" t="s">
        <v>453</v>
      </c>
      <c r="W95" s="99">
        <v>653</v>
      </c>
      <c r="X95" s="101"/>
      <c r="Y95" s="89"/>
      <c r="Z95" s="102"/>
      <c r="AA95" s="99"/>
      <c r="AB95" s="101"/>
      <c r="AC95" s="89"/>
      <c r="AE95" s="162"/>
    </row>
    <row r="96" spans="1:31" s="3" customFormat="1" x14ac:dyDescent="0.5">
      <c r="A96" s="162"/>
      <c r="B96" s="3" t="s">
        <v>197</v>
      </c>
      <c r="C96" s="3" t="s">
        <v>198</v>
      </c>
      <c r="D96" s="3" t="s">
        <v>42</v>
      </c>
      <c r="E96" s="3">
        <v>67556</v>
      </c>
      <c r="F96" s="38">
        <v>53.34</v>
      </c>
      <c r="G96" s="36">
        <v>243</v>
      </c>
      <c r="H96" s="101">
        <v>81.48</v>
      </c>
      <c r="I96" s="89">
        <v>451</v>
      </c>
      <c r="J96" s="102" t="s">
        <v>320</v>
      </c>
      <c r="K96" s="99" t="s">
        <v>320</v>
      </c>
      <c r="L96" s="101"/>
      <c r="M96" s="89"/>
      <c r="N96" s="102" t="s">
        <v>320</v>
      </c>
      <c r="O96" s="99" t="s">
        <v>320</v>
      </c>
      <c r="P96" s="101"/>
      <c r="Q96" s="89"/>
      <c r="R96" s="38"/>
      <c r="S96" s="36"/>
      <c r="T96" s="101"/>
      <c r="U96" s="89"/>
      <c r="V96" s="102"/>
      <c r="W96" s="99"/>
      <c r="X96" s="101"/>
      <c r="Y96" s="89"/>
      <c r="Z96" s="102"/>
      <c r="AA96" s="99"/>
      <c r="AB96" s="101"/>
      <c r="AC96" s="89"/>
      <c r="AE96" s="162"/>
    </row>
    <row r="97" spans="1:31" s="3" customFormat="1" x14ac:dyDescent="0.5">
      <c r="A97" s="162"/>
      <c r="B97" s="3" t="s">
        <v>200</v>
      </c>
      <c r="C97" s="3" t="s">
        <v>201</v>
      </c>
      <c r="D97" s="3" t="s">
        <v>42</v>
      </c>
      <c r="E97" s="3">
        <v>71055</v>
      </c>
      <c r="F97" s="38">
        <v>40.08</v>
      </c>
      <c r="G97" s="36">
        <v>145</v>
      </c>
      <c r="H97" s="101">
        <v>39.67</v>
      </c>
      <c r="I97" s="89">
        <v>142</v>
      </c>
      <c r="J97" s="102">
        <v>36.340000000000003</v>
      </c>
      <c r="K97" s="99">
        <v>117</v>
      </c>
      <c r="L97" s="101">
        <v>44.35</v>
      </c>
      <c r="M97" s="89">
        <v>176</v>
      </c>
      <c r="N97" s="102">
        <v>45.3</v>
      </c>
      <c r="O97" s="99">
        <v>183</v>
      </c>
      <c r="P97" s="101">
        <v>50.47</v>
      </c>
      <c r="Q97" s="89">
        <v>230</v>
      </c>
      <c r="R97" s="38">
        <v>56.21</v>
      </c>
      <c r="S97" s="36">
        <v>274</v>
      </c>
      <c r="T97" s="101">
        <v>38.99</v>
      </c>
      <c r="U97" s="89">
        <v>142</v>
      </c>
      <c r="V97" s="102" t="s">
        <v>454</v>
      </c>
      <c r="W97" s="99">
        <v>98</v>
      </c>
      <c r="X97" s="101"/>
      <c r="Y97" s="89"/>
      <c r="Z97" s="102"/>
      <c r="AA97" s="99"/>
      <c r="AB97" s="101"/>
      <c r="AC97" s="89"/>
      <c r="AE97" s="162"/>
    </row>
    <row r="98" spans="1:31" s="3" customFormat="1" x14ac:dyDescent="0.5">
      <c r="A98" s="162"/>
      <c r="B98" s="3" t="s">
        <v>455</v>
      </c>
      <c r="C98" s="3" t="s">
        <v>108</v>
      </c>
      <c r="D98" s="3" t="s">
        <v>39</v>
      </c>
      <c r="E98" s="3">
        <v>67278</v>
      </c>
      <c r="F98" s="38">
        <v>265.22000000000003</v>
      </c>
      <c r="G98" s="36">
        <v>1809</v>
      </c>
      <c r="H98" s="101">
        <v>269.27999999999997</v>
      </c>
      <c r="I98" s="89">
        <v>1839</v>
      </c>
      <c r="J98" s="102">
        <v>209.44</v>
      </c>
      <c r="K98" s="99">
        <v>1392</v>
      </c>
      <c r="L98" s="101">
        <v>176.59</v>
      </c>
      <c r="M98" s="89">
        <v>1150</v>
      </c>
      <c r="N98" s="102">
        <v>124.32</v>
      </c>
      <c r="O98" s="99">
        <v>765</v>
      </c>
      <c r="P98" s="101">
        <v>114.68</v>
      </c>
      <c r="Q98" s="89">
        <v>722</v>
      </c>
      <c r="R98" s="38">
        <v>101.89</v>
      </c>
      <c r="S98" s="36">
        <v>624</v>
      </c>
      <c r="T98" s="101">
        <v>94.06</v>
      </c>
      <c r="U98" s="89">
        <v>564</v>
      </c>
      <c r="V98" s="102" t="s">
        <v>456</v>
      </c>
      <c r="W98" s="99">
        <v>611</v>
      </c>
      <c r="X98" s="101"/>
      <c r="Y98" s="89"/>
      <c r="Z98" s="102"/>
      <c r="AA98" s="99"/>
      <c r="AB98" s="101"/>
      <c r="AC98" s="89"/>
      <c r="AE98" s="162"/>
    </row>
    <row r="99" spans="1:31" s="3" customFormat="1" x14ac:dyDescent="0.5">
      <c r="A99" s="162"/>
      <c r="B99" s="3" t="s">
        <v>203</v>
      </c>
      <c r="C99" s="3" t="s">
        <v>204</v>
      </c>
      <c r="D99" s="3" t="s">
        <v>42</v>
      </c>
      <c r="E99" s="3">
        <v>67614</v>
      </c>
      <c r="F99" s="38">
        <v>23.03</v>
      </c>
      <c r="G99" s="36">
        <v>19</v>
      </c>
      <c r="H99" s="101">
        <v>23.16</v>
      </c>
      <c r="I99" s="89">
        <v>20</v>
      </c>
      <c r="J99" s="102">
        <v>22.77</v>
      </c>
      <c r="K99" s="99">
        <v>17</v>
      </c>
      <c r="L99" s="101">
        <v>23.17</v>
      </c>
      <c r="M99" s="89">
        <v>20</v>
      </c>
      <c r="N99" s="102">
        <v>22.9</v>
      </c>
      <c r="O99" s="99">
        <v>18</v>
      </c>
      <c r="P99" s="101">
        <v>23.07</v>
      </c>
      <c r="Q99" s="89">
        <v>20</v>
      </c>
      <c r="R99" s="38">
        <v>22.81</v>
      </c>
      <c r="S99" s="36">
        <v>18</v>
      </c>
      <c r="T99" s="101">
        <v>22.81</v>
      </c>
      <c r="U99" s="89">
        <v>18</v>
      </c>
      <c r="V99" s="102" t="s">
        <v>457</v>
      </c>
      <c r="W99" s="99">
        <v>45</v>
      </c>
      <c r="X99" s="101"/>
      <c r="Y99" s="89"/>
      <c r="Z99" s="102"/>
      <c r="AA99" s="99"/>
      <c r="AB99" s="101"/>
      <c r="AC99" s="89"/>
      <c r="AE99" s="162"/>
    </row>
    <row r="100" spans="1:31" s="3" customFormat="1" x14ac:dyDescent="0.5">
      <c r="A100" s="162"/>
      <c r="B100" s="3" t="s">
        <v>205</v>
      </c>
      <c r="C100" s="3" t="s">
        <v>206</v>
      </c>
      <c r="D100" s="3" t="s">
        <v>42</v>
      </c>
      <c r="E100" s="3">
        <v>67613</v>
      </c>
      <c r="F100" s="38">
        <v>147.1</v>
      </c>
      <c r="G100" s="36">
        <v>936</v>
      </c>
      <c r="H100" s="101">
        <v>161.32</v>
      </c>
      <c r="I100" s="89">
        <v>1040</v>
      </c>
      <c r="J100" s="102">
        <v>133.94999999999999</v>
      </c>
      <c r="K100" s="99">
        <v>836</v>
      </c>
      <c r="L100" s="101">
        <v>170.61</v>
      </c>
      <c r="M100" s="89">
        <v>1106</v>
      </c>
      <c r="N100" s="102">
        <v>186.49</v>
      </c>
      <c r="O100" s="99">
        <v>1223</v>
      </c>
      <c r="P100" s="101">
        <v>224.95</v>
      </c>
      <c r="Q100" s="89">
        <v>1567</v>
      </c>
      <c r="R100" s="38">
        <v>224.56</v>
      </c>
      <c r="S100" s="36">
        <v>1564</v>
      </c>
      <c r="T100" s="101">
        <v>228.09</v>
      </c>
      <c r="U100" s="89">
        <v>1591</v>
      </c>
      <c r="V100" s="102" t="s">
        <v>458</v>
      </c>
      <c r="W100" s="99">
        <v>1270</v>
      </c>
      <c r="X100" s="101"/>
      <c r="Y100" s="89"/>
      <c r="Z100" s="102"/>
      <c r="AA100" s="99"/>
      <c r="AB100" s="101"/>
      <c r="AC100" s="89"/>
      <c r="AE100" s="162"/>
    </row>
    <row r="101" spans="1:31" s="3" customFormat="1" x14ac:dyDescent="0.5">
      <c r="A101" s="162"/>
      <c r="B101" s="3" t="s">
        <v>208</v>
      </c>
      <c r="C101" s="3" t="s">
        <v>209</v>
      </c>
      <c r="D101" s="3" t="s">
        <v>42</v>
      </c>
      <c r="E101" s="3">
        <v>67611</v>
      </c>
      <c r="F101" s="38">
        <v>27.63</v>
      </c>
      <c r="G101" s="36">
        <v>53</v>
      </c>
      <c r="H101" s="101">
        <v>23.3</v>
      </c>
      <c r="I101" s="89">
        <v>21</v>
      </c>
      <c r="J101" s="102">
        <v>22.9</v>
      </c>
      <c r="K101" s="99">
        <v>18</v>
      </c>
      <c r="L101" s="101">
        <v>26.43</v>
      </c>
      <c r="M101" s="89">
        <v>44</v>
      </c>
      <c r="N101" s="102">
        <v>36.21</v>
      </c>
      <c r="O101" s="99">
        <v>116</v>
      </c>
      <c r="P101" s="101">
        <v>48.26</v>
      </c>
      <c r="Q101" s="89">
        <v>213</v>
      </c>
      <c r="R101" s="38">
        <v>56.35</v>
      </c>
      <c r="S101" s="36">
        <v>275</v>
      </c>
      <c r="T101" s="101">
        <v>24.12</v>
      </c>
      <c r="U101" s="89">
        <v>28</v>
      </c>
      <c r="V101" s="102" t="s">
        <v>459</v>
      </c>
      <c r="W101" s="99">
        <v>30</v>
      </c>
      <c r="X101" s="101"/>
      <c r="Y101" s="89"/>
      <c r="Z101" s="102"/>
      <c r="AA101" s="99"/>
      <c r="AB101" s="101"/>
      <c r="AC101" s="89"/>
      <c r="AE101" s="162"/>
    </row>
    <row r="102" spans="1:31" s="3" customFormat="1" x14ac:dyDescent="0.5">
      <c r="A102" s="162"/>
      <c r="B102" s="3" t="s">
        <v>211</v>
      </c>
      <c r="C102" s="3" t="s">
        <v>212</v>
      </c>
      <c r="D102" s="3" t="s">
        <v>42</v>
      </c>
      <c r="E102" s="3">
        <v>67108</v>
      </c>
      <c r="F102" s="38">
        <v>140.19999999999999</v>
      </c>
      <c r="G102" s="36">
        <v>885</v>
      </c>
      <c r="H102" s="101">
        <v>209.2</v>
      </c>
      <c r="I102" s="89">
        <v>1395</v>
      </c>
      <c r="J102" s="102">
        <v>166.54</v>
      </c>
      <c r="K102" s="99">
        <v>1076</v>
      </c>
      <c r="L102" s="101">
        <v>133.13999999999999</v>
      </c>
      <c r="M102" s="89">
        <v>830</v>
      </c>
      <c r="N102" s="102">
        <v>92.68</v>
      </c>
      <c r="O102" s="99">
        <v>532</v>
      </c>
      <c r="P102" s="101">
        <v>90.54</v>
      </c>
      <c r="Q102" s="89">
        <v>537</v>
      </c>
      <c r="R102" s="38">
        <v>131.63999999999999</v>
      </c>
      <c r="S102" s="36">
        <v>852</v>
      </c>
      <c r="T102" s="101">
        <v>112.73</v>
      </c>
      <c r="U102" s="89">
        <v>707</v>
      </c>
      <c r="V102" s="102" t="s">
        <v>453</v>
      </c>
      <c r="W102" s="99">
        <v>653</v>
      </c>
      <c r="X102" s="101"/>
      <c r="Y102" s="89"/>
      <c r="Z102" s="102"/>
      <c r="AA102" s="99"/>
      <c r="AB102" s="101"/>
      <c r="AC102" s="89"/>
      <c r="AE102" s="162"/>
    </row>
    <row r="103" spans="1:31" s="3" customFormat="1" x14ac:dyDescent="0.5">
      <c r="A103" s="162"/>
      <c r="B103" s="3" t="s">
        <v>214</v>
      </c>
      <c r="C103" s="3" t="s">
        <v>215</v>
      </c>
      <c r="D103" s="3" t="s">
        <v>42</v>
      </c>
      <c r="E103" s="3">
        <v>57837</v>
      </c>
      <c r="F103" s="38">
        <v>159.82</v>
      </c>
      <c r="G103" s="36">
        <v>1030</v>
      </c>
      <c r="H103" s="101">
        <v>132.62</v>
      </c>
      <c r="I103" s="89">
        <v>829</v>
      </c>
      <c r="J103" s="102">
        <v>62.55</v>
      </c>
      <c r="K103" s="99">
        <v>310</v>
      </c>
      <c r="L103" s="101">
        <v>72.19</v>
      </c>
      <c r="M103" s="89">
        <v>381</v>
      </c>
      <c r="N103" s="102">
        <v>66.48</v>
      </c>
      <c r="O103" s="99">
        <v>339</v>
      </c>
      <c r="P103" s="101">
        <v>69.790000000000006</v>
      </c>
      <c r="Q103" s="89">
        <v>378</v>
      </c>
      <c r="R103" s="38">
        <v>62.48</v>
      </c>
      <c r="S103" s="36">
        <v>322</v>
      </c>
      <c r="T103" s="101">
        <v>60.13</v>
      </c>
      <c r="U103" s="89">
        <v>304</v>
      </c>
      <c r="V103" s="102" t="s">
        <v>460</v>
      </c>
      <c r="W103" s="99">
        <v>303</v>
      </c>
      <c r="X103" s="101"/>
      <c r="Y103" s="89"/>
      <c r="Z103" s="102"/>
      <c r="AA103" s="99"/>
      <c r="AB103" s="101"/>
      <c r="AC103" s="89"/>
      <c r="AE103" s="162"/>
    </row>
    <row r="104" spans="1:31" s="3" customFormat="1" x14ac:dyDescent="0.5">
      <c r="A104" s="162"/>
      <c r="B104" s="3" t="s">
        <v>217</v>
      </c>
      <c r="C104" s="3" t="s">
        <v>218</v>
      </c>
      <c r="D104" s="3" t="s">
        <v>42</v>
      </c>
      <c r="E104" s="3">
        <v>49384</v>
      </c>
      <c r="F104" s="38">
        <v>26.28</v>
      </c>
      <c r="G104" s="36">
        <v>43</v>
      </c>
      <c r="H104" s="101">
        <v>29.93</v>
      </c>
      <c r="I104" s="89">
        <v>70</v>
      </c>
      <c r="J104" s="102" t="s">
        <v>320</v>
      </c>
      <c r="K104" s="99" t="s">
        <v>320</v>
      </c>
      <c r="L104" s="101"/>
      <c r="M104" s="89"/>
      <c r="N104" s="102" t="s">
        <v>320</v>
      </c>
      <c r="O104" s="99" t="s">
        <v>320</v>
      </c>
      <c r="P104" s="101"/>
      <c r="Q104" s="89"/>
      <c r="R104" s="38"/>
      <c r="S104" s="36"/>
      <c r="T104" s="101"/>
      <c r="U104" s="89"/>
      <c r="V104" s="102"/>
      <c r="W104" s="99"/>
      <c r="X104" s="101"/>
      <c r="Y104" s="89"/>
      <c r="Z104" s="102"/>
      <c r="AA104" s="99"/>
      <c r="AB104" s="101"/>
      <c r="AC104" s="89"/>
      <c r="AE104" s="162"/>
    </row>
    <row r="105" spans="1:31" s="3" customFormat="1" x14ac:dyDescent="0.5">
      <c r="A105" s="162"/>
      <c r="B105" s="73" t="s">
        <v>220</v>
      </c>
      <c r="C105" s="73" t="s">
        <v>221</v>
      </c>
      <c r="D105" s="73"/>
      <c r="E105" s="73">
        <v>49383</v>
      </c>
      <c r="F105" s="38"/>
      <c r="G105" s="36"/>
      <c r="H105" s="101"/>
      <c r="I105" s="89"/>
      <c r="J105" s="102" t="s">
        <v>320</v>
      </c>
      <c r="K105" s="99" t="s">
        <v>320</v>
      </c>
      <c r="L105" s="101"/>
      <c r="M105" s="89"/>
      <c r="N105" s="102" t="s">
        <v>320</v>
      </c>
      <c r="O105" s="99" t="s">
        <v>320</v>
      </c>
      <c r="P105" s="101"/>
      <c r="Q105" s="89"/>
      <c r="R105" s="38"/>
      <c r="S105" s="36"/>
      <c r="T105" s="101"/>
      <c r="U105" s="89"/>
      <c r="V105" s="102"/>
      <c r="W105" s="99"/>
      <c r="X105" s="101"/>
      <c r="Y105" s="89"/>
      <c r="Z105" s="102"/>
      <c r="AA105" s="99"/>
      <c r="AB105" s="101"/>
      <c r="AC105" s="89"/>
      <c r="AE105" s="162"/>
    </row>
    <row r="106" spans="1:31" s="3" customFormat="1" x14ac:dyDescent="0.5">
      <c r="A106" s="162"/>
      <c r="F106" s="38"/>
      <c r="G106" s="36"/>
      <c r="H106" s="101"/>
      <c r="I106" s="89"/>
      <c r="J106" s="102" t="s">
        <v>320</v>
      </c>
      <c r="K106" s="99" t="s">
        <v>320</v>
      </c>
      <c r="L106" s="101"/>
      <c r="M106" s="89"/>
      <c r="N106" s="102" t="s">
        <v>320</v>
      </c>
      <c r="O106" s="99" t="s">
        <v>320</v>
      </c>
      <c r="P106" s="101"/>
      <c r="Q106" s="89"/>
      <c r="R106" s="38"/>
      <c r="S106" s="36"/>
      <c r="T106" s="101"/>
      <c r="U106" s="89"/>
      <c r="V106" s="102"/>
      <c r="W106" s="99"/>
      <c r="X106" s="101"/>
      <c r="Y106" s="89"/>
      <c r="Z106" s="102"/>
      <c r="AA106" s="99"/>
      <c r="AB106" s="101"/>
      <c r="AC106" s="89"/>
      <c r="AE106" s="162"/>
    </row>
    <row r="107" spans="1:31" s="3" customFormat="1" x14ac:dyDescent="0.5">
      <c r="A107" s="162"/>
      <c r="B107" s="3" t="s">
        <v>228</v>
      </c>
      <c r="C107" s="3" t="s">
        <v>461</v>
      </c>
      <c r="D107" s="3" t="s">
        <v>39</v>
      </c>
      <c r="E107" s="3">
        <v>54342</v>
      </c>
      <c r="F107" s="38"/>
      <c r="G107" s="36"/>
      <c r="H107" s="101">
        <v>69.430000000000007</v>
      </c>
      <c r="I107" s="89">
        <v>362</v>
      </c>
      <c r="J107" s="102"/>
      <c r="K107" s="99" t="s">
        <v>320</v>
      </c>
      <c r="L107" s="101"/>
      <c r="M107" s="89"/>
      <c r="N107" s="102" t="s">
        <v>320</v>
      </c>
      <c r="O107" s="99" t="s">
        <v>320</v>
      </c>
      <c r="P107" s="101"/>
      <c r="Q107" s="89"/>
      <c r="R107" s="38"/>
      <c r="S107" s="36"/>
      <c r="T107" s="101"/>
      <c r="U107" s="89"/>
      <c r="V107" s="102"/>
      <c r="W107" s="99"/>
      <c r="X107" s="101"/>
      <c r="Y107" s="89"/>
      <c r="Z107" s="102"/>
      <c r="AA107" s="99"/>
      <c r="AB107" s="101"/>
      <c r="AC107" s="89"/>
      <c r="AE107" s="162"/>
    </row>
    <row r="108" spans="1:31" s="3" customFormat="1" x14ac:dyDescent="0.5">
      <c r="A108" s="162"/>
      <c r="B108" s="3" t="s">
        <v>228</v>
      </c>
      <c r="C108" s="3" t="s">
        <v>462</v>
      </c>
      <c r="D108" s="3" t="s">
        <v>43</v>
      </c>
      <c r="E108" s="3">
        <v>55256</v>
      </c>
      <c r="F108" s="38"/>
      <c r="G108" s="36"/>
      <c r="H108" s="101">
        <v>1639.5</v>
      </c>
      <c r="I108" s="89">
        <v>10560</v>
      </c>
      <c r="J108" s="102" t="s">
        <v>320</v>
      </c>
      <c r="K108" s="99" t="s">
        <v>320</v>
      </c>
      <c r="L108" s="101"/>
      <c r="M108" s="89"/>
      <c r="N108" s="102" t="s">
        <v>320</v>
      </c>
      <c r="O108" s="99" t="s">
        <v>320</v>
      </c>
      <c r="P108" s="101"/>
      <c r="Q108" s="89"/>
      <c r="R108" s="38"/>
      <c r="S108" s="36"/>
      <c r="T108" s="101"/>
      <c r="U108" s="89"/>
      <c r="V108" s="102"/>
      <c r="W108" s="99"/>
      <c r="X108" s="101"/>
      <c r="Y108" s="89"/>
      <c r="Z108" s="102"/>
      <c r="AA108" s="99"/>
      <c r="AB108" s="101"/>
      <c r="AC108" s="89"/>
      <c r="AE108" s="162"/>
    </row>
    <row r="109" spans="1:31" s="3" customFormat="1" x14ac:dyDescent="0.5">
      <c r="A109" s="162"/>
      <c r="B109" s="3" t="s">
        <v>228</v>
      </c>
      <c r="C109" s="3" t="s">
        <v>463</v>
      </c>
      <c r="D109" s="3" t="s">
        <v>305</v>
      </c>
      <c r="E109" s="3">
        <v>50552</v>
      </c>
      <c r="F109" s="38">
        <v>120825.22</v>
      </c>
      <c r="G109" s="36">
        <v>1396800</v>
      </c>
      <c r="H109" s="101">
        <v>118503.81</v>
      </c>
      <c r="I109" s="89">
        <v>1307200</v>
      </c>
      <c r="J109" s="102">
        <v>117118.49</v>
      </c>
      <c r="K109" s="99">
        <v>1200000</v>
      </c>
      <c r="L109" s="101">
        <v>103939.19</v>
      </c>
      <c r="M109" s="89">
        <v>1113600</v>
      </c>
      <c r="N109" s="102">
        <v>72396.67</v>
      </c>
      <c r="O109" s="99">
        <v>864000</v>
      </c>
      <c r="P109" s="101">
        <v>64565.33</v>
      </c>
      <c r="Q109" s="89">
        <v>750400</v>
      </c>
      <c r="R109" s="38">
        <v>64117.75</v>
      </c>
      <c r="S109" s="36">
        <v>780800</v>
      </c>
      <c r="T109" s="101">
        <v>61979.360000000001</v>
      </c>
      <c r="U109" s="89">
        <v>707200</v>
      </c>
      <c r="V109" s="102" t="s">
        <v>464</v>
      </c>
      <c r="W109" s="99">
        <v>675200</v>
      </c>
      <c r="X109" s="101"/>
      <c r="Y109" s="89"/>
      <c r="Z109" s="102"/>
      <c r="AA109" s="99"/>
      <c r="AB109" s="101"/>
      <c r="AC109" s="89"/>
      <c r="AE109" s="162"/>
    </row>
    <row r="110" spans="1:31" s="3" customFormat="1" x14ac:dyDescent="0.5">
      <c r="A110" s="162"/>
      <c r="B110" s="3" t="s">
        <v>228</v>
      </c>
      <c r="C110" s="3" t="s">
        <v>233</v>
      </c>
      <c r="D110" s="3" t="s">
        <v>305</v>
      </c>
      <c r="E110" s="3">
        <v>61519</v>
      </c>
      <c r="F110" s="38">
        <v>8060.3</v>
      </c>
      <c r="G110" s="36">
        <v>81792</v>
      </c>
      <c r="H110" s="101">
        <v>9571.0300000000007</v>
      </c>
      <c r="I110" s="89">
        <v>78336</v>
      </c>
      <c r="J110" s="102">
        <v>8969.5</v>
      </c>
      <c r="K110" s="99">
        <v>72000</v>
      </c>
      <c r="L110" s="101">
        <v>7403.11</v>
      </c>
      <c r="M110" s="89">
        <v>69120</v>
      </c>
      <c r="N110" s="102">
        <v>5942.64</v>
      </c>
      <c r="O110" s="99">
        <v>60480</v>
      </c>
      <c r="P110" s="101">
        <v>4166.58</v>
      </c>
      <c r="Q110" s="89">
        <v>42912</v>
      </c>
      <c r="R110" s="38">
        <v>3916.44</v>
      </c>
      <c r="S110" s="36">
        <v>43488</v>
      </c>
      <c r="T110" s="101">
        <v>3860</v>
      </c>
      <c r="U110" s="89">
        <v>40032</v>
      </c>
      <c r="V110" s="102" t="s">
        <v>465</v>
      </c>
      <c r="W110" s="99">
        <v>42336</v>
      </c>
      <c r="X110" s="101"/>
      <c r="Y110" s="89"/>
      <c r="Z110" s="102"/>
      <c r="AA110" s="99"/>
      <c r="AB110" s="101"/>
      <c r="AC110" s="89"/>
      <c r="AE110" s="162"/>
    </row>
    <row r="111" spans="1:31" s="3" customFormat="1" x14ac:dyDescent="0.5">
      <c r="A111" s="162"/>
      <c r="B111" s="3" t="s">
        <v>228</v>
      </c>
      <c r="C111" s="3" t="s">
        <v>466</v>
      </c>
      <c r="D111" s="3" t="s">
        <v>43</v>
      </c>
      <c r="E111" s="3">
        <v>56258</v>
      </c>
      <c r="F111" s="38">
        <v>548.08000000000004</v>
      </c>
      <c r="G111" s="36">
        <v>4440</v>
      </c>
      <c r="H111" s="101">
        <v>507.13</v>
      </c>
      <c r="I111" s="89">
        <v>3800</v>
      </c>
      <c r="J111" s="102" t="s">
        <v>320</v>
      </c>
      <c r="K111" s="99" t="s">
        <v>320</v>
      </c>
      <c r="L111" s="101"/>
      <c r="M111" s="89"/>
      <c r="N111" s="102" t="s">
        <v>320</v>
      </c>
      <c r="O111" s="99" t="s">
        <v>320</v>
      </c>
      <c r="P111" s="101"/>
      <c r="Q111" s="89"/>
      <c r="R111" s="38"/>
      <c r="S111" s="36"/>
      <c r="T111" s="101"/>
      <c r="U111" s="89"/>
      <c r="V111" s="102"/>
      <c r="W111" s="99"/>
      <c r="X111" s="101"/>
      <c r="Y111" s="89"/>
      <c r="Z111" s="102"/>
      <c r="AA111" s="99"/>
      <c r="AB111" s="101"/>
      <c r="AC111" s="89"/>
      <c r="AE111" s="162"/>
    </row>
    <row r="112" spans="1:31" s="3" customFormat="1" x14ac:dyDescent="0.5">
      <c r="A112" s="162"/>
      <c r="B112" s="3" t="s">
        <v>228</v>
      </c>
      <c r="C112" s="3" t="s">
        <v>467</v>
      </c>
      <c r="D112" s="3" t="s">
        <v>43</v>
      </c>
      <c r="E112" s="3">
        <v>55678</v>
      </c>
      <c r="F112" s="38">
        <v>408.51</v>
      </c>
      <c r="G112" s="36">
        <v>3000</v>
      </c>
      <c r="H112" s="101">
        <v>549.30999999999995</v>
      </c>
      <c r="I112" s="89">
        <v>4200</v>
      </c>
      <c r="J112" s="102">
        <v>459.2</v>
      </c>
      <c r="K112" s="99">
        <v>3200</v>
      </c>
      <c r="L112" s="101">
        <v>549.91999999999996</v>
      </c>
      <c r="M112" s="89">
        <v>2900</v>
      </c>
      <c r="N112" s="102">
        <v>511.66</v>
      </c>
      <c r="O112" s="99">
        <v>3500</v>
      </c>
      <c r="P112" s="101">
        <v>639.77</v>
      </c>
      <c r="Q112" s="89">
        <v>5000</v>
      </c>
      <c r="R112" s="38">
        <v>893.44</v>
      </c>
      <c r="S112" s="36">
        <v>7400</v>
      </c>
      <c r="T112" s="101">
        <v>676.83</v>
      </c>
      <c r="U112" s="89">
        <v>5000</v>
      </c>
      <c r="V112" s="102" t="s">
        <v>468</v>
      </c>
      <c r="W112" s="99">
        <v>3400</v>
      </c>
      <c r="X112" s="101"/>
      <c r="Y112" s="89"/>
      <c r="Z112" s="102"/>
      <c r="AA112" s="99"/>
      <c r="AB112" s="101"/>
      <c r="AC112" s="89"/>
      <c r="AE112" s="162"/>
    </row>
    <row r="113" spans="1:43" s="3" customFormat="1" x14ac:dyDescent="0.5">
      <c r="A113" s="162"/>
      <c r="F113" s="38"/>
      <c r="G113" s="36"/>
      <c r="H113" s="101"/>
      <c r="I113" s="89"/>
      <c r="J113" s="98" t="s">
        <v>320</v>
      </c>
      <c r="K113" s="99" t="s">
        <v>320</v>
      </c>
      <c r="L113" s="101"/>
      <c r="M113" s="89"/>
      <c r="N113" s="98" t="s">
        <v>320</v>
      </c>
      <c r="O113" s="99" t="s">
        <v>320</v>
      </c>
      <c r="P113" s="89"/>
      <c r="Q113" s="100" t="s">
        <v>320</v>
      </c>
      <c r="R113" s="38"/>
      <c r="S113" s="36"/>
      <c r="T113" s="101"/>
      <c r="U113" s="89"/>
      <c r="V113" s="98"/>
      <c r="W113" s="99"/>
      <c r="X113" s="101"/>
      <c r="Y113" s="89"/>
      <c r="Z113" s="98"/>
      <c r="AA113" s="99"/>
      <c r="AB113" s="89"/>
      <c r="AC113" s="100"/>
      <c r="AE113" s="162"/>
    </row>
    <row r="114" spans="1:43" s="3" customFormat="1" x14ac:dyDescent="0.5">
      <c r="A114" s="162"/>
      <c r="B114" s="3" t="s">
        <v>469</v>
      </c>
      <c r="C114" s="3" t="s">
        <v>470</v>
      </c>
      <c r="F114" s="38">
        <v>117.27</v>
      </c>
      <c r="G114" s="36">
        <v>400</v>
      </c>
      <c r="H114" s="101">
        <v>53.2</v>
      </c>
      <c r="I114" s="89"/>
      <c r="J114" s="98" t="s">
        <v>320</v>
      </c>
      <c r="K114" s="99" t="s">
        <v>320</v>
      </c>
      <c r="L114" s="101"/>
      <c r="M114" s="89"/>
      <c r="N114" s="98" t="s">
        <v>320</v>
      </c>
      <c r="O114" s="99" t="s">
        <v>320</v>
      </c>
      <c r="P114" s="89"/>
      <c r="Q114" s="100" t="s">
        <v>320</v>
      </c>
      <c r="R114" s="38"/>
      <c r="S114" s="36"/>
      <c r="T114" s="101"/>
      <c r="U114" s="89"/>
      <c r="V114" s="98"/>
      <c r="W114" s="99"/>
      <c r="X114" s="101"/>
      <c r="Y114" s="89"/>
      <c r="Z114" s="98"/>
      <c r="AA114" s="99"/>
      <c r="AB114" s="89"/>
      <c r="AC114" s="100"/>
      <c r="AE114" s="162"/>
    </row>
    <row r="115" spans="1:43" s="3" customFormat="1" x14ac:dyDescent="0.5">
      <c r="A115" s="162"/>
      <c r="B115" s="3" t="s">
        <v>471</v>
      </c>
      <c r="C115" s="3" t="s">
        <v>470</v>
      </c>
      <c r="F115" s="38">
        <v>44.82</v>
      </c>
      <c r="G115" s="36"/>
      <c r="H115" s="101">
        <v>45.18</v>
      </c>
      <c r="I115" s="89"/>
      <c r="J115" s="98" t="s">
        <v>320</v>
      </c>
      <c r="K115" s="99" t="s">
        <v>320</v>
      </c>
      <c r="L115" s="101"/>
      <c r="M115" s="89"/>
      <c r="N115" s="98" t="s">
        <v>320</v>
      </c>
      <c r="O115" s="99" t="s">
        <v>320</v>
      </c>
      <c r="P115" s="89"/>
      <c r="Q115" s="100" t="s">
        <v>320</v>
      </c>
      <c r="R115" s="38"/>
      <c r="S115" s="36"/>
      <c r="T115" s="101"/>
      <c r="U115" s="89"/>
      <c r="V115" s="98"/>
      <c r="W115" s="99"/>
      <c r="X115" s="101"/>
      <c r="Y115" s="89"/>
      <c r="Z115" s="98"/>
      <c r="AA115" s="99"/>
      <c r="AB115" s="89"/>
      <c r="AC115" s="100"/>
      <c r="AE115" s="162"/>
    </row>
    <row r="116" spans="1:43" s="3" customFormat="1" x14ac:dyDescent="0.5">
      <c r="A116" s="162"/>
      <c r="B116" s="3" t="s">
        <v>472</v>
      </c>
      <c r="C116" s="3" t="s">
        <v>470</v>
      </c>
      <c r="F116" s="38">
        <v>59.13</v>
      </c>
      <c r="G116" s="36"/>
      <c r="H116" s="101">
        <v>59.4</v>
      </c>
      <c r="I116" s="89"/>
      <c r="J116" s="98" t="s">
        <v>320</v>
      </c>
      <c r="K116" s="99" t="s">
        <v>320</v>
      </c>
      <c r="L116" s="101"/>
      <c r="M116" s="89"/>
      <c r="N116" s="98" t="s">
        <v>320</v>
      </c>
      <c r="O116" s="99" t="s">
        <v>320</v>
      </c>
      <c r="P116" s="89"/>
      <c r="Q116" s="100" t="s">
        <v>320</v>
      </c>
      <c r="R116" s="38"/>
      <c r="S116" s="36"/>
      <c r="T116" s="101"/>
      <c r="U116" s="89"/>
      <c r="V116" s="98"/>
      <c r="W116" s="99"/>
      <c r="X116" s="101"/>
      <c r="Y116" s="89"/>
      <c r="Z116" s="98"/>
      <c r="AA116" s="99"/>
      <c r="AB116" s="89"/>
      <c r="AC116" s="100"/>
      <c r="AE116" s="162"/>
    </row>
    <row r="117" spans="1:43" s="3" customFormat="1" x14ac:dyDescent="0.5">
      <c r="A117" s="162"/>
      <c r="B117" s="3" t="s">
        <v>473</v>
      </c>
      <c r="C117" s="3" t="s">
        <v>470</v>
      </c>
      <c r="F117" s="38">
        <v>42.55</v>
      </c>
      <c r="G117" s="36"/>
      <c r="H117" s="101">
        <v>42.83</v>
      </c>
      <c r="I117" s="89"/>
      <c r="J117" s="98" t="s">
        <v>320</v>
      </c>
      <c r="K117" s="99" t="s">
        <v>320</v>
      </c>
      <c r="L117" s="101"/>
      <c r="M117" s="89"/>
      <c r="N117" s="98" t="s">
        <v>320</v>
      </c>
      <c r="O117" s="99" t="s">
        <v>320</v>
      </c>
      <c r="P117" s="89"/>
      <c r="Q117" s="100" t="s">
        <v>320</v>
      </c>
      <c r="R117" s="38"/>
      <c r="S117" s="36"/>
      <c r="T117" s="101"/>
      <c r="U117" s="89"/>
      <c r="V117" s="98"/>
      <c r="W117" s="99"/>
      <c r="X117" s="101"/>
      <c r="Y117" s="89"/>
      <c r="Z117" s="98"/>
      <c r="AA117" s="99"/>
      <c r="AB117" s="89"/>
      <c r="AC117" s="100"/>
      <c r="AE117" s="162"/>
    </row>
    <row r="118" spans="1:43" s="3" customFormat="1" x14ac:dyDescent="0.5">
      <c r="A118" s="162"/>
      <c r="B118" s="3" t="s">
        <v>353</v>
      </c>
      <c r="C118" s="3" t="s">
        <v>470</v>
      </c>
      <c r="F118" s="38">
        <v>7.47</v>
      </c>
      <c r="G118" s="36"/>
      <c r="H118" s="101">
        <v>7.53</v>
      </c>
      <c r="I118" s="89"/>
      <c r="J118" s="98" t="s">
        <v>320</v>
      </c>
      <c r="K118" s="99" t="s">
        <v>320</v>
      </c>
      <c r="L118" s="101"/>
      <c r="M118" s="89"/>
      <c r="N118" s="98" t="s">
        <v>320</v>
      </c>
      <c r="O118" s="99" t="s">
        <v>320</v>
      </c>
      <c r="P118" s="89"/>
      <c r="Q118" s="100" t="s">
        <v>320</v>
      </c>
      <c r="R118" s="38"/>
      <c r="S118" s="36"/>
      <c r="T118" s="101"/>
      <c r="U118" s="89"/>
      <c r="V118" s="98"/>
      <c r="W118" s="99"/>
      <c r="X118" s="101"/>
      <c r="Y118" s="89"/>
      <c r="Z118" s="98"/>
      <c r="AA118" s="99"/>
      <c r="AB118" s="89"/>
      <c r="AC118" s="100"/>
      <c r="AE118" s="162"/>
    </row>
    <row r="119" spans="1:43" s="3" customFormat="1" x14ac:dyDescent="0.5">
      <c r="A119" s="162"/>
      <c r="B119" s="3" t="s">
        <v>474</v>
      </c>
      <c r="F119" s="38"/>
      <c r="G119" s="36"/>
      <c r="H119" s="89"/>
      <c r="I119" s="89"/>
      <c r="J119" s="98" t="s">
        <v>320</v>
      </c>
      <c r="K119" s="99" t="s">
        <v>320</v>
      </c>
      <c r="L119" s="89"/>
      <c r="M119" s="89"/>
      <c r="N119" s="98" t="s">
        <v>320</v>
      </c>
      <c r="O119" s="99" t="s">
        <v>320</v>
      </c>
      <c r="P119" s="89"/>
      <c r="Q119" s="100" t="s">
        <v>320</v>
      </c>
      <c r="R119" s="38"/>
      <c r="S119" s="36"/>
      <c r="T119" s="89"/>
      <c r="U119" s="89"/>
      <c r="V119" s="98"/>
      <c r="W119" s="99"/>
      <c r="X119" s="89"/>
      <c r="Y119" s="89"/>
      <c r="Z119" s="98"/>
      <c r="AA119" s="99"/>
      <c r="AB119" s="89"/>
      <c r="AC119" s="100"/>
      <c r="AE119" s="162"/>
    </row>
    <row r="120" spans="1:43" s="3" customFormat="1" x14ac:dyDescent="0.5">
      <c r="A120" s="162"/>
      <c r="B120" s="3" t="s">
        <v>475</v>
      </c>
      <c r="F120" s="38">
        <v>105.31</v>
      </c>
      <c r="G120" s="36">
        <v>127</v>
      </c>
      <c r="H120" s="10">
        <v>139.5</v>
      </c>
      <c r="I120" s="16">
        <v>494</v>
      </c>
      <c r="J120" s="38"/>
      <c r="K120" s="36"/>
      <c r="L120" s="10"/>
      <c r="M120" s="16"/>
      <c r="N120" s="38"/>
      <c r="O120" s="36"/>
      <c r="P120" s="10"/>
      <c r="Q120" s="19"/>
      <c r="R120" s="38"/>
      <c r="S120" s="36"/>
      <c r="T120" s="10"/>
      <c r="U120" s="16"/>
      <c r="V120" s="38"/>
      <c r="W120" s="36"/>
      <c r="X120" s="10"/>
      <c r="Y120" s="16"/>
      <c r="Z120" s="38"/>
      <c r="AA120" s="36"/>
      <c r="AB120" s="10"/>
      <c r="AC120" s="19"/>
      <c r="AE120" s="162"/>
    </row>
    <row r="121" spans="1:43" s="3" customFormat="1" x14ac:dyDescent="0.5">
      <c r="A121" s="162"/>
      <c r="F121" s="38"/>
      <c r="G121" s="36"/>
      <c r="H121" s="10"/>
      <c r="I121" s="16"/>
      <c r="J121" s="38"/>
      <c r="K121" s="36"/>
      <c r="L121" s="10"/>
      <c r="M121" s="16"/>
      <c r="N121" s="38"/>
      <c r="O121" s="36"/>
      <c r="P121" s="10"/>
      <c r="Q121" s="19"/>
      <c r="R121" s="38"/>
      <c r="S121" s="36"/>
      <c r="T121" s="10"/>
      <c r="U121" s="16"/>
      <c r="V121" s="38"/>
      <c r="W121" s="36"/>
      <c r="X121" s="10"/>
      <c r="Y121" s="16"/>
      <c r="Z121" s="38"/>
      <c r="AA121" s="36"/>
      <c r="AB121" s="10"/>
      <c r="AC121" s="19"/>
      <c r="AE121" s="162"/>
    </row>
    <row r="122" spans="1:43" s="3" customFormat="1" x14ac:dyDescent="0.5">
      <c r="A122" s="162"/>
      <c r="B122" s="3" t="s">
        <v>476</v>
      </c>
      <c r="F122" s="37"/>
      <c r="G122" s="37"/>
      <c r="J122" s="37"/>
      <c r="K122" s="37"/>
      <c r="N122" s="37"/>
      <c r="O122" s="37"/>
      <c r="Q122" s="4"/>
      <c r="R122" s="37"/>
      <c r="S122" s="37"/>
      <c r="V122" s="37"/>
      <c r="W122" s="37"/>
      <c r="Z122" s="37"/>
      <c r="AA122" s="37"/>
      <c r="AC122" s="4"/>
      <c r="AE122" s="35"/>
    </row>
    <row r="123" spans="1:43" s="3" customFormat="1" x14ac:dyDescent="0.5"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S123" s="32"/>
      <c r="U123" s="32"/>
      <c r="W123" s="32"/>
      <c r="Y123" s="32"/>
      <c r="AA123" s="32"/>
      <c r="AC123" s="32"/>
    </row>
    <row r="124" spans="1:43" ht="92.25" customHeight="1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</row>
    <row r="125" spans="1:43" ht="92.25" customHeight="1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</row>
    <row r="126" spans="1:43" ht="92.25" customHeight="1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92.25" customHeight="1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</row>
    <row r="128" spans="1:43" ht="92.25" customHeight="1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</row>
    <row r="129" spans="1:43" ht="92.25" customHeight="1" x14ac:dyDescent="0.5">
      <c r="A129" s="21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</row>
    <row r="130" spans="1:43" ht="92.25" customHeight="1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</row>
    <row r="131" spans="1:43" ht="92.25" customHeight="1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</row>
    <row r="132" spans="1:43" ht="92.25" customHeight="1" x14ac:dyDescent="0.5">
      <c r="A132" s="21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</row>
    <row r="133" spans="1:43" ht="92.25" customHeight="1" x14ac:dyDescent="0.5">
      <c r="A133" s="21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</row>
    <row r="134" spans="1:43" ht="92.25" customHeight="1" x14ac:dyDescent="0.5">
      <c r="A134" s="21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</row>
    <row r="135" spans="1:43" ht="92.25" customHeight="1" x14ac:dyDescent="0.5">
      <c r="A135" s="21"/>
      <c r="K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</row>
    <row r="136" spans="1:43" ht="92.25" customHeight="1" x14ac:dyDescent="0.5">
      <c r="A136" s="21"/>
    </row>
    <row r="137" spans="1:43" ht="92.25" customHeight="1" x14ac:dyDescent="0.5">
      <c r="A137" s="21"/>
    </row>
    <row r="138" spans="1:43" ht="92.25" customHeight="1" x14ac:dyDescent="0.5">
      <c r="A138" s="21"/>
    </row>
    <row r="139" spans="1:43" ht="92.25" customHeight="1" x14ac:dyDescent="0.5">
      <c r="A139" s="21"/>
    </row>
    <row r="140" spans="1:43" ht="92.25" customHeight="1" x14ac:dyDescent="0.5">
      <c r="A140" s="21"/>
    </row>
    <row r="141" spans="1:43" ht="92.25" customHeight="1" x14ac:dyDescent="0.5">
      <c r="A141" s="21"/>
    </row>
    <row r="142" spans="1:43" ht="92.25" customHeight="1" x14ac:dyDescent="0.5">
      <c r="A142" s="21"/>
    </row>
    <row r="143" spans="1:43" ht="92.25" customHeight="1" x14ac:dyDescent="0.5">
      <c r="A143" s="21"/>
    </row>
    <row r="144" spans="1:43" ht="92.25" customHeight="1" x14ac:dyDescent="0.5">
      <c r="A144" s="21"/>
    </row>
    <row r="145" spans="1:1" ht="92.25" customHeight="1" x14ac:dyDescent="0.5">
      <c r="A145" s="21"/>
    </row>
    <row r="146" spans="1:1" ht="92.25" customHeight="1" x14ac:dyDescent="0.5">
      <c r="A146" s="21"/>
    </row>
    <row r="147" spans="1:1" ht="92.25" customHeight="1" x14ac:dyDescent="0.5">
      <c r="A147" s="21"/>
    </row>
    <row r="148" spans="1:1" ht="92.25" customHeight="1" x14ac:dyDescent="0.5">
      <c r="A148" s="21"/>
    </row>
    <row r="149" spans="1:1" ht="92.25" customHeight="1" x14ac:dyDescent="0.5">
      <c r="A149" s="21"/>
    </row>
    <row r="150" spans="1:1" ht="92.25" customHeight="1" x14ac:dyDescent="0.5">
      <c r="A150" s="21"/>
    </row>
    <row r="151" spans="1:1" ht="92.25" customHeight="1" x14ac:dyDescent="0.5">
      <c r="A151" s="21"/>
    </row>
    <row r="152" spans="1:1" ht="92.25" customHeight="1" x14ac:dyDescent="0.5">
      <c r="A152" s="21"/>
    </row>
    <row r="153" spans="1:1" ht="92.25" customHeight="1" x14ac:dyDescent="0.5">
      <c r="A153" s="21"/>
    </row>
    <row r="154" spans="1:1" ht="92.25" customHeight="1" x14ac:dyDescent="0.5">
      <c r="A154" s="21"/>
    </row>
    <row r="155" spans="1:1" ht="92.25" customHeight="1" x14ac:dyDescent="0.5">
      <c r="A155" s="21"/>
    </row>
    <row r="156" spans="1:1" ht="92.25" customHeight="1" x14ac:dyDescent="0.5">
      <c r="A156" s="21"/>
    </row>
    <row r="157" spans="1:1" ht="92.25" customHeight="1" x14ac:dyDescent="0.5">
      <c r="A157" s="21"/>
    </row>
    <row r="158" spans="1:1" ht="92.25" customHeight="1" x14ac:dyDescent="0.5">
      <c r="A158" s="21"/>
    </row>
    <row r="159" spans="1:1" ht="92.25" customHeight="1" x14ac:dyDescent="0.5">
      <c r="A159" s="21"/>
    </row>
    <row r="160" spans="1:1" ht="92.25" customHeight="1" x14ac:dyDescent="0.5">
      <c r="A160" s="21"/>
    </row>
    <row r="161" spans="1:1" ht="92.25" customHeight="1" x14ac:dyDescent="0.5">
      <c r="A161" s="21"/>
    </row>
    <row r="162" spans="1:1" ht="92.25" customHeight="1" x14ac:dyDescent="0.5">
      <c r="A162" s="21"/>
    </row>
    <row r="163" spans="1:1" ht="92.25" customHeight="1" x14ac:dyDescent="0.5">
      <c r="A163" s="21"/>
    </row>
    <row r="164" spans="1:1" ht="92.25" customHeight="1" x14ac:dyDescent="0.5">
      <c r="A164" s="21"/>
    </row>
    <row r="165" spans="1:1" ht="92.25" customHeight="1" x14ac:dyDescent="0.5">
      <c r="A165" s="21"/>
    </row>
    <row r="166" spans="1:1" ht="92.25" customHeight="1" x14ac:dyDescent="0.5">
      <c r="A166" s="21"/>
    </row>
    <row r="167" spans="1:1" ht="92.25" customHeight="1" x14ac:dyDescent="0.5">
      <c r="A167" s="21"/>
    </row>
    <row r="168" spans="1:1" ht="92.25" customHeight="1" x14ac:dyDescent="0.5">
      <c r="A168" s="21"/>
    </row>
    <row r="169" spans="1:1" ht="92.25" customHeight="1" x14ac:dyDescent="0.5">
      <c r="A169" s="21"/>
    </row>
    <row r="170" spans="1:1" ht="92.25" customHeight="1" x14ac:dyDescent="0.5">
      <c r="A170" s="21"/>
    </row>
    <row r="171" spans="1:1" ht="92.25" customHeight="1" x14ac:dyDescent="0.5">
      <c r="A171" s="21"/>
    </row>
    <row r="172" spans="1:1" ht="92.25" customHeight="1" x14ac:dyDescent="0.5">
      <c r="A172" s="21"/>
    </row>
    <row r="173" spans="1:1" ht="92.25" customHeight="1" x14ac:dyDescent="0.5">
      <c r="A173" s="21"/>
    </row>
    <row r="174" spans="1:1" ht="92.25" customHeight="1" x14ac:dyDescent="0.5">
      <c r="A174" s="21"/>
    </row>
  </sheetData>
  <mergeCells count="32">
    <mergeCell ref="A1:B1"/>
    <mergeCell ref="Q4:Q5"/>
    <mergeCell ref="D4:D5"/>
    <mergeCell ref="AA4:AA5"/>
    <mergeCell ref="J4:J5"/>
    <mergeCell ref="L4:L5"/>
    <mergeCell ref="A4:A122"/>
    <mergeCell ref="X4:X5"/>
    <mergeCell ref="G4:G5"/>
    <mergeCell ref="Z4:Z5"/>
    <mergeCell ref="I4:I5"/>
    <mergeCell ref="K4:K5"/>
    <mergeCell ref="S4:S5"/>
    <mergeCell ref="U4:U5"/>
    <mergeCell ref="M4:M5"/>
    <mergeCell ref="B4:B5"/>
    <mergeCell ref="R4:R5"/>
    <mergeCell ref="AG4:AN4"/>
    <mergeCell ref="T4:T5"/>
    <mergeCell ref="C4:C5"/>
    <mergeCell ref="V4:V5"/>
    <mergeCell ref="AE4:AE121"/>
    <mergeCell ref="AB4:AB5"/>
    <mergeCell ref="E4:E5"/>
    <mergeCell ref="O4:O5"/>
    <mergeCell ref="AC4:AC5"/>
    <mergeCell ref="W4:W5"/>
    <mergeCell ref="F4:F5"/>
    <mergeCell ref="Y4:Y5"/>
    <mergeCell ref="N4:N5"/>
    <mergeCell ref="H4:H5"/>
    <mergeCell ref="P4:P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72"/>
  <sheetViews>
    <sheetView tabSelected="1" workbookViewId="0">
      <pane xSplit="3" topLeftCell="O1" activePane="topRight" state="frozen"/>
      <selection pane="topRight" activeCell="V13" sqref="V13:W75"/>
    </sheetView>
  </sheetViews>
  <sheetFormatPr defaultColWidth="11" defaultRowHeight="15.75" x14ac:dyDescent="0.5"/>
  <cols>
    <col min="1" max="1" width="12.25" customWidth="1"/>
    <col min="2" max="2" width="36.75" customWidth="1"/>
    <col min="3" max="3" width="20.5" style="3" customWidth="1"/>
    <col min="4" max="4" width="20.25" bestFit="1" customWidth="1"/>
    <col min="5" max="5" width="19" style="3" customWidth="1"/>
    <col min="6" max="6" width="18" customWidth="1"/>
    <col min="36" max="36" width="12" customWidth="1"/>
    <col min="37" max="38" width="15.25" customWidth="1"/>
  </cols>
  <sheetData>
    <row r="1" spans="1:39" s="1" customFormat="1" ht="25.5" customHeight="1" x14ac:dyDescent="0.5">
      <c r="B1" s="122" t="s">
        <v>477</v>
      </c>
      <c r="C1" s="122"/>
      <c r="D1" s="122" t="s">
        <v>478</v>
      </c>
      <c r="E1" s="122" t="s">
        <v>479</v>
      </c>
      <c r="F1" s="1">
        <v>2024</v>
      </c>
      <c r="R1" s="1">
        <v>2025</v>
      </c>
    </row>
    <row r="4" spans="1:39" s="2" customFormat="1" ht="20.100000000000001" customHeight="1" x14ac:dyDescent="0.5">
      <c r="A4" s="175" t="s">
        <v>3</v>
      </c>
      <c r="B4" s="136" t="s">
        <v>4</v>
      </c>
      <c r="C4" s="136" t="s">
        <v>5</v>
      </c>
      <c r="D4" s="136" t="s">
        <v>6</v>
      </c>
      <c r="E4" s="155" t="s">
        <v>480</v>
      </c>
      <c r="F4" s="176" t="s">
        <v>8</v>
      </c>
      <c r="G4" s="174" t="s">
        <v>9</v>
      </c>
      <c r="H4" s="134" t="s">
        <v>10</v>
      </c>
      <c r="I4" s="134" t="s">
        <v>11</v>
      </c>
      <c r="J4" s="170" t="s">
        <v>12</v>
      </c>
      <c r="K4" s="174" t="s">
        <v>13</v>
      </c>
      <c r="L4" s="134" t="s">
        <v>14</v>
      </c>
      <c r="M4" s="134" t="s">
        <v>15</v>
      </c>
      <c r="N4" s="168" t="s">
        <v>16</v>
      </c>
      <c r="O4" s="169" t="s">
        <v>17</v>
      </c>
      <c r="P4" s="134" t="s">
        <v>18</v>
      </c>
      <c r="Q4" s="134" t="s">
        <v>19</v>
      </c>
      <c r="R4" s="168" t="s">
        <v>20</v>
      </c>
      <c r="S4" s="169" t="s">
        <v>21</v>
      </c>
      <c r="T4" s="134" t="s">
        <v>22</v>
      </c>
      <c r="U4" s="134" t="s">
        <v>23</v>
      </c>
      <c r="V4" s="168" t="s">
        <v>24</v>
      </c>
      <c r="W4" s="169" t="s">
        <v>25</v>
      </c>
      <c r="X4" s="134" t="s">
        <v>26</v>
      </c>
      <c r="Y4" s="134" t="s">
        <v>27</v>
      </c>
      <c r="Z4" s="168" t="s">
        <v>28</v>
      </c>
      <c r="AA4" s="169" t="s">
        <v>29</v>
      </c>
      <c r="AB4" s="134" t="s">
        <v>30</v>
      </c>
      <c r="AC4" s="153" t="s">
        <v>31</v>
      </c>
      <c r="AE4" s="177" t="s">
        <v>32</v>
      </c>
      <c r="AG4" s="171" t="s">
        <v>481</v>
      </c>
      <c r="AH4" s="172"/>
      <c r="AI4" s="172"/>
      <c r="AJ4" s="172"/>
      <c r="AK4" s="172"/>
      <c r="AL4" s="172"/>
      <c r="AM4" s="173"/>
    </row>
    <row r="5" spans="1:39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22" t="s">
        <v>35</v>
      </c>
      <c r="AH5" s="27" t="s">
        <v>36</v>
      </c>
      <c r="AI5" s="28" t="s">
        <v>37</v>
      </c>
      <c r="AJ5" s="28" t="s">
        <v>39</v>
      </c>
      <c r="AK5" s="39" t="s">
        <v>42</v>
      </c>
      <c r="AL5" s="29" t="s">
        <v>482</v>
      </c>
      <c r="AM5" s="2" t="s">
        <v>43</v>
      </c>
    </row>
    <row r="6" spans="1:39" x14ac:dyDescent="0.5">
      <c r="A6" s="145"/>
      <c r="B6" s="3" t="s">
        <v>228</v>
      </c>
      <c r="C6" s="3" t="s">
        <v>483</v>
      </c>
      <c r="D6" s="3" t="s">
        <v>38</v>
      </c>
      <c r="E6" s="3">
        <v>746</v>
      </c>
      <c r="F6" s="54">
        <v>399.34</v>
      </c>
      <c r="G6" s="48">
        <v>139.1</v>
      </c>
      <c r="H6" s="90">
        <v>358.29</v>
      </c>
      <c r="I6" s="89">
        <v>124.8</v>
      </c>
      <c r="J6" s="54">
        <v>473.99</v>
      </c>
      <c r="K6" s="48">
        <v>165.1</v>
      </c>
      <c r="L6" s="10">
        <v>959.91</v>
      </c>
      <c r="M6" s="16">
        <v>245</v>
      </c>
      <c r="N6" s="54">
        <v>862.74</v>
      </c>
      <c r="O6" s="48">
        <v>220.2</v>
      </c>
      <c r="P6" s="10">
        <v>1436.73</v>
      </c>
      <c r="Q6" s="19">
        <v>366.7</v>
      </c>
      <c r="R6" s="54"/>
      <c r="S6" s="48"/>
      <c r="T6" s="90"/>
      <c r="U6" s="89"/>
      <c r="V6" s="54"/>
      <c r="W6" s="48"/>
      <c r="X6" s="10"/>
      <c r="Y6" s="16"/>
      <c r="Z6" s="54"/>
      <c r="AA6" s="48"/>
      <c r="AB6" s="10"/>
      <c r="AC6" s="19"/>
      <c r="AE6" s="145"/>
      <c r="AG6" s="24" t="s">
        <v>484</v>
      </c>
      <c r="AH6" s="16">
        <f>SUM(G6:G115)</f>
        <v>26590</v>
      </c>
      <c r="AI6" s="31">
        <f>SUM(F6:F115)</f>
        <v>42577.7</v>
      </c>
      <c r="AJ6" s="7"/>
      <c r="AK6" s="7"/>
      <c r="AL6" s="7"/>
      <c r="AM6" s="23"/>
    </row>
    <row r="7" spans="1:39" x14ac:dyDescent="0.5">
      <c r="A7" s="145"/>
      <c r="B7" s="6" t="s">
        <v>228</v>
      </c>
      <c r="C7" s="6" t="s">
        <v>485</v>
      </c>
      <c r="D7" s="6" t="s">
        <v>39</v>
      </c>
      <c r="E7" s="6">
        <v>703</v>
      </c>
      <c r="F7" s="56">
        <v>13182.89</v>
      </c>
      <c r="G7" s="42">
        <v>4591.8999999999996</v>
      </c>
      <c r="H7" s="92">
        <v>11340.34</v>
      </c>
      <c r="I7" s="91">
        <v>3950.1</v>
      </c>
      <c r="J7" s="56">
        <v>13310.93</v>
      </c>
      <c r="K7" s="42">
        <v>4656.5</v>
      </c>
      <c r="L7" s="11">
        <v>23821.439999999999</v>
      </c>
      <c r="M7" s="17">
        <v>6080</v>
      </c>
      <c r="N7" s="56">
        <v>25992.799999999999</v>
      </c>
      <c r="O7" s="42">
        <v>6634.2</v>
      </c>
      <c r="P7" s="11">
        <v>33980.42</v>
      </c>
      <c r="Q7" s="20">
        <v>8672.9</v>
      </c>
      <c r="R7" s="56"/>
      <c r="S7" s="42"/>
      <c r="T7" s="92"/>
      <c r="U7" s="91"/>
      <c r="V7" s="56"/>
      <c r="W7" s="42"/>
      <c r="X7" s="11"/>
      <c r="Y7" s="17"/>
      <c r="Z7" s="56"/>
      <c r="AA7" s="42"/>
      <c r="AB7" s="11"/>
      <c r="AC7" s="20"/>
      <c r="AE7" s="145"/>
      <c r="AG7" s="25" t="s">
        <v>486</v>
      </c>
      <c r="AH7" s="16">
        <f>SUM(I6:I115)</f>
        <v>24111.8</v>
      </c>
      <c r="AI7" s="32">
        <f>SUM(H6:H115)</f>
        <v>37939.180000000008</v>
      </c>
      <c r="AJ7" s="3"/>
      <c r="AK7" s="3"/>
      <c r="AL7" s="3"/>
      <c r="AM7" s="4"/>
    </row>
    <row r="8" spans="1:39" x14ac:dyDescent="0.5">
      <c r="A8" s="145"/>
      <c r="B8" s="3"/>
      <c r="D8" s="3"/>
      <c r="F8" s="43"/>
      <c r="G8" s="16"/>
      <c r="H8" s="10"/>
      <c r="I8" s="16"/>
      <c r="J8" s="43"/>
      <c r="K8" s="16"/>
      <c r="L8" s="10"/>
      <c r="M8" s="16"/>
      <c r="N8" s="43"/>
      <c r="O8" s="53"/>
      <c r="P8" s="10"/>
      <c r="Q8" s="16"/>
      <c r="R8" s="60"/>
      <c r="S8" s="16"/>
      <c r="T8" s="89"/>
      <c r="U8" s="89"/>
      <c r="V8" s="60"/>
      <c r="W8" s="16"/>
      <c r="X8" s="10"/>
      <c r="Y8" s="16"/>
      <c r="Z8" s="60"/>
      <c r="AA8" s="16"/>
      <c r="AB8" s="10"/>
      <c r="AC8" s="19"/>
      <c r="AE8" s="145"/>
      <c r="AG8" s="25" t="s">
        <v>487</v>
      </c>
      <c r="AH8" s="16">
        <f>SUM(K6:K115)</f>
        <v>30863.200000000001</v>
      </c>
      <c r="AI8" s="32">
        <f>SUM(J6:J115)</f>
        <v>44347.62000000001</v>
      </c>
      <c r="AJ8" s="3"/>
      <c r="AK8" s="3"/>
      <c r="AL8" s="3"/>
      <c r="AM8" s="4"/>
    </row>
    <row r="9" spans="1:39" x14ac:dyDescent="0.5">
      <c r="A9" s="145"/>
      <c r="B9" s="3"/>
      <c r="D9" s="3"/>
      <c r="F9" s="10"/>
      <c r="G9" s="16"/>
      <c r="H9" s="10"/>
      <c r="I9" s="16"/>
      <c r="J9" s="10"/>
      <c r="K9" s="16"/>
      <c r="L9" s="10"/>
      <c r="M9" s="16"/>
      <c r="N9" s="10"/>
      <c r="O9" s="53"/>
      <c r="P9" s="10"/>
      <c r="Q9" s="16"/>
      <c r="R9" s="60"/>
      <c r="S9" s="16"/>
      <c r="T9" s="89"/>
      <c r="U9" s="89"/>
      <c r="V9" s="60"/>
      <c r="W9" s="16"/>
      <c r="X9" s="10"/>
      <c r="Y9" s="16"/>
      <c r="Z9" s="60"/>
      <c r="AA9" s="16"/>
      <c r="AB9" s="10"/>
      <c r="AC9" s="19"/>
      <c r="AE9" s="145"/>
      <c r="AG9" s="25" t="s">
        <v>488</v>
      </c>
      <c r="AH9" s="16">
        <f>SUM(M6:M115)</f>
        <v>33478</v>
      </c>
      <c r="AI9" s="32">
        <f>SUM(L6:L115)</f>
        <v>69188.839999999982</v>
      </c>
      <c r="AJ9" s="3"/>
      <c r="AK9" s="3"/>
      <c r="AL9" s="3"/>
      <c r="AM9" s="4"/>
    </row>
    <row r="10" spans="1:39" ht="25.5" customHeight="1" x14ac:dyDescent="0.75">
      <c r="A10" s="145"/>
      <c r="B10" s="122" t="s">
        <v>489</v>
      </c>
      <c r="C10" s="122">
        <v>2024</v>
      </c>
      <c r="D10" s="122" t="s">
        <v>490</v>
      </c>
      <c r="E10" s="122" t="s">
        <v>479</v>
      </c>
      <c r="F10" s="96"/>
      <c r="G10" s="44"/>
      <c r="H10" s="96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93"/>
      <c r="U10" s="93"/>
      <c r="V10" s="44"/>
      <c r="W10" s="44"/>
      <c r="X10" s="44"/>
      <c r="Y10" s="44"/>
      <c r="Z10" s="44"/>
      <c r="AA10" s="44"/>
      <c r="AB10" s="44"/>
      <c r="AC10" s="45"/>
      <c r="AE10" s="145"/>
      <c r="AG10" s="25" t="s">
        <v>78</v>
      </c>
      <c r="AH10" s="16">
        <f>SUM(O6:O115)</f>
        <v>42346.8</v>
      </c>
      <c r="AI10" s="32">
        <f>SUM(N6:N115)</f>
        <v>75952.899999999994</v>
      </c>
      <c r="AJ10" s="3"/>
      <c r="AK10" s="3"/>
      <c r="AL10" s="3"/>
      <c r="AM10" s="4"/>
    </row>
    <row r="11" spans="1:39" x14ac:dyDescent="0.5">
      <c r="A11" s="145"/>
      <c r="B11" s="3"/>
      <c r="D11" s="3"/>
      <c r="F11" s="10"/>
      <c r="G11" s="16"/>
      <c r="H11" s="10"/>
      <c r="I11" s="16"/>
      <c r="J11" s="10"/>
      <c r="K11" s="16"/>
      <c r="L11" s="10"/>
      <c r="M11" s="16"/>
      <c r="N11" s="10"/>
      <c r="O11" s="53"/>
      <c r="P11" s="10"/>
      <c r="Q11" s="16"/>
      <c r="R11" s="60"/>
      <c r="S11" s="16"/>
      <c r="T11" s="89"/>
      <c r="U11" s="89"/>
      <c r="V11" s="60"/>
      <c r="W11" s="16"/>
      <c r="X11" s="10"/>
      <c r="Y11" s="16"/>
      <c r="Z11" s="60"/>
      <c r="AA11" s="16"/>
      <c r="AB11" s="10"/>
      <c r="AC11" s="19"/>
      <c r="AE11" s="145"/>
      <c r="AG11" s="25" t="s">
        <v>491</v>
      </c>
      <c r="AH11" s="16">
        <f>SUM(Q6:Q115)</f>
        <v>68031.199999999997</v>
      </c>
      <c r="AI11" s="32">
        <f>SUM(P6:P115)</f>
        <v>104523.30000000003</v>
      </c>
      <c r="AJ11" s="3"/>
      <c r="AK11" s="3"/>
      <c r="AL11" s="3"/>
      <c r="AM11" s="4"/>
    </row>
    <row r="12" spans="1:39" x14ac:dyDescent="0.5">
      <c r="A12" s="145"/>
      <c r="B12" s="3"/>
      <c r="D12" s="3"/>
      <c r="F12" s="11"/>
      <c r="G12" s="16"/>
      <c r="H12" s="10"/>
      <c r="I12" s="16"/>
      <c r="J12" s="11"/>
      <c r="K12" s="16"/>
      <c r="L12" s="10"/>
      <c r="M12" s="16"/>
      <c r="N12" s="11"/>
      <c r="O12" s="53"/>
      <c r="P12" s="10"/>
      <c r="Q12" s="16"/>
      <c r="R12" s="60"/>
      <c r="S12" s="16"/>
      <c r="T12" s="89"/>
      <c r="U12" s="89"/>
      <c r="V12" s="60"/>
      <c r="W12" s="16"/>
      <c r="X12" s="10"/>
      <c r="Y12" s="16"/>
      <c r="Z12" s="60"/>
      <c r="AA12" s="16"/>
      <c r="AB12" s="10"/>
      <c r="AC12" s="19"/>
      <c r="AE12" s="145"/>
      <c r="AG12" s="25" t="s">
        <v>492</v>
      </c>
      <c r="AH12" s="16">
        <f>SUM(S6:S115)</f>
        <v>75346.320000000007</v>
      </c>
      <c r="AI12" s="30">
        <f>SUM(R6:R115)</f>
        <v>43897.08</v>
      </c>
      <c r="AJ12" s="3"/>
      <c r="AK12" s="3"/>
      <c r="AL12" s="3"/>
      <c r="AM12" s="4"/>
    </row>
    <row r="13" spans="1:39" x14ac:dyDescent="0.5">
      <c r="A13" s="145"/>
      <c r="B13" s="7" t="s">
        <v>316</v>
      </c>
      <c r="C13" s="7" t="s">
        <v>493</v>
      </c>
      <c r="D13" s="7" t="s">
        <v>39</v>
      </c>
      <c r="E13" s="23" t="s">
        <v>494</v>
      </c>
      <c r="F13" s="113">
        <v>17.98</v>
      </c>
      <c r="G13" s="52">
        <v>0</v>
      </c>
      <c r="H13" s="103">
        <v>17.98</v>
      </c>
      <c r="I13" s="108">
        <v>0</v>
      </c>
      <c r="J13" s="58">
        <v>17.98</v>
      </c>
      <c r="K13" s="52">
        <v>0</v>
      </c>
      <c r="L13" s="43">
        <v>46.95</v>
      </c>
      <c r="M13" s="46" t="s">
        <v>495</v>
      </c>
      <c r="N13" s="58">
        <v>33.74</v>
      </c>
      <c r="O13" s="59">
        <v>19</v>
      </c>
      <c r="P13" s="43">
        <v>89.6</v>
      </c>
      <c r="Q13" s="46">
        <v>105</v>
      </c>
      <c r="R13" s="105">
        <v>138.58000000000001</v>
      </c>
      <c r="S13" s="106">
        <v>169.45</v>
      </c>
      <c r="T13" s="95"/>
      <c r="U13" s="94"/>
      <c r="V13" s="58" t="s">
        <v>496</v>
      </c>
      <c r="W13" s="52">
        <v>81.453000000000003</v>
      </c>
      <c r="X13" s="43"/>
      <c r="Y13" s="46"/>
      <c r="Z13" s="58"/>
      <c r="AA13" s="52"/>
      <c r="AB13" s="43"/>
      <c r="AC13" s="47"/>
      <c r="AE13" s="145"/>
      <c r="AG13" s="25" t="s">
        <v>497</v>
      </c>
      <c r="AH13" s="16">
        <f>SUM(U6:U119)</f>
        <v>0</v>
      </c>
      <c r="AI13" s="30">
        <f>SUM(T6:T119)</f>
        <v>0</v>
      </c>
      <c r="AJ13" s="3"/>
      <c r="AK13" s="3"/>
      <c r="AL13" s="3"/>
      <c r="AM13" s="4"/>
    </row>
    <row r="14" spans="1:39" x14ac:dyDescent="0.5">
      <c r="A14" s="145"/>
      <c r="B14" s="3" t="s">
        <v>112</v>
      </c>
      <c r="C14" s="3" t="s">
        <v>113</v>
      </c>
      <c r="D14" s="3" t="s">
        <v>39</v>
      </c>
      <c r="E14" s="3" t="s">
        <v>498</v>
      </c>
      <c r="F14" s="54">
        <v>17.98</v>
      </c>
      <c r="G14" s="48">
        <v>0</v>
      </c>
      <c r="H14" s="101">
        <v>17.98</v>
      </c>
      <c r="I14" s="109">
        <v>0</v>
      </c>
      <c r="J14" s="54">
        <v>18.75</v>
      </c>
      <c r="K14" s="48">
        <v>1</v>
      </c>
      <c r="L14" s="10">
        <v>84.05</v>
      </c>
      <c r="M14" s="16" t="s">
        <v>499</v>
      </c>
      <c r="N14" s="54">
        <v>155.1</v>
      </c>
      <c r="O14" s="55">
        <v>166</v>
      </c>
      <c r="P14" s="10">
        <v>450.2</v>
      </c>
      <c r="Q14" s="16">
        <v>637</v>
      </c>
      <c r="R14" s="104">
        <v>686.94</v>
      </c>
      <c r="S14" s="107">
        <v>957.49</v>
      </c>
      <c r="T14" s="90"/>
      <c r="U14" s="89"/>
      <c r="V14" s="54" t="s">
        <v>500</v>
      </c>
      <c r="W14" s="48">
        <v>395.25</v>
      </c>
      <c r="X14" s="10"/>
      <c r="Y14" s="16"/>
      <c r="Z14" s="54"/>
      <c r="AA14" s="48"/>
      <c r="AB14" s="10"/>
      <c r="AC14" s="19"/>
      <c r="AE14" s="145"/>
      <c r="AG14" s="25" t="s">
        <v>501</v>
      </c>
      <c r="AH14" s="16">
        <f>SUM(W6:W119)</f>
        <v>15967.431999999997</v>
      </c>
      <c r="AI14" s="30">
        <f>SUM(V6:V119)</f>
        <v>0</v>
      </c>
      <c r="AJ14" s="3"/>
      <c r="AK14" s="3"/>
      <c r="AL14" s="3"/>
      <c r="AM14" s="4"/>
    </row>
    <row r="15" spans="1:39" x14ac:dyDescent="0.5">
      <c r="A15" s="145"/>
      <c r="B15" s="3" t="s">
        <v>116</v>
      </c>
      <c r="C15" s="3" t="s">
        <v>117</v>
      </c>
      <c r="D15" s="3" t="s">
        <v>42</v>
      </c>
      <c r="E15" s="3" t="s">
        <v>502</v>
      </c>
      <c r="F15" s="54">
        <v>15.87</v>
      </c>
      <c r="G15" s="48">
        <v>0</v>
      </c>
      <c r="H15" s="101">
        <v>15.87</v>
      </c>
      <c r="I15" s="109">
        <v>0</v>
      </c>
      <c r="J15" s="54">
        <v>15.97</v>
      </c>
      <c r="K15" s="48">
        <v>0</v>
      </c>
      <c r="L15" s="10">
        <v>70.37</v>
      </c>
      <c r="M15" s="16" t="s">
        <v>503</v>
      </c>
      <c r="N15" s="54">
        <v>120.47</v>
      </c>
      <c r="O15" s="55">
        <v>120</v>
      </c>
      <c r="P15" s="10">
        <v>275.08</v>
      </c>
      <c r="Q15" s="16">
        <v>368</v>
      </c>
      <c r="R15" s="104">
        <v>383.78</v>
      </c>
      <c r="S15" s="107">
        <v>505.72</v>
      </c>
      <c r="T15" s="90"/>
      <c r="U15" s="89"/>
      <c r="V15" s="54" t="s">
        <v>504</v>
      </c>
      <c r="W15" s="48">
        <v>315.14600000000002</v>
      </c>
      <c r="X15" s="10"/>
      <c r="Y15" s="16"/>
      <c r="Z15" s="54"/>
      <c r="AA15" s="48"/>
      <c r="AB15" s="10"/>
      <c r="AC15" s="19"/>
      <c r="AE15" s="145"/>
      <c r="AG15" s="25" t="s">
        <v>505</v>
      </c>
      <c r="AH15" s="16">
        <f>SUM(Y6:Y119)</f>
        <v>0</v>
      </c>
      <c r="AI15" s="30">
        <f>SUM(X6:X119)</f>
        <v>0</v>
      </c>
      <c r="AJ15" s="3"/>
      <c r="AK15" s="3"/>
      <c r="AL15" s="3"/>
      <c r="AM15" s="4"/>
    </row>
    <row r="16" spans="1:39" x14ac:dyDescent="0.5">
      <c r="A16" s="145"/>
      <c r="B16" s="3" t="s">
        <v>118</v>
      </c>
      <c r="C16" s="3" t="s">
        <v>119</v>
      </c>
      <c r="D16" s="3" t="s">
        <v>42</v>
      </c>
      <c r="E16" s="3" t="s">
        <v>506</v>
      </c>
      <c r="F16" s="54">
        <v>20.68</v>
      </c>
      <c r="G16" s="48">
        <v>3</v>
      </c>
      <c r="H16" s="101">
        <v>21.6</v>
      </c>
      <c r="I16" s="109">
        <v>4</v>
      </c>
      <c r="J16" s="54">
        <v>27.97</v>
      </c>
      <c r="K16" s="48">
        <v>14</v>
      </c>
      <c r="L16" s="10">
        <v>52.22</v>
      </c>
      <c r="M16" s="16" t="s">
        <v>507</v>
      </c>
      <c r="N16" s="54">
        <v>114.92</v>
      </c>
      <c r="O16" s="55">
        <v>118</v>
      </c>
      <c r="P16" s="10">
        <v>260.68</v>
      </c>
      <c r="Q16" s="16">
        <v>354</v>
      </c>
      <c r="R16" s="104">
        <v>372.61</v>
      </c>
      <c r="S16" s="107">
        <v>498.32</v>
      </c>
      <c r="T16" s="90"/>
      <c r="U16" s="89"/>
      <c r="V16" s="54" t="s">
        <v>508</v>
      </c>
      <c r="W16" s="48">
        <v>267.71600000000001</v>
      </c>
      <c r="X16" s="10"/>
      <c r="Y16" s="16"/>
      <c r="Z16" s="54"/>
      <c r="AA16" s="48"/>
      <c r="AB16" s="10"/>
      <c r="AC16" s="19"/>
      <c r="AE16" s="145"/>
      <c r="AG16" s="25" t="s">
        <v>509</v>
      </c>
      <c r="AH16" s="16">
        <f>SUM(AA6:AA119)</f>
        <v>0</v>
      </c>
      <c r="AI16" s="30">
        <f>SUM(Z6:Z119)</f>
        <v>0</v>
      </c>
      <c r="AJ16" s="3"/>
      <c r="AK16" s="3"/>
      <c r="AL16" s="3"/>
      <c r="AM16" s="4"/>
    </row>
    <row r="17" spans="1:39" x14ac:dyDescent="0.5">
      <c r="A17" s="145"/>
      <c r="B17" s="3" t="s">
        <v>121</v>
      </c>
      <c r="C17" s="3" t="s">
        <v>122</v>
      </c>
      <c r="D17" s="3" t="s">
        <v>42</v>
      </c>
      <c r="E17" s="3" t="s">
        <v>510</v>
      </c>
      <c r="F17" s="54">
        <v>28.77</v>
      </c>
      <c r="G17" s="48">
        <v>17</v>
      </c>
      <c r="H17" s="101">
        <v>32.47</v>
      </c>
      <c r="I17" s="109">
        <v>17</v>
      </c>
      <c r="J17" s="54">
        <v>44.96</v>
      </c>
      <c r="K17" s="48">
        <v>37</v>
      </c>
      <c r="L17" s="10">
        <v>97.07</v>
      </c>
      <c r="M17" s="16" t="s">
        <v>511</v>
      </c>
      <c r="N17" s="54">
        <v>175.71</v>
      </c>
      <c r="O17" s="55">
        <v>193</v>
      </c>
      <c r="P17" s="10">
        <v>390.26</v>
      </c>
      <c r="Q17" s="16">
        <v>545</v>
      </c>
      <c r="R17" s="104">
        <v>579.78</v>
      </c>
      <c r="S17" s="107">
        <v>800.91</v>
      </c>
      <c r="T17" s="90"/>
      <c r="U17" s="89"/>
      <c r="V17" s="54" t="s">
        <v>512</v>
      </c>
      <c r="W17" s="48">
        <v>385.76400000000001</v>
      </c>
      <c r="X17" s="10"/>
      <c r="Y17" s="16"/>
      <c r="Z17" s="54"/>
      <c r="AA17" s="48"/>
      <c r="AB17" s="10"/>
      <c r="AC17" s="19"/>
      <c r="AE17" s="145"/>
      <c r="AG17" s="26" t="s">
        <v>513</v>
      </c>
      <c r="AH17" s="17">
        <f>SUM(AC6:AC119)</f>
        <v>0</v>
      </c>
      <c r="AI17" s="33">
        <f>SUM(AB6:AB119)</f>
        <v>0</v>
      </c>
      <c r="AJ17" s="6"/>
      <c r="AK17" s="6"/>
      <c r="AL17" s="6"/>
      <c r="AM17" s="5"/>
    </row>
    <row r="18" spans="1:39" x14ac:dyDescent="0.5">
      <c r="A18" s="145"/>
      <c r="B18" s="3" t="s">
        <v>127</v>
      </c>
      <c r="C18" s="3" t="s">
        <v>128</v>
      </c>
      <c r="D18" s="3" t="s">
        <v>42</v>
      </c>
      <c r="E18" s="3" t="s">
        <v>514</v>
      </c>
      <c r="F18" s="54">
        <v>19.77</v>
      </c>
      <c r="G18" s="48">
        <v>2</v>
      </c>
      <c r="H18" s="101">
        <v>20.7</v>
      </c>
      <c r="I18" s="109">
        <v>3</v>
      </c>
      <c r="J18" s="54">
        <v>22.6</v>
      </c>
      <c r="K18" s="48">
        <v>6</v>
      </c>
      <c r="L18" s="10">
        <v>81.430000000000007</v>
      </c>
      <c r="M18" s="16" t="s">
        <v>515</v>
      </c>
      <c r="N18" s="54">
        <v>114.28</v>
      </c>
      <c r="O18" s="55">
        <v>117</v>
      </c>
      <c r="P18" s="10">
        <v>293.36</v>
      </c>
      <c r="Q18" s="16">
        <v>402</v>
      </c>
      <c r="R18" s="104">
        <v>408.9</v>
      </c>
      <c r="S18" s="107">
        <v>551.22</v>
      </c>
      <c r="T18" s="90"/>
      <c r="U18" s="89"/>
      <c r="V18" s="54" t="s">
        <v>516</v>
      </c>
      <c r="W18" s="48">
        <v>305.66000000000003</v>
      </c>
      <c r="X18" s="10"/>
      <c r="Y18" s="16"/>
      <c r="Z18" s="54"/>
      <c r="AA18" s="48"/>
      <c r="AB18" s="10"/>
      <c r="AC18" s="19"/>
      <c r="AE18" s="145"/>
    </row>
    <row r="19" spans="1:39" x14ac:dyDescent="0.5">
      <c r="A19" s="145"/>
      <c r="B19" s="3" t="s">
        <v>130</v>
      </c>
      <c r="C19" s="3" t="s">
        <v>131</v>
      </c>
      <c r="D19" s="3" t="s">
        <v>42</v>
      </c>
      <c r="E19" s="3" t="s">
        <v>517</v>
      </c>
      <c r="F19" s="54">
        <v>15.87</v>
      </c>
      <c r="G19" s="48">
        <v>0</v>
      </c>
      <c r="H19" s="101">
        <v>15.87</v>
      </c>
      <c r="I19" s="109">
        <v>0</v>
      </c>
      <c r="J19" s="54">
        <v>17.61</v>
      </c>
      <c r="K19" s="48">
        <v>2</v>
      </c>
      <c r="L19" s="10">
        <v>56.3</v>
      </c>
      <c r="M19" s="16" t="s">
        <v>518</v>
      </c>
      <c r="N19" s="54">
        <v>89.28</v>
      </c>
      <c r="O19" s="55">
        <v>83</v>
      </c>
      <c r="P19" s="10">
        <v>248.61</v>
      </c>
      <c r="Q19" s="16">
        <v>330</v>
      </c>
      <c r="R19" s="104">
        <v>321.36</v>
      </c>
      <c r="S19" s="107">
        <v>418.97</v>
      </c>
      <c r="T19" s="90"/>
      <c r="U19" s="89"/>
      <c r="V19" s="54" t="s">
        <v>519</v>
      </c>
      <c r="W19" s="48">
        <v>0</v>
      </c>
      <c r="X19" s="10"/>
      <c r="Y19" s="16"/>
      <c r="Z19" s="54"/>
      <c r="AA19" s="48"/>
      <c r="AB19" s="10"/>
      <c r="AC19" s="19"/>
      <c r="AE19" s="145"/>
    </row>
    <row r="20" spans="1:39" x14ac:dyDescent="0.5">
      <c r="A20" s="145"/>
      <c r="B20" s="3" t="s">
        <v>139</v>
      </c>
      <c r="C20" s="3" t="s">
        <v>140</v>
      </c>
      <c r="D20" s="3" t="s">
        <v>42</v>
      </c>
      <c r="E20" s="3" t="s">
        <v>520</v>
      </c>
      <c r="F20" s="54">
        <v>17.98</v>
      </c>
      <c r="G20" s="48">
        <v>0</v>
      </c>
      <c r="H20" s="101">
        <v>18.89</v>
      </c>
      <c r="I20" s="109">
        <v>1</v>
      </c>
      <c r="J20" s="54">
        <v>21.06</v>
      </c>
      <c r="K20" s="48">
        <v>4</v>
      </c>
      <c r="L20" s="10">
        <v>69.430000000000007</v>
      </c>
      <c r="M20" s="16" t="s">
        <v>521</v>
      </c>
      <c r="N20" s="54">
        <v>109.24</v>
      </c>
      <c r="O20" s="55">
        <v>110</v>
      </c>
      <c r="P20" s="10">
        <v>243.24</v>
      </c>
      <c r="Q20" s="16">
        <v>329</v>
      </c>
      <c r="R20" s="104">
        <v>377.75</v>
      </c>
      <c r="S20" s="107">
        <v>505.72</v>
      </c>
      <c r="T20" s="90"/>
      <c r="U20" s="89"/>
      <c r="V20" s="54" t="s">
        <v>522</v>
      </c>
      <c r="W20" s="48">
        <v>215.01599999999999</v>
      </c>
      <c r="X20" s="10"/>
      <c r="Y20" s="16"/>
      <c r="Z20" s="54"/>
      <c r="AA20" s="48"/>
      <c r="AB20" s="10"/>
      <c r="AC20" s="19"/>
      <c r="AE20" s="145"/>
    </row>
    <row r="21" spans="1:39" x14ac:dyDescent="0.5">
      <c r="A21" s="145"/>
      <c r="B21" s="3" t="s">
        <v>142</v>
      </c>
      <c r="C21" s="3" t="s">
        <v>143</v>
      </c>
      <c r="D21" s="3" t="s">
        <v>42</v>
      </c>
      <c r="E21" s="3" t="s">
        <v>523</v>
      </c>
      <c r="F21" s="54">
        <v>15.87</v>
      </c>
      <c r="G21" s="48">
        <v>0</v>
      </c>
      <c r="H21" s="101">
        <v>15.87</v>
      </c>
      <c r="I21" s="109">
        <v>0</v>
      </c>
      <c r="J21" s="54">
        <v>17.61</v>
      </c>
      <c r="K21" s="48">
        <v>2</v>
      </c>
      <c r="L21" s="10">
        <v>55.24</v>
      </c>
      <c r="M21" s="16" t="s">
        <v>507</v>
      </c>
      <c r="N21" s="54">
        <v>86.62</v>
      </c>
      <c r="O21" s="55">
        <v>80</v>
      </c>
      <c r="P21" s="10">
        <v>219.93</v>
      </c>
      <c r="Q21" s="16">
        <v>289</v>
      </c>
      <c r="R21" s="104">
        <v>111.31</v>
      </c>
      <c r="S21" s="107">
        <v>126.96</v>
      </c>
      <c r="T21" s="90"/>
      <c r="U21" s="89"/>
      <c r="V21" s="54" t="s">
        <v>519</v>
      </c>
      <c r="W21" s="48">
        <v>0</v>
      </c>
      <c r="X21" s="10"/>
      <c r="Y21" s="16"/>
      <c r="Z21" s="54"/>
      <c r="AA21" s="48"/>
      <c r="AB21" s="10"/>
      <c r="AC21" s="19"/>
      <c r="AE21" s="145"/>
    </row>
    <row r="22" spans="1:39" x14ac:dyDescent="0.5">
      <c r="A22" s="145"/>
      <c r="B22" s="3" t="s">
        <v>428</v>
      </c>
      <c r="C22" s="3" t="s">
        <v>212</v>
      </c>
      <c r="D22" s="3" t="s">
        <v>42</v>
      </c>
      <c r="E22" s="3" t="s">
        <v>524</v>
      </c>
      <c r="F22" s="54">
        <v>18.05</v>
      </c>
      <c r="G22" s="48">
        <v>1</v>
      </c>
      <c r="H22" s="101">
        <v>16.98</v>
      </c>
      <c r="I22" s="109">
        <v>0</v>
      </c>
      <c r="J22" s="54">
        <v>16.98</v>
      </c>
      <c r="K22" s="48">
        <v>0</v>
      </c>
      <c r="L22" s="10">
        <v>16.98</v>
      </c>
      <c r="M22" s="16">
        <v>0</v>
      </c>
      <c r="N22" s="54">
        <v>16.98</v>
      </c>
      <c r="O22" s="55">
        <v>0</v>
      </c>
      <c r="P22" s="10">
        <v>15.87</v>
      </c>
      <c r="Q22" s="16">
        <v>0</v>
      </c>
      <c r="R22" s="104">
        <v>16.38</v>
      </c>
      <c r="S22" s="107">
        <v>1.06</v>
      </c>
      <c r="T22" s="90"/>
      <c r="U22" s="89"/>
      <c r="V22" s="54" t="s">
        <v>519</v>
      </c>
      <c r="W22" s="48">
        <v>0</v>
      </c>
      <c r="X22" s="10"/>
      <c r="Y22" s="16"/>
      <c r="Z22" s="54"/>
      <c r="AA22" s="48"/>
      <c r="AB22" s="10"/>
      <c r="AC22" s="19"/>
      <c r="AE22" s="145"/>
    </row>
    <row r="23" spans="1:39" x14ac:dyDescent="0.5">
      <c r="A23" s="145"/>
      <c r="B23" s="3" t="s">
        <v>145</v>
      </c>
      <c r="C23" s="3" t="s">
        <v>146</v>
      </c>
      <c r="D23" s="3" t="s">
        <v>42</v>
      </c>
      <c r="E23" s="16" t="s">
        <v>525</v>
      </c>
      <c r="F23" s="112">
        <v>15.87</v>
      </c>
      <c r="G23" s="48">
        <v>0</v>
      </c>
      <c r="H23" s="10">
        <v>15.87</v>
      </c>
      <c r="I23" s="16">
        <v>0</v>
      </c>
      <c r="J23" s="54">
        <v>15.88</v>
      </c>
      <c r="K23" s="48">
        <v>0</v>
      </c>
      <c r="L23" s="10">
        <v>15.87</v>
      </c>
      <c r="M23" s="16">
        <v>0</v>
      </c>
      <c r="N23" s="54">
        <v>15.87</v>
      </c>
      <c r="O23" s="55">
        <v>0</v>
      </c>
      <c r="P23" s="10">
        <v>15.87</v>
      </c>
      <c r="Q23" s="16">
        <v>0</v>
      </c>
      <c r="R23" s="54">
        <v>15.92</v>
      </c>
      <c r="S23" s="48">
        <v>0</v>
      </c>
      <c r="T23" s="90"/>
      <c r="U23" s="89"/>
      <c r="V23" s="54" t="s">
        <v>519</v>
      </c>
      <c r="W23" s="48">
        <v>0</v>
      </c>
      <c r="X23" s="10"/>
      <c r="Y23" s="16"/>
      <c r="Z23" s="54"/>
      <c r="AA23" s="48"/>
      <c r="AB23" s="10"/>
      <c r="AC23" s="19"/>
      <c r="AE23" s="145"/>
    </row>
    <row r="24" spans="1:39" x14ac:dyDescent="0.5">
      <c r="A24" s="145"/>
      <c r="B24" s="3" t="s">
        <v>526</v>
      </c>
      <c r="C24" s="3" t="s">
        <v>146</v>
      </c>
      <c r="D24" s="3" t="s">
        <v>42</v>
      </c>
      <c r="E24" s="32" t="s">
        <v>527</v>
      </c>
      <c r="F24" s="112">
        <v>15.87</v>
      </c>
      <c r="G24" s="48">
        <v>0</v>
      </c>
      <c r="H24" s="10">
        <v>15.87</v>
      </c>
      <c r="I24" s="16">
        <v>0</v>
      </c>
      <c r="J24" s="54">
        <v>15.88</v>
      </c>
      <c r="K24" s="48">
        <v>0</v>
      </c>
      <c r="L24" s="10">
        <v>15.87</v>
      </c>
      <c r="M24" s="16">
        <v>0</v>
      </c>
      <c r="N24" s="54">
        <v>15.87</v>
      </c>
      <c r="O24" s="55">
        <v>0</v>
      </c>
      <c r="P24" s="10">
        <v>15.87</v>
      </c>
      <c r="Q24" s="16">
        <v>0</v>
      </c>
      <c r="R24" s="54">
        <v>15.92</v>
      </c>
      <c r="S24" s="48">
        <v>0</v>
      </c>
      <c r="T24" s="90"/>
      <c r="U24" s="89"/>
      <c r="V24" s="54" t="s">
        <v>519</v>
      </c>
      <c r="W24" s="48">
        <v>0</v>
      </c>
      <c r="X24" s="10"/>
      <c r="Y24" s="16"/>
      <c r="Z24" s="54"/>
      <c r="AA24" s="48"/>
      <c r="AB24" s="10"/>
      <c r="AC24" s="19"/>
      <c r="AE24" s="145"/>
    </row>
    <row r="25" spans="1:39" x14ac:dyDescent="0.5">
      <c r="A25" s="145"/>
      <c r="B25" s="3" t="s">
        <v>148</v>
      </c>
      <c r="C25" s="3" t="s">
        <v>149</v>
      </c>
      <c r="D25" s="3" t="s">
        <v>42</v>
      </c>
      <c r="E25" s="3" t="s">
        <v>528</v>
      </c>
      <c r="F25" s="54">
        <v>20.22</v>
      </c>
      <c r="G25" s="48">
        <v>3</v>
      </c>
      <c r="H25" s="101">
        <v>25.64</v>
      </c>
      <c r="I25" s="109">
        <v>8</v>
      </c>
      <c r="J25" s="54">
        <v>31.97</v>
      </c>
      <c r="K25" s="48">
        <v>17</v>
      </c>
      <c r="L25" s="10">
        <v>46.93</v>
      </c>
      <c r="M25" s="16">
        <v>30</v>
      </c>
      <c r="N25" s="54">
        <v>84.07</v>
      </c>
      <c r="O25" s="55">
        <v>71</v>
      </c>
      <c r="P25" s="10">
        <v>143.49</v>
      </c>
      <c r="Q25" s="16">
        <v>178</v>
      </c>
      <c r="R25" s="104">
        <v>206.47</v>
      </c>
      <c r="S25" s="107">
        <v>256</v>
      </c>
      <c r="T25" s="90"/>
      <c r="U25" s="89"/>
      <c r="V25" s="54" t="s">
        <v>529</v>
      </c>
      <c r="W25" s="48">
        <v>129.642</v>
      </c>
      <c r="X25" s="10"/>
      <c r="Y25" s="16"/>
      <c r="Z25" s="54"/>
      <c r="AA25" s="48"/>
      <c r="AB25" s="10"/>
      <c r="AC25" s="19"/>
      <c r="AE25" s="145"/>
    </row>
    <row r="26" spans="1:39" x14ac:dyDescent="0.5">
      <c r="A26" s="145"/>
      <c r="B26" s="3" t="s">
        <v>151</v>
      </c>
      <c r="C26" s="3" t="s">
        <v>152</v>
      </c>
      <c r="D26" s="3" t="s">
        <v>42</v>
      </c>
      <c r="E26" s="3" t="s">
        <v>530</v>
      </c>
      <c r="F26" s="54">
        <v>28.97</v>
      </c>
      <c r="G26" s="48">
        <v>14</v>
      </c>
      <c r="H26" s="101">
        <v>30.04</v>
      </c>
      <c r="I26" s="109">
        <v>15</v>
      </c>
      <c r="J26" s="54">
        <v>36.9</v>
      </c>
      <c r="K26" s="48">
        <v>26</v>
      </c>
      <c r="L26" s="10">
        <v>55.84</v>
      </c>
      <c r="M26" s="16">
        <v>44</v>
      </c>
      <c r="N26" s="54">
        <v>99.81</v>
      </c>
      <c r="O26" s="55">
        <v>98</v>
      </c>
      <c r="P26" s="10">
        <v>252.33</v>
      </c>
      <c r="Q26" s="16">
        <v>335</v>
      </c>
      <c r="R26" s="104">
        <v>32.17</v>
      </c>
      <c r="S26" s="107">
        <v>20</v>
      </c>
      <c r="T26" s="90"/>
      <c r="U26" s="89"/>
      <c r="V26" s="54" t="s">
        <v>531</v>
      </c>
      <c r="W26" s="48">
        <v>244.52799999999999</v>
      </c>
      <c r="X26" s="10"/>
      <c r="Y26" s="16"/>
      <c r="Z26" s="54"/>
      <c r="AA26" s="48"/>
      <c r="AB26" s="10"/>
      <c r="AC26" s="19"/>
      <c r="AE26" s="145"/>
    </row>
    <row r="27" spans="1:39" x14ac:dyDescent="0.5">
      <c r="A27" s="145"/>
      <c r="B27" s="3" t="s">
        <v>154</v>
      </c>
      <c r="C27" s="3" t="s">
        <v>155</v>
      </c>
      <c r="D27" s="3" t="s">
        <v>42</v>
      </c>
      <c r="E27" s="3" t="s">
        <v>532</v>
      </c>
      <c r="F27" s="54">
        <v>15.87</v>
      </c>
      <c r="G27" s="48">
        <v>0</v>
      </c>
      <c r="H27" s="101">
        <v>15.87</v>
      </c>
      <c r="I27" s="109">
        <v>0</v>
      </c>
      <c r="J27" s="54">
        <v>15.87</v>
      </c>
      <c r="K27" s="48">
        <v>0</v>
      </c>
      <c r="L27" s="10">
        <v>56.36</v>
      </c>
      <c r="M27" s="16">
        <v>40</v>
      </c>
      <c r="N27" s="54">
        <v>98.23</v>
      </c>
      <c r="O27" s="55">
        <v>93</v>
      </c>
      <c r="P27" s="10">
        <v>169.93</v>
      </c>
      <c r="Q27" s="16">
        <v>216</v>
      </c>
      <c r="R27" s="104">
        <v>241.43</v>
      </c>
      <c r="S27" s="107">
        <v>308</v>
      </c>
      <c r="T27" s="90"/>
      <c r="U27" s="89"/>
      <c r="V27" s="54" t="s">
        <v>533</v>
      </c>
      <c r="W27" s="48">
        <v>119.102</v>
      </c>
      <c r="X27" s="10"/>
      <c r="Y27" s="16"/>
      <c r="Z27" s="54"/>
      <c r="AA27" s="48"/>
      <c r="AB27" s="10"/>
      <c r="AC27" s="19"/>
      <c r="AE27" s="145"/>
    </row>
    <row r="28" spans="1:39" x14ac:dyDescent="0.5">
      <c r="A28" s="145"/>
      <c r="B28" s="3" t="s">
        <v>157</v>
      </c>
      <c r="C28" s="3" t="s">
        <v>158</v>
      </c>
      <c r="D28" s="3" t="s">
        <v>42</v>
      </c>
      <c r="E28" s="3" t="s">
        <v>534</v>
      </c>
      <c r="F28" s="54">
        <v>18.899999999999999</v>
      </c>
      <c r="G28" s="48">
        <v>3</v>
      </c>
      <c r="H28" s="101">
        <v>19.91</v>
      </c>
      <c r="I28" s="109">
        <v>4</v>
      </c>
      <c r="J28" s="54">
        <v>19.37</v>
      </c>
      <c r="K28" s="48">
        <v>4</v>
      </c>
      <c r="L28" s="10">
        <v>55.46</v>
      </c>
      <c r="M28" s="16">
        <v>40</v>
      </c>
      <c r="N28" s="54">
        <v>101.3</v>
      </c>
      <c r="O28" s="55">
        <v>98</v>
      </c>
      <c r="P28" s="10">
        <v>251.56</v>
      </c>
      <c r="Q28" s="16">
        <v>334</v>
      </c>
      <c r="R28" s="104">
        <v>383.01</v>
      </c>
      <c r="S28" s="107">
        <v>505</v>
      </c>
      <c r="T28" s="90"/>
      <c r="U28" s="89"/>
      <c r="V28" s="54" t="s">
        <v>535</v>
      </c>
      <c r="W28" s="48">
        <v>217.124</v>
      </c>
      <c r="X28" s="10"/>
      <c r="Y28" s="16"/>
      <c r="Z28" s="54"/>
      <c r="AA28" s="48"/>
      <c r="AB28" s="10"/>
      <c r="AC28" s="19"/>
      <c r="AE28" s="145"/>
    </row>
    <row r="29" spans="1:39" x14ac:dyDescent="0.5">
      <c r="A29" s="145"/>
      <c r="B29" s="3" t="s">
        <v>160</v>
      </c>
      <c r="C29" s="3" t="s">
        <v>161</v>
      </c>
      <c r="D29" s="3" t="s">
        <v>42</v>
      </c>
      <c r="E29" s="3" t="s">
        <v>536</v>
      </c>
      <c r="F29" s="54">
        <v>16.98</v>
      </c>
      <c r="G29" s="48">
        <v>0</v>
      </c>
      <c r="H29" s="101">
        <v>19.13</v>
      </c>
      <c r="I29" s="109">
        <v>2</v>
      </c>
      <c r="J29" s="54">
        <v>16.98</v>
      </c>
      <c r="K29" s="48">
        <v>0</v>
      </c>
      <c r="L29" s="10">
        <v>137.30000000000001</v>
      </c>
      <c r="M29" s="16">
        <v>119</v>
      </c>
      <c r="N29" s="54">
        <v>188.72</v>
      </c>
      <c r="O29" s="55">
        <v>187</v>
      </c>
      <c r="P29" s="10">
        <v>288.33</v>
      </c>
      <c r="Q29" s="16">
        <v>387</v>
      </c>
      <c r="R29" s="104">
        <v>378.44</v>
      </c>
      <c r="S29" s="107">
        <v>498</v>
      </c>
      <c r="T29" s="90"/>
      <c r="U29" s="89"/>
      <c r="V29" s="54" t="s">
        <v>537</v>
      </c>
      <c r="W29" s="48">
        <v>252.96</v>
      </c>
      <c r="X29" s="10"/>
      <c r="Y29" s="16"/>
      <c r="Z29" s="54"/>
      <c r="AA29" s="48"/>
      <c r="AB29" s="10"/>
      <c r="AC29" s="19"/>
      <c r="AE29" s="145"/>
    </row>
    <row r="30" spans="1:39" x14ac:dyDescent="0.5">
      <c r="A30" s="145"/>
      <c r="B30" s="3" t="s">
        <v>163</v>
      </c>
      <c r="C30" s="3" t="s">
        <v>164</v>
      </c>
      <c r="D30" s="3" t="s">
        <v>42</v>
      </c>
      <c r="E30" s="3" t="s">
        <v>538</v>
      </c>
      <c r="F30" s="54">
        <v>19.899999999999999</v>
      </c>
      <c r="G30" s="48">
        <v>4</v>
      </c>
      <c r="H30" s="101">
        <v>20.92</v>
      </c>
      <c r="I30" s="109">
        <v>5</v>
      </c>
      <c r="J30" s="54">
        <v>33.369999999999997</v>
      </c>
      <c r="K30" s="48">
        <v>21</v>
      </c>
      <c r="L30" s="10">
        <v>145.31</v>
      </c>
      <c r="M30" s="16">
        <v>139</v>
      </c>
      <c r="N30" s="54">
        <v>161.36000000000001</v>
      </c>
      <c r="O30" s="55">
        <v>170</v>
      </c>
      <c r="P30" s="10">
        <v>303.77999999999997</v>
      </c>
      <c r="Q30" s="16">
        <v>410</v>
      </c>
      <c r="R30" s="104">
        <v>383.76</v>
      </c>
      <c r="S30" s="107">
        <v>506</v>
      </c>
      <c r="T30" s="90"/>
      <c r="U30" s="89"/>
      <c r="V30" s="54" t="s">
        <v>539</v>
      </c>
      <c r="W30" s="48">
        <v>279.31</v>
      </c>
      <c r="X30" s="10"/>
      <c r="Y30" s="16"/>
      <c r="Z30" s="54"/>
      <c r="AA30" s="48"/>
      <c r="AB30" s="10"/>
      <c r="AC30" s="19"/>
      <c r="AE30" s="145"/>
    </row>
    <row r="31" spans="1:39" x14ac:dyDescent="0.5">
      <c r="A31" s="145"/>
      <c r="B31" s="3" t="s">
        <v>169</v>
      </c>
      <c r="C31" s="3" t="s">
        <v>170</v>
      </c>
      <c r="D31" s="3" t="s">
        <v>39</v>
      </c>
      <c r="E31" s="3" t="s">
        <v>540</v>
      </c>
      <c r="F31" s="54">
        <v>15.87</v>
      </c>
      <c r="G31" s="48">
        <v>0</v>
      </c>
      <c r="H31" s="101">
        <v>15.87</v>
      </c>
      <c r="I31" s="109">
        <v>0</v>
      </c>
      <c r="J31" s="54">
        <v>15.87</v>
      </c>
      <c r="K31" s="48">
        <v>0</v>
      </c>
      <c r="L31" s="10">
        <v>76.180000000000007</v>
      </c>
      <c r="M31" s="16">
        <v>62</v>
      </c>
      <c r="N31" s="54">
        <v>124.9</v>
      </c>
      <c r="O31" s="55">
        <v>125</v>
      </c>
      <c r="P31" s="10">
        <v>294.93</v>
      </c>
      <c r="Q31" s="16">
        <v>397</v>
      </c>
      <c r="R31" s="104">
        <v>467.47</v>
      </c>
      <c r="S31" s="107">
        <v>622</v>
      </c>
      <c r="T31" s="90"/>
      <c r="U31" s="89"/>
      <c r="V31" s="54" t="s">
        <v>541</v>
      </c>
      <c r="W31" s="48">
        <v>263.5</v>
      </c>
      <c r="X31" s="10"/>
      <c r="Y31" s="16"/>
      <c r="Z31" s="54"/>
      <c r="AA31" s="48"/>
      <c r="AB31" s="10"/>
      <c r="AC31" s="19"/>
      <c r="AE31" s="145"/>
    </row>
    <row r="32" spans="1:39" x14ac:dyDescent="0.5">
      <c r="A32" s="145"/>
      <c r="B32" s="3" t="s">
        <v>172</v>
      </c>
      <c r="C32" s="3" t="s">
        <v>173</v>
      </c>
      <c r="D32" s="3" t="s">
        <v>42</v>
      </c>
      <c r="E32" s="3" t="s">
        <v>542</v>
      </c>
      <c r="F32" s="54">
        <v>21.58</v>
      </c>
      <c r="G32" s="48">
        <v>4</v>
      </c>
      <c r="H32" s="101">
        <v>27.04</v>
      </c>
      <c r="I32" s="109">
        <v>11</v>
      </c>
      <c r="J32" s="54">
        <v>31.85</v>
      </c>
      <c r="K32" s="48">
        <v>19</v>
      </c>
      <c r="L32" s="10">
        <v>73.239999999999995</v>
      </c>
      <c r="M32" s="16">
        <v>64</v>
      </c>
      <c r="N32" s="54">
        <v>160.1</v>
      </c>
      <c r="O32" s="55">
        <v>173</v>
      </c>
      <c r="P32" s="10">
        <v>245.44</v>
      </c>
      <c r="Q32" s="16">
        <v>332</v>
      </c>
      <c r="R32" s="104">
        <v>277.77999999999997</v>
      </c>
      <c r="S32" s="107">
        <v>365</v>
      </c>
      <c r="T32" s="90"/>
      <c r="U32" s="89"/>
      <c r="V32" s="54" t="s">
        <v>543</v>
      </c>
      <c r="W32" s="48">
        <v>266.66199999999998</v>
      </c>
      <c r="X32" s="10"/>
      <c r="Y32" s="16"/>
      <c r="Z32" s="54"/>
      <c r="AA32" s="48"/>
      <c r="AB32" s="10"/>
      <c r="AC32" s="19"/>
      <c r="AE32" s="145"/>
    </row>
    <row r="33" spans="1:31" x14ac:dyDescent="0.5">
      <c r="A33" s="145"/>
      <c r="B33" s="3" t="s">
        <v>175</v>
      </c>
      <c r="C33" s="3" t="s">
        <v>176</v>
      </c>
      <c r="D33" s="3" t="s">
        <v>42</v>
      </c>
      <c r="E33" s="3" t="s">
        <v>544</v>
      </c>
      <c r="F33" s="54">
        <v>18.899999999999999</v>
      </c>
      <c r="G33" s="48">
        <v>3</v>
      </c>
      <c r="H33" s="101">
        <v>18.91</v>
      </c>
      <c r="I33" s="109">
        <v>3</v>
      </c>
      <c r="J33" s="54">
        <v>19.37</v>
      </c>
      <c r="K33" s="48">
        <v>4</v>
      </c>
      <c r="L33" s="10">
        <v>18.309999999999999</v>
      </c>
      <c r="M33" s="16">
        <v>3</v>
      </c>
      <c r="N33" s="54">
        <v>18.420000000000002</v>
      </c>
      <c r="O33" s="55">
        <v>3</v>
      </c>
      <c r="P33" s="10">
        <v>18.37</v>
      </c>
      <c r="Q33" s="16">
        <v>3</v>
      </c>
      <c r="R33" s="104">
        <v>19.38</v>
      </c>
      <c r="S33" s="107">
        <v>4</v>
      </c>
      <c r="T33" s="90"/>
      <c r="U33" s="89"/>
      <c r="V33" s="54" t="s">
        <v>545</v>
      </c>
      <c r="W33" s="48">
        <v>81.158000000000001</v>
      </c>
      <c r="X33" s="10"/>
      <c r="Y33" s="16"/>
      <c r="Z33" s="54"/>
      <c r="AA33" s="48"/>
      <c r="AB33" s="10"/>
      <c r="AC33" s="19"/>
      <c r="AE33" s="145"/>
    </row>
    <row r="34" spans="1:31" x14ac:dyDescent="0.5">
      <c r="A34" s="145"/>
      <c r="B34" s="3" t="s">
        <v>178</v>
      </c>
      <c r="C34" s="3" t="s">
        <v>179</v>
      </c>
      <c r="D34" s="3" t="s">
        <v>42</v>
      </c>
      <c r="E34" s="3" t="s">
        <v>546</v>
      </c>
      <c r="F34" s="54">
        <v>16.98</v>
      </c>
      <c r="G34" s="48">
        <v>0</v>
      </c>
      <c r="H34" s="101">
        <v>16.98</v>
      </c>
      <c r="I34" s="109">
        <v>0</v>
      </c>
      <c r="J34" s="54">
        <v>16.98</v>
      </c>
      <c r="K34" s="48">
        <v>0</v>
      </c>
      <c r="L34" s="10">
        <v>16.98</v>
      </c>
      <c r="M34" s="16">
        <v>0</v>
      </c>
      <c r="N34" s="54">
        <v>86.03</v>
      </c>
      <c r="O34" s="55">
        <v>72</v>
      </c>
      <c r="P34" s="10">
        <v>192</v>
      </c>
      <c r="Q34" s="16">
        <v>248</v>
      </c>
      <c r="R34" s="104">
        <v>198.03</v>
      </c>
      <c r="S34" s="107">
        <v>248</v>
      </c>
      <c r="T34" s="90"/>
      <c r="U34" s="89"/>
      <c r="V34" s="54" t="s">
        <v>547</v>
      </c>
      <c r="W34" s="48">
        <v>159.154</v>
      </c>
      <c r="X34" s="10"/>
      <c r="Y34" s="16"/>
      <c r="Z34" s="54"/>
      <c r="AA34" s="48"/>
      <c r="AB34" s="10"/>
      <c r="AC34" s="19"/>
      <c r="AE34" s="145"/>
    </row>
    <row r="35" spans="1:31" x14ac:dyDescent="0.5">
      <c r="A35" s="145"/>
      <c r="B35" s="3" t="s">
        <v>181</v>
      </c>
      <c r="C35" s="3" t="s">
        <v>182</v>
      </c>
      <c r="D35" s="3" t="s">
        <v>39</v>
      </c>
      <c r="E35" s="3" t="s">
        <v>548</v>
      </c>
      <c r="F35" s="54">
        <v>26.95</v>
      </c>
      <c r="G35" s="48">
        <v>12</v>
      </c>
      <c r="H35" s="101">
        <v>22.93</v>
      </c>
      <c r="I35" s="109">
        <v>7</v>
      </c>
      <c r="J35" s="54">
        <v>32.51</v>
      </c>
      <c r="K35" s="48">
        <v>20</v>
      </c>
      <c r="L35" s="10">
        <v>86.29</v>
      </c>
      <c r="M35" s="16">
        <v>75</v>
      </c>
      <c r="N35" s="54">
        <v>117.35</v>
      </c>
      <c r="O35" s="55">
        <v>118</v>
      </c>
      <c r="P35" s="10">
        <v>263.36</v>
      </c>
      <c r="Q35" s="16">
        <v>351</v>
      </c>
      <c r="R35" s="104">
        <v>370.08</v>
      </c>
      <c r="S35" s="107">
        <v>487</v>
      </c>
      <c r="T35" s="90"/>
      <c r="U35" s="89"/>
      <c r="V35" s="54" t="s">
        <v>549</v>
      </c>
      <c r="W35" s="48">
        <v>243.47399999999999</v>
      </c>
      <c r="X35" s="10"/>
      <c r="Y35" s="16"/>
      <c r="Z35" s="54"/>
      <c r="AA35" s="48"/>
      <c r="AB35" s="10"/>
      <c r="AC35" s="19"/>
      <c r="AE35" s="145"/>
    </row>
    <row r="36" spans="1:31" x14ac:dyDescent="0.5">
      <c r="A36" s="145"/>
      <c r="B36" s="3" t="s">
        <v>184</v>
      </c>
      <c r="C36" s="3" t="s">
        <v>185</v>
      </c>
      <c r="D36" s="3"/>
      <c r="E36" s="3" t="s">
        <v>548</v>
      </c>
      <c r="F36" s="54"/>
      <c r="G36" s="48"/>
      <c r="H36" s="101" t="s">
        <v>320</v>
      </c>
      <c r="I36" s="109" t="s">
        <v>320</v>
      </c>
      <c r="J36" s="54"/>
      <c r="K36" s="48"/>
      <c r="L36" s="10"/>
      <c r="M36" s="16"/>
      <c r="N36" s="54"/>
      <c r="O36" s="55"/>
      <c r="P36" s="10"/>
      <c r="Q36" s="16"/>
      <c r="R36" s="110"/>
      <c r="S36" s="111"/>
      <c r="T36" s="89"/>
      <c r="U36" s="89"/>
      <c r="V36" s="54" t="s">
        <v>549</v>
      </c>
      <c r="W36" s="48">
        <v>243.47399999999999</v>
      </c>
      <c r="X36" s="10"/>
      <c r="Y36" s="16"/>
      <c r="Z36" s="54"/>
      <c r="AA36" s="48"/>
      <c r="AB36" s="10"/>
      <c r="AC36" s="19"/>
      <c r="AE36" s="145"/>
    </row>
    <row r="37" spans="1:31" x14ac:dyDescent="0.5">
      <c r="A37" s="145"/>
      <c r="B37" s="3" t="s">
        <v>251</v>
      </c>
      <c r="C37" s="3" t="s">
        <v>550</v>
      </c>
      <c r="D37" s="3" t="s">
        <v>42</v>
      </c>
      <c r="E37" s="3" t="s">
        <v>551</v>
      </c>
      <c r="F37" s="54">
        <v>21.29</v>
      </c>
      <c r="G37" s="48">
        <v>4</v>
      </c>
      <c r="H37" s="101">
        <v>26.74</v>
      </c>
      <c r="I37" s="109">
        <v>10</v>
      </c>
      <c r="J37" s="54">
        <v>29.16</v>
      </c>
      <c r="K37" s="48">
        <v>14</v>
      </c>
      <c r="L37" s="10">
        <v>34.28</v>
      </c>
      <c r="M37" s="16">
        <v>18</v>
      </c>
      <c r="N37" s="54">
        <v>33.81</v>
      </c>
      <c r="O37" s="55">
        <v>18</v>
      </c>
      <c r="P37" s="10">
        <v>74.349999999999994</v>
      </c>
      <c r="Q37" s="16">
        <v>79</v>
      </c>
      <c r="R37" s="104">
        <v>106.74</v>
      </c>
      <c r="S37" s="107">
        <v>121</v>
      </c>
      <c r="T37" s="90"/>
      <c r="U37" s="89"/>
      <c r="V37" s="54" t="s">
        <v>552</v>
      </c>
      <c r="W37" s="48">
        <v>50.591999999999999</v>
      </c>
      <c r="X37" s="10"/>
      <c r="Y37" s="16"/>
      <c r="Z37" s="54"/>
      <c r="AA37" s="48"/>
      <c r="AB37" s="10"/>
      <c r="AC37" s="19"/>
      <c r="AE37" s="145"/>
    </row>
    <row r="38" spans="1:31" x14ac:dyDescent="0.5">
      <c r="A38" s="145"/>
      <c r="B38" s="3" t="s">
        <v>455</v>
      </c>
      <c r="C38" s="3" t="s">
        <v>108</v>
      </c>
      <c r="D38" s="3" t="s">
        <v>39</v>
      </c>
      <c r="E38" s="3" t="s">
        <v>553</v>
      </c>
      <c r="F38" s="54">
        <v>24.52</v>
      </c>
      <c r="G38" s="48">
        <v>7</v>
      </c>
      <c r="H38" s="101">
        <v>25.64</v>
      </c>
      <c r="I38" s="109">
        <v>8</v>
      </c>
      <c r="J38" s="54">
        <v>27.26</v>
      </c>
      <c r="K38" s="48">
        <v>12</v>
      </c>
      <c r="L38" s="10">
        <v>36.54</v>
      </c>
      <c r="M38" s="16">
        <v>20</v>
      </c>
      <c r="N38" s="54">
        <v>54.82</v>
      </c>
      <c r="O38" s="55">
        <v>39</v>
      </c>
      <c r="P38" s="10">
        <v>138.34</v>
      </c>
      <c r="Q38" s="16">
        <v>171</v>
      </c>
      <c r="R38" s="104">
        <v>202.59</v>
      </c>
      <c r="S38" s="107">
        <v>254</v>
      </c>
      <c r="T38" s="90"/>
      <c r="U38" s="89"/>
      <c r="V38" s="54" t="s">
        <v>554</v>
      </c>
      <c r="W38" s="48">
        <v>106.45399999999999</v>
      </c>
      <c r="X38" s="10"/>
      <c r="Y38" s="16"/>
      <c r="Z38" s="54"/>
      <c r="AA38" s="48"/>
      <c r="AB38" s="10"/>
      <c r="AC38" s="19"/>
      <c r="AE38" s="145"/>
    </row>
    <row r="39" spans="1:31" x14ac:dyDescent="0.5">
      <c r="A39" s="145"/>
      <c r="B39" s="3" t="s">
        <v>192</v>
      </c>
      <c r="C39" s="3" t="s">
        <v>193</v>
      </c>
      <c r="D39" s="3" t="s">
        <v>42</v>
      </c>
      <c r="E39" s="3" t="s">
        <v>555</v>
      </c>
      <c r="F39" s="54">
        <v>15.87</v>
      </c>
      <c r="G39" s="48">
        <v>0</v>
      </c>
      <c r="H39" s="101">
        <v>15.87</v>
      </c>
      <c r="I39" s="109">
        <v>0</v>
      </c>
      <c r="J39" s="54">
        <v>15.87</v>
      </c>
      <c r="K39" s="48">
        <v>0</v>
      </c>
      <c r="L39" s="10">
        <v>15.87</v>
      </c>
      <c r="M39" s="16">
        <v>0</v>
      </c>
      <c r="N39" s="54">
        <v>15.87</v>
      </c>
      <c r="O39" s="55">
        <v>0</v>
      </c>
      <c r="P39" s="10">
        <v>15.87</v>
      </c>
      <c r="Q39" s="16">
        <v>0</v>
      </c>
      <c r="R39" s="104">
        <v>15.92</v>
      </c>
      <c r="S39" s="107">
        <v>0</v>
      </c>
      <c r="T39" s="90"/>
      <c r="U39" s="89"/>
      <c r="V39" s="54" t="s">
        <v>519</v>
      </c>
      <c r="W39" s="48">
        <v>0</v>
      </c>
      <c r="X39" s="10"/>
      <c r="Y39" s="16"/>
      <c r="Z39" s="54"/>
      <c r="AA39" s="48"/>
      <c r="AB39" s="10"/>
      <c r="AC39" s="19"/>
      <c r="AE39" s="145"/>
    </row>
    <row r="40" spans="1:31" x14ac:dyDescent="0.5">
      <c r="A40" s="145"/>
      <c r="B40" s="3" t="s">
        <v>195</v>
      </c>
      <c r="C40" s="3" t="s">
        <v>196</v>
      </c>
      <c r="D40" s="3" t="s">
        <v>42</v>
      </c>
      <c r="E40" s="3" t="s">
        <v>556</v>
      </c>
      <c r="F40" s="54">
        <v>19.899999999999999</v>
      </c>
      <c r="G40" s="48">
        <v>4</v>
      </c>
      <c r="H40" s="101">
        <v>29.04</v>
      </c>
      <c r="I40" s="109">
        <v>14</v>
      </c>
      <c r="J40" s="54">
        <v>35.159999999999997</v>
      </c>
      <c r="K40" s="48">
        <v>23</v>
      </c>
      <c r="L40" s="10">
        <v>123.86</v>
      </c>
      <c r="M40" s="16">
        <v>117</v>
      </c>
      <c r="N40" s="54">
        <v>223.1</v>
      </c>
      <c r="O40" s="55">
        <v>244</v>
      </c>
      <c r="P40" s="10">
        <v>340.55</v>
      </c>
      <c r="Q40" s="16">
        <v>463</v>
      </c>
      <c r="R40" s="104">
        <v>421.83</v>
      </c>
      <c r="S40" s="107">
        <v>559</v>
      </c>
      <c r="T40" s="90"/>
      <c r="U40" s="89"/>
      <c r="V40" s="54" t="s">
        <v>557</v>
      </c>
      <c r="W40" s="48">
        <v>330.95600000000002</v>
      </c>
      <c r="X40" s="10"/>
      <c r="Y40" s="16"/>
      <c r="Z40" s="54"/>
      <c r="AA40" s="48"/>
      <c r="AB40" s="10"/>
      <c r="AC40" s="19"/>
      <c r="AE40" s="145"/>
    </row>
    <row r="41" spans="1:31" x14ac:dyDescent="0.5">
      <c r="A41" s="145"/>
      <c r="B41" s="3" t="s">
        <v>197</v>
      </c>
      <c r="C41" s="3" t="s">
        <v>198</v>
      </c>
      <c r="D41" s="3" t="s">
        <v>42</v>
      </c>
      <c r="E41" s="3" t="s">
        <v>558</v>
      </c>
      <c r="F41" s="54">
        <v>19.899999999999999</v>
      </c>
      <c r="G41" s="48">
        <v>4</v>
      </c>
      <c r="H41" s="101">
        <v>22.93</v>
      </c>
      <c r="I41" s="109">
        <v>7</v>
      </c>
      <c r="J41" s="54">
        <v>27.25</v>
      </c>
      <c r="K41" s="48">
        <v>14</v>
      </c>
      <c r="L41" s="10">
        <v>75.459999999999994</v>
      </c>
      <c r="M41" s="16">
        <v>63</v>
      </c>
      <c r="N41" s="54">
        <v>118.67</v>
      </c>
      <c r="O41" s="55">
        <v>119</v>
      </c>
      <c r="P41" s="10">
        <v>238.33</v>
      </c>
      <c r="Q41" s="16">
        <v>315</v>
      </c>
      <c r="R41" s="104">
        <v>352.56</v>
      </c>
      <c r="S41" s="107">
        <v>462</v>
      </c>
      <c r="T41" s="90"/>
      <c r="U41" s="89"/>
      <c r="V41" s="54" t="s">
        <v>559</v>
      </c>
      <c r="W41" s="48">
        <v>165.47800000000001</v>
      </c>
      <c r="X41" s="10"/>
      <c r="Y41" s="16"/>
      <c r="Z41" s="54"/>
      <c r="AA41" s="48"/>
      <c r="AB41" s="10"/>
      <c r="AC41" s="19"/>
      <c r="AE41" s="145"/>
    </row>
    <row r="42" spans="1:31" x14ac:dyDescent="0.5">
      <c r="A42" s="145"/>
      <c r="B42" s="3" t="s">
        <v>200</v>
      </c>
      <c r="C42" s="3" t="s">
        <v>201</v>
      </c>
      <c r="D42" s="3" t="s">
        <v>42</v>
      </c>
      <c r="E42" s="3" t="s">
        <v>560</v>
      </c>
      <c r="F42" s="54">
        <v>22.92</v>
      </c>
      <c r="G42" s="48">
        <v>7</v>
      </c>
      <c r="H42" s="101">
        <v>21.92</v>
      </c>
      <c r="I42" s="109">
        <v>6</v>
      </c>
      <c r="J42" s="54">
        <v>24.62</v>
      </c>
      <c r="K42" s="48">
        <v>11</v>
      </c>
      <c r="L42" s="10">
        <v>72.53</v>
      </c>
      <c r="M42" s="16">
        <v>60</v>
      </c>
      <c r="N42" s="54">
        <v>112.42</v>
      </c>
      <c r="O42" s="55">
        <v>111</v>
      </c>
      <c r="P42" s="10">
        <v>200.82</v>
      </c>
      <c r="Q42" s="16">
        <v>261</v>
      </c>
      <c r="R42" s="104">
        <v>327.43</v>
      </c>
      <c r="S42" s="107">
        <v>0</v>
      </c>
      <c r="T42" s="90"/>
      <c r="U42" s="89"/>
      <c r="V42" s="54" t="s">
        <v>561</v>
      </c>
      <c r="W42" s="48">
        <v>3.1619999999999999</v>
      </c>
      <c r="X42" s="10"/>
      <c r="Y42" s="16"/>
      <c r="Z42" s="54"/>
      <c r="AA42" s="48"/>
      <c r="AB42" s="10"/>
      <c r="AC42" s="19"/>
      <c r="AE42" s="145"/>
    </row>
    <row r="43" spans="1:31" x14ac:dyDescent="0.5">
      <c r="A43" s="145"/>
      <c r="B43" s="3" t="s">
        <v>203</v>
      </c>
      <c r="C43" s="3" t="s">
        <v>204</v>
      </c>
      <c r="D43" s="3" t="s">
        <v>42</v>
      </c>
      <c r="E43" s="3" t="s">
        <v>562</v>
      </c>
      <c r="F43" s="54">
        <v>19.899999999999999</v>
      </c>
      <c r="G43" s="48">
        <v>4</v>
      </c>
      <c r="H43" s="101">
        <v>19.91</v>
      </c>
      <c r="I43" s="109">
        <v>4</v>
      </c>
      <c r="J43" s="54">
        <v>19.37</v>
      </c>
      <c r="K43" s="48">
        <v>4</v>
      </c>
      <c r="L43" s="10">
        <v>19.12</v>
      </c>
      <c r="M43" s="16">
        <v>4</v>
      </c>
      <c r="N43" s="54">
        <v>19.29</v>
      </c>
      <c r="O43" s="55">
        <v>4</v>
      </c>
      <c r="P43" s="10">
        <v>19.2</v>
      </c>
      <c r="Q43" s="16">
        <v>4</v>
      </c>
      <c r="R43" s="104">
        <v>20.2</v>
      </c>
      <c r="S43" s="107">
        <v>5</v>
      </c>
      <c r="T43" s="90"/>
      <c r="U43" s="89"/>
      <c r="V43" s="54" t="s">
        <v>563</v>
      </c>
      <c r="W43" s="48">
        <v>4.2160000000000002</v>
      </c>
      <c r="X43" s="10"/>
      <c r="Y43" s="16"/>
      <c r="Z43" s="54"/>
      <c r="AA43" s="48"/>
      <c r="AB43" s="10"/>
      <c r="AC43" s="19"/>
      <c r="AE43" s="145"/>
    </row>
    <row r="44" spans="1:31" x14ac:dyDescent="0.5">
      <c r="A44" s="145"/>
      <c r="B44" s="3" t="s">
        <v>205</v>
      </c>
      <c r="C44" s="3" t="s">
        <v>206</v>
      </c>
      <c r="D44" s="3" t="s">
        <v>42</v>
      </c>
      <c r="E44" s="3" t="s">
        <v>564</v>
      </c>
      <c r="F44" s="54">
        <v>16.87</v>
      </c>
      <c r="G44" s="48">
        <v>1</v>
      </c>
      <c r="H44" s="101">
        <v>17.88</v>
      </c>
      <c r="I44" s="109">
        <v>2</v>
      </c>
      <c r="J44" s="54">
        <v>16.739999999999998</v>
      </c>
      <c r="K44" s="48">
        <v>1</v>
      </c>
      <c r="L44" s="10">
        <v>37.869999999999997</v>
      </c>
      <c r="M44" s="16">
        <v>22</v>
      </c>
      <c r="N44" s="54">
        <v>70.44</v>
      </c>
      <c r="O44" s="55">
        <v>60</v>
      </c>
      <c r="P44" s="10">
        <v>182.42</v>
      </c>
      <c r="Q44" s="16">
        <v>234</v>
      </c>
      <c r="R44" s="104">
        <v>263.52999999999997</v>
      </c>
      <c r="S44" s="107">
        <v>339</v>
      </c>
      <c r="T44" s="90"/>
      <c r="U44" s="89"/>
      <c r="V44" s="54" t="s">
        <v>519</v>
      </c>
      <c r="W44" s="48">
        <v>0</v>
      </c>
      <c r="X44" s="10"/>
      <c r="Y44" s="16"/>
      <c r="Z44" s="54"/>
      <c r="AA44" s="48"/>
      <c r="AB44" s="10"/>
      <c r="AC44" s="19"/>
      <c r="AE44" s="145"/>
    </row>
    <row r="45" spans="1:31" x14ac:dyDescent="0.5">
      <c r="A45" s="145"/>
      <c r="B45" s="3" t="s">
        <v>208</v>
      </c>
      <c r="C45" s="3" t="s">
        <v>209</v>
      </c>
      <c r="D45" s="3" t="s">
        <v>42</v>
      </c>
      <c r="E45" s="3" t="s">
        <v>565</v>
      </c>
      <c r="F45" s="54">
        <v>15.87</v>
      </c>
      <c r="G45" s="48">
        <v>0</v>
      </c>
      <c r="H45" s="101">
        <v>15.87</v>
      </c>
      <c r="I45" s="109">
        <v>0</v>
      </c>
      <c r="J45" s="54">
        <v>15.87</v>
      </c>
      <c r="K45" s="48">
        <v>0</v>
      </c>
      <c r="L45" s="10">
        <v>23.32</v>
      </c>
      <c r="M45" s="16">
        <v>7</v>
      </c>
      <c r="N45" s="54">
        <v>37.56</v>
      </c>
      <c r="O45" s="55">
        <v>23</v>
      </c>
      <c r="P45" s="10">
        <v>93.47</v>
      </c>
      <c r="Q45" s="16">
        <v>106</v>
      </c>
      <c r="R45" s="104">
        <v>140.22999999999999</v>
      </c>
      <c r="S45" s="107">
        <v>167</v>
      </c>
      <c r="T45" s="90"/>
      <c r="U45" s="89"/>
      <c r="V45" s="54" t="s">
        <v>519</v>
      </c>
      <c r="W45" s="48">
        <v>0</v>
      </c>
      <c r="X45" s="10"/>
      <c r="Y45" s="16"/>
      <c r="Z45" s="54"/>
      <c r="AA45" s="48"/>
      <c r="AB45" s="10"/>
      <c r="AC45" s="19"/>
      <c r="AE45" s="145"/>
    </row>
    <row r="46" spans="1:31" x14ac:dyDescent="0.5">
      <c r="A46" s="145"/>
      <c r="B46" s="3" t="s">
        <v>211</v>
      </c>
      <c r="C46" s="3" t="s">
        <v>212</v>
      </c>
      <c r="D46" s="3" t="s">
        <v>42</v>
      </c>
      <c r="E46" s="3" t="s">
        <v>566</v>
      </c>
      <c r="F46" s="54">
        <v>16.98</v>
      </c>
      <c r="G46" s="48">
        <v>0</v>
      </c>
      <c r="H46" s="101">
        <v>16.98</v>
      </c>
      <c r="I46" s="109">
        <v>0</v>
      </c>
      <c r="J46" s="54">
        <v>17.91</v>
      </c>
      <c r="K46" s="48">
        <v>1</v>
      </c>
      <c r="L46" s="10">
        <v>34.049999999999997</v>
      </c>
      <c r="M46" s="16">
        <v>16</v>
      </c>
      <c r="N46" s="54">
        <v>61.25</v>
      </c>
      <c r="O46" s="55">
        <v>45</v>
      </c>
      <c r="P46" s="10">
        <v>144.86000000000001</v>
      </c>
      <c r="Q46" s="16">
        <v>167</v>
      </c>
      <c r="R46" s="104">
        <v>195.03</v>
      </c>
      <c r="S46" s="107">
        <v>243</v>
      </c>
      <c r="T46" s="90"/>
      <c r="U46" s="89"/>
      <c r="V46" s="54" t="s">
        <v>567</v>
      </c>
      <c r="W46" s="48">
        <v>108.562</v>
      </c>
      <c r="X46" s="10"/>
      <c r="Y46" s="16"/>
      <c r="Z46" s="54"/>
      <c r="AA46" s="48"/>
      <c r="AB46" s="10"/>
      <c r="AC46" s="19"/>
      <c r="AE46" s="145"/>
    </row>
    <row r="47" spans="1:31" x14ac:dyDescent="0.5">
      <c r="A47" s="145"/>
      <c r="B47" s="3" t="s">
        <v>214</v>
      </c>
      <c r="C47" s="3" t="s">
        <v>215</v>
      </c>
      <c r="D47" s="3" t="s">
        <v>42</v>
      </c>
      <c r="E47" s="3" t="s">
        <v>568</v>
      </c>
      <c r="F47" s="112">
        <v>15.87</v>
      </c>
      <c r="G47" s="48">
        <v>0</v>
      </c>
      <c r="H47" s="10">
        <v>15.87</v>
      </c>
      <c r="I47" s="16">
        <v>0</v>
      </c>
      <c r="J47" s="50">
        <v>16.739999999999998</v>
      </c>
      <c r="K47" s="48">
        <v>1</v>
      </c>
      <c r="L47" s="10">
        <v>98.54</v>
      </c>
      <c r="M47" s="16">
        <v>86</v>
      </c>
      <c r="N47" s="54">
        <v>179.31</v>
      </c>
      <c r="O47" s="55">
        <v>191</v>
      </c>
      <c r="P47" s="10">
        <v>395.89</v>
      </c>
      <c r="Q47" s="16">
        <v>542</v>
      </c>
      <c r="R47" s="54">
        <v>594.41999999999996</v>
      </c>
      <c r="S47" s="48">
        <v>801</v>
      </c>
      <c r="T47" s="90"/>
      <c r="U47" s="89"/>
      <c r="V47" s="54" t="s">
        <v>569</v>
      </c>
      <c r="W47" s="48">
        <v>374.17</v>
      </c>
      <c r="X47" s="10"/>
      <c r="Y47" s="16"/>
      <c r="Z47" s="54"/>
      <c r="AA47" s="48"/>
      <c r="AB47" s="10"/>
      <c r="AC47" s="19"/>
      <c r="AE47" s="145"/>
    </row>
    <row r="48" spans="1:31" x14ac:dyDescent="0.5">
      <c r="A48" s="145"/>
      <c r="B48" s="3" t="s">
        <v>217</v>
      </c>
      <c r="C48" s="3" t="s">
        <v>218</v>
      </c>
      <c r="D48" s="3" t="s">
        <v>42</v>
      </c>
      <c r="E48" s="3" t="s">
        <v>570</v>
      </c>
      <c r="F48" s="54">
        <v>17.98</v>
      </c>
      <c r="G48" s="48">
        <v>0</v>
      </c>
      <c r="H48" s="101">
        <v>17.98</v>
      </c>
      <c r="I48" s="109">
        <v>0</v>
      </c>
      <c r="J48" s="54">
        <v>17.98</v>
      </c>
      <c r="K48" s="48">
        <v>0</v>
      </c>
      <c r="L48" s="10">
        <v>17.98</v>
      </c>
      <c r="M48" s="16">
        <v>0</v>
      </c>
      <c r="N48" s="54">
        <v>17.98</v>
      </c>
      <c r="O48" s="55">
        <v>0</v>
      </c>
      <c r="P48" s="10">
        <v>17.98</v>
      </c>
      <c r="Q48" s="16">
        <v>0</v>
      </c>
      <c r="R48" s="104">
        <v>17.98</v>
      </c>
      <c r="S48" s="107">
        <v>0</v>
      </c>
      <c r="T48" s="90"/>
      <c r="U48" s="89"/>
      <c r="V48" s="54" t="s">
        <v>571</v>
      </c>
      <c r="W48" s="48">
        <v>0</v>
      </c>
      <c r="X48" s="10"/>
      <c r="Y48" s="16"/>
      <c r="Z48" s="54"/>
      <c r="AA48" s="48"/>
      <c r="AB48" s="10"/>
      <c r="AC48" s="19"/>
      <c r="AE48" s="145"/>
    </row>
    <row r="49" spans="1:31" x14ac:dyDescent="0.5">
      <c r="A49" s="145"/>
      <c r="B49" s="3" t="s">
        <v>220</v>
      </c>
      <c r="C49" s="3" t="s">
        <v>221</v>
      </c>
      <c r="D49" s="3" t="s">
        <v>42</v>
      </c>
      <c r="E49" s="3" t="s">
        <v>572</v>
      </c>
      <c r="F49" s="54">
        <v>15.87</v>
      </c>
      <c r="G49" s="48">
        <v>0</v>
      </c>
      <c r="H49" s="101">
        <v>15.87</v>
      </c>
      <c r="I49" s="109">
        <v>0</v>
      </c>
      <c r="J49" s="54">
        <v>15.87</v>
      </c>
      <c r="K49" s="48">
        <v>0</v>
      </c>
      <c r="L49" s="10">
        <v>15.87</v>
      </c>
      <c r="M49" s="16">
        <v>0</v>
      </c>
      <c r="N49" s="54">
        <v>15.87</v>
      </c>
      <c r="O49" s="55">
        <v>0</v>
      </c>
      <c r="P49" s="10">
        <v>15.87</v>
      </c>
      <c r="Q49" s="16">
        <v>0</v>
      </c>
      <c r="R49" s="104">
        <v>15.92</v>
      </c>
      <c r="S49" s="107">
        <v>0</v>
      </c>
      <c r="T49" s="90"/>
      <c r="U49" s="89"/>
      <c r="V49" s="54" t="s">
        <v>519</v>
      </c>
      <c r="W49" s="48">
        <v>0</v>
      </c>
      <c r="X49" s="10"/>
      <c r="Y49" s="16"/>
      <c r="Z49" s="54"/>
      <c r="AA49" s="48"/>
      <c r="AB49" s="10"/>
      <c r="AC49" s="19"/>
      <c r="AE49" s="145"/>
    </row>
    <row r="50" spans="1:31" x14ac:dyDescent="0.5">
      <c r="A50" s="145"/>
      <c r="B50" s="3"/>
      <c r="D50" s="3"/>
      <c r="F50" s="54"/>
      <c r="G50" s="48"/>
      <c r="H50" s="101"/>
      <c r="I50" s="109"/>
      <c r="J50" s="54"/>
      <c r="K50" s="48"/>
      <c r="L50" s="10"/>
      <c r="M50" s="16"/>
      <c r="N50" s="54"/>
      <c r="O50" s="55"/>
      <c r="P50" s="10"/>
      <c r="Q50" s="16"/>
      <c r="R50" s="104"/>
      <c r="S50" s="107"/>
      <c r="T50" s="90"/>
      <c r="U50" s="89"/>
      <c r="V50" s="54"/>
      <c r="W50" s="48"/>
      <c r="X50" s="10"/>
      <c r="Y50" s="16"/>
      <c r="Z50" s="54"/>
      <c r="AA50" s="48"/>
      <c r="AB50" s="10"/>
      <c r="AC50" s="19"/>
      <c r="AE50" s="145"/>
    </row>
    <row r="51" spans="1:31" x14ac:dyDescent="0.5">
      <c r="A51" s="145"/>
      <c r="B51" s="3" t="s">
        <v>223</v>
      </c>
      <c r="C51" s="3" t="s">
        <v>268</v>
      </c>
      <c r="D51" s="3" t="s">
        <v>573</v>
      </c>
      <c r="E51" s="3" t="s">
        <v>574</v>
      </c>
      <c r="F51" s="54">
        <v>375.21</v>
      </c>
      <c r="G51" s="48">
        <v>385</v>
      </c>
      <c r="H51" s="101">
        <v>376.63</v>
      </c>
      <c r="I51" s="109">
        <v>384</v>
      </c>
      <c r="J51" s="54">
        <v>452.53</v>
      </c>
      <c r="K51" s="48">
        <v>561</v>
      </c>
      <c r="L51" s="10">
        <v>431.74</v>
      </c>
      <c r="M51" s="16" t="s">
        <v>575</v>
      </c>
      <c r="N51" s="54">
        <v>310.14999999999998</v>
      </c>
      <c r="O51" s="55">
        <v>373</v>
      </c>
      <c r="P51" s="10">
        <v>257.57</v>
      </c>
      <c r="Q51" s="16">
        <v>303</v>
      </c>
      <c r="R51" s="104">
        <v>242.66</v>
      </c>
      <c r="S51" s="107">
        <v>273</v>
      </c>
      <c r="T51" s="89"/>
      <c r="U51" s="89"/>
      <c r="V51" s="54" t="s">
        <v>576</v>
      </c>
      <c r="W51" s="48">
        <v>324.63200000000001</v>
      </c>
      <c r="X51" s="10"/>
      <c r="Y51" s="16"/>
      <c r="Z51" s="54"/>
      <c r="AA51" s="48"/>
      <c r="AB51" s="10"/>
      <c r="AC51" s="19"/>
      <c r="AE51" s="145"/>
    </row>
    <row r="52" spans="1:31" x14ac:dyDescent="0.5">
      <c r="A52" s="145"/>
      <c r="B52" s="3" t="s">
        <v>228</v>
      </c>
      <c r="D52" s="3" t="s">
        <v>573</v>
      </c>
      <c r="E52" s="3" t="s">
        <v>572</v>
      </c>
      <c r="F52" s="54"/>
      <c r="G52" s="48"/>
      <c r="H52" s="101"/>
      <c r="I52" s="109"/>
      <c r="J52" s="54"/>
      <c r="K52" s="48"/>
      <c r="L52" s="10"/>
      <c r="M52" s="16"/>
      <c r="N52" s="54"/>
      <c r="O52" s="55"/>
      <c r="P52" s="10"/>
      <c r="Q52" s="16"/>
      <c r="R52" s="110"/>
      <c r="S52" s="111"/>
      <c r="T52" s="90"/>
      <c r="U52" s="89"/>
      <c r="V52" s="54" t="s">
        <v>519</v>
      </c>
      <c r="W52" s="48">
        <v>0</v>
      </c>
      <c r="X52" s="10"/>
      <c r="Y52" s="16"/>
      <c r="Z52" s="54"/>
      <c r="AA52" s="48"/>
      <c r="AB52" s="10"/>
      <c r="AC52" s="19"/>
      <c r="AE52" s="145"/>
    </row>
    <row r="53" spans="1:31" x14ac:dyDescent="0.5">
      <c r="A53" s="145"/>
      <c r="B53" s="3" t="s">
        <v>228</v>
      </c>
      <c r="D53" s="3" t="s">
        <v>573</v>
      </c>
      <c r="E53" s="3" t="s">
        <v>502</v>
      </c>
      <c r="F53" s="54"/>
      <c r="G53" s="48"/>
      <c r="H53" s="101"/>
      <c r="I53" s="109"/>
      <c r="J53" s="54"/>
      <c r="K53" s="48"/>
      <c r="L53" s="10"/>
      <c r="M53" s="16"/>
      <c r="N53" s="54"/>
      <c r="O53" s="55"/>
      <c r="P53" s="10"/>
      <c r="Q53" s="16"/>
      <c r="R53" s="110"/>
      <c r="S53" s="111"/>
      <c r="T53" s="90"/>
      <c r="U53" s="89"/>
      <c r="V53" s="54" t="s">
        <v>504</v>
      </c>
      <c r="W53" s="48">
        <v>315.14600000000002</v>
      </c>
      <c r="X53" s="10"/>
      <c r="Y53" s="16"/>
      <c r="Z53" s="54"/>
      <c r="AA53" s="48"/>
      <c r="AB53" s="10"/>
      <c r="AC53" s="19"/>
      <c r="AE53" s="145"/>
    </row>
    <row r="54" spans="1:31" x14ac:dyDescent="0.5">
      <c r="A54" s="145"/>
      <c r="B54" s="3" t="s">
        <v>228</v>
      </c>
      <c r="D54" s="3" t="s">
        <v>573</v>
      </c>
      <c r="E54" s="3" t="s">
        <v>577</v>
      </c>
      <c r="F54" s="54"/>
      <c r="G54" s="48"/>
      <c r="H54" s="101"/>
      <c r="I54" s="109"/>
      <c r="J54" s="54"/>
      <c r="K54" s="48"/>
      <c r="L54" s="10"/>
      <c r="M54" s="16"/>
      <c r="N54" s="54"/>
      <c r="O54" s="55"/>
      <c r="P54" s="10"/>
      <c r="Q54" s="16"/>
      <c r="R54" s="110" t="s">
        <v>320</v>
      </c>
      <c r="S54" s="111" t="s">
        <v>320</v>
      </c>
      <c r="T54" s="89"/>
      <c r="U54" s="89"/>
      <c r="V54" s="54"/>
      <c r="W54" s="48"/>
      <c r="X54" s="10"/>
      <c r="Y54" s="16"/>
      <c r="Z54" s="54"/>
      <c r="AA54" s="48"/>
      <c r="AB54" s="10"/>
      <c r="AC54" s="19"/>
      <c r="AE54" s="145"/>
    </row>
    <row r="55" spans="1:31" x14ac:dyDescent="0.5">
      <c r="A55" s="145"/>
      <c r="B55" s="3" t="s">
        <v>223</v>
      </c>
      <c r="C55" s="3" t="s">
        <v>272</v>
      </c>
      <c r="D55" s="3" t="s">
        <v>573</v>
      </c>
      <c r="E55" s="3" t="s">
        <v>578</v>
      </c>
      <c r="F55" s="54">
        <v>48.77</v>
      </c>
      <c r="G55" s="48">
        <v>0</v>
      </c>
      <c r="H55" s="101">
        <v>57.89</v>
      </c>
      <c r="I55" s="109">
        <v>11</v>
      </c>
      <c r="J55" s="54">
        <v>101.43</v>
      </c>
      <c r="K55" s="48">
        <v>73</v>
      </c>
      <c r="L55" s="10">
        <v>91.73</v>
      </c>
      <c r="M55" s="16" t="s">
        <v>579</v>
      </c>
      <c r="N55" s="54">
        <v>96.17</v>
      </c>
      <c r="O55" s="55">
        <v>68</v>
      </c>
      <c r="P55" s="10">
        <v>77.39</v>
      </c>
      <c r="Q55" s="16">
        <v>42</v>
      </c>
      <c r="R55" s="104">
        <v>54.66</v>
      </c>
      <c r="S55" s="107">
        <v>8</v>
      </c>
      <c r="T55" s="90"/>
      <c r="U55" s="89"/>
      <c r="V55" s="54" t="s">
        <v>580</v>
      </c>
      <c r="W55" s="48">
        <v>51.941000000000003</v>
      </c>
      <c r="X55" s="10"/>
      <c r="Y55" s="16"/>
      <c r="Z55" s="54"/>
      <c r="AA55" s="48"/>
      <c r="AB55" s="10"/>
      <c r="AC55" s="19"/>
      <c r="AE55" s="145"/>
    </row>
    <row r="56" spans="1:31" x14ac:dyDescent="0.5">
      <c r="A56" s="145"/>
      <c r="B56" s="3" t="s">
        <v>223</v>
      </c>
      <c r="C56" s="3" t="s">
        <v>226</v>
      </c>
      <c r="D56" s="3" t="s">
        <v>573</v>
      </c>
      <c r="E56" s="3" t="s">
        <v>581</v>
      </c>
      <c r="F56" s="54">
        <v>382.18</v>
      </c>
      <c r="G56" s="48">
        <v>393</v>
      </c>
      <c r="H56" s="101">
        <v>486.58</v>
      </c>
      <c r="I56" s="109">
        <v>514</v>
      </c>
      <c r="J56" s="54">
        <v>671.25</v>
      </c>
      <c r="K56" s="48">
        <v>876</v>
      </c>
      <c r="L56" s="10">
        <v>601.21</v>
      </c>
      <c r="M56" s="16" t="s">
        <v>582</v>
      </c>
      <c r="N56" s="54">
        <v>502.79</v>
      </c>
      <c r="O56" s="55">
        <v>655</v>
      </c>
      <c r="P56" s="10">
        <v>554.79999999999995</v>
      </c>
      <c r="Q56" s="16">
        <v>745</v>
      </c>
      <c r="R56" s="104">
        <v>631.33000000000004</v>
      </c>
      <c r="S56" s="107">
        <v>833.03</v>
      </c>
      <c r="T56" s="90"/>
      <c r="U56" s="89"/>
      <c r="V56" s="54" t="s">
        <v>583</v>
      </c>
      <c r="W56" s="48">
        <v>727.17600000000004</v>
      </c>
      <c r="X56" s="10"/>
      <c r="Y56" s="16"/>
      <c r="Z56" s="54"/>
      <c r="AA56" s="48"/>
      <c r="AB56" s="10"/>
      <c r="AC56" s="19"/>
      <c r="AE56" s="145"/>
    </row>
    <row r="57" spans="1:31" x14ac:dyDescent="0.5">
      <c r="A57" s="145"/>
      <c r="B57" s="3" t="s">
        <v>223</v>
      </c>
      <c r="C57" s="3" t="s">
        <v>280</v>
      </c>
      <c r="D57" s="3" t="s">
        <v>39</v>
      </c>
      <c r="E57" s="3" t="s">
        <v>584</v>
      </c>
      <c r="F57" s="54">
        <v>69.260000000000005</v>
      </c>
      <c r="G57" s="48">
        <v>60</v>
      </c>
      <c r="H57" s="101">
        <v>71.41</v>
      </c>
      <c r="I57" s="109">
        <v>63</v>
      </c>
      <c r="J57" s="54">
        <v>60.36</v>
      </c>
      <c r="K57" s="48">
        <v>59</v>
      </c>
      <c r="L57" s="10">
        <v>58.48</v>
      </c>
      <c r="M57" s="16" t="s">
        <v>585</v>
      </c>
      <c r="N57" s="54">
        <v>56.6</v>
      </c>
      <c r="O57" s="55">
        <v>55</v>
      </c>
      <c r="P57" s="10">
        <v>66.16</v>
      </c>
      <c r="Q57" s="16">
        <v>70</v>
      </c>
      <c r="R57" s="104">
        <v>144.22</v>
      </c>
      <c r="S57" s="107">
        <v>177.74</v>
      </c>
      <c r="T57" s="90"/>
      <c r="U57" s="89"/>
      <c r="V57" s="54" t="s">
        <v>586</v>
      </c>
      <c r="W57" s="48">
        <v>74.834000000000003</v>
      </c>
      <c r="X57" s="10"/>
      <c r="Y57" s="16"/>
      <c r="Z57" s="54"/>
      <c r="AA57" s="48"/>
      <c r="AB57" s="10"/>
      <c r="AC57" s="19"/>
      <c r="AE57" s="145"/>
    </row>
    <row r="58" spans="1:31" x14ac:dyDescent="0.5">
      <c r="A58" s="145"/>
      <c r="B58" s="3" t="s">
        <v>223</v>
      </c>
      <c r="C58" s="3" t="s">
        <v>587</v>
      </c>
      <c r="D58" s="3" t="s">
        <v>38</v>
      </c>
      <c r="E58" s="3" t="s">
        <v>588</v>
      </c>
      <c r="F58" s="54">
        <v>101.83</v>
      </c>
      <c r="G58" s="48">
        <v>63</v>
      </c>
      <c r="H58" s="101">
        <v>202.91</v>
      </c>
      <c r="I58" s="109">
        <v>213</v>
      </c>
      <c r="J58" s="54">
        <v>192.3</v>
      </c>
      <c r="K58" s="48">
        <v>215</v>
      </c>
      <c r="L58" s="10">
        <v>192.3</v>
      </c>
      <c r="M58" s="16" t="s">
        <v>589</v>
      </c>
      <c r="N58" s="54">
        <v>48.77</v>
      </c>
      <c r="O58" s="55">
        <v>0</v>
      </c>
      <c r="P58" s="10">
        <v>48.77</v>
      </c>
      <c r="Q58" s="16">
        <v>0</v>
      </c>
      <c r="R58" s="104">
        <v>48.77</v>
      </c>
      <c r="S58" s="107">
        <v>0</v>
      </c>
      <c r="T58" s="90"/>
      <c r="U58" s="89"/>
      <c r="V58" s="54" t="s">
        <v>590</v>
      </c>
      <c r="W58" s="48">
        <v>0</v>
      </c>
      <c r="X58" s="10"/>
      <c r="Y58" s="16"/>
      <c r="Z58" s="54"/>
      <c r="AA58" s="48"/>
      <c r="AB58" s="10"/>
      <c r="AC58" s="19"/>
      <c r="AE58" s="145"/>
    </row>
    <row r="59" spans="1:31" x14ac:dyDescent="0.5">
      <c r="A59" s="145"/>
      <c r="B59" s="3" t="s">
        <v>228</v>
      </c>
      <c r="C59" s="3" t="s">
        <v>591</v>
      </c>
      <c r="D59" s="3" t="s">
        <v>38</v>
      </c>
      <c r="E59" s="3" t="s">
        <v>592</v>
      </c>
      <c r="F59" s="54">
        <v>17.98</v>
      </c>
      <c r="G59" s="48"/>
      <c r="H59" s="101">
        <v>18.75</v>
      </c>
      <c r="I59" s="109"/>
      <c r="J59" s="54"/>
      <c r="K59" s="48"/>
      <c r="L59" s="10"/>
      <c r="M59" s="16"/>
      <c r="N59" s="54"/>
      <c r="O59" s="55"/>
      <c r="P59" s="10"/>
      <c r="Q59" s="16"/>
      <c r="R59" s="110" t="s">
        <v>320</v>
      </c>
      <c r="S59" s="111" t="s">
        <v>320</v>
      </c>
      <c r="T59" s="90"/>
      <c r="U59" s="89"/>
      <c r="V59" s="54"/>
      <c r="W59" s="48"/>
      <c r="X59" s="10"/>
      <c r="Y59" s="16"/>
      <c r="Z59" s="54"/>
      <c r="AA59" s="48"/>
      <c r="AB59" s="10"/>
      <c r="AC59" s="19"/>
      <c r="AE59" s="145"/>
    </row>
    <row r="60" spans="1:31" x14ac:dyDescent="0.5">
      <c r="A60" s="145"/>
      <c r="B60" s="3" t="s">
        <v>223</v>
      </c>
      <c r="C60" s="3" t="s">
        <v>270</v>
      </c>
      <c r="D60" s="3" t="s">
        <v>38</v>
      </c>
      <c r="E60" s="3" t="s">
        <v>593</v>
      </c>
      <c r="F60" s="54">
        <v>3833.54</v>
      </c>
      <c r="G60" s="48">
        <v>4583</v>
      </c>
      <c r="H60" s="101">
        <v>3892.61</v>
      </c>
      <c r="I60" s="109">
        <v>4627</v>
      </c>
      <c r="J60" s="54">
        <v>4633.5600000000004</v>
      </c>
      <c r="K60" s="48">
        <v>6068</v>
      </c>
      <c r="L60" s="10">
        <v>4633.5600000000004</v>
      </c>
      <c r="M60" s="16">
        <v>6068</v>
      </c>
      <c r="N60" s="54">
        <v>4900.17</v>
      </c>
      <c r="O60" s="55">
        <v>6621</v>
      </c>
      <c r="P60" s="10">
        <v>5889.54</v>
      </c>
      <c r="Q60" s="16">
        <v>8656</v>
      </c>
      <c r="R60" s="104">
        <v>7199.77</v>
      </c>
      <c r="S60" s="107">
        <v>15916</v>
      </c>
      <c r="T60" s="90"/>
      <c r="U60" s="89"/>
      <c r="V60" s="54" t="s">
        <v>594</v>
      </c>
      <c r="W60" s="48">
        <v>6911</v>
      </c>
      <c r="X60" s="10"/>
      <c r="Y60" s="16"/>
      <c r="Z60" s="54"/>
      <c r="AA60" s="48"/>
      <c r="AB60" s="10"/>
      <c r="AC60" s="19"/>
      <c r="AE60" s="145"/>
    </row>
    <row r="61" spans="1:31" x14ac:dyDescent="0.5">
      <c r="A61" s="145"/>
      <c r="B61" s="3" t="s">
        <v>228</v>
      </c>
      <c r="C61" s="3" t="s">
        <v>233</v>
      </c>
      <c r="D61" s="3" t="s">
        <v>43</v>
      </c>
      <c r="E61" s="3" t="s">
        <v>595</v>
      </c>
      <c r="F61" s="54">
        <v>417.3</v>
      </c>
      <c r="G61" s="48">
        <v>1388</v>
      </c>
      <c r="H61" s="101">
        <v>391.31</v>
      </c>
      <c r="I61" s="109">
        <v>1245</v>
      </c>
      <c r="J61" s="54">
        <v>484.28</v>
      </c>
      <c r="K61" s="48">
        <v>1648</v>
      </c>
      <c r="L61" s="10">
        <v>663.47</v>
      </c>
      <c r="M61" s="16">
        <v>2445</v>
      </c>
      <c r="N61" s="54">
        <v>607.26</v>
      </c>
      <c r="O61" s="55">
        <v>2197</v>
      </c>
      <c r="P61" s="10">
        <v>946.2</v>
      </c>
      <c r="Q61" s="16">
        <v>3660</v>
      </c>
      <c r="R61" s="104">
        <v>1257</v>
      </c>
      <c r="S61" s="107">
        <v>5019</v>
      </c>
      <c r="T61" s="90"/>
      <c r="U61" s="89"/>
      <c r="V61" s="54"/>
      <c r="W61" s="48"/>
      <c r="X61" s="10"/>
      <c r="Y61" s="16"/>
      <c r="Z61" s="54"/>
      <c r="AA61" s="48"/>
      <c r="AB61" s="10"/>
      <c r="AC61" s="19"/>
      <c r="AE61" s="145"/>
    </row>
    <row r="62" spans="1:31" x14ac:dyDescent="0.5">
      <c r="A62" s="145"/>
      <c r="B62" s="3" t="s">
        <v>223</v>
      </c>
      <c r="C62" s="3" t="s">
        <v>591</v>
      </c>
      <c r="D62" s="3" t="s">
        <v>38</v>
      </c>
      <c r="E62" s="3" t="s">
        <v>596</v>
      </c>
      <c r="F62" s="54">
        <v>24.28</v>
      </c>
      <c r="G62" s="48">
        <v>7</v>
      </c>
      <c r="H62" s="101">
        <v>17.98</v>
      </c>
      <c r="I62" s="109">
        <v>0</v>
      </c>
      <c r="J62" s="54">
        <v>18.75</v>
      </c>
      <c r="K62" s="48">
        <v>1</v>
      </c>
      <c r="L62" s="10">
        <v>20.81</v>
      </c>
      <c r="M62" s="16" t="s">
        <v>597</v>
      </c>
      <c r="N62" s="54">
        <v>22.43</v>
      </c>
      <c r="O62" s="55">
        <v>6</v>
      </c>
      <c r="P62" s="10">
        <v>17.98</v>
      </c>
      <c r="Q62" s="16">
        <v>0</v>
      </c>
      <c r="R62" s="104">
        <v>17.98</v>
      </c>
      <c r="S62" s="107">
        <v>0</v>
      </c>
      <c r="T62" s="90"/>
      <c r="U62" s="89"/>
      <c r="V62" s="54" t="s">
        <v>598</v>
      </c>
      <c r="W62" s="48">
        <v>5.27</v>
      </c>
      <c r="X62" s="10"/>
      <c r="Y62" s="16"/>
      <c r="Z62" s="54"/>
      <c r="AA62" s="48"/>
      <c r="AB62" s="10"/>
      <c r="AC62" s="19"/>
      <c r="AE62" s="145"/>
    </row>
    <row r="63" spans="1:31" x14ac:dyDescent="0.5">
      <c r="A63" s="145"/>
      <c r="B63" s="3" t="s">
        <v>599</v>
      </c>
      <c r="C63" s="3" t="s">
        <v>288</v>
      </c>
      <c r="D63" s="3" t="s">
        <v>38</v>
      </c>
      <c r="E63" s="3" t="s">
        <v>600</v>
      </c>
      <c r="F63" s="54">
        <v>54.82</v>
      </c>
      <c r="G63" s="48">
        <v>7</v>
      </c>
      <c r="H63" s="101">
        <v>54.84</v>
      </c>
      <c r="I63" s="109">
        <v>7</v>
      </c>
      <c r="J63" s="54">
        <v>52.24</v>
      </c>
      <c r="K63" s="48">
        <v>5</v>
      </c>
      <c r="L63" s="10">
        <v>70.239999999999995</v>
      </c>
      <c r="M63" s="16" t="s">
        <v>495</v>
      </c>
      <c r="N63" s="54">
        <v>55.41</v>
      </c>
      <c r="O63" s="55">
        <v>10</v>
      </c>
      <c r="P63" s="10">
        <v>53.68</v>
      </c>
      <c r="Q63" s="16">
        <v>7</v>
      </c>
      <c r="R63" s="104">
        <v>55.49</v>
      </c>
      <c r="S63" s="107">
        <v>9.48</v>
      </c>
      <c r="T63" s="90"/>
      <c r="U63" s="89"/>
      <c r="V63" s="54" t="s">
        <v>601</v>
      </c>
      <c r="W63" s="48">
        <v>14.166</v>
      </c>
      <c r="X63" s="10"/>
      <c r="Y63" s="16"/>
      <c r="Z63" s="54"/>
      <c r="AA63" s="48"/>
      <c r="AB63" s="10"/>
      <c r="AC63" s="19"/>
      <c r="AE63" s="145"/>
    </row>
    <row r="64" spans="1:31" x14ac:dyDescent="0.5">
      <c r="A64" s="145"/>
      <c r="B64" s="3" t="s">
        <v>223</v>
      </c>
      <c r="C64" s="3" t="s">
        <v>466</v>
      </c>
      <c r="D64" s="3" t="s">
        <v>38</v>
      </c>
      <c r="E64" s="3" t="s">
        <v>602</v>
      </c>
      <c r="F64" s="54">
        <v>66.760000000000005</v>
      </c>
      <c r="G64" s="48">
        <v>21</v>
      </c>
      <c r="H64" s="101">
        <v>74.11</v>
      </c>
      <c r="I64" s="109">
        <v>30</v>
      </c>
      <c r="J64" s="54">
        <v>66.489999999999995</v>
      </c>
      <c r="K64" s="48">
        <v>25</v>
      </c>
      <c r="L64" s="10">
        <v>68.650000000000006</v>
      </c>
      <c r="M64" s="16" t="s">
        <v>603</v>
      </c>
      <c r="N64" s="54">
        <v>101.49</v>
      </c>
      <c r="O64" s="55">
        <v>75</v>
      </c>
      <c r="P64" s="10">
        <v>288.22000000000003</v>
      </c>
      <c r="Q64" s="16">
        <v>348</v>
      </c>
      <c r="R64" s="104">
        <v>504.61</v>
      </c>
      <c r="S64" s="107">
        <v>647.5</v>
      </c>
      <c r="T64" s="89"/>
      <c r="U64" s="89"/>
      <c r="V64" s="54" t="s">
        <v>604</v>
      </c>
      <c r="W64" s="48">
        <v>281.41800000000001</v>
      </c>
      <c r="X64" s="10"/>
      <c r="Y64" s="16"/>
      <c r="Z64" s="54"/>
      <c r="AA64" s="48"/>
      <c r="AB64" s="10"/>
      <c r="AC64" s="19"/>
      <c r="AE64" s="145"/>
    </row>
    <row r="65" spans="1:31" x14ac:dyDescent="0.5">
      <c r="A65" s="145"/>
      <c r="B65" s="3" t="s">
        <v>599</v>
      </c>
      <c r="C65" s="3" t="s">
        <v>298</v>
      </c>
      <c r="D65" s="3" t="s">
        <v>605</v>
      </c>
      <c r="E65" s="3" t="s">
        <v>606</v>
      </c>
      <c r="F65" s="54">
        <v>107.6</v>
      </c>
      <c r="G65" s="48">
        <v>11</v>
      </c>
      <c r="H65" s="101">
        <v>104.6</v>
      </c>
      <c r="I65" s="109">
        <v>7</v>
      </c>
      <c r="J65" s="54">
        <v>103.71</v>
      </c>
      <c r="K65" s="48">
        <v>7</v>
      </c>
      <c r="L65" s="10">
        <v>130.37</v>
      </c>
      <c r="M65" s="16" t="s">
        <v>607</v>
      </c>
      <c r="N65" s="54">
        <v>106</v>
      </c>
      <c r="O65" s="55">
        <v>11</v>
      </c>
      <c r="P65" s="10">
        <v>113.24</v>
      </c>
      <c r="Q65" s="16">
        <v>21</v>
      </c>
      <c r="R65" s="104">
        <v>143.13999999999999</v>
      </c>
      <c r="S65" s="107">
        <v>62.8</v>
      </c>
      <c r="T65" s="90"/>
      <c r="U65" s="89"/>
      <c r="V65" s="54" t="s">
        <v>608</v>
      </c>
      <c r="W65" s="48">
        <v>54.302</v>
      </c>
      <c r="X65" s="10"/>
      <c r="Y65" s="16"/>
      <c r="Z65" s="54"/>
      <c r="AA65" s="48"/>
      <c r="AB65" s="10"/>
      <c r="AC65" s="19"/>
      <c r="AE65" s="145"/>
    </row>
    <row r="66" spans="1:31" x14ac:dyDescent="0.5">
      <c r="A66" s="145"/>
      <c r="B66" s="3" t="s">
        <v>609</v>
      </c>
      <c r="C66" s="3" t="s">
        <v>108</v>
      </c>
      <c r="D66" s="3" t="s">
        <v>39</v>
      </c>
      <c r="E66" s="74" t="s">
        <v>610</v>
      </c>
      <c r="F66" s="54">
        <v>16.98</v>
      </c>
      <c r="G66" s="48">
        <v>0</v>
      </c>
      <c r="H66" s="101">
        <v>16.98</v>
      </c>
      <c r="I66" s="109">
        <v>0</v>
      </c>
      <c r="J66" s="54">
        <v>17.91</v>
      </c>
      <c r="K66" s="48">
        <v>1</v>
      </c>
      <c r="L66" s="10">
        <v>47.72</v>
      </c>
      <c r="M66" s="16" t="s">
        <v>611</v>
      </c>
      <c r="N66" s="54">
        <v>98.42</v>
      </c>
      <c r="O66" s="55">
        <v>86</v>
      </c>
      <c r="P66" s="10">
        <v>185.77</v>
      </c>
      <c r="Q66" s="16">
        <v>222</v>
      </c>
      <c r="R66" s="104">
        <v>214.04</v>
      </c>
      <c r="S66" s="107">
        <v>269.79000000000002</v>
      </c>
      <c r="T66" s="90"/>
      <c r="U66" s="89"/>
      <c r="V66" s="54" t="s">
        <v>612</v>
      </c>
      <c r="W66" s="48">
        <v>76.941999999999993</v>
      </c>
      <c r="X66" s="10"/>
      <c r="Y66" s="16"/>
      <c r="Z66" s="54"/>
      <c r="AA66" s="48"/>
      <c r="AB66" s="10"/>
      <c r="AC66" s="19"/>
      <c r="AE66" s="145"/>
    </row>
    <row r="67" spans="1:31" x14ac:dyDescent="0.5">
      <c r="A67" s="145"/>
      <c r="B67" s="3" t="s">
        <v>613</v>
      </c>
      <c r="C67" s="3" t="s">
        <v>108</v>
      </c>
      <c r="D67" s="3" t="s">
        <v>39</v>
      </c>
      <c r="E67" s="3" t="s">
        <v>614</v>
      </c>
      <c r="F67" s="112">
        <v>27.77</v>
      </c>
      <c r="G67" s="48">
        <v>11</v>
      </c>
      <c r="H67" s="10">
        <v>33.22</v>
      </c>
      <c r="I67" s="16">
        <v>16</v>
      </c>
      <c r="J67" s="54">
        <v>31.04</v>
      </c>
      <c r="K67" s="48">
        <v>16</v>
      </c>
      <c r="L67" s="10">
        <v>57.93</v>
      </c>
      <c r="M67" s="16">
        <v>41</v>
      </c>
      <c r="N67" s="50">
        <v>80.44</v>
      </c>
      <c r="O67" s="55">
        <v>68</v>
      </c>
      <c r="P67" s="10">
        <v>155.97</v>
      </c>
      <c r="Q67" s="16">
        <v>196</v>
      </c>
      <c r="R67" s="54">
        <v>209.53</v>
      </c>
      <c r="S67" s="48">
        <v>263</v>
      </c>
      <c r="T67" s="90"/>
      <c r="U67" s="89"/>
      <c r="V67" s="54" t="s">
        <v>615</v>
      </c>
      <c r="W67" s="48">
        <v>143.34399999999999</v>
      </c>
      <c r="X67" s="10"/>
      <c r="Y67" s="16"/>
      <c r="Z67" s="54"/>
      <c r="AA67" s="48"/>
      <c r="AB67" s="10"/>
      <c r="AC67" s="19"/>
      <c r="AE67" s="145"/>
    </row>
    <row r="68" spans="1:31" x14ac:dyDescent="0.5">
      <c r="A68" s="145"/>
      <c r="B68" s="3" t="s">
        <v>616</v>
      </c>
      <c r="C68" s="3" t="s">
        <v>108</v>
      </c>
      <c r="D68" s="3" t="s">
        <v>39</v>
      </c>
      <c r="E68" s="3" t="s">
        <v>617</v>
      </c>
      <c r="F68" s="112">
        <v>16.98</v>
      </c>
      <c r="G68" s="48">
        <v>0</v>
      </c>
      <c r="H68" s="10">
        <v>16.98</v>
      </c>
      <c r="I68" s="16">
        <v>0</v>
      </c>
      <c r="J68" s="54">
        <v>17.91</v>
      </c>
      <c r="K68" s="48">
        <v>1</v>
      </c>
      <c r="L68" s="10">
        <v>24.92</v>
      </c>
      <c r="M68" s="16">
        <v>7</v>
      </c>
      <c r="N68" s="54">
        <v>24.32</v>
      </c>
      <c r="O68" s="48">
        <v>7</v>
      </c>
      <c r="P68" s="10">
        <v>60.39</v>
      </c>
      <c r="Q68" s="16">
        <v>58</v>
      </c>
      <c r="R68" s="54">
        <v>167.64</v>
      </c>
      <c r="S68" s="48">
        <v>205</v>
      </c>
      <c r="T68" s="10"/>
      <c r="U68" s="16"/>
      <c r="V68" s="54" t="s">
        <v>618</v>
      </c>
      <c r="W68" s="48">
        <v>154.93799999999999</v>
      </c>
      <c r="X68" s="10"/>
      <c r="Y68" s="16"/>
      <c r="Z68" s="54"/>
      <c r="AA68" s="48"/>
      <c r="AB68" s="10"/>
      <c r="AC68" s="19"/>
      <c r="AE68" s="145"/>
    </row>
    <row r="69" spans="1:31" x14ac:dyDescent="0.5">
      <c r="A69" s="145"/>
      <c r="B69" s="3" t="s">
        <v>619</v>
      </c>
      <c r="D69" s="3" t="s">
        <v>42</v>
      </c>
      <c r="E69" s="16" t="s">
        <v>620</v>
      </c>
      <c r="F69" s="112">
        <v>59.56</v>
      </c>
      <c r="G69" s="48">
        <v>13</v>
      </c>
      <c r="H69" s="10">
        <v>64.17</v>
      </c>
      <c r="I69" s="16">
        <v>18</v>
      </c>
      <c r="J69" s="50">
        <v>62.84</v>
      </c>
      <c r="K69" s="48">
        <v>19</v>
      </c>
      <c r="L69" s="10">
        <v>108.28</v>
      </c>
      <c r="M69" s="16">
        <v>70</v>
      </c>
      <c r="N69" s="54">
        <v>172.72</v>
      </c>
      <c r="O69" s="55">
        <v>149</v>
      </c>
      <c r="P69" s="10">
        <v>387.61</v>
      </c>
      <c r="Q69" s="16">
        <v>495</v>
      </c>
      <c r="R69" s="54">
        <v>568.94000000000005</v>
      </c>
      <c r="S69" s="48">
        <v>738</v>
      </c>
      <c r="T69" s="10"/>
      <c r="U69" s="16"/>
      <c r="V69" s="54" t="s">
        <v>621</v>
      </c>
      <c r="W69" s="48">
        <v>320.416</v>
      </c>
      <c r="X69" s="10"/>
      <c r="Y69" s="16"/>
      <c r="Z69" s="54"/>
      <c r="AA69" s="48"/>
      <c r="AB69" s="10"/>
      <c r="AC69" s="19"/>
      <c r="AE69" s="145"/>
    </row>
    <row r="70" spans="1:31" x14ac:dyDescent="0.5">
      <c r="A70" s="145"/>
      <c r="B70" s="3" t="s">
        <v>622</v>
      </c>
      <c r="D70" s="3" t="s">
        <v>42</v>
      </c>
      <c r="E70" s="3" t="s">
        <v>623</v>
      </c>
      <c r="F70" s="112">
        <v>15.87</v>
      </c>
      <c r="G70" s="48">
        <v>0</v>
      </c>
      <c r="H70" s="10">
        <v>15.87</v>
      </c>
      <c r="I70" s="16">
        <v>0</v>
      </c>
      <c r="J70" s="50">
        <v>15.87</v>
      </c>
      <c r="K70" s="48">
        <v>0</v>
      </c>
      <c r="L70" s="10">
        <v>56.36</v>
      </c>
      <c r="M70" s="16">
        <v>40</v>
      </c>
      <c r="N70" s="54">
        <v>83.1</v>
      </c>
      <c r="O70" s="55">
        <v>75</v>
      </c>
      <c r="P70" s="10">
        <v>175.1</v>
      </c>
      <c r="Q70" s="16">
        <v>224</v>
      </c>
      <c r="R70" s="54">
        <v>259.72000000000003</v>
      </c>
      <c r="S70" s="48">
        <v>333</v>
      </c>
      <c r="T70" s="10"/>
      <c r="U70" s="16"/>
      <c r="V70" s="54" t="s">
        <v>624</v>
      </c>
      <c r="W70" s="48">
        <v>123.318</v>
      </c>
      <c r="X70" s="10"/>
      <c r="Y70" s="16"/>
      <c r="Z70" s="54"/>
      <c r="AA70" s="48"/>
      <c r="AB70" s="10"/>
      <c r="AC70" s="19"/>
      <c r="AE70" s="145"/>
    </row>
    <row r="71" spans="1:31" x14ac:dyDescent="0.5">
      <c r="A71" s="145"/>
      <c r="B71" s="3" t="s">
        <v>625</v>
      </c>
      <c r="D71" s="3" t="s">
        <v>42</v>
      </c>
      <c r="E71" s="3" t="s">
        <v>626</v>
      </c>
      <c r="F71" s="112">
        <v>765.96</v>
      </c>
      <c r="G71" s="48">
        <v>847</v>
      </c>
      <c r="H71" s="10">
        <v>652.42999999999995</v>
      </c>
      <c r="I71" s="16">
        <v>715</v>
      </c>
      <c r="J71" s="50">
        <v>602.33000000000004</v>
      </c>
      <c r="K71" s="48">
        <v>777</v>
      </c>
      <c r="L71" s="10">
        <v>520.03</v>
      </c>
      <c r="M71" s="16">
        <v>714</v>
      </c>
      <c r="N71" s="54">
        <v>605.91</v>
      </c>
      <c r="O71" s="55">
        <v>795</v>
      </c>
      <c r="P71" s="10">
        <v>746.07</v>
      </c>
      <c r="Q71" s="16">
        <v>1037</v>
      </c>
      <c r="R71" s="54">
        <v>1167.4100000000001</v>
      </c>
      <c r="S71" s="48">
        <v>1612</v>
      </c>
      <c r="T71" s="10"/>
      <c r="U71" s="16"/>
      <c r="V71" s="54" t="s">
        <v>627</v>
      </c>
      <c r="W71" s="48">
        <v>778.90599999999995</v>
      </c>
      <c r="X71" s="10"/>
      <c r="Y71" s="16"/>
      <c r="Z71" s="54"/>
      <c r="AA71" s="48"/>
      <c r="AB71" s="10"/>
      <c r="AC71" s="19"/>
      <c r="AE71" s="145"/>
    </row>
    <row r="72" spans="1:31" x14ac:dyDescent="0.5">
      <c r="A72" s="145"/>
      <c r="B72" s="3" t="s">
        <v>223</v>
      </c>
      <c r="C72" s="3" t="s">
        <v>628</v>
      </c>
      <c r="D72" s="3" t="s">
        <v>573</v>
      </c>
      <c r="E72" s="3" t="s">
        <v>629</v>
      </c>
      <c r="F72" s="112">
        <v>618.54999999999995</v>
      </c>
      <c r="G72" s="48">
        <v>678</v>
      </c>
      <c r="H72" s="10" t="s">
        <v>630</v>
      </c>
      <c r="I72" s="16"/>
      <c r="J72" s="50"/>
      <c r="K72" s="48"/>
      <c r="L72" s="10"/>
      <c r="M72" s="16"/>
      <c r="N72" s="54"/>
      <c r="O72" s="55"/>
      <c r="P72" s="10"/>
      <c r="Q72" s="16"/>
      <c r="R72" s="54"/>
      <c r="S72" s="48"/>
      <c r="T72" s="10"/>
      <c r="U72" s="16"/>
      <c r="V72" s="54"/>
      <c r="W72" s="48"/>
      <c r="X72" s="10"/>
      <c r="Y72" s="16"/>
      <c r="Z72" s="54"/>
      <c r="AA72" s="48"/>
      <c r="AB72" s="10"/>
      <c r="AC72" s="19"/>
      <c r="AE72" s="145"/>
    </row>
    <row r="73" spans="1:31" x14ac:dyDescent="0.5">
      <c r="A73" s="145"/>
      <c r="B73" s="3"/>
      <c r="D73" s="3"/>
      <c r="F73" s="112"/>
      <c r="G73" s="48"/>
      <c r="H73" s="10"/>
      <c r="I73" s="16"/>
      <c r="J73" s="50"/>
      <c r="K73" s="48"/>
      <c r="L73" s="10"/>
      <c r="M73" s="16"/>
      <c r="N73" s="54"/>
      <c r="O73" s="55"/>
      <c r="P73" s="10"/>
      <c r="Q73" s="16"/>
      <c r="R73" s="54"/>
      <c r="S73" s="48"/>
      <c r="T73" s="10"/>
      <c r="U73" s="16"/>
      <c r="V73" s="54"/>
      <c r="W73" s="48"/>
      <c r="X73" s="10"/>
      <c r="Y73" s="16"/>
      <c r="Z73" s="54"/>
      <c r="AA73" s="48"/>
      <c r="AB73" s="10"/>
      <c r="AC73" s="19"/>
      <c r="AE73" s="145"/>
    </row>
    <row r="74" spans="1:31" x14ac:dyDescent="0.5">
      <c r="A74" s="145"/>
      <c r="B74" s="3"/>
      <c r="D74" s="3"/>
      <c r="E74" s="4"/>
      <c r="F74" s="40"/>
      <c r="G74" s="48"/>
      <c r="H74" s="10"/>
      <c r="I74" s="16"/>
      <c r="J74" s="50"/>
      <c r="K74" s="48"/>
      <c r="L74" s="10"/>
      <c r="M74" s="16"/>
      <c r="N74" s="54"/>
      <c r="O74" s="55"/>
      <c r="P74" s="10"/>
      <c r="Q74" s="16"/>
      <c r="R74" s="54"/>
      <c r="S74" s="48"/>
      <c r="T74" s="10"/>
      <c r="U74" s="16"/>
      <c r="V74" s="54"/>
      <c r="W74" s="48"/>
      <c r="X74" s="10"/>
      <c r="Y74" s="16"/>
      <c r="Z74" s="54"/>
      <c r="AA74" s="48"/>
      <c r="AB74" s="10"/>
      <c r="AC74" s="19"/>
      <c r="AE74" s="145"/>
    </row>
    <row r="75" spans="1:31" x14ac:dyDescent="0.5">
      <c r="A75" s="145"/>
      <c r="B75" s="3"/>
      <c r="D75" s="3"/>
      <c r="E75" s="4"/>
      <c r="F75" s="40"/>
      <c r="G75" s="48"/>
      <c r="H75" s="10"/>
      <c r="I75" s="16"/>
      <c r="J75" s="50"/>
      <c r="K75" s="48"/>
      <c r="L75" s="10"/>
      <c r="M75" s="16"/>
      <c r="N75" s="54"/>
      <c r="O75" s="55"/>
      <c r="P75" s="10"/>
      <c r="Q75" s="16"/>
      <c r="R75" s="54"/>
      <c r="S75" s="48"/>
      <c r="T75" s="10"/>
      <c r="U75" s="16"/>
      <c r="V75" s="54"/>
      <c r="W75" s="48"/>
      <c r="X75" s="10"/>
      <c r="Y75" s="16"/>
      <c r="Z75" s="54"/>
      <c r="AA75" s="48"/>
      <c r="AB75" s="10"/>
      <c r="AC75" s="19"/>
      <c r="AE75" s="145"/>
    </row>
    <row r="76" spans="1:31" x14ac:dyDescent="0.5">
      <c r="A76" s="145"/>
      <c r="B76" s="3"/>
      <c r="D76" s="3"/>
      <c r="E76" s="4"/>
      <c r="F76" s="40">
        <f>SUM(F6:F72)</f>
        <v>21288.85</v>
      </c>
      <c r="G76" s="130">
        <f>SUM(G13:G72,G6,G7)</f>
        <v>13295</v>
      </c>
      <c r="H76" s="40">
        <f>SUM(H6:H72)</f>
        <v>18969.590000000004</v>
      </c>
      <c r="I76" s="130">
        <f>SUM(I13:I72,I6,I7)</f>
        <v>12055.9</v>
      </c>
      <c r="J76" s="40">
        <f>SUM(J6:J72)</f>
        <v>22173.810000000005</v>
      </c>
      <c r="K76" s="130">
        <f>SUM(K13:K72,K6,K7)</f>
        <v>15431.6</v>
      </c>
      <c r="L76" s="40">
        <f>SUM(L6:L72)</f>
        <v>34594.419999999991</v>
      </c>
      <c r="M76" s="130">
        <f>SUM(M13:M72,M6,M7)</f>
        <v>16739</v>
      </c>
      <c r="N76" s="40">
        <f>SUM(N6:N72)</f>
        <v>37976.449999999997</v>
      </c>
      <c r="O76" s="130">
        <f>SUM(O13:O72,O6,O7)</f>
        <v>21173.4</v>
      </c>
      <c r="P76" s="40">
        <f>SUM(P6:P72)</f>
        <v>52261.650000000016</v>
      </c>
      <c r="Q76" s="130">
        <f>SUM(Q13:Q72,Q6,Q7)</f>
        <v>34015.599999999999</v>
      </c>
      <c r="R76" s="40">
        <f>SUM(R6:R72)</f>
        <v>21948.54</v>
      </c>
      <c r="S76" s="130">
        <f>SUM(S13:S72,S6,S7)</f>
        <v>37673.160000000003</v>
      </c>
      <c r="T76" s="10"/>
      <c r="U76" s="16"/>
      <c r="V76" s="54"/>
      <c r="W76" s="48"/>
      <c r="X76" s="10"/>
      <c r="Y76" s="16"/>
      <c r="Z76" s="54"/>
      <c r="AA76" s="48"/>
      <c r="AB76" s="10"/>
      <c r="AC76" s="19"/>
      <c r="AE76" s="145"/>
    </row>
    <row r="77" spans="1:31" x14ac:dyDescent="0.5">
      <c r="A77" s="145"/>
      <c r="B77" s="3"/>
      <c r="D77" s="3"/>
      <c r="E77" s="4"/>
      <c r="F77" s="40"/>
      <c r="G77" s="48"/>
      <c r="H77" s="10"/>
      <c r="I77" s="16"/>
      <c r="J77" s="50"/>
      <c r="K77" s="48"/>
      <c r="L77" s="10"/>
      <c r="M77" s="16"/>
      <c r="N77" s="54"/>
      <c r="O77" s="55"/>
      <c r="P77" s="10"/>
      <c r="Q77" s="16"/>
      <c r="R77" s="54"/>
      <c r="S77" s="48"/>
      <c r="T77" s="10"/>
      <c r="U77" s="16"/>
      <c r="V77" s="54"/>
      <c r="W77" s="48"/>
      <c r="X77" s="10"/>
      <c r="Y77" s="16"/>
      <c r="Z77" s="54"/>
      <c r="AA77" s="48"/>
      <c r="AB77" s="10"/>
      <c r="AC77" s="19"/>
      <c r="AE77" s="145"/>
    </row>
    <row r="78" spans="1:31" x14ac:dyDescent="0.5">
      <c r="A78" s="145"/>
      <c r="B78" s="3"/>
      <c r="D78" s="3"/>
      <c r="E78" s="4"/>
      <c r="F78" s="40"/>
      <c r="G78" s="48"/>
      <c r="H78" s="10"/>
      <c r="I78" s="16"/>
      <c r="J78" s="50"/>
      <c r="K78" s="48"/>
      <c r="L78" s="10"/>
      <c r="M78" s="16"/>
      <c r="N78" s="54"/>
      <c r="O78" s="55"/>
      <c r="P78" s="10"/>
      <c r="Q78" s="16"/>
      <c r="R78" s="54"/>
      <c r="S78" s="48"/>
      <c r="T78" s="10"/>
      <c r="U78" s="16"/>
      <c r="V78" s="54"/>
      <c r="W78" s="48"/>
      <c r="X78" s="10"/>
      <c r="Y78" s="16"/>
      <c r="Z78" s="54"/>
      <c r="AA78" s="48"/>
      <c r="AB78" s="10"/>
      <c r="AC78" s="19"/>
      <c r="AE78" s="145"/>
    </row>
    <row r="79" spans="1:31" x14ac:dyDescent="0.5">
      <c r="A79" s="145"/>
      <c r="B79" s="3"/>
      <c r="D79" s="3"/>
      <c r="E79" s="4"/>
      <c r="F79" s="40"/>
      <c r="G79" s="48"/>
      <c r="H79" s="10"/>
      <c r="I79" s="16"/>
      <c r="J79" s="50"/>
      <c r="K79" s="48"/>
      <c r="L79" s="10"/>
      <c r="M79" s="16"/>
      <c r="N79" s="54"/>
      <c r="O79" s="55"/>
      <c r="P79" s="10"/>
      <c r="Q79" s="16"/>
      <c r="R79" s="54"/>
      <c r="S79" s="48"/>
      <c r="T79" s="10"/>
      <c r="U79" s="16"/>
      <c r="V79" s="54"/>
      <c r="W79" s="48"/>
      <c r="X79" s="10"/>
      <c r="Y79" s="16"/>
      <c r="Z79" s="54"/>
      <c r="AA79" s="48"/>
      <c r="AB79" s="10"/>
      <c r="AC79" s="19"/>
      <c r="AE79" s="145"/>
    </row>
    <row r="80" spans="1:31" x14ac:dyDescent="0.5">
      <c r="A80" s="145"/>
      <c r="B80" s="3"/>
      <c r="D80" s="3"/>
      <c r="E80" s="4"/>
      <c r="F80" s="40"/>
      <c r="G80" s="48"/>
      <c r="H80" s="10"/>
      <c r="I80" s="16"/>
      <c r="J80" s="50"/>
      <c r="K80" s="48"/>
      <c r="L80" s="10"/>
      <c r="M80" s="16"/>
      <c r="N80" s="54"/>
      <c r="O80" s="55"/>
      <c r="P80" s="10"/>
      <c r="Q80" s="16"/>
      <c r="R80" s="54"/>
      <c r="S80" s="48"/>
      <c r="T80" s="10"/>
      <c r="U80" s="16"/>
      <c r="V80" s="54"/>
      <c r="W80" s="48"/>
      <c r="X80" s="10"/>
      <c r="Y80" s="16"/>
      <c r="Z80" s="54"/>
      <c r="AA80" s="48"/>
      <c r="AB80" s="10"/>
      <c r="AC80" s="19"/>
      <c r="AE80" s="145"/>
    </row>
    <row r="81" spans="1:31" x14ac:dyDescent="0.5">
      <c r="A81" s="145"/>
      <c r="B81" s="3"/>
      <c r="D81" s="3"/>
      <c r="E81" s="4"/>
      <c r="F81" s="40"/>
      <c r="G81" s="48"/>
      <c r="H81" s="10"/>
      <c r="I81" s="16"/>
      <c r="J81" s="50"/>
      <c r="K81" s="48"/>
      <c r="L81" s="10"/>
      <c r="M81" s="16"/>
      <c r="N81" s="54"/>
      <c r="O81" s="55"/>
      <c r="P81" s="10"/>
      <c r="Q81" s="16"/>
      <c r="R81" s="54"/>
      <c r="S81" s="48"/>
      <c r="T81" s="10"/>
      <c r="U81" s="16"/>
      <c r="V81" s="54"/>
      <c r="W81" s="48"/>
      <c r="X81" s="10"/>
      <c r="Y81" s="16"/>
      <c r="Z81" s="54"/>
      <c r="AA81" s="48"/>
      <c r="AB81" s="10"/>
      <c r="AC81" s="19"/>
      <c r="AE81" s="145"/>
    </row>
    <row r="82" spans="1:31" x14ac:dyDescent="0.5">
      <c r="A82" s="145"/>
      <c r="B82" s="3"/>
      <c r="D82" s="3"/>
      <c r="E82" s="4"/>
      <c r="F82" s="40"/>
      <c r="G82" s="48"/>
      <c r="H82" s="10"/>
      <c r="I82" s="16"/>
      <c r="J82" s="50"/>
      <c r="K82" s="48"/>
      <c r="L82" s="10"/>
      <c r="M82" s="16"/>
      <c r="N82" s="54"/>
      <c r="O82" s="55"/>
      <c r="P82" s="10"/>
      <c r="Q82" s="16"/>
      <c r="R82" s="54"/>
      <c r="S82" s="48"/>
      <c r="T82" s="10"/>
      <c r="U82" s="16"/>
      <c r="V82" s="54"/>
      <c r="W82" s="48"/>
      <c r="X82" s="10"/>
      <c r="Y82" s="16"/>
      <c r="Z82" s="54"/>
      <c r="AA82" s="48"/>
      <c r="AB82" s="10"/>
      <c r="AC82" s="19"/>
      <c r="AE82" s="145"/>
    </row>
    <row r="83" spans="1:31" x14ac:dyDescent="0.5">
      <c r="A83" s="145"/>
      <c r="B83" s="3"/>
      <c r="D83" s="3"/>
      <c r="E83" s="4"/>
      <c r="F83" s="40"/>
      <c r="G83" s="48"/>
      <c r="H83" s="10"/>
      <c r="I83" s="16"/>
      <c r="J83" s="50"/>
      <c r="K83" s="48"/>
      <c r="L83" s="10"/>
      <c r="M83" s="16"/>
      <c r="N83" s="54"/>
      <c r="O83" s="55"/>
      <c r="P83" s="10"/>
      <c r="Q83" s="16"/>
      <c r="R83" s="54"/>
      <c r="S83" s="48"/>
      <c r="T83" s="10"/>
      <c r="U83" s="16"/>
      <c r="V83" s="54"/>
      <c r="W83" s="48"/>
      <c r="X83" s="10"/>
      <c r="Y83" s="16"/>
      <c r="Z83" s="54"/>
      <c r="AA83" s="48"/>
      <c r="AB83" s="10"/>
      <c r="AC83" s="19"/>
      <c r="AE83" s="145"/>
    </row>
    <row r="84" spans="1:31" x14ac:dyDescent="0.5">
      <c r="A84" s="145"/>
      <c r="B84" s="3"/>
      <c r="D84" s="3"/>
      <c r="E84" s="4"/>
      <c r="F84" s="40"/>
      <c r="G84" s="48"/>
      <c r="H84" s="10"/>
      <c r="I84" s="16"/>
      <c r="J84" s="50"/>
      <c r="K84" s="48"/>
      <c r="L84" s="10"/>
      <c r="M84" s="16"/>
      <c r="N84" s="54"/>
      <c r="O84" s="55"/>
      <c r="P84" s="10"/>
      <c r="Q84" s="16"/>
      <c r="R84" s="54"/>
      <c r="S84" s="48"/>
      <c r="T84" s="10"/>
      <c r="U84" s="16"/>
      <c r="V84" s="54"/>
      <c r="W84" s="48"/>
      <c r="X84" s="10"/>
      <c r="Y84" s="16"/>
      <c r="Z84" s="54"/>
      <c r="AA84" s="48"/>
      <c r="AB84" s="10"/>
      <c r="AC84" s="19"/>
      <c r="AE84" s="145"/>
    </row>
    <row r="85" spans="1:31" x14ac:dyDescent="0.5">
      <c r="A85" s="145"/>
      <c r="B85" s="3"/>
      <c r="D85" s="3"/>
      <c r="E85" s="4"/>
      <c r="F85" s="40"/>
      <c r="G85" s="48"/>
      <c r="H85" s="10"/>
      <c r="I85" s="16"/>
      <c r="J85" s="50"/>
      <c r="K85" s="48"/>
      <c r="L85" s="10"/>
      <c r="M85" s="16"/>
      <c r="N85" s="54"/>
      <c r="O85" s="55"/>
      <c r="P85" s="10"/>
      <c r="Q85" s="16"/>
      <c r="R85" s="54"/>
      <c r="S85" s="48"/>
      <c r="T85" s="10"/>
      <c r="U85" s="16"/>
      <c r="V85" s="54"/>
      <c r="W85" s="48"/>
      <c r="X85" s="10"/>
      <c r="Y85" s="16"/>
      <c r="Z85" s="54"/>
      <c r="AA85" s="48"/>
      <c r="AB85" s="10"/>
      <c r="AC85" s="19"/>
      <c r="AE85" s="145"/>
    </row>
    <row r="86" spans="1:31" x14ac:dyDescent="0.5">
      <c r="A86" s="145"/>
      <c r="B86" s="3"/>
      <c r="D86" s="3"/>
      <c r="E86" s="4"/>
      <c r="F86" s="40"/>
      <c r="G86" s="48"/>
      <c r="H86" s="10"/>
      <c r="I86" s="16"/>
      <c r="J86" s="50"/>
      <c r="K86" s="48"/>
      <c r="L86" s="10"/>
      <c r="M86" s="16"/>
      <c r="N86" s="54"/>
      <c r="O86" s="55"/>
      <c r="P86" s="10"/>
      <c r="Q86" s="16"/>
      <c r="R86" s="54"/>
      <c r="S86" s="48"/>
      <c r="T86" s="10"/>
      <c r="U86" s="16"/>
      <c r="V86" s="54"/>
      <c r="W86" s="48"/>
      <c r="X86" s="10"/>
      <c r="Y86" s="16"/>
      <c r="Z86" s="54"/>
      <c r="AA86" s="48"/>
      <c r="AB86" s="10"/>
      <c r="AC86" s="19"/>
      <c r="AE86" s="145"/>
    </row>
    <row r="87" spans="1:31" x14ac:dyDescent="0.5">
      <c r="A87" s="145"/>
      <c r="B87" s="3"/>
      <c r="D87" s="3"/>
      <c r="E87" s="4"/>
      <c r="F87" s="40"/>
      <c r="G87" s="48"/>
      <c r="H87" s="10"/>
      <c r="I87" s="16"/>
      <c r="J87" s="50"/>
      <c r="K87" s="48"/>
      <c r="L87" s="10"/>
      <c r="M87" s="16"/>
      <c r="N87" s="54"/>
      <c r="O87" s="55"/>
      <c r="P87" s="10"/>
      <c r="Q87" s="16"/>
      <c r="R87" s="54"/>
      <c r="S87" s="48"/>
      <c r="T87" s="10"/>
      <c r="U87" s="16"/>
      <c r="V87" s="54"/>
      <c r="W87" s="48"/>
      <c r="X87" s="10"/>
      <c r="Y87" s="16"/>
      <c r="Z87" s="54"/>
      <c r="AA87" s="48"/>
      <c r="AB87" s="10"/>
      <c r="AC87" s="19"/>
      <c r="AE87" s="145"/>
    </row>
    <row r="88" spans="1:31" x14ac:dyDescent="0.5">
      <c r="A88" s="145"/>
      <c r="B88" s="3"/>
      <c r="D88" s="3"/>
      <c r="E88" s="4"/>
      <c r="F88" s="40"/>
      <c r="G88" s="48"/>
      <c r="H88" s="10"/>
      <c r="I88" s="16"/>
      <c r="J88" s="50"/>
      <c r="K88" s="48"/>
      <c r="L88" s="10"/>
      <c r="M88" s="16"/>
      <c r="N88" s="54"/>
      <c r="O88" s="55"/>
      <c r="P88" s="10"/>
      <c r="Q88" s="16"/>
      <c r="R88" s="54"/>
      <c r="S88" s="48"/>
      <c r="T88" s="10"/>
      <c r="U88" s="16"/>
      <c r="V88" s="54"/>
      <c r="W88" s="48"/>
      <c r="X88" s="10"/>
      <c r="Y88" s="16"/>
      <c r="Z88" s="54"/>
      <c r="AA88" s="48"/>
      <c r="AB88" s="10"/>
      <c r="AC88" s="19"/>
      <c r="AE88" s="145"/>
    </row>
    <row r="89" spans="1:31" x14ac:dyDescent="0.5">
      <c r="A89" s="145"/>
      <c r="B89" s="3"/>
      <c r="D89" s="3"/>
      <c r="E89" s="4"/>
      <c r="F89" s="40"/>
      <c r="G89" s="48"/>
      <c r="H89" s="10"/>
      <c r="I89" s="16"/>
      <c r="J89" s="50"/>
      <c r="K89" s="48"/>
      <c r="L89" s="10"/>
      <c r="M89" s="16"/>
      <c r="N89" s="54"/>
      <c r="O89" s="55"/>
      <c r="P89" s="10"/>
      <c r="Q89" s="16"/>
      <c r="R89" s="54"/>
      <c r="S89" s="48"/>
      <c r="T89" s="10"/>
      <c r="U89" s="16"/>
      <c r="V89" s="54"/>
      <c r="W89" s="48"/>
      <c r="X89" s="10"/>
      <c r="Y89" s="16"/>
      <c r="Z89" s="54"/>
      <c r="AA89" s="48"/>
      <c r="AB89" s="10"/>
      <c r="AC89" s="19"/>
      <c r="AE89" s="145"/>
    </row>
    <row r="90" spans="1:31" x14ac:dyDescent="0.5">
      <c r="A90" s="145"/>
      <c r="B90" s="3"/>
      <c r="D90" s="3"/>
      <c r="E90" s="4"/>
      <c r="F90" s="40"/>
      <c r="G90" s="48"/>
      <c r="H90" s="10"/>
      <c r="I90" s="16"/>
      <c r="J90" s="50"/>
      <c r="K90" s="48"/>
      <c r="L90" s="10"/>
      <c r="M90" s="16"/>
      <c r="N90" s="54"/>
      <c r="O90" s="55"/>
      <c r="P90" s="10"/>
      <c r="Q90" s="16"/>
      <c r="R90" s="54"/>
      <c r="S90" s="48"/>
      <c r="T90" s="10"/>
      <c r="U90" s="16"/>
      <c r="V90" s="54"/>
      <c r="W90" s="48"/>
      <c r="X90" s="10"/>
      <c r="Y90" s="16"/>
      <c r="Z90" s="54"/>
      <c r="AA90" s="48"/>
      <c r="AB90" s="10"/>
      <c r="AC90" s="19"/>
      <c r="AE90" s="145"/>
    </row>
    <row r="91" spans="1:31" x14ac:dyDescent="0.5">
      <c r="A91" s="145"/>
      <c r="B91" s="3"/>
      <c r="D91" s="3"/>
      <c r="E91" s="4"/>
      <c r="F91" s="40"/>
      <c r="G91" s="48"/>
      <c r="H91" s="10"/>
      <c r="I91" s="16"/>
      <c r="J91" s="50"/>
      <c r="K91" s="48"/>
      <c r="L91" s="10"/>
      <c r="M91" s="16"/>
      <c r="N91" s="54"/>
      <c r="O91" s="55"/>
      <c r="P91" s="10"/>
      <c r="Q91" s="16"/>
      <c r="R91" s="54"/>
      <c r="S91" s="48"/>
      <c r="T91" s="10"/>
      <c r="U91" s="16"/>
      <c r="V91" s="54"/>
      <c r="W91" s="48"/>
      <c r="X91" s="10"/>
      <c r="Y91" s="16"/>
      <c r="Z91" s="54"/>
      <c r="AA91" s="48"/>
      <c r="AB91" s="10"/>
      <c r="AC91" s="19"/>
      <c r="AE91" s="145"/>
    </row>
    <row r="92" spans="1:31" x14ac:dyDescent="0.5">
      <c r="A92" s="145"/>
      <c r="B92" s="3"/>
      <c r="D92" s="3"/>
      <c r="E92" s="4"/>
      <c r="F92" s="40"/>
      <c r="G92" s="48"/>
      <c r="H92" s="10"/>
      <c r="I92" s="16"/>
      <c r="J92" s="50"/>
      <c r="K92" s="48"/>
      <c r="L92" s="10"/>
      <c r="M92" s="16"/>
      <c r="N92" s="54"/>
      <c r="O92" s="55"/>
      <c r="P92" s="10"/>
      <c r="Q92" s="16"/>
      <c r="R92" s="54"/>
      <c r="S92" s="48"/>
      <c r="T92" s="10"/>
      <c r="U92" s="16"/>
      <c r="V92" s="54"/>
      <c r="W92" s="48"/>
      <c r="X92" s="10"/>
      <c r="Y92" s="16"/>
      <c r="Z92" s="54"/>
      <c r="AA92" s="48"/>
      <c r="AB92" s="10"/>
      <c r="AC92" s="19"/>
      <c r="AE92" s="145"/>
    </row>
    <row r="93" spans="1:31" x14ac:dyDescent="0.5">
      <c r="A93" s="145"/>
      <c r="B93" s="3"/>
      <c r="D93" s="3"/>
      <c r="E93" s="4"/>
      <c r="F93" s="40"/>
      <c r="G93" s="48"/>
      <c r="H93" s="10"/>
      <c r="I93" s="16"/>
      <c r="J93" s="50"/>
      <c r="K93" s="48"/>
      <c r="L93" s="10"/>
      <c r="M93" s="16"/>
      <c r="N93" s="54"/>
      <c r="O93" s="55"/>
      <c r="P93" s="10"/>
      <c r="Q93" s="16"/>
      <c r="R93" s="54"/>
      <c r="S93" s="48"/>
      <c r="T93" s="10"/>
      <c r="U93" s="16"/>
      <c r="V93" s="54"/>
      <c r="W93" s="48"/>
      <c r="X93" s="10"/>
      <c r="Y93" s="16"/>
      <c r="Z93" s="54"/>
      <c r="AA93" s="48"/>
      <c r="AB93" s="10"/>
      <c r="AC93" s="19"/>
      <c r="AE93" s="145"/>
    </row>
    <row r="94" spans="1:31" x14ac:dyDescent="0.5">
      <c r="A94" s="145"/>
      <c r="B94" s="3"/>
      <c r="D94" s="3"/>
      <c r="E94" s="4"/>
      <c r="F94" s="40"/>
      <c r="G94" s="48"/>
      <c r="H94" s="10"/>
      <c r="I94" s="16"/>
      <c r="J94" s="50"/>
      <c r="K94" s="48"/>
      <c r="L94" s="10"/>
      <c r="M94" s="16"/>
      <c r="N94" s="54"/>
      <c r="O94" s="55"/>
      <c r="P94" s="10"/>
      <c r="Q94" s="16"/>
      <c r="R94" s="54"/>
      <c r="S94" s="48"/>
      <c r="T94" s="10"/>
      <c r="U94" s="16"/>
      <c r="V94" s="54"/>
      <c r="W94" s="48"/>
      <c r="X94" s="10"/>
      <c r="Y94" s="16"/>
      <c r="Z94" s="54"/>
      <c r="AA94" s="48"/>
      <c r="AB94" s="10"/>
      <c r="AC94" s="19"/>
      <c r="AE94" s="145"/>
    </row>
    <row r="95" spans="1:31" x14ac:dyDescent="0.5">
      <c r="A95" s="145"/>
      <c r="B95" s="3"/>
      <c r="D95" s="3"/>
      <c r="E95" s="4"/>
      <c r="F95" s="49"/>
      <c r="G95" s="48"/>
      <c r="H95" s="10"/>
      <c r="I95" s="16"/>
      <c r="J95" s="50"/>
      <c r="K95" s="48"/>
      <c r="L95" s="10"/>
      <c r="M95" s="16"/>
      <c r="N95" s="54"/>
      <c r="O95" s="55"/>
      <c r="P95" s="10"/>
      <c r="Q95" s="16"/>
      <c r="R95" s="54"/>
      <c r="S95" s="48"/>
      <c r="T95" s="10"/>
      <c r="U95" s="16"/>
      <c r="V95" s="54"/>
      <c r="W95" s="48"/>
      <c r="X95" s="10"/>
      <c r="Y95" s="16"/>
      <c r="Z95" s="54"/>
      <c r="AA95" s="48"/>
      <c r="AB95" s="10"/>
      <c r="AC95" s="19"/>
      <c r="AE95" s="145"/>
    </row>
    <row r="96" spans="1:31" x14ac:dyDescent="0.5">
      <c r="A96" s="145"/>
      <c r="B96" s="3"/>
      <c r="D96" s="3"/>
      <c r="E96" s="4"/>
      <c r="F96" s="49"/>
      <c r="G96" s="48"/>
      <c r="H96" s="10"/>
      <c r="I96" s="16"/>
      <c r="J96" s="50"/>
      <c r="K96" s="48"/>
      <c r="L96" s="10"/>
      <c r="M96" s="16"/>
      <c r="N96" s="54"/>
      <c r="O96" s="55"/>
      <c r="P96" s="10"/>
      <c r="Q96" s="16"/>
      <c r="R96" s="54"/>
      <c r="S96" s="48"/>
      <c r="T96" s="10"/>
      <c r="U96" s="16"/>
      <c r="V96" s="54"/>
      <c r="W96" s="48"/>
      <c r="X96" s="10"/>
      <c r="Y96" s="16"/>
      <c r="Z96" s="54"/>
      <c r="AA96" s="48"/>
      <c r="AB96" s="10"/>
      <c r="AC96" s="19"/>
      <c r="AE96" s="145"/>
    </row>
    <row r="97" spans="1:31" x14ac:dyDescent="0.5">
      <c r="A97" s="145"/>
      <c r="B97" s="3"/>
      <c r="D97" s="3"/>
      <c r="E97" s="4"/>
      <c r="F97" s="49"/>
      <c r="G97" s="48"/>
      <c r="H97" s="10"/>
      <c r="I97" s="16"/>
      <c r="J97" s="50"/>
      <c r="K97" s="48"/>
      <c r="L97" s="10"/>
      <c r="M97" s="16"/>
      <c r="N97" s="54"/>
      <c r="O97" s="55"/>
      <c r="P97" s="10"/>
      <c r="Q97" s="16"/>
      <c r="R97" s="54"/>
      <c r="S97" s="48"/>
      <c r="T97" s="10"/>
      <c r="U97" s="16"/>
      <c r="V97" s="54"/>
      <c r="W97" s="48"/>
      <c r="X97" s="10"/>
      <c r="Y97" s="16"/>
      <c r="Z97" s="54"/>
      <c r="AA97" s="48"/>
      <c r="AB97" s="10"/>
      <c r="AC97" s="19"/>
      <c r="AE97" s="145"/>
    </row>
    <row r="98" spans="1:31" x14ac:dyDescent="0.5">
      <c r="A98" s="145"/>
      <c r="B98" s="3"/>
      <c r="D98" s="3"/>
      <c r="E98" s="4"/>
      <c r="F98" s="49"/>
      <c r="G98" s="48"/>
      <c r="H98" s="10"/>
      <c r="I98" s="16"/>
      <c r="J98" s="50"/>
      <c r="K98" s="48"/>
      <c r="L98" s="10"/>
      <c r="M98" s="16"/>
      <c r="N98" s="54"/>
      <c r="O98" s="55"/>
      <c r="P98" s="10"/>
      <c r="Q98" s="16"/>
      <c r="R98" s="54"/>
      <c r="S98" s="48"/>
      <c r="T98" s="10"/>
      <c r="U98" s="16"/>
      <c r="V98" s="54"/>
      <c r="W98" s="48"/>
      <c r="X98" s="10"/>
      <c r="Y98" s="16"/>
      <c r="Z98" s="54"/>
      <c r="AA98" s="48"/>
      <c r="AB98" s="10"/>
      <c r="AC98" s="19"/>
      <c r="AE98" s="145"/>
    </row>
    <row r="99" spans="1:31" x14ac:dyDescent="0.5">
      <c r="A99" s="145"/>
      <c r="B99" s="3"/>
      <c r="D99" s="3"/>
      <c r="E99" s="4"/>
      <c r="F99" s="40"/>
      <c r="G99" s="48"/>
      <c r="H99" s="10"/>
      <c r="I99" s="16"/>
      <c r="J99" s="50"/>
      <c r="K99" s="48"/>
      <c r="L99" s="10"/>
      <c r="M99" s="16"/>
      <c r="N99" s="54"/>
      <c r="O99" s="55"/>
      <c r="P99" s="10"/>
      <c r="Q99" s="16"/>
      <c r="R99" s="54"/>
      <c r="S99" s="48"/>
      <c r="T99" s="10"/>
      <c r="U99" s="16"/>
      <c r="V99" s="54"/>
      <c r="W99" s="48"/>
      <c r="X99" s="10"/>
      <c r="Y99" s="16"/>
      <c r="Z99" s="54"/>
      <c r="AA99" s="48"/>
      <c r="AB99" s="10"/>
      <c r="AC99" s="19"/>
      <c r="AE99" s="145"/>
    </row>
    <row r="100" spans="1:31" x14ac:dyDescent="0.5">
      <c r="A100" s="145"/>
      <c r="B100" s="3"/>
      <c r="D100" s="3"/>
      <c r="E100" s="4"/>
      <c r="F100" s="40"/>
      <c r="G100" s="48"/>
      <c r="H100" s="10"/>
      <c r="I100" s="16"/>
      <c r="J100" s="50"/>
      <c r="K100" s="48"/>
      <c r="L100" s="10"/>
      <c r="M100" s="16"/>
      <c r="N100" s="54"/>
      <c r="O100" s="55"/>
      <c r="P100" s="10"/>
      <c r="Q100" s="16"/>
      <c r="R100" s="54"/>
      <c r="S100" s="48"/>
      <c r="T100" s="10"/>
      <c r="U100" s="16"/>
      <c r="V100" s="54"/>
      <c r="W100" s="48"/>
      <c r="X100" s="10"/>
      <c r="Y100" s="16"/>
      <c r="Z100" s="54"/>
      <c r="AA100" s="48"/>
      <c r="AB100" s="10"/>
      <c r="AC100" s="19"/>
      <c r="AE100" s="145"/>
    </row>
    <row r="101" spans="1:31" x14ac:dyDescent="0.5">
      <c r="A101" s="145"/>
      <c r="B101" s="3"/>
      <c r="D101" s="3"/>
      <c r="E101" s="4"/>
      <c r="F101" s="40"/>
      <c r="G101" s="48"/>
      <c r="H101" s="10"/>
      <c r="I101" s="16"/>
      <c r="J101" s="50"/>
      <c r="K101" s="48"/>
      <c r="L101" s="10"/>
      <c r="M101" s="16"/>
      <c r="N101" s="54"/>
      <c r="O101" s="55"/>
      <c r="P101" s="10"/>
      <c r="Q101" s="16"/>
      <c r="R101" s="54"/>
      <c r="S101" s="48"/>
      <c r="T101" s="10"/>
      <c r="U101" s="16"/>
      <c r="V101" s="54"/>
      <c r="W101" s="48"/>
      <c r="X101" s="10"/>
      <c r="Y101" s="16"/>
      <c r="Z101" s="54"/>
      <c r="AA101" s="48"/>
      <c r="AB101" s="10"/>
      <c r="AC101" s="19"/>
      <c r="AE101" s="145"/>
    </row>
    <row r="102" spans="1:31" x14ac:dyDescent="0.5">
      <c r="A102" s="145"/>
      <c r="B102" s="3"/>
      <c r="D102" s="3"/>
      <c r="E102" s="4"/>
      <c r="F102" s="40"/>
      <c r="G102" s="48"/>
      <c r="H102" s="10"/>
      <c r="I102" s="16"/>
      <c r="J102" s="50"/>
      <c r="K102" s="48"/>
      <c r="L102" s="10"/>
      <c r="M102" s="16"/>
      <c r="N102" s="54"/>
      <c r="O102" s="55"/>
      <c r="P102" s="10"/>
      <c r="Q102" s="16"/>
      <c r="R102" s="54"/>
      <c r="S102" s="48"/>
      <c r="T102" s="10"/>
      <c r="U102" s="16"/>
      <c r="V102" s="54"/>
      <c r="W102" s="48"/>
      <c r="X102" s="10"/>
      <c r="Y102" s="16"/>
      <c r="Z102" s="54"/>
      <c r="AA102" s="48"/>
      <c r="AB102" s="10"/>
      <c r="AC102" s="19"/>
      <c r="AE102" s="145"/>
    </row>
    <row r="103" spans="1:31" x14ac:dyDescent="0.5">
      <c r="A103" s="145"/>
      <c r="B103" s="3"/>
      <c r="D103" s="3"/>
      <c r="E103" s="4"/>
      <c r="F103" s="40"/>
      <c r="G103" s="48"/>
      <c r="H103" s="10"/>
      <c r="I103" s="16"/>
      <c r="J103" s="50"/>
      <c r="K103" s="48"/>
      <c r="L103" s="10"/>
      <c r="M103" s="16"/>
      <c r="N103" s="54"/>
      <c r="O103" s="55"/>
      <c r="P103" s="10"/>
      <c r="Q103" s="16"/>
      <c r="R103" s="54"/>
      <c r="S103" s="48"/>
      <c r="T103" s="10"/>
      <c r="U103" s="16"/>
      <c r="V103" s="54"/>
      <c r="W103" s="48"/>
      <c r="X103" s="10"/>
      <c r="Y103" s="16"/>
      <c r="Z103" s="54"/>
      <c r="AA103" s="48"/>
      <c r="AB103" s="10"/>
      <c r="AC103" s="19"/>
      <c r="AE103" s="145"/>
    </row>
    <row r="104" spans="1:31" x14ac:dyDescent="0.5">
      <c r="A104" s="145"/>
      <c r="B104" s="3"/>
      <c r="D104" s="3"/>
      <c r="E104" s="4"/>
      <c r="F104" s="40"/>
      <c r="G104" s="48"/>
      <c r="H104" s="10"/>
      <c r="I104" s="16"/>
      <c r="J104" s="50"/>
      <c r="K104" s="48"/>
      <c r="L104" s="10"/>
      <c r="M104" s="16"/>
      <c r="N104" s="54"/>
      <c r="O104" s="55"/>
      <c r="P104" s="10"/>
      <c r="Q104" s="16"/>
      <c r="R104" s="54"/>
      <c r="S104" s="48"/>
      <c r="T104" s="10"/>
      <c r="U104" s="16"/>
      <c r="V104" s="54"/>
      <c r="W104" s="48"/>
      <c r="X104" s="10"/>
      <c r="Y104" s="16"/>
      <c r="Z104" s="54"/>
      <c r="AA104" s="48"/>
      <c r="AB104" s="10"/>
      <c r="AC104" s="19"/>
      <c r="AE104" s="145"/>
    </row>
    <row r="105" spans="1:31" x14ac:dyDescent="0.5">
      <c r="A105" s="145"/>
      <c r="B105" s="3"/>
      <c r="D105" s="3"/>
      <c r="E105" s="4"/>
      <c r="F105" s="40"/>
      <c r="G105" s="48"/>
      <c r="H105" s="10"/>
      <c r="I105" s="16"/>
      <c r="J105" s="50"/>
      <c r="K105" s="48"/>
      <c r="L105" s="10"/>
      <c r="M105" s="16"/>
      <c r="N105" s="54"/>
      <c r="O105" s="55"/>
      <c r="P105" s="10"/>
      <c r="Q105" s="16"/>
      <c r="R105" s="54"/>
      <c r="S105" s="48"/>
      <c r="T105" s="10"/>
      <c r="U105" s="16"/>
      <c r="V105" s="54"/>
      <c r="W105" s="48"/>
      <c r="X105" s="10"/>
      <c r="Y105" s="16"/>
      <c r="Z105" s="54"/>
      <c r="AA105" s="48"/>
      <c r="AB105" s="10"/>
      <c r="AC105" s="19"/>
      <c r="AE105" s="145"/>
    </row>
    <row r="106" spans="1:31" x14ac:dyDescent="0.5">
      <c r="A106" s="145"/>
      <c r="B106" s="3"/>
      <c r="D106" s="3"/>
      <c r="E106" s="4"/>
      <c r="F106" s="40"/>
      <c r="G106" s="48"/>
      <c r="H106" s="10"/>
      <c r="I106" s="16"/>
      <c r="J106" s="50"/>
      <c r="K106" s="48"/>
      <c r="L106" s="10"/>
      <c r="M106" s="16"/>
      <c r="N106" s="54"/>
      <c r="O106" s="55"/>
      <c r="P106" s="10"/>
      <c r="Q106" s="16"/>
      <c r="R106" s="54"/>
      <c r="S106" s="48"/>
      <c r="T106" s="10"/>
      <c r="U106" s="16"/>
      <c r="V106" s="54"/>
      <c r="W106" s="48"/>
      <c r="X106" s="10"/>
      <c r="Y106" s="16"/>
      <c r="Z106" s="54"/>
      <c r="AA106" s="48"/>
      <c r="AB106" s="10"/>
      <c r="AC106" s="19"/>
      <c r="AE106" s="145"/>
    </row>
    <row r="107" spans="1:31" x14ac:dyDescent="0.5">
      <c r="A107" s="145"/>
      <c r="B107" s="3"/>
      <c r="D107" s="3"/>
      <c r="E107" s="4"/>
      <c r="F107" s="40"/>
      <c r="G107" s="48"/>
      <c r="H107" s="10"/>
      <c r="I107" s="16"/>
      <c r="J107" s="50"/>
      <c r="K107" s="48"/>
      <c r="L107" s="10"/>
      <c r="M107" s="16"/>
      <c r="N107" s="54"/>
      <c r="O107" s="55"/>
      <c r="P107" s="10"/>
      <c r="Q107" s="16"/>
      <c r="R107" s="54"/>
      <c r="S107" s="48"/>
      <c r="T107" s="10"/>
      <c r="U107" s="16"/>
      <c r="V107" s="54"/>
      <c r="W107" s="48"/>
      <c r="X107" s="10"/>
      <c r="Y107" s="16"/>
      <c r="Z107" s="54"/>
      <c r="AA107" s="48"/>
      <c r="AB107" s="10"/>
      <c r="AC107" s="19"/>
      <c r="AE107" s="145"/>
    </row>
    <row r="108" spans="1:31" x14ac:dyDescent="0.5">
      <c r="A108" s="145"/>
      <c r="B108" s="3"/>
      <c r="D108" s="3"/>
      <c r="E108" s="4"/>
      <c r="F108" s="40"/>
      <c r="G108" s="48"/>
      <c r="H108" s="10"/>
      <c r="I108" s="16"/>
      <c r="J108" s="50"/>
      <c r="K108" s="48"/>
      <c r="L108" s="10"/>
      <c r="M108" s="16"/>
      <c r="N108" s="54"/>
      <c r="O108" s="55"/>
      <c r="P108" s="10"/>
      <c r="Q108" s="16"/>
      <c r="R108" s="54"/>
      <c r="S108" s="48"/>
      <c r="T108" s="10"/>
      <c r="U108" s="16"/>
      <c r="V108" s="54"/>
      <c r="W108" s="48"/>
      <c r="X108" s="10"/>
      <c r="Y108" s="16"/>
      <c r="Z108" s="54"/>
      <c r="AA108" s="48"/>
      <c r="AB108" s="10"/>
      <c r="AC108" s="19"/>
      <c r="AE108" s="145"/>
    </row>
    <row r="109" spans="1:31" x14ac:dyDescent="0.5">
      <c r="A109" s="145"/>
      <c r="B109" s="3"/>
      <c r="D109" s="3"/>
      <c r="E109" s="4"/>
      <c r="F109" s="40"/>
      <c r="G109" s="48"/>
      <c r="H109" s="10"/>
      <c r="I109" s="16"/>
      <c r="J109" s="50"/>
      <c r="K109" s="48"/>
      <c r="L109" s="10"/>
      <c r="M109" s="16"/>
      <c r="N109" s="54"/>
      <c r="O109" s="55"/>
      <c r="P109" s="10"/>
      <c r="Q109" s="16"/>
      <c r="R109" s="54"/>
      <c r="S109" s="48"/>
      <c r="T109" s="10"/>
      <c r="U109" s="16"/>
      <c r="V109" s="54"/>
      <c r="W109" s="48"/>
      <c r="X109" s="10"/>
      <c r="Y109" s="16"/>
      <c r="Z109" s="54"/>
      <c r="AA109" s="48"/>
      <c r="AB109" s="10"/>
      <c r="AC109" s="19"/>
      <c r="AE109" s="145"/>
    </row>
    <row r="110" spans="1:31" x14ac:dyDescent="0.5">
      <c r="A110" s="145"/>
      <c r="B110" s="3"/>
      <c r="D110" s="3"/>
      <c r="E110" s="4"/>
      <c r="F110" s="40"/>
      <c r="G110" s="48"/>
      <c r="H110" s="10"/>
      <c r="I110" s="16"/>
      <c r="J110" s="50"/>
      <c r="K110" s="48"/>
      <c r="L110" s="10"/>
      <c r="M110" s="16"/>
      <c r="N110" s="54"/>
      <c r="O110" s="55"/>
      <c r="P110" s="10"/>
      <c r="Q110" s="16"/>
      <c r="R110" s="54"/>
      <c r="S110" s="48"/>
      <c r="T110" s="10"/>
      <c r="U110" s="16"/>
      <c r="V110" s="54"/>
      <c r="W110" s="48"/>
      <c r="X110" s="10"/>
      <c r="Y110" s="16"/>
      <c r="Z110" s="54"/>
      <c r="AA110" s="48"/>
      <c r="AB110" s="10"/>
      <c r="AC110" s="19"/>
      <c r="AE110" s="145"/>
    </row>
    <row r="111" spans="1:31" x14ac:dyDescent="0.5">
      <c r="A111" s="145"/>
      <c r="B111" s="3"/>
      <c r="D111" s="3"/>
      <c r="E111" s="4"/>
      <c r="F111" s="40"/>
      <c r="G111" s="48"/>
      <c r="H111" s="10"/>
      <c r="I111" s="16"/>
      <c r="J111" s="50"/>
      <c r="K111" s="48"/>
      <c r="L111" s="10"/>
      <c r="M111" s="16"/>
      <c r="N111" s="54"/>
      <c r="O111" s="55"/>
      <c r="P111" s="10"/>
      <c r="Q111" s="16"/>
      <c r="R111" s="54"/>
      <c r="S111" s="48"/>
      <c r="T111" s="10"/>
      <c r="U111" s="16"/>
      <c r="V111" s="54"/>
      <c r="W111" s="48"/>
      <c r="X111" s="10"/>
      <c r="Y111" s="16"/>
      <c r="Z111" s="54"/>
      <c r="AA111" s="48"/>
      <c r="AB111" s="10"/>
      <c r="AC111" s="19"/>
      <c r="AE111" s="145"/>
    </row>
    <row r="112" spans="1:31" x14ac:dyDescent="0.5">
      <c r="A112" s="145"/>
      <c r="B112" s="3"/>
      <c r="D112" s="3"/>
      <c r="E112" s="4"/>
      <c r="F112" s="40"/>
      <c r="G112" s="48"/>
      <c r="H112" s="10"/>
      <c r="I112" s="16"/>
      <c r="J112" s="50"/>
      <c r="K112" s="48"/>
      <c r="L112" s="10"/>
      <c r="M112" s="16"/>
      <c r="N112" s="54"/>
      <c r="O112" s="55"/>
      <c r="P112" s="10"/>
      <c r="Q112" s="16"/>
      <c r="R112" s="54"/>
      <c r="S112" s="48"/>
      <c r="T112" s="10"/>
      <c r="U112" s="16"/>
      <c r="V112" s="54"/>
      <c r="W112" s="48"/>
      <c r="X112" s="10"/>
      <c r="Y112" s="16"/>
      <c r="Z112" s="54"/>
      <c r="AA112" s="48"/>
      <c r="AB112" s="10"/>
      <c r="AC112" s="19"/>
      <c r="AE112" s="145"/>
    </row>
    <row r="113" spans="1:43" x14ac:dyDescent="0.5">
      <c r="A113" s="145"/>
      <c r="B113" s="3"/>
      <c r="D113" s="3"/>
      <c r="E113" s="4"/>
      <c r="F113" s="40"/>
      <c r="G113" s="48"/>
      <c r="H113" s="10"/>
      <c r="I113" s="16"/>
      <c r="J113" s="50"/>
      <c r="K113" s="48"/>
      <c r="L113" s="10"/>
      <c r="M113" s="16"/>
      <c r="N113" s="54"/>
      <c r="O113" s="55"/>
      <c r="P113" s="10"/>
      <c r="Q113" s="16"/>
      <c r="R113" s="54"/>
      <c r="S113" s="48"/>
      <c r="T113" s="10"/>
      <c r="U113" s="16"/>
      <c r="V113" s="54"/>
      <c r="W113" s="48"/>
      <c r="X113" s="10"/>
      <c r="Y113" s="16"/>
      <c r="Z113" s="54"/>
      <c r="AA113" s="48"/>
      <c r="AB113" s="10"/>
      <c r="AC113" s="19"/>
      <c r="AE113" s="145"/>
    </row>
    <row r="114" spans="1:43" x14ac:dyDescent="0.5">
      <c r="A114" s="145"/>
      <c r="B114" s="3"/>
      <c r="D114" s="3"/>
      <c r="E114" s="4"/>
      <c r="F114" s="40"/>
      <c r="G114" s="48"/>
      <c r="H114" s="10"/>
      <c r="I114" s="16"/>
      <c r="J114" s="50"/>
      <c r="K114" s="48"/>
      <c r="L114" s="10"/>
      <c r="M114" s="16"/>
      <c r="N114" s="54"/>
      <c r="O114" s="55"/>
      <c r="P114" s="10"/>
      <c r="Q114" s="16"/>
      <c r="R114" s="54"/>
      <c r="S114" s="48"/>
      <c r="T114" s="10"/>
      <c r="U114" s="16"/>
      <c r="V114" s="54"/>
      <c r="W114" s="48"/>
      <c r="X114" s="10"/>
      <c r="Y114" s="16"/>
      <c r="Z114" s="54"/>
      <c r="AA114" s="48"/>
      <c r="AB114" s="10"/>
      <c r="AC114" s="19"/>
      <c r="AE114" s="145"/>
    </row>
    <row r="115" spans="1:43" x14ac:dyDescent="0.5">
      <c r="A115" s="145"/>
      <c r="B115" s="6"/>
      <c r="C115" s="6"/>
      <c r="D115" s="6"/>
      <c r="E115" s="5"/>
      <c r="F115" s="41"/>
      <c r="G115" s="42"/>
      <c r="H115" s="11"/>
      <c r="I115" s="17"/>
      <c r="J115" s="51"/>
      <c r="K115" s="42"/>
      <c r="L115" s="11"/>
      <c r="M115" s="17"/>
      <c r="N115" s="56"/>
      <c r="O115" s="57"/>
      <c r="P115" s="11"/>
      <c r="Q115" s="17"/>
      <c r="R115" s="56"/>
      <c r="S115" s="42"/>
      <c r="T115" s="10"/>
      <c r="U115" s="16"/>
      <c r="V115" s="54"/>
      <c r="W115" s="48"/>
      <c r="X115" s="10"/>
      <c r="Y115" s="16"/>
      <c r="Z115" s="54"/>
      <c r="AA115" s="48"/>
      <c r="AB115" s="10"/>
      <c r="AC115" s="19"/>
      <c r="AE115" s="145"/>
    </row>
    <row r="116" spans="1:43" x14ac:dyDescent="0.5">
      <c r="A116" s="145"/>
      <c r="F116" s="8"/>
      <c r="T116" s="10"/>
      <c r="U116" s="16"/>
      <c r="V116" s="54"/>
      <c r="W116" s="48"/>
      <c r="X116" s="10"/>
      <c r="Y116" s="16"/>
      <c r="Z116" s="54"/>
      <c r="AA116" s="48"/>
      <c r="AB116" s="10"/>
      <c r="AC116" s="19"/>
      <c r="AE116" s="145"/>
    </row>
    <row r="117" spans="1:43" x14ac:dyDescent="0.5">
      <c r="A117" s="145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S117" s="30"/>
      <c r="T117" s="10"/>
      <c r="U117" s="16"/>
      <c r="V117" s="54"/>
      <c r="W117" s="48"/>
      <c r="X117" s="10"/>
      <c r="Y117" s="16"/>
      <c r="Z117" s="54"/>
      <c r="AA117" s="48"/>
      <c r="AB117" s="10"/>
      <c r="AC117" s="19"/>
      <c r="AE117" s="145"/>
    </row>
    <row r="118" spans="1:43" x14ac:dyDescent="0.5">
      <c r="A118" s="145"/>
      <c r="T118" s="10"/>
      <c r="U118" s="16"/>
      <c r="V118" s="54"/>
      <c r="W118" s="48"/>
      <c r="X118" s="10"/>
      <c r="Y118" s="16"/>
      <c r="Z118" s="54"/>
      <c r="AA118" s="48"/>
      <c r="AB118" s="10"/>
      <c r="AC118" s="19"/>
      <c r="AE118" s="145"/>
    </row>
    <row r="119" spans="1:43" x14ac:dyDescent="0.5">
      <c r="A119" s="145"/>
      <c r="T119" s="11"/>
      <c r="U119" s="17"/>
      <c r="V119" s="56"/>
      <c r="W119" s="42"/>
      <c r="X119" s="11"/>
      <c r="Y119" s="17"/>
      <c r="Z119" s="56"/>
      <c r="AA119" s="42"/>
      <c r="AB119" s="11"/>
      <c r="AC119" s="20"/>
      <c r="AE119" s="145"/>
    </row>
    <row r="121" spans="1:43" x14ac:dyDescent="0.5">
      <c r="U121" s="30"/>
      <c r="W121" s="30"/>
      <c r="Y121" s="30"/>
      <c r="AA121" s="30"/>
      <c r="AC121" s="30"/>
    </row>
    <row r="122" spans="1:43" ht="92.25" customHeight="1" x14ac:dyDescent="0.5">
      <c r="A122" s="21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</row>
    <row r="123" spans="1:43" ht="92.25" customHeight="1" x14ac:dyDescent="0.5">
      <c r="A123" s="21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</row>
    <row r="124" spans="1:43" ht="92.25" customHeight="1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</row>
    <row r="125" spans="1:43" ht="92.25" customHeight="1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</row>
    <row r="126" spans="1:43" ht="92.25" customHeight="1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92.25" customHeight="1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</row>
    <row r="128" spans="1:43" ht="92.25" customHeight="1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</row>
    <row r="129" spans="1:43" ht="92.25" customHeight="1" x14ac:dyDescent="0.5">
      <c r="A129" s="21"/>
      <c r="K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</row>
    <row r="130" spans="1:43" ht="92.25" customHeight="1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</row>
    <row r="131" spans="1:43" ht="92.25" customHeight="1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</row>
    <row r="132" spans="1:43" ht="92.25" customHeight="1" x14ac:dyDescent="0.5">
      <c r="A132" s="21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</row>
    <row r="133" spans="1:43" ht="92.25" customHeight="1" x14ac:dyDescent="0.5">
      <c r="A133" s="21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</row>
    <row r="134" spans="1:43" ht="92.25" customHeight="1" x14ac:dyDescent="0.5">
      <c r="A134" s="21"/>
    </row>
    <row r="135" spans="1:43" ht="92.25" customHeight="1" x14ac:dyDescent="0.5">
      <c r="A135" s="21"/>
    </row>
    <row r="136" spans="1:43" ht="92.25" customHeight="1" x14ac:dyDescent="0.5">
      <c r="A136" s="21"/>
    </row>
    <row r="137" spans="1:43" ht="92.25" customHeight="1" x14ac:dyDescent="0.5">
      <c r="A137" s="21"/>
    </row>
    <row r="138" spans="1:43" ht="92.25" customHeight="1" x14ac:dyDescent="0.5">
      <c r="A138" s="21"/>
    </row>
    <row r="139" spans="1:43" ht="92.25" customHeight="1" x14ac:dyDescent="0.5">
      <c r="A139" s="21"/>
    </row>
    <row r="140" spans="1:43" ht="92.25" customHeight="1" x14ac:dyDescent="0.5">
      <c r="A140" s="21"/>
    </row>
    <row r="141" spans="1:43" ht="92.25" customHeight="1" x14ac:dyDescent="0.5">
      <c r="A141" s="21"/>
    </row>
    <row r="142" spans="1:43" ht="92.25" customHeight="1" x14ac:dyDescent="0.5">
      <c r="A142" s="21"/>
    </row>
    <row r="143" spans="1:43" ht="92.25" customHeight="1" x14ac:dyDescent="0.5">
      <c r="A143" s="21"/>
    </row>
    <row r="144" spans="1:43" ht="92.25" customHeight="1" x14ac:dyDescent="0.5">
      <c r="A144" s="21"/>
    </row>
    <row r="145" spans="1:1" ht="92.25" customHeight="1" x14ac:dyDescent="0.5">
      <c r="A145" s="21"/>
    </row>
    <row r="146" spans="1:1" ht="92.25" customHeight="1" x14ac:dyDescent="0.5">
      <c r="A146" s="21"/>
    </row>
    <row r="147" spans="1:1" ht="92.25" customHeight="1" x14ac:dyDescent="0.5">
      <c r="A147" s="21"/>
    </row>
    <row r="148" spans="1:1" ht="92.25" customHeight="1" x14ac:dyDescent="0.5">
      <c r="A148" s="21"/>
    </row>
    <row r="149" spans="1:1" ht="92.25" customHeight="1" x14ac:dyDescent="0.5">
      <c r="A149" s="21"/>
    </row>
    <row r="150" spans="1:1" ht="92.25" customHeight="1" x14ac:dyDescent="0.5">
      <c r="A150" s="21"/>
    </row>
    <row r="151" spans="1:1" ht="92.25" customHeight="1" x14ac:dyDescent="0.5">
      <c r="A151" s="21"/>
    </row>
    <row r="152" spans="1:1" ht="92.25" customHeight="1" x14ac:dyDescent="0.5">
      <c r="A152" s="21"/>
    </row>
    <row r="153" spans="1:1" ht="92.25" customHeight="1" x14ac:dyDescent="0.5">
      <c r="A153" s="21"/>
    </row>
    <row r="154" spans="1:1" ht="92.25" customHeight="1" x14ac:dyDescent="0.5">
      <c r="A154" s="21"/>
    </row>
    <row r="155" spans="1:1" ht="92.25" customHeight="1" x14ac:dyDescent="0.5">
      <c r="A155" s="21"/>
    </row>
    <row r="156" spans="1:1" ht="92.25" customHeight="1" x14ac:dyDescent="0.5">
      <c r="A156" s="21"/>
    </row>
    <row r="157" spans="1:1" ht="92.25" customHeight="1" x14ac:dyDescent="0.5">
      <c r="A157" s="21"/>
    </row>
    <row r="158" spans="1:1" ht="92.25" customHeight="1" x14ac:dyDescent="0.5">
      <c r="A158" s="21"/>
    </row>
    <row r="159" spans="1:1" ht="92.25" customHeight="1" x14ac:dyDescent="0.5">
      <c r="A159" s="21"/>
    </row>
    <row r="160" spans="1:1" ht="92.25" customHeight="1" x14ac:dyDescent="0.5">
      <c r="A160" s="21"/>
    </row>
    <row r="161" spans="1:1" ht="92.25" customHeight="1" x14ac:dyDescent="0.5">
      <c r="A161" s="21"/>
    </row>
    <row r="162" spans="1:1" ht="92.25" customHeight="1" x14ac:dyDescent="0.5">
      <c r="A162" s="21"/>
    </row>
    <row r="163" spans="1:1" ht="92.25" customHeight="1" x14ac:dyDescent="0.5">
      <c r="A163" s="21"/>
    </row>
    <row r="164" spans="1:1" ht="92.25" customHeight="1" x14ac:dyDescent="0.5">
      <c r="A164" s="21"/>
    </row>
    <row r="165" spans="1:1" ht="92.25" customHeight="1" x14ac:dyDescent="0.5">
      <c r="A165" s="21"/>
    </row>
    <row r="166" spans="1:1" ht="92.25" customHeight="1" x14ac:dyDescent="0.5">
      <c r="A166" s="21"/>
    </row>
    <row r="167" spans="1:1" ht="92.25" customHeight="1" x14ac:dyDescent="0.5">
      <c r="A167" s="21"/>
    </row>
    <row r="168" spans="1:1" ht="92.25" customHeight="1" x14ac:dyDescent="0.5">
      <c r="A168" s="21"/>
    </row>
    <row r="169" spans="1:1" ht="92.25" customHeight="1" x14ac:dyDescent="0.5">
      <c r="A169" s="21"/>
    </row>
    <row r="170" spans="1:1" ht="92.25" customHeight="1" x14ac:dyDescent="0.5">
      <c r="A170" s="21"/>
    </row>
    <row r="171" spans="1:1" ht="92.25" customHeight="1" x14ac:dyDescent="0.5">
      <c r="A171" s="21"/>
    </row>
    <row r="172" spans="1:1" ht="92.25" customHeight="1" x14ac:dyDescent="0.5">
      <c r="A172" s="21"/>
    </row>
  </sheetData>
  <mergeCells count="31">
    <mergeCell ref="B4:B5"/>
    <mergeCell ref="A4:A119"/>
    <mergeCell ref="F4:F5"/>
    <mergeCell ref="W4:W5"/>
    <mergeCell ref="H4:H5"/>
    <mergeCell ref="N4:N5"/>
    <mergeCell ref="P4:P5"/>
    <mergeCell ref="AG4:AM4"/>
    <mergeCell ref="AC4:AC5"/>
    <mergeCell ref="L4:L5"/>
    <mergeCell ref="G4:G5"/>
    <mergeCell ref="X4:X5"/>
    <mergeCell ref="I4:I5"/>
    <mergeCell ref="Z4:Z5"/>
    <mergeCell ref="K4:K5"/>
    <mergeCell ref="S4:S5"/>
    <mergeCell ref="U4:U5"/>
    <mergeCell ref="M4:M5"/>
    <mergeCell ref="Y4:Y5"/>
    <mergeCell ref="AE4:AE119"/>
    <mergeCell ref="R4:R5"/>
    <mergeCell ref="C4:C5"/>
    <mergeCell ref="T4:T5"/>
    <mergeCell ref="E4:E5"/>
    <mergeCell ref="AB4:AB5"/>
    <mergeCell ref="V4:V5"/>
    <mergeCell ref="O4:O5"/>
    <mergeCell ref="Q4:Q5"/>
    <mergeCell ref="D4:D5"/>
    <mergeCell ref="J4:J5"/>
    <mergeCell ref="AA4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71"/>
  <sheetViews>
    <sheetView topLeftCell="A38" zoomScale="90" workbookViewId="0">
      <pane xSplit="3" topLeftCell="D1" activePane="topRight" state="frozen"/>
      <selection pane="topRight" activeCell="F6" sqref="F6:G89"/>
    </sheetView>
  </sheetViews>
  <sheetFormatPr defaultColWidth="11" defaultRowHeight="15.75" x14ac:dyDescent="0.5"/>
  <cols>
    <col min="1" max="1" width="12.25" customWidth="1"/>
    <col min="2" max="2" width="36.75" customWidth="1"/>
    <col min="3" max="3" width="16.5" customWidth="1"/>
    <col min="4" max="4" width="17.875" customWidth="1"/>
    <col min="5" max="5" width="23.75" customWidth="1"/>
    <col min="6" max="6" width="12.125" bestFit="1" customWidth="1"/>
  </cols>
  <sheetData>
    <row r="1" spans="1:38" s="1" customFormat="1" ht="25.5" customHeight="1" x14ac:dyDescent="0.5">
      <c r="A1" s="141" t="s">
        <v>631</v>
      </c>
      <c r="B1" s="142"/>
      <c r="C1" s="122">
        <v>2024</v>
      </c>
      <c r="D1" s="122" t="s">
        <v>632</v>
      </c>
      <c r="F1" s="122" t="s">
        <v>633</v>
      </c>
    </row>
    <row r="3" spans="1:38" ht="16.149999999999999" customHeight="1" x14ac:dyDescent="0.5"/>
    <row r="4" spans="1:38" s="2" customFormat="1" ht="20.100000000000001" customHeight="1" x14ac:dyDescent="0.5">
      <c r="A4" s="180" t="s">
        <v>3</v>
      </c>
      <c r="B4" s="136" t="s">
        <v>4</v>
      </c>
      <c r="C4" s="136" t="s">
        <v>5</v>
      </c>
      <c r="D4" s="136" t="s">
        <v>6</v>
      </c>
      <c r="E4" s="155" t="s">
        <v>7</v>
      </c>
      <c r="F4" s="185" t="s">
        <v>8</v>
      </c>
      <c r="G4" s="183" t="s">
        <v>9</v>
      </c>
      <c r="H4" s="134" t="s">
        <v>10</v>
      </c>
      <c r="I4" s="134" t="s">
        <v>11</v>
      </c>
      <c r="J4" s="181" t="s">
        <v>12</v>
      </c>
      <c r="K4" s="183" t="s">
        <v>13</v>
      </c>
      <c r="L4" s="134" t="s">
        <v>14</v>
      </c>
      <c r="M4" s="134" t="s">
        <v>15</v>
      </c>
      <c r="N4" s="178" t="s">
        <v>16</v>
      </c>
      <c r="O4" s="179" t="s">
        <v>17</v>
      </c>
      <c r="P4" s="134" t="s">
        <v>18</v>
      </c>
      <c r="Q4" s="134" t="s">
        <v>19</v>
      </c>
      <c r="R4" s="178" t="s">
        <v>20</v>
      </c>
      <c r="S4" s="179" t="s">
        <v>21</v>
      </c>
      <c r="T4" s="134" t="s">
        <v>22</v>
      </c>
      <c r="U4" s="134" t="s">
        <v>23</v>
      </c>
      <c r="V4" s="178" t="s">
        <v>24</v>
      </c>
      <c r="W4" s="179" t="s">
        <v>25</v>
      </c>
      <c r="X4" s="134" t="s">
        <v>26</v>
      </c>
      <c r="Y4" s="134" t="s">
        <v>27</v>
      </c>
      <c r="Z4" s="178" t="s">
        <v>28</v>
      </c>
      <c r="AA4" s="179" t="s">
        <v>29</v>
      </c>
      <c r="AB4" s="134" t="s">
        <v>30</v>
      </c>
      <c r="AC4" s="153" t="s">
        <v>31</v>
      </c>
      <c r="AE4" s="182" t="s">
        <v>32</v>
      </c>
      <c r="AG4" s="184" t="s">
        <v>634</v>
      </c>
      <c r="AH4" s="172"/>
      <c r="AI4" s="172"/>
      <c r="AJ4" s="172"/>
      <c r="AK4" s="172"/>
      <c r="AL4" s="173"/>
    </row>
    <row r="5" spans="1:38" s="2" customFormat="1" ht="20.100000000000001" customHeight="1" x14ac:dyDescent="0.5">
      <c r="A5" s="144"/>
      <c r="B5" s="135"/>
      <c r="C5" s="135"/>
      <c r="D5" s="135"/>
      <c r="E5" s="154"/>
      <c r="F5" s="150"/>
      <c r="G5" s="147"/>
      <c r="H5" s="135"/>
      <c r="I5" s="135"/>
      <c r="J5" s="152"/>
      <c r="K5" s="147"/>
      <c r="L5" s="135"/>
      <c r="M5" s="135"/>
      <c r="N5" s="140"/>
      <c r="O5" s="138"/>
      <c r="P5" s="135"/>
      <c r="Q5" s="135"/>
      <c r="R5" s="140"/>
      <c r="S5" s="138"/>
      <c r="T5" s="135"/>
      <c r="U5" s="135"/>
      <c r="V5" s="140"/>
      <c r="W5" s="138"/>
      <c r="X5" s="135"/>
      <c r="Y5" s="135"/>
      <c r="Z5" s="140"/>
      <c r="AA5" s="138"/>
      <c r="AB5" s="135"/>
      <c r="AC5" s="154"/>
      <c r="AE5" s="144"/>
      <c r="AG5" s="22" t="s">
        <v>35</v>
      </c>
      <c r="AH5" s="27" t="s">
        <v>36</v>
      </c>
      <c r="AI5" s="28" t="s">
        <v>37</v>
      </c>
      <c r="AJ5" s="28" t="s">
        <v>38</v>
      </c>
      <c r="AK5" s="28" t="s">
        <v>39</v>
      </c>
      <c r="AL5" s="29" t="s">
        <v>482</v>
      </c>
    </row>
    <row r="6" spans="1:38" x14ac:dyDescent="0.5">
      <c r="A6" s="145"/>
      <c r="B6" s="3" t="s">
        <v>44</v>
      </c>
      <c r="C6" s="3" t="s">
        <v>45</v>
      </c>
      <c r="D6" s="3"/>
      <c r="E6" s="4"/>
      <c r="F6" s="68">
        <v>35.950000000000003</v>
      </c>
      <c r="G6" s="62"/>
      <c r="H6" s="10"/>
      <c r="I6" s="16"/>
      <c r="J6" s="66"/>
      <c r="K6" s="62"/>
      <c r="L6" s="10"/>
      <c r="M6" s="16"/>
      <c r="N6" s="68"/>
      <c r="O6" s="69"/>
      <c r="P6" s="10"/>
      <c r="Q6" s="16"/>
      <c r="R6" s="68"/>
      <c r="S6" s="62"/>
      <c r="T6" s="10"/>
      <c r="U6" s="16"/>
      <c r="V6" s="68"/>
      <c r="W6" s="62"/>
      <c r="X6" s="10"/>
      <c r="Y6" s="16"/>
      <c r="Z6" s="68"/>
      <c r="AA6" s="62"/>
      <c r="AB6" s="10"/>
      <c r="AC6" s="19"/>
      <c r="AE6" s="145"/>
      <c r="AG6" s="24" t="s">
        <v>484</v>
      </c>
      <c r="AH6" s="16">
        <f>SUM(G6:G118)</f>
        <v>12</v>
      </c>
      <c r="AI6" s="31">
        <f>SUM(F6:F118)</f>
        <v>3896.6000000000008</v>
      </c>
      <c r="AJ6" s="7"/>
      <c r="AK6" s="7"/>
      <c r="AL6" s="23"/>
    </row>
    <row r="7" spans="1:38" x14ac:dyDescent="0.5">
      <c r="A7" s="145"/>
      <c r="B7" s="3" t="s">
        <v>48</v>
      </c>
      <c r="C7" s="3" t="s">
        <v>49</v>
      </c>
      <c r="D7" s="3"/>
      <c r="E7" s="4"/>
      <c r="F7" s="68">
        <v>158.07</v>
      </c>
      <c r="G7" s="62"/>
      <c r="H7" s="10"/>
      <c r="I7" s="16"/>
      <c r="J7" s="66"/>
      <c r="K7" s="62"/>
      <c r="L7" s="10"/>
      <c r="M7" s="16"/>
      <c r="N7" s="68"/>
      <c r="O7" s="69"/>
      <c r="P7" s="10"/>
      <c r="Q7" s="16"/>
      <c r="R7" s="68"/>
      <c r="S7" s="62"/>
      <c r="T7" s="10"/>
      <c r="U7" s="16"/>
      <c r="V7" s="68"/>
      <c r="W7" s="62"/>
      <c r="X7" s="10"/>
      <c r="Y7" s="16"/>
      <c r="Z7" s="68"/>
      <c r="AA7" s="62"/>
      <c r="AB7" s="10"/>
      <c r="AC7" s="19"/>
      <c r="AE7" s="145"/>
      <c r="AG7" s="25" t="s">
        <v>486</v>
      </c>
      <c r="AH7" s="16">
        <f>SUM(I6:I118)</f>
        <v>0</v>
      </c>
      <c r="AI7" s="32">
        <f>SUM(H6:H118)</f>
        <v>0</v>
      </c>
      <c r="AJ7" s="3"/>
      <c r="AK7" s="3"/>
      <c r="AL7" s="4"/>
    </row>
    <row r="8" spans="1:38" x14ac:dyDescent="0.5">
      <c r="A8" s="145"/>
      <c r="B8" s="3"/>
      <c r="C8" s="3"/>
      <c r="D8" s="3"/>
      <c r="E8" s="4"/>
      <c r="F8" s="68"/>
      <c r="G8" s="62"/>
      <c r="H8" s="10"/>
      <c r="I8" s="16"/>
      <c r="J8" s="66"/>
      <c r="K8" s="62"/>
      <c r="L8" s="10"/>
      <c r="M8" s="16"/>
      <c r="N8" s="68"/>
      <c r="O8" s="69"/>
      <c r="P8" s="10"/>
      <c r="Q8" s="16"/>
      <c r="R8" s="68"/>
      <c r="S8" s="62"/>
      <c r="T8" s="10"/>
      <c r="U8" s="16"/>
      <c r="V8" s="68"/>
      <c r="W8" s="62"/>
      <c r="X8" s="10"/>
      <c r="Y8" s="16"/>
      <c r="Z8" s="68"/>
      <c r="AA8" s="62"/>
      <c r="AB8" s="10"/>
      <c r="AC8" s="19"/>
      <c r="AE8" s="145"/>
      <c r="AG8" s="25" t="s">
        <v>487</v>
      </c>
      <c r="AH8" s="16">
        <f>SUM(K6:K118)</f>
        <v>0</v>
      </c>
      <c r="AI8" s="32">
        <f>SUM(J6:J118)</f>
        <v>0</v>
      </c>
      <c r="AJ8" s="3"/>
      <c r="AK8" s="3"/>
      <c r="AL8" s="4"/>
    </row>
    <row r="9" spans="1:38" x14ac:dyDescent="0.5">
      <c r="A9" s="145"/>
      <c r="B9" s="3" t="s">
        <v>55</v>
      </c>
      <c r="C9" s="3" t="s">
        <v>41</v>
      </c>
      <c r="D9" s="3"/>
      <c r="E9" s="4"/>
      <c r="F9" s="68">
        <v>97.06</v>
      </c>
      <c r="G9" s="62"/>
      <c r="H9" s="10"/>
      <c r="I9" s="16"/>
      <c r="J9" s="66"/>
      <c r="K9" s="62"/>
      <c r="L9" s="10"/>
      <c r="M9" s="16"/>
      <c r="N9" s="68"/>
      <c r="O9" s="69"/>
      <c r="P9" s="10"/>
      <c r="Q9" s="16"/>
      <c r="R9" s="68"/>
      <c r="S9" s="62"/>
      <c r="T9" s="10"/>
      <c r="U9" s="16"/>
      <c r="V9" s="68"/>
      <c r="W9" s="62"/>
      <c r="X9" s="10"/>
      <c r="Y9" s="16"/>
      <c r="Z9" s="68"/>
      <c r="AA9" s="62"/>
      <c r="AB9" s="10"/>
      <c r="AC9" s="19"/>
      <c r="AE9" s="145"/>
      <c r="AG9" s="25" t="s">
        <v>488</v>
      </c>
      <c r="AH9" s="16">
        <f>SUM(M6:M118)</f>
        <v>0</v>
      </c>
      <c r="AI9" s="32">
        <f>SUM(L6:L118)</f>
        <v>0</v>
      </c>
      <c r="AJ9" s="3"/>
      <c r="AK9" s="3"/>
      <c r="AL9" s="4"/>
    </row>
    <row r="10" spans="1:38" x14ac:dyDescent="0.5">
      <c r="A10" s="145"/>
      <c r="B10" s="3" t="s">
        <v>58</v>
      </c>
      <c r="C10" s="3" t="s">
        <v>41</v>
      </c>
      <c r="D10" s="3"/>
      <c r="E10" s="4"/>
      <c r="F10" s="68">
        <v>31.53</v>
      </c>
      <c r="G10" s="62"/>
      <c r="H10" s="10"/>
      <c r="I10" s="16"/>
      <c r="J10" s="66"/>
      <c r="K10" s="62"/>
      <c r="L10" s="10"/>
      <c r="M10" s="16"/>
      <c r="N10" s="68"/>
      <c r="O10" s="69"/>
      <c r="P10" s="10"/>
      <c r="Q10" s="16"/>
      <c r="R10" s="68"/>
      <c r="S10" s="62"/>
      <c r="T10" s="10"/>
      <c r="U10" s="16"/>
      <c r="V10" s="68"/>
      <c r="W10" s="62"/>
      <c r="X10" s="10"/>
      <c r="Y10" s="16"/>
      <c r="Z10" s="68"/>
      <c r="AA10" s="62"/>
      <c r="AB10" s="10"/>
      <c r="AC10" s="19"/>
      <c r="AE10" s="145"/>
      <c r="AG10" s="25" t="s">
        <v>78</v>
      </c>
      <c r="AH10" s="16">
        <f>SUM(O6:O118)</f>
        <v>0</v>
      </c>
      <c r="AI10" s="32">
        <f>SUM(N6:N118)</f>
        <v>0</v>
      </c>
      <c r="AJ10" s="3"/>
      <c r="AK10" s="3"/>
      <c r="AL10" s="4"/>
    </row>
    <row r="11" spans="1:38" x14ac:dyDescent="0.5">
      <c r="A11" s="145"/>
      <c r="B11" s="3" t="s">
        <v>61</v>
      </c>
      <c r="C11" s="3" t="s">
        <v>41</v>
      </c>
      <c r="D11" s="3"/>
      <c r="E11" s="4"/>
      <c r="F11" s="68">
        <v>37.35</v>
      </c>
      <c r="G11" s="62"/>
      <c r="H11" s="10"/>
      <c r="I11" s="16"/>
      <c r="J11" s="66"/>
      <c r="K11" s="62"/>
      <c r="L11" s="10"/>
      <c r="M11" s="16"/>
      <c r="N11" s="68"/>
      <c r="O11" s="69"/>
      <c r="P11" s="10"/>
      <c r="Q11" s="16"/>
      <c r="R11" s="68"/>
      <c r="S11" s="62"/>
      <c r="T11" s="10"/>
      <c r="U11" s="16"/>
      <c r="V11" s="68"/>
      <c r="W11" s="62"/>
      <c r="X11" s="10"/>
      <c r="Y11" s="16"/>
      <c r="Z11" s="68"/>
      <c r="AA11" s="62"/>
      <c r="AB11" s="10"/>
      <c r="AC11" s="19"/>
      <c r="AE11" s="145"/>
      <c r="AG11" s="25" t="s">
        <v>491</v>
      </c>
      <c r="AH11" s="16">
        <f>SUM(Q6:Q118)</f>
        <v>0</v>
      </c>
      <c r="AI11" s="32">
        <f>SUM(P6:P118)</f>
        <v>0</v>
      </c>
      <c r="AJ11" s="3"/>
      <c r="AK11" s="3"/>
      <c r="AL11" s="4"/>
    </row>
    <row r="12" spans="1:38" x14ac:dyDescent="0.5">
      <c r="A12" s="145"/>
      <c r="B12" s="3" t="s">
        <v>64</v>
      </c>
      <c r="C12" s="3" t="s">
        <v>41</v>
      </c>
      <c r="D12" s="3"/>
      <c r="E12" s="4"/>
      <c r="F12" s="68">
        <v>96.69</v>
      </c>
      <c r="G12" s="62"/>
      <c r="H12" s="10"/>
      <c r="I12" s="16"/>
      <c r="J12" s="66"/>
      <c r="K12" s="62"/>
      <c r="L12" s="10"/>
      <c r="M12" s="16"/>
      <c r="N12" s="68"/>
      <c r="O12" s="69"/>
      <c r="P12" s="10"/>
      <c r="Q12" s="16"/>
      <c r="R12" s="68"/>
      <c r="S12" s="62"/>
      <c r="T12" s="10"/>
      <c r="U12" s="16"/>
      <c r="V12" s="68"/>
      <c r="W12" s="62"/>
      <c r="X12" s="10"/>
      <c r="Y12" s="16"/>
      <c r="Z12" s="68"/>
      <c r="AA12" s="62"/>
      <c r="AB12" s="10"/>
      <c r="AC12" s="19"/>
      <c r="AE12" s="145"/>
      <c r="AG12" s="25" t="s">
        <v>492</v>
      </c>
      <c r="AH12" s="16">
        <f>SUM(S6:S118)</f>
        <v>0</v>
      </c>
      <c r="AI12" s="30">
        <f>SUM(R6:R118)</f>
        <v>0</v>
      </c>
      <c r="AJ12" s="3"/>
      <c r="AK12" s="3"/>
      <c r="AL12" s="4"/>
    </row>
    <row r="13" spans="1:38" x14ac:dyDescent="0.5">
      <c r="A13" s="145"/>
      <c r="B13" s="3" t="s">
        <v>67</v>
      </c>
      <c r="C13" s="3" t="s">
        <v>41</v>
      </c>
      <c r="D13" s="3"/>
      <c r="E13" s="4"/>
      <c r="F13" s="68">
        <v>50.41</v>
      </c>
      <c r="G13" s="62"/>
      <c r="H13" s="10"/>
      <c r="I13" s="16"/>
      <c r="J13" s="66"/>
      <c r="K13" s="62"/>
      <c r="L13" s="10"/>
      <c r="M13" s="16"/>
      <c r="N13" s="68"/>
      <c r="O13" s="69"/>
      <c r="P13" s="10"/>
      <c r="Q13" s="16"/>
      <c r="R13" s="68"/>
      <c r="S13" s="62"/>
      <c r="T13" s="10"/>
      <c r="U13" s="16"/>
      <c r="V13" s="68"/>
      <c r="W13" s="62"/>
      <c r="X13" s="10"/>
      <c r="Y13" s="16"/>
      <c r="Z13" s="68"/>
      <c r="AA13" s="62"/>
      <c r="AB13" s="10"/>
      <c r="AC13" s="19"/>
      <c r="AE13" s="145"/>
      <c r="AG13" s="25" t="s">
        <v>497</v>
      </c>
      <c r="AH13" s="16">
        <f>SUM(U6:U118)</f>
        <v>0</v>
      </c>
      <c r="AI13" s="30">
        <f>SUM(T6:T118)</f>
        <v>0</v>
      </c>
      <c r="AJ13" s="3"/>
      <c r="AK13" s="3"/>
      <c r="AL13" s="4"/>
    </row>
    <row r="14" spans="1:38" x14ac:dyDescent="0.5">
      <c r="A14" s="145"/>
      <c r="B14" s="3" t="s">
        <v>70</v>
      </c>
      <c r="C14" s="3" t="s">
        <v>41</v>
      </c>
      <c r="D14" s="3"/>
      <c r="E14" s="4"/>
      <c r="F14" s="68">
        <v>40.97</v>
      </c>
      <c r="G14" s="62"/>
      <c r="H14" s="10"/>
      <c r="I14" s="16"/>
      <c r="J14" s="66"/>
      <c r="K14" s="62"/>
      <c r="L14" s="10"/>
      <c r="M14" s="16"/>
      <c r="N14" s="68"/>
      <c r="O14" s="69"/>
      <c r="P14" s="10"/>
      <c r="Q14" s="16"/>
      <c r="R14" s="68"/>
      <c r="S14" s="62"/>
      <c r="T14" s="10"/>
      <c r="U14" s="16"/>
      <c r="V14" s="68"/>
      <c r="W14" s="62"/>
      <c r="X14" s="10"/>
      <c r="Y14" s="16"/>
      <c r="Z14" s="68"/>
      <c r="AA14" s="62"/>
      <c r="AB14" s="10"/>
      <c r="AC14" s="19"/>
      <c r="AE14" s="145"/>
      <c r="AG14" s="25" t="s">
        <v>501</v>
      </c>
      <c r="AH14" s="16">
        <f>SUM(W6:W118)</f>
        <v>0</v>
      </c>
      <c r="AI14" s="30">
        <f>SUM(V6:V118)</f>
        <v>0</v>
      </c>
      <c r="AJ14" s="3"/>
      <c r="AK14" s="3"/>
      <c r="AL14" s="4"/>
    </row>
    <row r="15" spans="1:38" x14ac:dyDescent="0.5">
      <c r="A15" s="145"/>
      <c r="B15" s="3" t="s">
        <v>73</v>
      </c>
      <c r="C15" s="3" t="s">
        <v>41</v>
      </c>
      <c r="D15" s="3"/>
      <c r="E15" s="4"/>
      <c r="F15" s="68">
        <v>36.25</v>
      </c>
      <c r="G15" s="62"/>
      <c r="H15" s="10"/>
      <c r="I15" s="16"/>
      <c r="J15" s="66"/>
      <c r="K15" s="62"/>
      <c r="L15" s="10"/>
      <c r="M15" s="16"/>
      <c r="N15" s="68"/>
      <c r="O15" s="69"/>
      <c r="P15" s="10"/>
      <c r="Q15" s="16"/>
      <c r="R15" s="68"/>
      <c r="S15" s="62"/>
      <c r="T15" s="10"/>
      <c r="U15" s="16"/>
      <c r="V15" s="68"/>
      <c r="W15" s="62"/>
      <c r="X15" s="10"/>
      <c r="Y15" s="16"/>
      <c r="Z15" s="68"/>
      <c r="AA15" s="62"/>
      <c r="AB15" s="10"/>
      <c r="AC15" s="19"/>
      <c r="AE15" s="145"/>
      <c r="AG15" s="25" t="s">
        <v>505</v>
      </c>
      <c r="AH15" s="16">
        <f>SUM(Y6:Y118)</f>
        <v>0</v>
      </c>
      <c r="AI15" s="30">
        <f>SUM(X6:X118)</f>
        <v>0</v>
      </c>
      <c r="AJ15" s="3"/>
      <c r="AK15" s="3"/>
      <c r="AL15" s="4"/>
    </row>
    <row r="16" spans="1:38" x14ac:dyDescent="0.5">
      <c r="A16" s="145"/>
      <c r="B16" s="3" t="s">
        <v>76</v>
      </c>
      <c r="C16" s="3" t="s">
        <v>41</v>
      </c>
      <c r="D16" s="3"/>
      <c r="E16" s="4"/>
      <c r="F16" s="68">
        <v>45.69</v>
      </c>
      <c r="G16" s="62"/>
      <c r="H16" s="10"/>
      <c r="I16" s="16"/>
      <c r="J16" s="66"/>
      <c r="K16" s="62"/>
      <c r="L16" s="10"/>
      <c r="M16" s="16"/>
      <c r="N16" s="68"/>
      <c r="O16" s="69"/>
      <c r="P16" s="10"/>
      <c r="Q16" s="16"/>
      <c r="R16" s="68"/>
      <c r="S16" s="62"/>
      <c r="T16" s="10"/>
      <c r="U16" s="16"/>
      <c r="V16" s="68"/>
      <c r="W16" s="62"/>
      <c r="X16" s="10"/>
      <c r="Y16" s="16"/>
      <c r="Z16" s="68"/>
      <c r="AA16" s="62"/>
      <c r="AB16" s="10"/>
      <c r="AC16" s="19"/>
      <c r="AE16" s="145"/>
      <c r="AG16" s="25" t="s">
        <v>509</v>
      </c>
      <c r="AH16" s="16">
        <f>SUM(AA6:AA118)</f>
        <v>0</v>
      </c>
      <c r="AI16" s="30">
        <f>SUM(Z6:Z118)</f>
        <v>0</v>
      </c>
      <c r="AJ16" s="3"/>
      <c r="AK16" s="3"/>
      <c r="AL16" s="4"/>
    </row>
    <row r="17" spans="1:38" ht="16.149999999999999" customHeight="1" thickBot="1" x14ac:dyDescent="0.55000000000000004">
      <c r="A17" s="145"/>
      <c r="B17" s="3"/>
      <c r="C17" s="3"/>
      <c r="D17" s="3"/>
      <c r="E17" s="4"/>
      <c r="F17" s="68"/>
      <c r="G17" s="62"/>
      <c r="H17" s="10"/>
      <c r="I17" s="16"/>
      <c r="J17" s="66"/>
      <c r="K17" s="62"/>
      <c r="L17" s="10"/>
      <c r="M17" s="16"/>
      <c r="N17" s="68"/>
      <c r="O17" s="69"/>
      <c r="P17" s="10"/>
      <c r="Q17" s="16"/>
      <c r="R17" s="68"/>
      <c r="S17" s="62"/>
      <c r="T17" s="10"/>
      <c r="U17" s="16"/>
      <c r="V17" s="68"/>
      <c r="W17" s="62"/>
      <c r="X17" s="10"/>
      <c r="Y17" s="16"/>
      <c r="Z17" s="68"/>
      <c r="AA17" s="62"/>
      <c r="AB17" s="10"/>
      <c r="AC17" s="19"/>
      <c r="AE17" s="145"/>
      <c r="AG17" s="26" t="s">
        <v>513</v>
      </c>
      <c r="AH17" s="17">
        <f>SUM(AC6:AC118)</f>
        <v>0</v>
      </c>
      <c r="AI17" s="33">
        <f>SUM(AB6:AB118)</f>
        <v>0</v>
      </c>
      <c r="AJ17" s="6"/>
      <c r="AK17" s="6"/>
      <c r="AL17" s="5"/>
    </row>
    <row r="18" spans="1:38" x14ac:dyDescent="0.5">
      <c r="A18" s="145"/>
      <c r="B18" s="3" t="s">
        <v>83</v>
      </c>
      <c r="C18" s="3" t="s">
        <v>41</v>
      </c>
      <c r="D18" s="3"/>
      <c r="E18" s="4"/>
      <c r="F18" s="68">
        <v>33.950000000000003</v>
      </c>
      <c r="G18" s="62"/>
      <c r="H18" s="10"/>
      <c r="I18" s="16"/>
      <c r="J18" s="66"/>
      <c r="K18" s="62"/>
      <c r="L18" s="10"/>
      <c r="M18" s="16"/>
      <c r="N18" s="68"/>
      <c r="O18" s="69"/>
      <c r="P18" s="10"/>
      <c r="Q18" s="16"/>
      <c r="R18" s="68"/>
      <c r="S18" s="62"/>
      <c r="T18" s="10"/>
      <c r="U18" s="16"/>
      <c r="V18" s="68"/>
      <c r="W18" s="62"/>
      <c r="X18" s="10"/>
      <c r="Y18" s="16"/>
      <c r="Z18" s="68"/>
      <c r="AA18" s="62"/>
      <c r="AB18" s="10"/>
      <c r="AC18" s="19"/>
      <c r="AE18" s="145"/>
    </row>
    <row r="19" spans="1:38" x14ac:dyDescent="0.5">
      <c r="A19" s="145"/>
      <c r="B19" s="3" t="s">
        <v>85</v>
      </c>
      <c r="C19" s="3" t="s">
        <v>41</v>
      </c>
      <c r="D19" s="3"/>
      <c r="E19" s="4"/>
      <c r="F19" s="68">
        <v>41.41</v>
      </c>
      <c r="G19" s="62"/>
      <c r="H19" s="10"/>
      <c r="I19" s="16"/>
      <c r="J19" s="66"/>
      <c r="K19" s="62"/>
      <c r="L19" s="10"/>
      <c r="M19" s="16"/>
      <c r="N19" s="68"/>
      <c r="O19" s="69"/>
      <c r="P19" s="10"/>
      <c r="Q19" s="16"/>
      <c r="R19" s="68"/>
      <c r="S19" s="62"/>
      <c r="T19" s="10"/>
      <c r="U19" s="16"/>
      <c r="V19" s="68"/>
      <c r="W19" s="62"/>
      <c r="X19" s="10"/>
      <c r="Y19" s="16"/>
      <c r="Z19" s="68"/>
      <c r="AA19" s="62"/>
      <c r="AB19" s="10"/>
      <c r="AC19" s="19"/>
      <c r="AE19" s="145"/>
    </row>
    <row r="20" spans="1:38" x14ac:dyDescent="0.5">
      <c r="A20" s="145"/>
      <c r="B20" s="3" t="s">
        <v>87</v>
      </c>
      <c r="C20" s="3" t="s">
        <v>41</v>
      </c>
      <c r="D20" s="3"/>
      <c r="E20" s="4"/>
      <c r="F20" s="68">
        <v>33.42</v>
      </c>
      <c r="G20" s="62"/>
      <c r="H20" s="10"/>
      <c r="I20" s="16"/>
      <c r="J20" s="66"/>
      <c r="K20" s="62"/>
      <c r="L20" s="10"/>
      <c r="M20" s="16"/>
      <c r="N20" s="68"/>
      <c r="O20" s="69"/>
      <c r="P20" s="10"/>
      <c r="Q20" s="16"/>
      <c r="R20" s="68"/>
      <c r="S20" s="62"/>
      <c r="T20" s="10"/>
      <c r="U20" s="16"/>
      <c r="V20" s="68"/>
      <c r="W20" s="62"/>
      <c r="X20" s="10"/>
      <c r="Y20" s="16"/>
      <c r="Z20" s="68"/>
      <c r="AA20" s="62"/>
      <c r="AB20" s="10"/>
      <c r="AC20" s="19"/>
      <c r="AE20" s="145"/>
    </row>
    <row r="21" spans="1:38" x14ac:dyDescent="0.5">
      <c r="A21" s="145"/>
      <c r="B21" s="3" t="s">
        <v>89</v>
      </c>
      <c r="C21" s="3" t="s">
        <v>41</v>
      </c>
      <c r="D21" s="3"/>
      <c r="E21" s="4"/>
      <c r="F21" s="68">
        <v>32.53</v>
      </c>
      <c r="G21" s="62"/>
      <c r="H21" s="10"/>
      <c r="I21" s="16"/>
      <c r="J21" s="66"/>
      <c r="K21" s="62"/>
      <c r="L21" s="10"/>
      <c r="M21" s="16"/>
      <c r="N21" s="68"/>
      <c r="O21" s="69"/>
      <c r="P21" s="10"/>
      <c r="Q21" s="16"/>
      <c r="R21" s="68"/>
      <c r="S21" s="62"/>
      <c r="T21" s="10"/>
      <c r="U21" s="16"/>
      <c r="V21" s="68"/>
      <c r="W21" s="62"/>
      <c r="X21" s="10"/>
      <c r="Y21" s="16"/>
      <c r="Z21" s="68"/>
      <c r="AA21" s="62"/>
      <c r="AB21" s="10"/>
      <c r="AC21" s="19"/>
      <c r="AE21" s="145"/>
    </row>
    <row r="22" spans="1:38" x14ac:dyDescent="0.5">
      <c r="A22" s="145"/>
      <c r="B22" s="3" t="s">
        <v>91</v>
      </c>
      <c r="C22" s="3" t="s">
        <v>41</v>
      </c>
      <c r="D22" s="3"/>
      <c r="E22" s="4"/>
      <c r="F22" s="68">
        <v>32.67</v>
      </c>
      <c r="G22" s="62"/>
      <c r="H22" s="10"/>
      <c r="I22" s="16"/>
      <c r="J22" s="66"/>
      <c r="K22" s="62"/>
      <c r="L22" s="10"/>
      <c r="M22" s="16"/>
      <c r="N22" s="68"/>
      <c r="O22" s="69"/>
      <c r="P22" s="10"/>
      <c r="Q22" s="16"/>
      <c r="R22" s="68"/>
      <c r="S22" s="62"/>
      <c r="T22" s="10"/>
      <c r="U22" s="16"/>
      <c r="V22" s="68"/>
      <c r="W22" s="62"/>
      <c r="X22" s="10"/>
      <c r="Y22" s="16"/>
      <c r="Z22" s="68"/>
      <c r="AA22" s="62"/>
      <c r="AB22" s="10"/>
      <c r="AC22" s="19"/>
      <c r="AE22" s="145"/>
    </row>
    <row r="23" spans="1:38" x14ac:dyDescent="0.5">
      <c r="A23" s="145"/>
      <c r="B23" s="3" t="s">
        <v>93</v>
      </c>
      <c r="C23" s="3" t="s">
        <v>41</v>
      </c>
      <c r="D23" s="3"/>
      <c r="E23" s="4"/>
      <c r="F23" s="68">
        <v>40.97</v>
      </c>
      <c r="G23" s="62"/>
      <c r="H23" s="10"/>
      <c r="I23" s="16"/>
      <c r="J23" s="66"/>
      <c r="K23" s="62"/>
      <c r="L23" s="10"/>
      <c r="M23" s="16"/>
      <c r="N23" s="68"/>
      <c r="O23" s="69"/>
      <c r="P23" s="10"/>
      <c r="Q23" s="16"/>
      <c r="R23" s="68"/>
      <c r="S23" s="62"/>
      <c r="T23" s="10"/>
      <c r="U23" s="16"/>
      <c r="V23" s="68"/>
      <c r="W23" s="62"/>
      <c r="X23" s="10"/>
      <c r="Y23" s="16"/>
      <c r="Z23" s="68"/>
      <c r="AA23" s="62"/>
      <c r="AB23" s="10"/>
      <c r="AC23" s="19"/>
      <c r="AE23" s="145"/>
    </row>
    <row r="24" spans="1:38" x14ac:dyDescent="0.5">
      <c r="A24" s="145"/>
      <c r="B24" s="3" t="s">
        <v>95</v>
      </c>
      <c r="C24" s="3" t="s">
        <v>41</v>
      </c>
      <c r="D24" s="3"/>
      <c r="E24" s="4"/>
      <c r="F24" s="68">
        <v>35.04</v>
      </c>
      <c r="G24" s="62"/>
      <c r="H24" s="10"/>
      <c r="I24" s="16"/>
      <c r="J24" s="66"/>
      <c r="K24" s="62"/>
      <c r="L24" s="10"/>
      <c r="M24" s="16"/>
      <c r="N24" s="68"/>
      <c r="O24" s="69"/>
      <c r="P24" s="10"/>
      <c r="Q24" s="16"/>
      <c r="R24" s="68"/>
      <c r="S24" s="62"/>
      <c r="T24" s="10"/>
      <c r="U24" s="16"/>
      <c r="V24" s="68"/>
      <c r="W24" s="62"/>
      <c r="X24" s="10"/>
      <c r="Y24" s="16"/>
      <c r="Z24" s="68"/>
      <c r="AA24" s="62"/>
      <c r="AB24" s="10"/>
      <c r="AC24" s="19"/>
      <c r="AE24" s="145"/>
    </row>
    <row r="25" spans="1:38" x14ac:dyDescent="0.5">
      <c r="A25" s="145"/>
      <c r="B25" s="3" t="s">
        <v>97</v>
      </c>
      <c r="C25" s="3" t="s">
        <v>41</v>
      </c>
      <c r="D25" s="3"/>
      <c r="E25" s="4"/>
      <c r="F25" s="68">
        <v>31.53</v>
      </c>
      <c r="G25" s="62"/>
      <c r="H25" s="10"/>
      <c r="I25" s="16"/>
      <c r="J25" s="66"/>
      <c r="K25" s="62"/>
      <c r="L25" s="10"/>
      <c r="M25" s="16"/>
      <c r="N25" s="68"/>
      <c r="O25" s="69"/>
      <c r="P25" s="10"/>
      <c r="Q25" s="16"/>
      <c r="R25" s="68"/>
      <c r="S25" s="62"/>
      <c r="T25" s="10"/>
      <c r="U25" s="16"/>
      <c r="V25" s="68"/>
      <c r="W25" s="62"/>
      <c r="X25" s="10"/>
      <c r="Y25" s="16"/>
      <c r="Z25" s="68"/>
      <c r="AA25" s="62"/>
      <c r="AB25" s="10"/>
      <c r="AC25" s="19"/>
      <c r="AE25" s="145"/>
    </row>
    <row r="26" spans="1:38" x14ac:dyDescent="0.5">
      <c r="A26" s="145"/>
      <c r="B26" s="3" t="s">
        <v>99</v>
      </c>
      <c r="C26" s="3" t="s">
        <v>41</v>
      </c>
      <c r="D26" s="3"/>
      <c r="E26" s="4"/>
      <c r="F26" s="68">
        <v>46.67</v>
      </c>
      <c r="G26" s="62"/>
      <c r="H26" s="10"/>
      <c r="I26" s="16"/>
      <c r="J26" s="66"/>
      <c r="K26" s="62"/>
      <c r="L26" s="10"/>
      <c r="M26" s="16"/>
      <c r="N26" s="68"/>
      <c r="O26" s="69"/>
      <c r="P26" s="10"/>
      <c r="Q26" s="16"/>
      <c r="R26" s="68"/>
      <c r="S26" s="62"/>
      <c r="T26" s="10"/>
      <c r="U26" s="16"/>
      <c r="V26" s="68"/>
      <c r="W26" s="62"/>
      <c r="X26" s="10"/>
      <c r="Y26" s="16"/>
      <c r="Z26" s="68"/>
      <c r="AA26" s="62"/>
      <c r="AB26" s="10"/>
      <c r="AC26" s="19"/>
      <c r="AE26" s="145"/>
    </row>
    <row r="27" spans="1:38" x14ac:dyDescent="0.5">
      <c r="A27" s="145"/>
      <c r="B27" s="3" t="s">
        <v>101</v>
      </c>
      <c r="C27" s="3" t="s">
        <v>41</v>
      </c>
      <c r="D27" s="3"/>
      <c r="E27" s="4"/>
      <c r="F27" s="68">
        <v>36.25</v>
      </c>
      <c r="G27" s="62"/>
      <c r="H27" s="10"/>
      <c r="I27" s="16"/>
      <c r="J27" s="66"/>
      <c r="K27" s="62"/>
      <c r="L27" s="10"/>
      <c r="M27" s="16"/>
      <c r="N27" s="68"/>
      <c r="O27" s="69"/>
      <c r="P27" s="10"/>
      <c r="Q27" s="16"/>
      <c r="R27" s="68"/>
      <c r="S27" s="62"/>
      <c r="T27" s="10"/>
      <c r="U27" s="16"/>
      <c r="V27" s="68"/>
      <c r="W27" s="62"/>
      <c r="X27" s="10"/>
      <c r="Y27" s="16"/>
      <c r="Z27" s="68"/>
      <c r="AA27" s="62"/>
      <c r="AB27" s="10"/>
      <c r="AC27" s="19"/>
      <c r="AE27" s="145"/>
    </row>
    <row r="28" spans="1:38" x14ac:dyDescent="0.5">
      <c r="A28" s="145"/>
      <c r="B28" s="3" t="s">
        <v>103</v>
      </c>
      <c r="C28" s="3" t="s">
        <v>41</v>
      </c>
      <c r="D28" s="3"/>
      <c r="E28" s="4"/>
      <c r="F28" s="68">
        <v>37.86</v>
      </c>
      <c r="G28" s="62"/>
      <c r="H28" s="10"/>
      <c r="I28" s="16"/>
      <c r="J28" s="66"/>
      <c r="K28" s="62"/>
      <c r="L28" s="10"/>
      <c r="M28" s="16"/>
      <c r="N28" s="68"/>
      <c r="O28" s="69"/>
      <c r="P28" s="10"/>
      <c r="Q28" s="16"/>
      <c r="R28" s="68"/>
      <c r="S28" s="62"/>
      <c r="T28" s="10"/>
      <c r="U28" s="16"/>
      <c r="V28" s="68"/>
      <c r="W28" s="62"/>
      <c r="X28" s="10"/>
      <c r="Y28" s="16"/>
      <c r="Z28" s="68"/>
      <c r="AA28" s="62"/>
      <c r="AB28" s="10"/>
      <c r="AC28" s="19"/>
      <c r="AE28" s="145"/>
    </row>
    <row r="29" spans="1:38" x14ac:dyDescent="0.5">
      <c r="A29" s="145"/>
      <c r="B29" s="3" t="s">
        <v>105</v>
      </c>
      <c r="C29" s="3" t="s">
        <v>41</v>
      </c>
      <c r="D29" s="3"/>
      <c r="E29" s="4"/>
      <c r="F29" s="68">
        <v>31.53</v>
      </c>
      <c r="G29" s="62"/>
      <c r="H29" s="10"/>
      <c r="I29" s="16"/>
      <c r="J29" s="66"/>
      <c r="K29" s="62"/>
      <c r="L29" s="10"/>
      <c r="M29" s="16"/>
      <c r="N29" s="68"/>
      <c r="O29" s="69"/>
      <c r="P29" s="10"/>
      <c r="Q29" s="16"/>
      <c r="R29" s="68"/>
      <c r="S29" s="62"/>
      <c r="T29" s="10"/>
      <c r="U29" s="16"/>
      <c r="V29" s="68"/>
      <c r="W29" s="62"/>
      <c r="X29" s="10"/>
      <c r="Y29" s="16"/>
      <c r="Z29" s="68"/>
      <c r="AA29" s="62"/>
      <c r="AB29" s="10"/>
      <c r="AC29" s="19"/>
      <c r="AE29" s="145"/>
    </row>
    <row r="30" spans="1:38" x14ac:dyDescent="0.5">
      <c r="A30" s="145"/>
      <c r="B30" s="3"/>
      <c r="C30" s="3"/>
      <c r="D30" s="3"/>
      <c r="E30" s="4"/>
      <c r="F30" s="68"/>
      <c r="G30" s="62"/>
      <c r="H30" s="10"/>
      <c r="I30" s="16"/>
      <c r="J30" s="66"/>
      <c r="K30" s="62"/>
      <c r="L30" s="10"/>
      <c r="M30" s="16"/>
      <c r="N30" s="68"/>
      <c r="O30" s="69"/>
      <c r="P30" s="10"/>
      <c r="Q30" s="16"/>
      <c r="R30" s="68"/>
      <c r="S30" s="62"/>
      <c r="T30" s="10"/>
      <c r="U30" s="16"/>
      <c r="V30" s="68"/>
      <c r="W30" s="62"/>
      <c r="X30" s="10"/>
      <c r="Y30" s="16"/>
      <c r="Z30" s="68"/>
      <c r="AA30" s="62"/>
      <c r="AB30" s="10"/>
      <c r="AC30" s="19"/>
      <c r="AE30" s="145"/>
    </row>
    <row r="31" spans="1:38" x14ac:dyDescent="0.5">
      <c r="A31" s="145"/>
      <c r="B31" s="3" t="s">
        <v>112</v>
      </c>
      <c r="C31" s="3" t="s">
        <v>416</v>
      </c>
      <c r="D31" s="3"/>
      <c r="E31" s="4"/>
      <c r="F31" s="68"/>
      <c r="G31" s="62"/>
      <c r="H31" s="10"/>
      <c r="I31" s="16"/>
      <c r="J31" s="66"/>
      <c r="K31" s="62"/>
      <c r="L31" s="10"/>
      <c r="M31" s="16"/>
      <c r="N31" s="68"/>
      <c r="O31" s="69"/>
      <c r="P31" s="10"/>
      <c r="Q31" s="16"/>
      <c r="R31" s="68"/>
      <c r="S31" s="62"/>
      <c r="T31" s="10"/>
      <c r="U31" s="16"/>
      <c r="V31" s="68"/>
      <c r="W31" s="62"/>
      <c r="X31" s="10"/>
      <c r="Y31" s="16"/>
      <c r="Z31" s="68"/>
      <c r="AA31" s="62"/>
      <c r="AB31" s="10"/>
      <c r="AC31" s="19"/>
      <c r="AE31" s="145"/>
    </row>
    <row r="32" spans="1:38" x14ac:dyDescent="0.5">
      <c r="A32" s="145"/>
      <c r="B32" s="3" t="s">
        <v>112</v>
      </c>
      <c r="C32" s="3" t="s">
        <v>113</v>
      </c>
      <c r="D32" s="3"/>
      <c r="E32" s="4"/>
      <c r="F32" s="68">
        <v>36.25</v>
      </c>
      <c r="G32" s="62"/>
      <c r="H32" s="10"/>
      <c r="I32" s="16"/>
      <c r="J32" s="66"/>
      <c r="K32" s="62"/>
      <c r="L32" s="10"/>
      <c r="M32" s="16"/>
      <c r="N32" s="68"/>
      <c r="O32" s="69"/>
      <c r="P32" s="10"/>
      <c r="Q32" s="16"/>
      <c r="R32" s="68"/>
      <c r="S32" s="62"/>
      <c r="T32" s="10"/>
      <c r="U32" s="16"/>
      <c r="V32" s="68"/>
      <c r="W32" s="62"/>
      <c r="X32" s="10"/>
      <c r="Y32" s="16"/>
      <c r="Z32" s="68"/>
      <c r="AA32" s="62"/>
      <c r="AB32" s="10"/>
      <c r="AC32" s="19"/>
      <c r="AE32" s="145"/>
    </row>
    <row r="33" spans="1:31" x14ac:dyDescent="0.5">
      <c r="A33" s="145"/>
      <c r="B33" s="3" t="s">
        <v>116</v>
      </c>
      <c r="C33" s="3" t="s">
        <v>117</v>
      </c>
      <c r="D33" s="3"/>
      <c r="E33" s="4"/>
      <c r="F33" s="68">
        <v>34.92</v>
      </c>
      <c r="G33" s="62"/>
      <c r="H33" s="10"/>
      <c r="I33" s="16"/>
      <c r="J33" s="66"/>
      <c r="K33" s="62"/>
      <c r="L33" s="10"/>
      <c r="M33" s="16"/>
      <c r="N33" s="68"/>
      <c r="O33" s="69"/>
      <c r="P33" s="10"/>
      <c r="Q33" s="16"/>
      <c r="R33" s="68"/>
      <c r="S33" s="62"/>
      <c r="T33" s="10"/>
      <c r="U33" s="16"/>
      <c r="V33" s="68"/>
      <c r="W33" s="62"/>
      <c r="X33" s="10"/>
      <c r="Y33" s="16"/>
      <c r="Z33" s="68"/>
      <c r="AA33" s="62"/>
      <c r="AB33" s="10"/>
      <c r="AC33" s="19"/>
      <c r="AE33" s="145"/>
    </row>
    <row r="34" spans="1:31" x14ac:dyDescent="0.5">
      <c r="A34" s="145"/>
      <c r="B34" s="3" t="s">
        <v>118</v>
      </c>
      <c r="C34" s="3" t="s">
        <v>119</v>
      </c>
      <c r="D34" s="3"/>
      <c r="E34" s="4"/>
      <c r="F34" s="68">
        <v>37.53</v>
      </c>
      <c r="G34" s="62"/>
      <c r="H34" s="10"/>
      <c r="I34" s="16"/>
      <c r="J34" s="66"/>
      <c r="K34" s="62"/>
      <c r="L34" s="10"/>
      <c r="M34" s="16"/>
      <c r="N34" s="68"/>
      <c r="O34" s="69"/>
      <c r="P34" s="10"/>
      <c r="Q34" s="16"/>
      <c r="R34" s="68"/>
      <c r="S34" s="62"/>
      <c r="T34" s="10"/>
      <c r="U34" s="16"/>
      <c r="V34" s="68"/>
      <c r="W34" s="62"/>
      <c r="X34" s="10"/>
      <c r="Y34" s="16"/>
      <c r="Z34" s="68"/>
      <c r="AA34" s="62"/>
      <c r="AB34" s="10"/>
      <c r="AC34" s="19"/>
      <c r="AE34" s="145"/>
    </row>
    <row r="35" spans="1:31" x14ac:dyDescent="0.5">
      <c r="A35" s="145"/>
      <c r="B35" s="3" t="s">
        <v>121</v>
      </c>
      <c r="C35" s="3" t="s">
        <v>122</v>
      </c>
      <c r="D35" s="3"/>
      <c r="E35" s="4"/>
      <c r="F35" s="68">
        <v>41.97</v>
      </c>
      <c r="G35" s="62"/>
      <c r="H35" s="10"/>
      <c r="I35" s="16"/>
      <c r="J35" s="66"/>
      <c r="K35" s="62"/>
      <c r="L35" s="10"/>
      <c r="M35" s="16"/>
      <c r="N35" s="68"/>
      <c r="O35" s="69"/>
      <c r="P35" s="10"/>
      <c r="Q35" s="16"/>
      <c r="R35" s="68"/>
      <c r="S35" s="62"/>
      <c r="T35" s="10"/>
      <c r="U35" s="16"/>
      <c r="V35" s="68"/>
      <c r="W35" s="62"/>
      <c r="X35" s="10"/>
      <c r="Y35" s="16"/>
      <c r="Z35" s="68"/>
      <c r="AA35" s="62"/>
      <c r="AB35" s="10"/>
      <c r="AC35" s="19"/>
      <c r="AE35" s="145"/>
    </row>
    <row r="36" spans="1:31" x14ac:dyDescent="0.5">
      <c r="A36" s="145"/>
      <c r="B36" s="3" t="s">
        <v>124</v>
      </c>
      <c r="C36" s="3" t="s">
        <v>125</v>
      </c>
      <c r="D36" s="3"/>
      <c r="E36" s="4"/>
      <c r="F36" s="68">
        <v>87.74</v>
      </c>
      <c r="G36" s="62"/>
      <c r="H36" s="10"/>
      <c r="I36" s="16"/>
      <c r="J36" s="66"/>
      <c r="K36" s="62"/>
      <c r="L36" s="10"/>
      <c r="M36" s="16"/>
      <c r="N36" s="68"/>
      <c r="O36" s="69"/>
      <c r="P36" s="10"/>
      <c r="Q36" s="16"/>
      <c r="R36" s="68"/>
      <c r="S36" s="62"/>
      <c r="T36" s="10"/>
      <c r="U36" s="16"/>
      <c r="V36" s="68"/>
      <c r="W36" s="62"/>
      <c r="X36" s="10"/>
      <c r="Y36" s="16"/>
      <c r="Z36" s="68"/>
      <c r="AA36" s="62"/>
      <c r="AB36" s="10"/>
      <c r="AC36" s="19"/>
      <c r="AE36" s="145"/>
    </row>
    <row r="37" spans="1:31" x14ac:dyDescent="0.5">
      <c r="A37" s="145"/>
      <c r="B37" s="3" t="s">
        <v>127</v>
      </c>
      <c r="C37" s="3" t="s">
        <v>128</v>
      </c>
      <c r="D37" s="3"/>
      <c r="E37" s="4"/>
      <c r="F37" s="68"/>
      <c r="G37" s="62"/>
      <c r="H37" s="10"/>
      <c r="I37" s="16"/>
      <c r="J37" s="66"/>
      <c r="K37" s="62"/>
      <c r="L37" s="10"/>
      <c r="M37" s="16"/>
      <c r="N37" s="68"/>
      <c r="O37" s="69"/>
      <c r="P37" s="10"/>
      <c r="Q37" s="16"/>
      <c r="R37" s="68"/>
      <c r="S37" s="62"/>
      <c r="T37" s="10"/>
      <c r="U37" s="16"/>
      <c r="V37" s="68"/>
      <c r="W37" s="62"/>
      <c r="X37" s="10"/>
      <c r="Y37" s="16"/>
      <c r="Z37" s="68"/>
      <c r="AA37" s="62"/>
      <c r="AB37" s="10"/>
      <c r="AC37" s="19"/>
      <c r="AE37" s="145"/>
    </row>
    <row r="38" spans="1:31" x14ac:dyDescent="0.5">
      <c r="A38" s="145"/>
      <c r="B38" s="3" t="s">
        <v>130</v>
      </c>
      <c r="C38" s="3" t="s">
        <v>131</v>
      </c>
      <c r="D38" s="3"/>
      <c r="E38" s="4"/>
      <c r="F38" s="68">
        <v>32.159999999999997</v>
      </c>
      <c r="G38" s="62"/>
      <c r="H38" s="10"/>
      <c r="I38" s="16"/>
      <c r="J38" s="66"/>
      <c r="K38" s="62"/>
      <c r="L38" s="10"/>
      <c r="M38" s="16"/>
      <c r="N38" s="68"/>
      <c r="O38" s="69"/>
      <c r="P38" s="10"/>
      <c r="Q38" s="16"/>
      <c r="R38" s="68"/>
      <c r="S38" s="62"/>
      <c r="T38" s="10"/>
      <c r="U38" s="16"/>
      <c r="V38" s="68"/>
      <c r="W38" s="62"/>
      <c r="X38" s="10"/>
      <c r="Y38" s="16"/>
      <c r="Z38" s="68"/>
      <c r="AA38" s="62"/>
      <c r="AB38" s="10"/>
      <c r="AC38" s="19"/>
      <c r="AE38" s="145"/>
    </row>
    <row r="39" spans="1:31" x14ac:dyDescent="0.5">
      <c r="A39" s="145"/>
      <c r="B39" s="3" t="s">
        <v>133</v>
      </c>
      <c r="C39" s="3" t="s">
        <v>134</v>
      </c>
      <c r="D39" s="3"/>
      <c r="E39" s="4"/>
      <c r="F39" s="68">
        <v>50.41</v>
      </c>
      <c r="G39" s="62"/>
      <c r="H39" s="10"/>
      <c r="I39" s="16"/>
      <c r="J39" s="66"/>
      <c r="K39" s="62"/>
      <c r="L39" s="10"/>
      <c r="M39" s="16"/>
      <c r="N39" s="68"/>
      <c r="O39" s="69"/>
      <c r="P39" s="10"/>
      <c r="Q39" s="16"/>
      <c r="R39" s="68"/>
      <c r="S39" s="62"/>
      <c r="T39" s="10"/>
      <c r="U39" s="16"/>
      <c r="V39" s="68"/>
      <c r="W39" s="62"/>
      <c r="X39" s="10"/>
      <c r="Y39" s="16"/>
      <c r="Z39" s="68"/>
      <c r="AA39" s="62"/>
      <c r="AB39" s="10"/>
      <c r="AC39" s="19"/>
      <c r="AE39" s="145"/>
    </row>
    <row r="40" spans="1:31" x14ac:dyDescent="0.5">
      <c r="A40" s="145"/>
      <c r="B40" s="3" t="s">
        <v>139</v>
      </c>
      <c r="C40" s="3" t="s">
        <v>140</v>
      </c>
      <c r="D40" s="3"/>
      <c r="E40" s="4"/>
      <c r="F40" s="68"/>
      <c r="G40" s="62"/>
      <c r="H40" s="10"/>
      <c r="I40" s="16"/>
      <c r="J40" s="66"/>
      <c r="K40" s="62"/>
      <c r="L40" s="10"/>
      <c r="M40" s="16"/>
      <c r="N40" s="68"/>
      <c r="O40" s="69"/>
      <c r="P40" s="10"/>
      <c r="Q40" s="16"/>
      <c r="R40" s="68"/>
      <c r="S40" s="62"/>
      <c r="T40" s="10"/>
      <c r="U40" s="16"/>
      <c r="V40" s="68"/>
      <c r="W40" s="62"/>
      <c r="X40" s="10"/>
      <c r="Y40" s="16"/>
      <c r="Z40" s="68"/>
      <c r="AA40" s="62"/>
      <c r="AB40" s="10"/>
      <c r="AC40" s="19"/>
      <c r="AE40" s="145"/>
    </row>
    <row r="41" spans="1:31" x14ac:dyDescent="0.5">
      <c r="A41" s="145"/>
      <c r="B41" s="3" t="s">
        <v>142</v>
      </c>
      <c r="C41" s="3" t="s">
        <v>143</v>
      </c>
      <c r="D41" s="3"/>
      <c r="E41" s="4"/>
      <c r="F41" s="68">
        <v>32.53</v>
      </c>
      <c r="G41" s="62"/>
      <c r="H41" s="10"/>
      <c r="I41" s="16"/>
      <c r="J41" s="66"/>
      <c r="K41" s="62"/>
      <c r="L41" s="10"/>
      <c r="M41" s="16"/>
      <c r="N41" s="68"/>
      <c r="O41" s="69"/>
      <c r="P41" s="10"/>
      <c r="Q41" s="16"/>
      <c r="R41" s="68"/>
      <c r="S41" s="62"/>
      <c r="T41" s="10"/>
      <c r="U41" s="16"/>
      <c r="V41" s="68"/>
      <c r="W41" s="62"/>
      <c r="X41" s="10"/>
      <c r="Y41" s="16"/>
      <c r="Z41" s="68"/>
      <c r="AA41" s="62"/>
      <c r="AB41" s="10"/>
      <c r="AC41" s="19"/>
      <c r="AE41" s="145"/>
    </row>
    <row r="42" spans="1:31" x14ac:dyDescent="0.5">
      <c r="A42" s="145"/>
      <c r="B42" s="3" t="s">
        <v>145</v>
      </c>
      <c r="C42" s="3" t="s">
        <v>146</v>
      </c>
      <c r="D42" s="3"/>
      <c r="E42" s="4"/>
      <c r="F42" s="68">
        <v>32.53</v>
      </c>
      <c r="G42" s="62"/>
      <c r="H42" s="10"/>
      <c r="I42" s="16"/>
      <c r="J42" s="66"/>
      <c r="K42" s="62"/>
      <c r="L42" s="10"/>
      <c r="M42" s="16"/>
      <c r="N42" s="68"/>
      <c r="O42" s="69"/>
      <c r="P42" s="10"/>
      <c r="Q42" s="16"/>
      <c r="R42" s="68"/>
      <c r="S42" s="62"/>
      <c r="T42" s="10"/>
      <c r="U42" s="16"/>
      <c r="V42" s="68"/>
      <c r="W42" s="62"/>
      <c r="X42" s="10"/>
      <c r="Y42" s="16"/>
      <c r="Z42" s="68"/>
      <c r="AA42" s="62"/>
      <c r="AB42" s="10"/>
      <c r="AC42" s="19"/>
      <c r="AE42" s="145"/>
    </row>
    <row r="43" spans="1:31" x14ac:dyDescent="0.5">
      <c r="A43" s="145"/>
      <c r="B43" s="3" t="s">
        <v>148</v>
      </c>
      <c r="C43" s="3" t="s">
        <v>149</v>
      </c>
      <c r="D43" s="3"/>
      <c r="E43" s="4"/>
      <c r="F43" s="68">
        <v>32.53</v>
      </c>
      <c r="G43" s="62"/>
      <c r="H43" s="10"/>
      <c r="I43" s="16"/>
      <c r="J43" s="66"/>
      <c r="K43" s="62"/>
      <c r="L43" s="10"/>
      <c r="M43" s="16"/>
      <c r="N43" s="68"/>
      <c r="O43" s="69"/>
      <c r="P43" s="10"/>
      <c r="Q43" s="16"/>
      <c r="R43" s="68"/>
      <c r="S43" s="62"/>
      <c r="T43" s="10"/>
      <c r="U43" s="16"/>
      <c r="V43" s="68"/>
      <c r="W43" s="62"/>
      <c r="X43" s="10"/>
      <c r="Y43" s="16"/>
      <c r="Z43" s="68"/>
      <c r="AA43" s="62"/>
      <c r="AB43" s="10"/>
      <c r="AC43" s="19"/>
      <c r="AE43" s="145"/>
    </row>
    <row r="44" spans="1:31" x14ac:dyDescent="0.5">
      <c r="A44" s="145"/>
      <c r="B44" s="3" t="s">
        <v>151</v>
      </c>
      <c r="C44" s="3" t="s">
        <v>152</v>
      </c>
      <c r="D44" s="3"/>
      <c r="E44" s="4"/>
      <c r="F44" s="68">
        <v>64.569999999999993</v>
      </c>
      <c r="G44" s="62"/>
      <c r="H44" s="10"/>
      <c r="I44" s="16"/>
      <c r="J44" s="66"/>
      <c r="K44" s="62"/>
      <c r="L44" s="10"/>
      <c r="M44" s="16"/>
      <c r="N44" s="68"/>
      <c r="O44" s="69"/>
      <c r="P44" s="10"/>
      <c r="Q44" s="16"/>
      <c r="R44" s="68"/>
      <c r="S44" s="62"/>
      <c r="T44" s="10"/>
      <c r="U44" s="16"/>
      <c r="V44" s="68"/>
      <c r="W44" s="62"/>
      <c r="X44" s="10"/>
      <c r="Y44" s="16"/>
      <c r="Z44" s="68"/>
      <c r="AA44" s="62"/>
      <c r="AB44" s="10"/>
      <c r="AC44" s="19"/>
      <c r="AE44" s="145"/>
    </row>
    <row r="45" spans="1:31" x14ac:dyDescent="0.5">
      <c r="A45" s="145"/>
      <c r="B45" s="3" t="s">
        <v>154</v>
      </c>
      <c r="C45" s="3" t="s">
        <v>155</v>
      </c>
      <c r="D45" s="3"/>
      <c r="E45" s="4"/>
      <c r="F45" s="68">
        <v>34.53</v>
      </c>
      <c r="G45" s="62"/>
      <c r="H45" s="10"/>
      <c r="I45" s="16"/>
      <c r="J45" s="66"/>
      <c r="K45" s="62"/>
      <c r="L45" s="10"/>
      <c r="M45" s="16"/>
      <c r="N45" s="68"/>
      <c r="O45" s="69"/>
      <c r="P45" s="10"/>
      <c r="Q45" s="16"/>
      <c r="R45" s="68"/>
      <c r="S45" s="62"/>
      <c r="T45" s="10"/>
      <c r="U45" s="16"/>
      <c r="V45" s="68"/>
      <c r="W45" s="62"/>
      <c r="X45" s="10"/>
      <c r="Y45" s="16"/>
      <c r="Z45" s="68"/>
      <c r="AA45" s="62"/>
      <c r="AB45" s="10"/>
      <c r="AC45" s="19"/>
      <c r="AE45" s="145"/>
    </row>
    <row r="46" spans="1:31" x14ac:dyDescent="0.5">
      <c r="A46" s="145"/>
      <c r="B46" s="3" t="s">
        <v>157</v>
      </c>
      <c r="C46" s="3" t="s">
        <v>158</v>
      </c>
      <c r="D46" s="3"/>
      <c r="E46" s="4"/>
      <c r="F46" s="68">
        <v>35.53</v>
      </c>
      <c r="G46" s="62"/>
      <c r="H46" s="10"/>
      <c r="I46" s="16"/>
      <c r="J46" s="66"/>
      <c r="K46" s="62"/>
      <c r="L46" s="10"/>
      <c r="M46" s="16"/>
      <c r="N46" s="68"/>
      <c r="O46" s="69"/>
      <c r="P46" s="10"/>
      <c r="Q46" s="16"/>
      <c r="R46" s="68"/>
      <c r="S46" s="62"/>
      <c r="T46" s="10"/>
      <c r="U46" s="16"/>
      <c r="V46" s="68"/>
      <c r="W46" s="62"/>
      <c r="X46" s="10"/>
      <c r="Y46" s="16"/>
      <c r="Z46" s="68"/>
      <c r="AA46" s="62"/>
      <c r="AB46" s="10"/>
      <c r="AC46" s="19"/>
      <c r="AE46" s="145"/>
    </row>
    <row r="47" spans="1:31" x14ac:dyDescent="0.5">
      <c r="A47" s="145"/>
      <c r="B47" s="3" t="s">
        <v>160</v>
      </c>
      <c r="C47" s="3" t="s">
        <v>161</v>
      </c>
      <c r="D47" s="3"/>
      <c r="E47" s="4"/>
      <c r="F47" s="68">
        <v>31.53</v>
      </c>
      <c r="G47" s="62"/>
      <c r="H47" s="10"/>
      <c r="I47" s="16"/>
      <c r="J47" s="66"/>
      <c r="K47" s="62"/>
      <c r="L47" s="10"/>
      <c r="M47" s="16"/>
      <c r="N47" s="68"/>
      <c r="O47" s="69"/>
      <c r="P47" s="10"/>
      <c r="Q47" s="16"/>
      <c r="R47" s="68"/>
      <c r="S47" s="62"/>
      <c r="T47" s="10"/>
      <c r="U47" s="16"/>
      <c r="V47" s="68"/>
      <c r="W47" s="62"/>
      <c r="X47" s="10"/>
      <c r="Y47" s="16"/>
      <c r="Z47" s="68"/>
      <c r="AA47" s="62"/>
      <c r="AB47" s="10"/>
      <c r="AC47" s="19"/>
      <c r="AE47" s="145"/>
    </row>
    <row r="48" spans="1:31" x14ac:dyDescent="0.5">
      <c r="A48" s="145"/>
      <c r="B48" s="3" t="s">
        <v>163</v>
      </c>
      <c r="C48" s="3" t="s">
        <v>164</v>
      </c>
      <c r="D48" s="3"/>
      <c r="E48" s="4"/>
      <c r="F48" s="68">
        <v>35.53</v>
      </c>
      <c r="G48" s="62"/>
      <c r="H48" s="10"/>
      <c r="I48" s="16"/>
      <c r="J48" s="66"/>
      <c r="K48" s="62"/>
      <c r="L48" s="10"/>
      <c r="M48" s="16"/>
      <c r="N48" s="68"/>
      <c r="O48" s="69"/>
      <c r="P48" s="10"/>
      <c r="Q48" s="16"/>
      <c r="R48" s="68"/>
      <c r="S48" s="62"/>
      <c r="T48" s="10"/>
      <c r="U48" s="16"/>
      <c r="V48" s="68"/>
      <c r="W48" s="62"/>
      <c r="X48" s="10"/>
      <c r="Y48" s="16"/>
      <c r="Z48" s="68"/>
      <c r="AA48" s="62"/>
      <c r="AB48" s="10"/>
      <c r="AC48" s="19"/>
      <c r="AE48" s="145"/>
    </row>
    <row r="49" spans="1:31" x14ac:dyDescent="0.5">
      <c r="A49" s="145"/>
      <c r="B49" s="3" t="s">
        <v>166</v>
      </c>
      <c r="C49" s="3" t="s">
        <v>167</v>
      </c>
      <c r="D49" s="3"/>
      <c r="E49" s="4"/>
      <c r="F49" s="68">
        <v>32.53</v>
      </c>
      <c r="G49" s="62"/>
      <c r="H49" s="10"/>
      <c r="I49" s="16"/>
      <c r="J49" s="66"/>
      <c r="K49" s="62"/>
      <c r="L49" s="10"/>
      <c r="M49" s="16"/>
      <c r="N49" s="68"/>
      <c r="O49" s="69"/>
      <c r="P49" s="10"/>
      <c r="Q49" s="16"/>
      <c r="R49" s="68"/>
      <c r="S49" s="62"/>
      <c r="T49" s="10"/>
      <c r="U49" s="16"/>
      <c r="V49" s="68"/>
      <c r="W49" s="62"/>
      <c r="X49" s="10"/>
      <c r="Y49" s="16"/>
      <c r="Z49" s="68"/>
      <c r="AA49" s="62"/>
      <c r="AB49" s="10"/>
      <c r="AC49" s="19"/>
      <c r="AE49" s="145"/>
    </row>
    <row r="50" spans="1:31" x14ac:dyDescent="0.5">
      <c r="A50" s="145"/>
      <c r="B50" s="3" t="s">
        <v>169</v>
      </c>
      <c r="C50" s="3" t="s">
        <v>170</v>
      </c>
      <c r="D50" s="3"/>
      <c r="E50" s="4"/>
      <c r="F50" s="68"/>
      <c r="G50" s="62"/>
      <c r="H50" s="10"/>
      <c r="I50" s="16"/>
      <c r="J50" s="66"/>
      <c r="K50" s="62"/>
      <c r="L50" s="10"/>
      <c r="M50" s="16"/>
      <c r="N50" s="68"/>
      <c r="O50" s="69"/>
      <c r="P50" s="10"/>
      <c r="Q50" s="16"/>
      <c r="R50" s="68"/>
      <c r="S50" s="62"/>
      <c r="T50" s="10"/>
      <c r="U50" s="16"/>
      <c r="V50" s="68"/>
      <c r="W50" s="62"/>
      <c r="X50" s="10"/>
      <c r="Y50" s="16"/>
      <c r="Z50" s="68"/>
      <c r="AA50" s="62"/>
      <c r="AB50" s="10"/>
      <c r="AC50" s="19"/>
      <c r="AE50" s="145"/>
    </row>
    <row r="51" spans="1:31" x14ac:dyDescent="0.5">
      <c r="A51" s="145"/>
      <c r="B51" s="3" t="s">
        <v>172</v>
      </c>
      <c r="C51" s="3" t="s">
        <v>173</v>
      </c>
      <c r="D51" s="3"/>
      <c r="E51" s="4"/>
      <c r="F51" s="68">
        <v>91.17</v>
      </c>
      <c r="G51" s="62">
        <v>12</v>
      </c>
      <c r="H51" s="10"/>
      <c r="I51" s="16"/>
      <c r="J51" s="66"/>
      <c r="K51" s="62"/>
      <c r="L51" s="10"/>
      <c r="M51" s="16"/>
      <c r="N51" s="68"/>
      <c r="O51" s="69"/>
      <c r="P51" s="10"/>
      <c r="Q51" s="16"/>
      <c r="R51" s="68"/>
      <c r="S51" s="62"/>
      <c r="T51" s="10"/>
      <c r="U51" s="16"/>
      <c r="V51" s="68"/>
      <c r="W51" s="62"/>
      <c r="X51" s="10"/>
      <c r="Y51" s="16"/>
      <c r="Z51" s="68"/>
      <c r="AA51" s="62"/>
      <c r="AB51" s="10"/>
      <c r="AC51" s="19"/>
      <c r="AE51" s="145"/>
    </row>
    <row r="52" spans="1:31" x14ac:dyDescent="0.5">
      <c r="A52" s="145"/>
      <c r="B52" s="3" t="s">
        <v>175</v>
      </c>
      <c r="C52" s="3" t="s">
        <v>176</v>
      </c>
      <c r="D52" s="3"/>
      <c r="E52" s="4"/>
      <c r="F52" s="68">
        <v>35.79</v>
      </c>
      <c r="G52" s="62"/>
      <c r="H52" s="10"/>
      <c r="I52" s="16"/>
      <c r="J52" s="66"/>
      <c r="K52" s="62"/>
      <c r="L52" s="10"/>
      <c r="M52" s="16"/>
      <c r="N52" s="68"/>
      <c r="O52" s="69"/>
      <c r="P52" s="10"/>
      <c r="Q52" s="16"/>
      <c r="R52" s="68"/>
      <c r="S52" s="62"/>
      <c r="T52" s="10"/>
      <c r="U52" s="16"/>
      <c r="V52" s="68"/>
      <c r="W52" s="62"/>
      <c r="X52" s="10"/>
      <c r="Y52" s="16"/>
      <c r="Z52" s="68"/>
      <c r="AA52" s="62"/>
      <c r="AB52" s="10"/>
      <c r="AC52" s="19"/>
      <c r="AE52" s="145"/>
    </row>
    <row r="53" spans="1:31" x14ac:dyDescent="0.5">
      <c r="A53" s="145"/>
      <c r="B53" s="3" t="s">
        <v>178</v>
      </c>
      <c r="C53" s="3" t="s">
        <v>179</v>
      </c>
      <c r="D53" s="3"/>
      <c r="E53" s="4"/>
      <c r="F53" s="68">
        <v>32.53</v>
      </c>
      <c r="G53" s="62"/>
      <c r="H53" s="10"/>
      <c r="I53" s="16"/>
      <c r="J53" s="66"/>
      <c r="K53" s="62"/>
      <c r="L53" s="10"/>
      <c r="M53" s="16"/>
      <c r="N53" s="68"/>
      <c r="O53" s="69"/>
      <c r="P53" s="10"/>
      <c r="Q53" s="16"/>
      <c r="R53" s="68"/>
      <c r="S53" s="62"/>
      <c r="T53" s="10"/>
      <c r="U53" s="16"/>
      <c r="V53" s="68"/>
      <c r="W53" s="62"/>
      <c r="X53" s="10"/>
      <c r="Y53" s="16"/>
      <c r="Z53" s="68"/>
      <c r="AA53" s="62"/>
      <c r="AB53" s="10"/>
      <c r="AC53" s="19"/>
      <c r="AE53" s="145"/>
    </row>
    <row r="54" spans="1:31" x14ac:dyDescent="0.5">
      <c r="A54" s="145"/>
      <c r="B54" s="3" t="s">
        <v>181</v>
      </c>
      <c r="C54" s="3" t="s">
        <v>182</v>
      </c>
      <c r="D54" s="3"/>
      <c r="E54" s="4"/>
      <c r="F54" s="68">
        <v>38.25</v>
      </c>
      <c r="G54" s="62"/>
      <c r="H54" s="10"/>
      <c r="I54" s="16"/>
      <c r="J54" s="66"/>
      <c r="K54" s="62"/>
      <c r="L54" s="10"/>
      <c r="M54" s="16"/>
      <c r="N54" s="68"/>
      <c r="O54" s="69"/>
      <c r="P54" s="10"/>
      <c r="Q54" s="16"/>
      <c r="R54" s="68"/>
      <c r="S54" s="62"/>
      <c r="T54" s="10"/>
      <c r="U54" s="16"/>
      <c r="V54" s="68"/>
      <c r="W54" s="62"/>
      <c r="X54" s="10"/>
      <c r="Y54" s="16"/>
      <c r="Z54" s="68"/>
      <c r="AA54" s="62"/>
      <c r="AB54" s="10"/>
      <c r="AC54" s="19"/>
      <c r="AE54" s="145"/>
    </row>
    <row r="55" spans="1:31" x14ac:dyDescent="0.5">
      <c r="A55" s="145"/>
      <c r="B55" s="3" t="s">
        <v>184</v>
      </c>
      <c r="C55" s="3" t="s">
        <v>185</v>
      </c>
      <c r="D55" s="3"/>
      <c r="E55" s="4"/>
      <c r="F55" s="68"/>
      <c r="G55" s="62"/>
      <c r="H55" s="10"/>
      <c r="I55" s="16"/>
      <c r="J55" s="66"/>
      <c r="K55" s="62"/>
      <c r="L55" s="10"/>
      <c r="M55" s="16"/>
      <c r="N55" s="68"/>
      <c r="O55" s="69"/>
      <c r="P55" s="10"/>
      <c r="Q55" s="16"/>
      <c r="R55" s="68"/>
      <c r="S55" s="62"/>
      <c r="T55" s="10"/>
      <c r="U55" s="16"/>
      <c r="V55" s="68"/>
      <c r="W55" s="62"/>
      <c r="X55" s="10"/>
      <c r="Y55" s="16"/>
      <c r="Z55" s="68"/>
      <c r="AA55" s="62"/>
      <c r="AB55" s="10"/>
      <c r="AC55" s="19"/>
      <c r="AE55" s="145"/>
    </row>
    <row r="56" spans="1:31" x14ac:dyDescent="0.5">
      <c r="A56" s="145"/>
      <c r="B56" s="3" t="s">
        <v>187</v>
      </c>
      <c r="C56" s="3" t="s">
        <v>188</v>
      </c>
      <c r="D56" s="3"/>
      <c r="E56" s="4"/>
      <c r="F56" s="68">
        <v>25.53</v>
      </c>
      <c r="G56" s="62"/>
      <c r="H56" s="10"/>
      <c r="I56" s="16"/>
      <c r="J56" s="66"/>
      <c r="K56" s="62"/>
      <c r="L56" s="10"/>
      <c r="M56" s="16"/>
      <c r="N56" s="68"/>
      <c r="O56" s="69"/>
      <c r="P56" s="10"/>
      <c r="Q56" s="16"/>
      <c r="R56" s="68"/>
      <c r="S56" s="62"/>
      <c r="T56" s="10"/>
      <c r="U56" s="16"/>
      <c r="V56" s="68"/>
      <c r="W56" s="62"/>
      <c r="X56" s="10"/>
      <c r="Y56" s="16"/>
      <c r="Z56" s="68"/>
      <c r="AA56" s="62"/>
      <c r="AB56" s="10"/>
      <c r="AC56" s="19"/>
      <c r="AE56" s="145"/>
    </row>
    <row r="57" spans="1:31" x14ac:dyDescent="0.5">
      <c r="A57" s="145"/>
      <c r="B57" s="3" t="s">
        <v>455</v>
      </c>
      <c r="C57" s="3" t="s">
        <v>108</v>
      </c>
      <c r="D57" s="3"/>
      <c r="E57" s="4"/>
      <c r="F57" s="68">
        <v>36.25</v>
      </c>
      <c r="G57" s="62"/>
      <c r="H57" s="10"/>
      <c r="I57" s="16"/>
      <c r="J57" s="66"/>
      <c r="K57" s="62"/>
      <c r="L57" s="10"/>
      <c r="M57" s="16"/>
      <c r="N57" s="68"/>
      <c r="O57" s="69"/>
      <c r="P57" s="10"/>
      <c r="Q57" s="16"/>
      <c r="R57" s="68"/>
      <c r="S57" s="62"/>
      <c r="T57" s="10"/>
      <c r="U57" s="16"/>
      <c r="V57" s="68"/>
      <c r="W57" s="62"/>
      <c r="X57" s="10"/>
      <c r="Y57" s="16"/>
      <c r="Z57" s="68"/>
      <c r="AA57" s="62"/>
      <c r="AB57" s="10"/>
      <c r="AC57" s="19"/>
      <c r="AE57" s="145"/>
    </row>
    <row r="58" spans="1:31" x14ac:dyDescent="0.5">
      <c r="A58" s="145"/>
      <c r="B58" s="3" t="s">
        <v>192</v>
      </c>
      <c r="C58" s="3" t="s">
        <v>193</v>
      </c>
      <c r="D58" s="3"/>
      <c r="E58" s="4"/>
      <c r="F58" s="68">
        <v>36.53</v>
      </c>
      <c r="G58" s="62"/>
      <c r="H58" s="10"/>
      <c r="I58" s="16"/>
      <c r="J58" s="66"/>
      <c r="K58" s="62"/>
      <c r="L58" s="10"/>
      <c r="M58" s="16"/>
      <c r="N58" s="68"/>
      <c r="O58" s="69"/>
      <c r="P58" s="10"/>
      <c r="Q58" s="16"/>
      <c r="R58" s="68"/>
      <c r="S58" s="62"/>
      <c r="T58" s="10"/>
      <c r="U58" s="16"/>
      <c r="V58" s="68"/>
      <c r="W58" s="62"/>
      <c r="X58" s="10"/>
      <c r="Y58" s="16"/>
      <c r="Z58" s="68"/>
      <c r="AA58" s="62"/>
      <c r="AB58" s="10"/>
      <c r="AC58" s="19"/>
      <c r="AE58" s="145"/>
    </row>
    <row r="59" spans="1:31" x14ac:dyDescent="0.5">
      <c r="A59" s="145"/>
      <c r="B59" s="3" t="s">
        <v>195</v>
      </c>
      <c r="C59" s="3" t="s">
        <v>196</v>
      </c>
      <c r="D59" s="3"/>
      <c r="E59" s="4"/>
      <c r="F59" s="68">
        <v>32.53</v>
      </c>
      <c r="G59" s="62"/>
      <c r="H59" s="10"/>
      <c r="I59" s="16"/>
      <c r="J59" s="66"/>
      <c r="K59" s="62"/>
      <c r="L59" s="10"/>
      <c r="M59" s="16"/>
      <c r="N59" s="68"/>
      <c r="O59" s="69"/>
      <c r="P59" s="10"/>
      <c r="Q59" s="16"/>
      <c r="R59" s="68"/>
      <c r="S59" s="62"/>
      <c r="T59" s="10"/>
      <c r="U59" s="16"/>
      <c r="V59" s="68"/>
      <c r="W59" s="62"/>
      <c r="X59" s="10"/>
      <c r="Y59" s="16"/>
      <c r="Z59" s="68"/>
      <c r="AA59" s="62"/>
      <c r="AB59" s="10"/>
      <c r="AC59" s="19"/>
      <c r="AE59" s="145"/>
    </row>
    <row r="60" spans="1:31" x14ac:dyDescent="0.5">
      <c r="A60" s="145"/>
      <c r="B60" s="3" t="s">
        <v>197</v>
      </c>
      <c r="C60" s="3" t="s">
        <v>198</v>
      </c>
      <c r="D60" s="3"/>
      <c r="E60" s="4"/>
      <c r="F60" s="68">
        <v>51.39</v>
      </c>
      <c r="G60" s="62"/>
      <c r="H60" s="10"/>
      <c r="I60" s="16"/>
      <c r="J60" s="66"/>
      <c r="K60" s="62"/>
      <c r="L60" s="10"/>
      <c r="M60" s="16"/>
      <c r="N60" s="68"/>
      <c r="O60" s="69"/>
      <c r="P60" s="10"/>
      <c r="Q60" s="16"/>
      <c r="R60" s="68"/>
      <c r="S60" s="62"/>
      <c r="T60" s="10"/>
      <c r="U60" s="16"/>
      <c r="V60" s="68"/>
      <c r="W60" s="62"/>
      <c r="X60" s="10"/>
      <c r="Y60" s="16"/>
      <c r="Z60" s="68"/>
      <c r="AA60" s="62"/>
      <c r="AB60" s="10"/>
      <c r="AC60" s="19"/>
      <c r="AE60" s="145"/>
    </row>
    <row r="61" spans="1:31" x14ac:dyDescent="0.5">
      <c r="A61" s="145"/>
      <c r="B61" s="3" t="s">
        <v>200</v>
      </c>
      <c r="C61" s="3" t="s">
        <v>201</v>
      </c>
      <c r="D61" s="3"/>
      <c r="E61" s="4"/>
      <c r="F61" s="68">
        <v>31.53</v>
      </c>
      <c r="G61" s="62"/>
      <c r="H61" s="10"/>
      <c r="I61" s="16"/>
      <c r="J61" s="66"/>
      <c r="K61" s="62"/>
      <c r="L61" s="10"/>
      <c r="M61" s="16"/>
      <c r="N61" s="68"/>
      <c r="O61" s="69"/>
      <c r="P61" s="10"/>
      <c r="Q61" s="16"/>
      <c r="R61" s="68"/>
      <c r="S61" s="62"/>
      <c r="T61" s="10"/>
      <c r="U61" s="16"/>
      <c r="V61" s="68"/>
      <c r="W61" s="62"/>
      <c r="X61" s="10"/>
      <c r="Y61" s="16"/>
      <c r="Z61" s="68"/>
      <c r="AA61" s="62"/>
      <c r="AB61" s="10"/>
      <c r="AC61" s="19"/>
      <c r="AE61" s="145"/>
    </row>
    <row r="62" spans="1:31" x14ac:dyDescent="0.5">
      <c r="A62" s="145"/>
      <c r="B62" s="3" t="s">
        <v>203</v>
      </c>
      <c r="C62" s="3" t="s">
        <v>204</v>
      </c>
      <c r="D62" s="3"/>
      <c r="E62" s="4"/>
      <c r="F62" s="68">
        <v>31.53</v>
      </c>
      <c r="G62" s="62"/>
      <c r="H62" s="10"/>
      <c r="I62" s="16"/>
      <c r="J62" s="66"/>
      <c r="K62" s="62"/>
      <c r="L62" s="10"/>
      <c r="M62" s="16"/>
      <c r="N62" s="68"/>
      <c r="O62" s="69"/>
      <c r="P62" s="10"/>
      <c r="Q62" s="16"/>
      <c r="R62" s="68"/>
      <c r="S62" s="62"/>
      <c r="T62" s="10"/>
      <c r="U62" s="16"/>
      <c r="V62" s="68"/>
      <c r="W62" s="62"/>
      <c r="X62" s="10"/>
      <c r="Y62" s="16"/>
      <c r="Z62" s="68"/>
      <c r="AA62" s="62"/>
      <c r="AB62" s="10"/>
      <c r="AC62" s="19"/>
      <c r="AE62" s="145"/>
    </row>
    <row r="63" spans="1:31" x14ac:dyDescent="0.5">
      <c r="A63" s="145"/>
      <c r="B63" s="3" t="s">
        <v>205</v>
      </c>
      <c r="C63" s="3" t="s">
        <v>206</v>
      </c>
      <c r="D63" s="3"/>
      <c r="E63" s="4"/>
      <c r="F63" s="68">
        <v>35.03</v>
      </c>
      <c r="G63" s="62"/>
      <c r="H63" s="10"/>
      <c r="I63" s="16"/>
      <c r="J63" s="66"/>
      <c r="K63" s="62"/>
      <c r="L63" s="10"/>
      <c r="M63" s="16"/>
      <c r="N63" s="68"/>
      <c r="O63" s="69"/>
      <c r="P63" s="10"/>
      <c r="Q63" s="16"/>
      <c r="R63" s="68"/>
      <c r="S63" s="62"/>
      <c r="T63" s="10"/>
      <c r="U63" s="16"/>
      <c r="V63" s="68"/>
      <c r="W63" s="62"/>
      <c r="X63" s="10"/>
      <c r="Y63" s="16"/>
      <c r="Z63" s="68"/>
      <c r="AA63" s="62"/>
      <c r="AB63" s="10"/>
      <c r="AC63" s="19"/>
      <c r="AE63" s="145"/>
    </row>
    <row r="64" spans="1:31" x14ac:dyDescent="0.5">
      <c r="A64" s="145"/>
      <c r="B64" s="3" t="s">
        <v>208</v>
      </c>
      <c r="C64" s="3" t="s">
        <v>209</v>
      </c>
      <c r="D64" s="3"/>
      <c r="E64" s="4"/>
      <c r="F64" s="68">
        <v>31.53</v>
      </c>
      <c r="G64" s="62"/>
      <c r="H64" s="10"/>
      <c r="I64" s="16"/>
      <c r="J64" s="66"/>
      <c r="K64" s="62"/>
      <c r="L64" s="10"/>
      <c r="M64" s="16"/>
      <c r="N64" s="68"/>
      <c r="O64" s="69"/>
      <c r="P64" s="10"/>
      <c r="Q64" s="16"/>
      <c r="R64" s="68"/>
      <c r="S64" s="62"/>
      <c r="T64" s="10"/>
      <c r="U64" s="16"/>
      <c r="V64" s="68"/>
      <c r="W64" s="62"/>
      <c r="X64" s="10"/>
      <c r="Y64" s="16"/>
      <c r="Z64" s="68"/>
      <c r="AA64" s="62"/>
      <c r="AB64" s="10"/>
      <c r="AC64" s="19"/>
      <c r="AE64" s="145"/>
    </row>
    <row r="65" spans="1:31" x14ac:dyDescent="0.5">
      <c r="A65" s="145"/>
      <c r="B65" s="3" t="s">
        <v>211</v>
      </c>
      <c r="C65" s="3" t="s">
        <v>212</v>
      </c>
      <c r="D65" s="3"/>
      <c r="E65" s="4"/>
      <c r="F65" s="68">
        <v>40.97</v>
      </c>
      <c r="G65" s="62"/>
      <c r="H65" s="10"/>
      <c r="I65" s="16"/>
      <c r="J65" s="66"/>
      <c r="K65" s="62"/>
      <c r="L65" s="10"/>
      <c r="M65" s="16"/>
      <c r="N65" s="68"/>
      <c r="O65" s="69"/>
      <c r="P65" s="10"/>
      <c r="Q65" s="16"/>
      <c r="R65" s="68"/>
      <c r="S65" s="62"/>
      <c r="T65" s="10"/>
      <c r="U65" s="16"/>
      <c r="V65" s="68"/>
      <c r="W65" s="62"/>
      <c r="X65" s="10"/>
      <c r="Y65" s="16"/>
      <c r="Z65" s="68"/>
      <c r="AA65" s="62"/>
      <c r="AB65" s="10"/>
      <c r="AC65" s="19"/>
      <c r="AE65" s="145"/>
    </row>
    <row r="66" spans="1:31" x14ac:dyDescent="0.5">
      <c r="A66" s="145"/>
      <c r="B66" s="3" t="s">
        <v>214</v>
      </c>
      <c r="C66" s="3" t="s">
        <v>215</v>
      </c>
      <c r="D66" s="3"/>
      <c r="E66" s="4"/>
      <c r="F66" s="68">
        <v>605.91</v>
      </c>
      <c r="G66" s="62"/>
      <c r="H66" s="10"/>
      <c r="I66" s="16"/>
      <c r="J66" s="66"/>
      <c r="K66" s="62"/>
      <c r="L66" s="10"/>
      <c r="M66" s="16"/>
      <c r="N66" s="68"/>
      <c r="O66" s="69"/>
      <c r="P66" s="10"/>
      <c r="Q66" s="16"/>
      <c r="R66" s="68"/>
      <c r="S66" s="62"/>
      <c r="T66" s="10"/>
      <c r="U66" s="16"/>
      <c r="V66" s="68"/>
      <c r="W66" s="62"/>
      <c r="X66" s="10"/>
      <c r="Y66" s="16"/>
      <c r="Z66" s="68"/>
      <c r="AA66" s="62"/>
      <c r="AB66" s="10"/>
      <c r="AC66" s="19"/>
      <c r="AE66" s="145"/>
    </row>
    <row r="67" spans="1:31" x14ac:dyDescent="0.5">
      <c r="A67" s="145"/>
      <c r="B67" s="3" t="s">
        <v>217</v>
      </c>
      <c r="C67" s="3" t="s">
        <v>218</v>
      </c>
      <c r="D67" s="3"/>
      <c r="E67" s="4"/>
      <c r="F67" s="68">
        <v>31.53</v>
      </c>
      <c r="G67" s="62"/>
      <c r="H67" s="10"/>
      <c r="I67" s="16"/>
      <c r="J67" s="66"/>
      <c r="K67" s="62"/>
      <c r="L67" s="10"/>
      <c r="M67" s="16"/>
      <c r="N67" s="68"/>
      <c r="O67" s="69"/>
      <c r="P67" s="10"/>
      <c r="Q67" s="16"/>
      <c r="R67" s="68"/>
      <c r="S67" s="62"/>
      <c r="T67" s="10"/>
      <c r="U67" s="16"/>
      <c r="V67" s="68"/>
      <c r="W67" s="62"/>
      <c r="X67" s="10"/>
      <c r="Y67" s="16"/>
      <c r="Z67" s="68"/>
      <c r="AA67" s="62"/>
      <c r="AB67" s="10"/>
      <c r="AC67" s="19"/>
      <c r="AE67" s="145"/>
    </row>
    <row r="68" spans="1:31" x14ac:dyDescent="0.5">
      <c r="A68" s="145"/>
      <c r="B68" s="3" t="s">
        <v>220</v>
      </c>
      <c r="C68" s="3" t="s">
        <v>221</v>
      </c>
      <c r="D68" s="3"/>
      <c r="E68" s="4"/>
      <c r="F68" s="68">
        <v>31.53</v>
      </c>
      <c r="G68" s="62"/>
      <c r="H68" s="10"/>
      <c r="I68" s="16"/>
      <c r="J68" s="66"/>
      <c r="K68" s="62"/>
      <c r="L68" s="10"/>
      <c r="M68" s="16"/>
      <c r="N68" s="68"/>
      <c r="O68" s="69"/>
      <c r="P68" s="10"/>
      <c r="Q68" s="16"/>
      <c r="R68" s="68"/>
      <c r="S68" s="62"/>
      <c r="T68" s="10"/>
      <c r="U68" s="16"/>
      <c r="V68" s="68"/>
      <c r="W68" s="62"/>
      <c r="X68" s="10"/>
      <c r="Y68" s="16"/>
      <c r="Z68" s="68"/>
      <c r="AA68" s="62"/>
      <c r="AB68" s="10"/>
      <c r="AC68" s="19"/>
      <c r="AE68" s="145"/>
    </row>
    <row r="69" spans="1:31" x14ac:dyDescent="0.5">
      <c r="A69" s="145"/>
      <c r="B69" s="3" t="s">
        <v>228</v>
      </c>
      <c r="C69" s="3" t="s">
        <v>224</v>
      </c>
      <c r="D69" s="3"/>
      <c r="E69" s="4"/>
      <c r="F69" s="68">
        <v>393.99</v>
      </c>
      <c r="G69" s="62"/>
      <c r="H69" s="10"/>
      <c r="I69" s="16"/>
      <c r="J69" s="66"/>
      <c r="K69" s="62"/>
      <c r="L69" s="10"/>
      <c r="M69" s="16"/>
      <c r="N69" s="68"/>
      <c r="O69" s="69"/>
      <c r="P69" s="10"/>
      <c r="Q69" s="16"/>
      <c r="R69" s="68"/>
      <c r="S69" s="62"/>
      <c r="T69" s="10"/>
      <c r="U69" s="16"/>
      <c r="V69" s="68"/>
      <c r="W69" s="62"/>
      <c r="X69" s="10"/>
      <c r="Y69" s="16"/>
      <c r="Z69" s="68"/>
      <c r="AA69" s="62"/>
      <c r="AB69" s="10"/>
      <c r="AC69" s="19"/>
      <c r="AE69" s="145"/>
    </row>
    <row r="70" spans="1:31" x14ac:dyDescent="0.5">
      <c r="A70" s="145"/>
      <c r="B70" s="3" t="s">
        <v>228</v>
      </c>
      <c r="C70" s="3" t="s">
        <v>226</v>
      </c>
      <c r="D70" s="3"/>
      <c r="E70" s="4"/>
      <c r="F70" s="68"/>
      <c r="G70" s="62"/>
      <c r="H70" s="10"/>
      <c r="I70" s="16"/>
      <c r="J70" s="66"/>
      <c r="K70" s="62"/>
      <c r="L70" s="10"/>
      <c r="M70" s="16"/>
      <c r="N70" s="68"/>
      <c r="O70" s="69"/>
      <c r="P70" s="10"/>
      <c r="Q70" s="16"/>
      <c r="R70" s="68"/>
      <c r="S70" s="62"/>
      <c r="T70" s="10"/>
      <c r="U70" s="16"/>
      <c r="V70" s="68"/>
      <c r="W70" s="62"/>
      <c r="X70" s="10"/>
      <c r="Y70" s="16"/>
      <c r="Z70" s="68"/>
      <c r="AA70" s="62"/>
      <c r="AB70" s="10"/>
      <c r="AC70" s="19"/>
      <c r="AE70" s="145"/>
    </row>
    <row r="71" spans="1:31" x14ac:dyDescent="0.5">
      <c r="A71" s="145"/>
      <c r="B71" s="3" t="s">
        <v>228</v>
      </c>
      <c r="C71" s="3" t="s">
        <v>229</v>
      </c>
      <c r="D71" s="3"/>
      <c r="E71" s="4"/>
      <c r="F71" s="68">
        <v>333.72</v>
      </c>
      <c r="G71" s="62"/>
      <c r="H71" s="10"/>
      <c r="I71" s="16"/>
      <c r="J71" s="66"/>
      <c r="K71" s="62"/>
      <c r="L71" s="10"/>
      <c r="M71" s="16"/>
      <c r="N71" s="68"/>
      <c r="O71" s="69"/>
      <c r="P71" s="10"/>
      <c r="Q71" s="16"/>
      <c r="R71" s="68"/>
      <c r="S71" s="62"/>
      <c r="T71" s="10"/>
      <c r="U71" s="16"/>
      <c r="V71" s="68"/>
      <c r="W71" s="62"/>
      <c r="X71" s="10"/>
      <c r="Y71" s="16"/>
      <c r="Z71" s="68"/>
      <c r="AA71" s="62"/>
      <c r="AB71" s="10"/>
      <c r="AC71" s="19"/>
      <c r="AE71" s="145"/>
    </row>
    <row r="72" spans="1:31" x14ac:dyDescent="0.5">
      <c r="A72" s="145"/>
      <c r="B72" s="3" t="s">
        <v>228</v>
      </c>
      <c r="C72" s="3" t="s">
        <v>233</v>
      </c>
      <c r="D72" s="3"/>
      <c r="E72" s="4"/>
      <c r="F72" s="68">
        <v>191.8</v>
      </c>
      <c r="G72" s="62"/>
      <c r="H72" s="10"/>
      <c r="I72" s="16"/>
      <c r="J72" s="66"/>
      <c r="K72" s="62"/>
      <c r="L72" s="10"/>
      <c r="M72" s="16"/>
      <c r="N72" s="68"/>
      <c r="O72" s="69"/>
      <c r="P72" s="10"/>
      <c r="Q72" s="16"/>
      <c r="R72" s="68"/>
      <c r="S72" s="62"/>
      <c r="T72" s="10"/>
      <c r="U72" s="16"/>
      <c r="V72" s="68"/>
      <c r="W72" s="62"/>
      <c r="X72" s="10"/>
      <c r="Y72" s="16"/>
      <c r="Z72" s="68"/>
      <c r="AA72" s="62"/>
      <c r="AB72" s="10"/>
      <c r="AC72" s="19"/>
      <c r="AE72" s="145"/>
    </row>
    <row r="73" spans="1:31" x14ac:dyDescent="0.5">
      <c r="A73" s="145"/>
      <c r="B73" s="3"/>
      <c r="C73" s="3"/>
      <c r="D73" s="3"/>
      <c r="E73" s="4"/>
      <c r="F73" s="68"/>
      <c r="G73" s="62"/>
      <c r="H73" s="10"/>
      <c r="I73" s="16"/>
      <c r="J73" s="66"/>
      <c r="K73" s="62"/>
      <c r="L73" s="10"/>
      <c r="M73" s="16"/>
      <c r="N73" s="68"/>
      <c r="O73" s="69"/>
      <c r="P73" s="10"/>
      <c r="Q73" s="16"/>
      <c r="R73" s="68"/>
      <c r="S73" s="62"/>
      <c r="T73" s="10"/>
      <c r="U73" s="16"/>
      <c r="V73" s="68"/>
      <c r="W73" s="62"/>
      <c r="X73" s="10"/>
      <c r="Y73" s="16"/>
      <c r="Z73" s="68"/>
      <c r="AA73" s="62"/>
      <c r="AB73" s="10"/>
      <c r="AC73" s="19"/>
      <c r="AE73" s="145"/>
    </row>
    <row r="74" spans="1:31" x14ac:dyDescent="0.5">
      <c r="A74" s="145"/>
      <c r="B74" s="3" t="s">
        <v>228</v>
      </c>
      <c r="C74" s="3" t="s">
        <v>231</v>
      </c>
      <c r="D74" s="3"/>
      <c r="E74" s="4"/>
      <c r="F74" s="68"/>
      <c r="G74" s="62"/>
      <c r="H74" s="10"/>
      <c r="I74" s="16"/>
      <c r="J74" s="66"/>
      <c r="K74" s="62"/>
      <c r="L74" s="10"/>
      <c r="M74" s="16"/>
      <c r="N74" s="68"/>
      <c r="O74" s="69"/>
      <c r="P74" s="10"/>
      <c r="Q74" s="16"/>
      <c r="R74" s="68"/>
      <c r="S74" s="62"/>
      <c r="T74" s="10"/>
      <c r="U74" s="16"/>
      <c r="V74" s="68"/>
      <c r="W74" s="62"/>
      <c r="X74" s="10"/>
      <c r="Y74" s="16"/>
      <c r="Z74" s="68"/>
      <c r="AA74" s="62"/>
      <c r="AB74" s="10"/>
      <c r="AC74" s="19"/>
      <c r="AE74" s="145"/>
    </row>
    <row r="75" spans="1:31" x14ac:dyDescent="0.5">
      <c r="A75" s="145"/>
      <c r="B75" s="3"/>
      <c r="C75" s="3">
        <v>903</v>
      </c>
      <c r="D75" s="3"/>
      <c r="E75" s="4"/>
      <c r="F75" s="68"/>
      <c r="G75" s="62"/>
      <c r="H75" s="10"/>
      <c r="I75" s="16"/>
      <c r="J75" s="66"/>
      <c r="K75" s="62"/>
      <c r="L75" s="10"/>
      <c r="M75" s="16"/>
      <c r="N75" s="68"/>
      <c r="O75" s="69"/>
      <c r="P75" s="10"/>
      <c r="Q75" s="16"/>
      <c r="R75" s="68"/>
      <c r="S75" s="62"/>
      <c r="T75" s="10"/>
      <c r="U75" s="16"/>
      <c r="V75" s="68"/>
      <c r="W75" s="62"/>
      <c r="X75" s="10"/>
      <c r="Y75" s="16"/>
      <c r="Z75" s="68"/>
      <c r="AA75" s="62"/>
      <c r="AB75" s="10"/>
      <c r="AC75" s="19"/>
      <c r="AE75" s="145"/>
    </row>
    <row r="76" spans="1:31" x14ac:dyDescent="0.5">
      <c r="A76" s="145"/>
      <c r="B76" s="3"/>
      <c r="C76" s="3">
        <v>703</v>
      </c>
      <c r="D76" s="3"/>
      <c r="E76" s="4"/>
      <c r="F76" s="68"/>
      <c r="G76" s="62"/>
      <c r="H76" s="10"/>
      <c r="I76" s="16"/>
      <c r="J76" s="66"/>
      <c r="K76" s="62"/>
      <c r="L76" s="10"/>
      <c r="M76" s="16"/>
      <c r="N76" s="68"/>
      <c r="O76" s="69"/>
      <c r="P76" s="10"/>
      <c r="Q76" s="16"/>
      <c r="R76" s="68"/>
      <c r="S76" s="62"/>
      <c r="T76" s="10"/>
      <c r="U76" s="16"/>
      <c r="V76" s="68"/>
      <c r="W76" s="62"/>
      <c r="X76" s="10"/>
      <c r="Y76" s="16"/>
      <c r="Z76" s="68"/>
      <c r="AA76" s="62"/>
      <c r="AB76" s="10"/>
      <c r="AC76" s="19"/>
      <c r="AE76" s="145"/>
    </row>
    <row r="77" spans="1:31" x14ac:dyDescent="0.5">
      <c r="A77" s="145"/>
      <c r="B77" s="3"/>
      <c r="C77" s="3">
        <v>746</v>
      </c>
      <c r="D77" s="3"/>
      <c r="E77" s="4"/>
      <c r="F77" s="68"/>
      <c r="G77" s="62"/>
      <c r="H77" s="10"/>
      <c r="I77" s="16"/>
      <c r="J77" s="66"/>
      <c r="K77" s="62"/>
      <c r="L77" s="10"/>
      <c r="M77" s="16"/>
      <c r="N77" s="68"/>
      <c r="O77" s="69"/>
      <c r="P77" s="10"/>
      <c r="Q77" s="16"/>
      <c r="R77" s="68"/>
      <c r="S77" s="62"/>
      <c r="T77" s="10"/>
      <c r="U77" s="16"/>
      <c r="V77" s="68"/>
      <c r="W77" s="62"/>
      <c r="X77" s="10"/>
      <c r="Y77" s="16"/>
      <c r="Z77" s="68"/>
      <c r="AA77" s="62"/>
      <c r="AB77" s="10"/>
      <c r="AC77" s="19"/>
      <c r="AE77" s="145"/>
    </row>
    <row r="78" spans="1:31" x14ac:dyDescent="0.5">
      <c r="A78" s="145"/>
      <c r="B78" s="3"/>
      <c r="C78" s="3">
        <v>756</v>
      </c>
      <c r="D78" s="3"/>
      <c r="E78" s="4"/>
      <c r="F78" s="68"/>
      <c r="G78" s="62"/>
      <c r="H78" s="10"/>
      <c r="I78" s="16"/>
      <c r="J78" s="66"/>
      <c r="K78" s="62"/>
      <c r="L78" s="10"/>
      <c r="M78" s="16"/>
      <c r="N78" s="68"/>
      <c r="O78" s="69"/>
      <c r="P78" s="10"/>
      <c r="Q78" s="16"/>
      <c r="R78" s="68"/>
      <c r="S78" s="62"/>
      <c r="T78" s="10"/>
      <c r="U78" s="16"/>
      <c r="V78" s="68"/>
      <c r="W78" s="62"/>
      <c r="X78" s="10"/>
      <c r="Y78" s="16"/>
      <c r="Z78" s="68"/>
      <c r="AA78" s="62"/>
      <c r="AB78" s="10"/>
      <c r="AC78" s="19"/>
      <c r="AE78" s="145"/>
    </row>
    <row r="79" spans="1:31" x14ac:dyDescent="0.5">
      <c r="A79" s="145"/>
      <c r="B79" s="3"/>
      <c r="C79" s="3"/>
      <c r="D79" s="3"/>
      <c r="E79" s="4"/>
      <c r="F79" s="68"/>
      <c r="G79" s="62"/>
      <c r="H79" s="10"/>
      <c r="I79" s="16"/>
      <c r="J79" s="66"/>
      <c r="K79" s="62"/>
      <c r="L79" s="10"/>
      <c r="M79" s="16"/>
      <c r="N79" s="68"/>
      <c r="O79" s="69"/>
      <c r="P79" s="10"/>
      <c r="Q79" s="16"/>
      <c r="R79" s="68"/>
      <c r="S79" s="62"/>
      <c r="T79" s="10"/>
      <c r="U79" s="16"/>
      <c r="V79" s="68"/>
      <c r="W79" s="62"/>
      <c r="X79" s="10"/>
      <c r="Y79" s="16"/>
      <c r="Z79" s="68"/>
      <c r="AA79" s="62"/>
      <c r="AB79" s="10"/>
      <c r="AC79" s="19"/>
      <c r="AE79" s="145"/>
    </row>
    <row r="80" spans="1:31" x14ac:dyDescent="0.5">
      <c r="A80" s="145"/>
      <c r="B80" s="3" t="s">
        <v>635</v>
      </c>
      <c r="C80" s="3" t="s">
        <v>636</v>
      </c>
      <c r="D80" s="3"/>
      <c r="E80" s="4"/>
      <c r="F80" s="68"/>
      <c r="G80" s="62"/>
      <c r="H80" s="10"/>
      <c r="I80" s="16"/>
      <c r="J80" s="66"/>
      <c r="K80" s="62"/>
      <c r="L80" s="10"/>
      <c r="M80" s="16"/>
      <c r="N80" s="68"/>
      <c r="O80" s="69"/>
      <c r="P80" s="10"/>
      <c r="Q80" s="16"/>
      <c r="R80" s="68"/>
      <c r="S80" s="62"/>
      <c r="T80" s="10"/>
      <c r="U80" s="16"/>
      <c r="V80" s="68"/>
      <c r="W80" s="62"/>
      <c r="X80" s="10"/>
      <c r="Y80" s="16"/>
      <c r="Z80" s="68"/>
      <c r="AA80" s="62"/>
      <c r="AB80" s="10"/>
      <c r="AC80" s="19"/>
      <c r="AE80" s="145"/>
    </row>
    <row r="81" spans="1:31" x14ac:dyDescent="0.5">
      <c r="A81" s="145"/>
      <c r="B81" s="3" t="s">
        <v>637</v>
      </c>
      <c r="C81" s="3" t="s">
        <v>636</v>
      </c>
      <c r="D81" s="3"/>
      <c r="E81" s="4"/>
      <c r="F81" s="68"/>
      <c r="G81" s="62"/>
      <c r="H81" s="10"/>
      <c r="I81" s="16"/>
      <c r="J81" s="66"/>
      <c r="K81" s="62"/>
      <c r="L81" s="10"/>
      <c r="M81" s="16"/>
      <c r="N81" s="68"/>
      <c r="O81" s="69"/>
      <c r="P81" s="10"/>
      <c r="Q81" s="16"/>
      <c r="R81" s="68"/>
      <c r="S81" s="62"/>
      <c r="T81" s="10"/>
      <c r="U81" s="16"/>
      <c r="V81" s="68"/>
      <c r="W81" s="62"/>
      <c r="X81" s="10"/>
      <c r="Y81" s="16"/>
      <c r="Z81" s="68"/>
      <c r="AA81" s="62"/>
      <c r="AB81" s="10"/>
      <c r="AC81" s="19"/>
      <c r="AE81" s="145"/>
    </row>
    <row r="82" spans="1:31" x14ac:dyDescent="0.5">
      <c r="A82" s="145"/>
      <c r="B82" s="3" t="s">
        <v>638</v>
      </c>
      <c r="C82" s="3" t="s">
        <v>639</v>
      </c>
      <c r="D82" s="3"/>
      <c r="E82" s="4"/>
      <c r="F82" s="68"/>
      <c r="G82" s="62"/>
      <c r="H82" s="10"/>
      <c r="I82" s="16"/>
      <c r="J82" s="66"/>
      <c r="K82" s="62"/>
      <c r="L82" s="10"/>
      <c r="M82" s="16"/>
      <c r="N82" s="68"/>
      <c r="O82" s="69"/>
      <c r="P82" s="10"/>
      <c r="Q82" s="16"/>
      <c r="R82" s="68"/>
      <c r="S82" s="62"/>
      <c r="T82" s="10"/>
      <c r="U82" s="16"/>
      <c r="V82" s="68"/>
      <c r="W82" s="62"/>
      <c r="X82" s="10"/>
      <c r="Y82" s="16"/>
      <c r="Z82" s="68"/>
      <c r="AA82" s="62"/>
      <c r="AB82" s="10"/>
      <c r="AC82" s="19"/>
      <c r="AE82" s="145"/>
    </row>
    <row r="83" spans="1:31" x14ac:dyDescent="0.5">
      <c r="A83" s="145"/>
      <c r="B83" s="3" t="s">
        <v>640</v>
      </c>
      <c r="C83" s="3"/>
      <c r="D83" s="3"/>
      <c r="E83" s="4"/>
      <c r="F83" s="68">
        <v>40.97</v>
      </c>
      <c r="G83" s="62"/>
      <c r="H83" s="10"/>
      <c r="I83" s="16"/>
      <c r="J83" s="66"/>
      <c r="K83" s="62"/>
      <c r="L83" s="10"/>
      <c r="M83" s="16"/>
      <c r="N83" s="68"/>
      <c r="O83" s="69"/>
      <c r="P83" s="10"/>
      <c r="Q83" s="16"/>
      <c r="R83" s="68"/>
      <c r="S83" s="62"/>
      <c r="T83" s="10"/>
      <c r="U83" s="16"/>
      <c r="V83" s="68"/>
      <c r="W83" s="62"/>
      <c r="X83" s="10"/>
      <c r="Y83" s="16"/>
      <c r="Z83" s="68"/>
      <c r="AA83" s="62"/>
      <c r="AB83" s="10"/>
      <c r="AC83" s="19"/>
      <c r="AE83" s="145"/>
    </row>
    <row r="84" spans="1:31" x14ac:dyDescent="0.5">
      <c r="A84" s="145"/>
      <c r="B84" s="3"/>
      <c r="C84" s="3"/>
      <c r="D84" s="3"/>
      <c r="E84" s="4"/>
      <c r="F84" s="68"/>
      <c r="G84" s="62"/>
      <c r="H84" s="10"/>
      <c r="I84" s="16"/>
      <c r="J84" s="66"/>
      <c r="K84" s="62"/>
      <c r="L84" s="10"/>
      <c r="M84" s="16"/>
      <c r="N84" s="68"/>
      <c r="O84" s="69"/>
      <c r="P84" s="10"/>
      <c r="Q84" s="16"/>
      <c r="R84" s="68"/>
      <c r="S84" s="62"/>
      <c r="T84" s="10"/>
      <c r="U84" s="16"/>
      <c r="V84" s="68"/>
      <c r="W84" s="62"/>
      <c r="X84" s="10"/>
      <c r="Y84" s="16"/>
      <c r="Z84" s="68"/>
      <c r="AA84" s="62"/>
      <c r="AB84" s="10"/>
      <c r="AC84" s="19"/>
      <c r="AE84" s="145"/>
    </row>
    <row r="85" spans="1:31" x14ac:dyDescent="0.5">
      <c r="A85" s="145"/>
      <c r="B85" s="3"/>
      <c r="C85" s="3"/>
      <c r="D85" s="3"/>
      <c r="E85" s="4"/>
      <c r="F85" s="68"/>
      <c r="G85" s="62"/>
      <c r="H85" s="10"/>
      <c r="I85" s="16"/>
      <c r="J85" s="66"/>
      <c r="K85" s="62"/>
      <c r="L85" s="10"/>
      <c r="M85" s="16"/>
      <c r="N85" s="68"/>
      <c r="O85" s="69"/>
      <c r="P85" s="10"/>
      <c r="Q85" s="16"/>
      <c r="R85" s="68"/>
      <c r="S85" s="62"/>
      <c r="T85" s="10"/>
      <c r="U85" s="16"/>
      <c r="V85" s="68"/>
      <c r="W85" s="62"/>
      <c r="X85" s="10"/>
      <c r="Y85" s="16"/>
      <c r="Z85" s="68"/>
      <c r="AA85" s="62"/>
      <c r="AB85" s="10"/>
      <c r="AC85" s="19"/>
      <c r="AE85" s="145"/>
    </row>
    <row r="86" spans="1:31" x14ac:dyDescent="0.5">
      <c r="A86" s="145"/>
      <c r="B86" s="3"/>
      <c r="C86" s="3"/>
      <c r="D86" s="3"/>
      <c r="E86" s="4"/>
      <c r="F86" s="68"/>
      <c r="G86" s="62"/>
      <c r="H86" s="10"/>
      <c r="I86" s="16"/>
      <c r="J86" s="66"/>
      <c r="K86" s="62"/>
      <c r="L86" s="10"/>
      <c r="M86" s="16"/>
      <c r="N86" s="68"/>
      <c r="O86" s="69"/>
      <c r="P86" s="10"/>
      <c r="Q86" s="16"/>
      <c r="R86" s="68"/>
      <c r="S86" s="62"/>
      <c r="T86" s="10"/>
      <c r="U86" s="16"/>
      <c r="V86" s="68"/>
      <c r="W86" s="62"/>
      <c r="X86" s="10"/>
      <c r="Y86" s="16"/>
      <c r="Z86" s="68"/>
      <c r="AA86" s="62"/>
      <c r="AB86" s="10"/>
      <c r="AC86" s="19"/>
      <c r="AE86" s="145"/>
    </row>
    <row r="87" spans="1:31" x14ac:dyDescent="0.5">
      <c r="A87" s="145"/>
      <c r="B87" s="3"/>
      <c r="C87" s="3"/>
      <c r="D87" s="3"/>
      <c r="E87" s="4"/>
      <c r="F87" s="68"/>
      <c r="G87" s="62"/>
      <c r="H87" s="10"/>
      <c r="I87" s="16"/>
      <c r="J87" s="66"/>
      <c r="K87" s="62"/>
      <c r="L87" s="10"/>
      <c r="M87" s="16"/>
      <c r="N87" s="68"/>
      <c r="O87" s="69"/>
      <c r="P87" s="10"/>
      <c r="Q87" s="16"/>
      <c r="R87" s="68"/>
      <c r="S87" s="62"/>
      <c r="T87" s="10"/>
      <c r="U87" s="16"/>
      <c r="V87" s="68"/>
      <c r="W87" s="62"/>
      <c r="X87" s="10"/>
      <c r="Y87" s="16"/>
      <c r="Z87" s="68"/>
      <c r="AA87" s="62"/>
      <c r="AB87" s="10"/>
      <c r="AC87" s="19"/>
      <c r="AE87" s="145"/>
    </row>
    <row r="88" spans="1:31" x14ac:dyDescent="0.5">
      <c r="A88" s="145"/>
      <c r="B88" s="3"/>
      <c r="C88" s="3"/>
      <c r="D88" s="3"/>
      <c r="E88" s="4"/>
      <c r="F88" s="68"/>
      <c r="G88" s="62"/>
      <c r="H88" s="10"/>
      <c r="I88" s="16"/>
      <c r="J88" s="66"/>
      <c r="K88" s="62"/>
      <c r="L88" s="10"/>
      <c r="M88" s="16"/>
      <c r="N88" s="68"/>
      <c r="O88" s="69"/>
      <c r="P88" s="10"/>
      <c r="Q88" s="16"/>
      <c r="R88" s="68"/>
      <c r="S88" s="62"/>
      <c r="T88" s="10"/>
      <c r="U88" s="16"/>
      <c r="V88" s="68"/>
      <c r="W88" s="62"/>
      <c r="X88" s="10"/>
      <c r="Y88" s="16"/>
      <c r="Z88" s="68"/>
      <c r="AA88" s="62"/>
      <c r="AB88" s="10"/>
      <c r="AC88" s="19"/>
      <c r="AE88" s="145"/>
    </row>
    <row r="89" spans="1:31" x14ac:dyDescent="0.5">
      <c r="A89" s="145"/>
      <c r="B89" s="3"/>
      <c r="C89" s="3"/>
      <c r="D89" s="3"/>
      <c r="E89" s="4"/>
      <c r="F89" s="68"/>
      <c r="G89" s="62"/>
      <c r="H89" s="10"/>
      <c r="I89" s="16"/>
      <c r="J89" s="66"/>
      <c r="K89" s="62"/>
      <c r="L89" s="10"/>
      <c r="M89" s="16"/>
      <c r="N89" s="68"/>
      <c r="O89" s="69"/>
      <c r="P89" s="10"/>
      <c r="Q89" s="16"/>
      <c r="R89" s="68"/>
      <c r="S89" s="62"/>
      <c r="T89" s="10"/>
      <c r="U89" s="16"/>
      <c r="V89" s="68"/>
      <c r="W89" s="62"/>
      <c r="X89" s="10"/>
      <c r="Y89" s="16"/>
      <c r="Z89" s="68"/>
      <c r="AA89" s="62"/>
      <c r="AB89" s="10"/>
      <c r="AC89" s="19"/>
      <c r="AE89" s="145"/>
    </row>
    <row r="90" spans="1:31" x14ac:dyDescent="0.5">
      <c r="A90" s="145"/>
      <c r="B90" s="3"/>
      <c r="C90" s="3"/>
      <c r="D90" s="3"/>
      <c r="E90" s="4"/>
      <c r="F90" s="61"/>
      <c r="G90" s="62"/>
      <c r="H90" s="10"/>
      <c r="I90" s="16"/>
      <c r="J90" s="66"/>
      <c r="K90" s="62"/>
      <c r="L90" s="10"/>
      <c r="M90" s="16"/>
      <c r="N90" s="68"/>
      <c r="O90" s="69"/>
      <c r="P90" s="10"/>
      <c r="Q90" s="16"/>
      <c r="R90" s="68"/>
      <c r="S90" s="62"/>
      <c r="T90" s="10"/>
      <c r="U90" s="16"/>
      <c r="V90" s="68"/>
      <c r="W90" s="62"/>
      <c r="X90" s="10"/>
      <c r="Y90" s="16"/>
      <c r="Z90" s="68"/>
      <c r="AA90" s="62"/>
      <c r="AB90" s="10"/>
      <c r="AC90" s="19"/>
      <c r="AE90" s="145"/>
    </row>
    <row r="91" spans="1:31" x14ac:dyDescent="0.5">
      <c r="A91" s="145"/>
      <c r="B91" s="3"/>
      <c r="C91" s="3"/>
      <c r="D91" s="3"/>
      <c r="E91" s="4"/>
      <c r="F91" s="61"/>
      <c r="G91" s="62"/>
      <c r="H91" s="10"/>
      <c r="I91" s="16"/>
      <c r="J91" s="66"/>
      <c r="K91" s="62"/>
      <c r="L91" s="10"/>
      <c r="M91" s="16"/>
      <c r="N91" s="68"/>
      <c r="O91" s="69"/>
      <c r="P91" s="10"/>
      <c r="Q91" s="16"/>
      <c r="R91" s="68"/>
      <c r="S91" s="62"/>
      <c r="T91" s="10"/>
      <c r="U91" s="16"/>
      <c r="V91" s="68"/>
      <c r="W91" s="62"/>
      <c r="X91" s="10"/>
      <c r="Y91" s="16"/>
      <c r="Z91" s="68"/>
      <c r="AA91" s="62"/>
      <c r="AB91" s="10"/>
      <c r="AC91" s="19"/>
      <c r="AE91" s="145"/>
    </row>
    <row r="92" spans="1:31" x14ac:dyDescent="0.5">
      <c r="A92" s="145"/>
      <c r="B92" s="3"/>
      <c r="C92" s="3"/>
      <c r="D92" s="3"/>
      <c r="E92" s="4"/>
      <c r="F92" s="61"/>
      <c r="G92" s="62"/>
      <c r="H92" s="10"/>
      <c r="I92" s="16"/>
      <c r="J92" s="66"/>
      <c r="K92" s="62"/>
      <c r="L92" s="10"/>
      <c r="M92" s="16"/>
      <c r="N92" s="68"/>
      <c r="O92" s="69"/>
      <c r="P92" s="10"/>
      <c r="Q92" s="16"/>
      <c r="R92" s="68"/>
      <c r="S92" s="62"/>
      <c r="T92" s="10"/>
      <c r="U92" s="16"/>
      <c r="V92" s="68"/>
      <c r="W92" s="62"/>
      <c r="X92" s="10"/>
      <c r="Y92" s="16"/>
      <c r="Z92" s="68"/>
      <c r="AA92" s="62"/>
      <c r="AB92" s="10"/>
      <c r="AC92" s="19"/>
      <c r="AE92" s="145"/>
    </row>
    <row r="93" spans="1:31" x14ac:dyDescent="0.5">
      <c r="A93" s="145"/>
      <c r="B93" s="3"/>
      <c r="C93" s="3"/>
      <c r="D93" s="3"/>
      <c r="E93" s="4"/>
      <c r="F93" s="61"/>
      <c r="G93" s="62"/>
      <c r="H93" s="10"/>
      <c r="I93" s="16"/>
      <c r="J93" s="66"/>
      <c r="K93" s="62"/>
      <c r="L93" s="10"/>
      <c r="M93" s="16"/>
      <c r="N93" s="68"/>
      <c r="O93" s="69"/>
      <c r="P93" s="10"/>
      <c r="Q93" s="16"/>
      <c r="R93" s="68"/>
      <c r="S93" s="62"/>
      <c r="T93" s="10"/>
      <c r="U93" s="16"/>
      <c r="V93" s="68"/>
      <c r="W93" s="62"/>
      <c r="X93" s="10"/>
      <c r="Y93" s="16"/>
      <c r="Z93" s="68"/>
      <c r="AA93" s="62"/>
      <c r="AB93" s="10"/>
      <c r="AC93" s="19"/>
      <c r="AE93" s="145"/>
    </row>
    <row r="94" spans="1:31" x14ac:dyDescent="0.5">
      <c r="A94" s="145"/>
      <c r="B94" s="3"/>
      <c r="C94" s="3"/>
      <c r="D94" s="3"/>
      <c r="E94" s="4"/>
      <c r="F94" s="61"/>
      <c r="G94" s="62"/>
      <c r="H94" s="10"/>
      <c r="I94" s="16"/>
      <c r="J94" s="66"/>
      <c r="K94" s="62"/>
      <c r="L94" s="10"/>
      <c r="M94" s="16"/>
      <c r="N94" s="68"/>
      <c r="O94" s="69"/>
      <c r="P94" s="10"/>
      <c r="Q94" s="16"/>
      <c r="R94" s="68"/>
      <c r="S94" s="62"/>
      <c r="T94" s="10"/>
      <c r="U94" s="16"/>
      <c r="V94" s="68"/>
      <c r="W94" s="62"/>
      <c r="X94" s="10"/>
      <c r="Y94" s="16"/>
      <c r="Z94" s="68"/>
      <c r="AA94" s="62"/>
      <c r="AB94" s="10"/>
      <c r="AC94" s="19"/>
      <c r="AE94" s="145"/>
    </row>
    <row r="95" spans="1:31" x14ac:dyDescent="0.5">
      <c r="A95" s="145"/>
      <c r="B95" s="3"/>
      <c r="C95" s="3"/>
      <c r="D95" s="3"/>
      <c r="E95" s="4"/>
      <c r="F95" s="61"/>
      <c r="G95" s="62"/>
      <c r="H95" s="10"/>
      <c r="I95" s="16"/>
      <c r="J95" s="66"/>
      <c r="K95" s="62"/>
      <c r="L95" s="10"/>
      <c r="M95" s="16"/>
      <c r="N95" s="68"/>
      <c r="O95" s="69"/>
      <c r="P95" s="10"/>
      <c r="Q95" s="16"/>
      <c r="R95" s="68"/>
      <c r="S95" s="62"/>
      <c r="T95" s="10"/>
      <c r="U95" s="16"/>
      <c r="V95" s="68"/>
      <c r="W95" s="62"/>
      <c r="X95" s="10"/>
      <c r="Y95" s="16"/>
      <c r="Z95" s="68"/>
      <c r="AA95" s="62"/>
      <c r="AB95" s="10"/>
      <c r="AC95" s="19"/>
      <c r="AE95" s="145"/>
    </row>
    <row r="96" spans="1:31" x14ac:dyDescent="0.5">
      <c r="A96" s="145"/>
      <c r="B96" s="3"/>
      <c r="C96" s="3"/>
      <c r="D96" s="3"/>
      <c r="E96" s="4"/>
      <c r="F96" s="61"/>
      <c r="G96" s="62"/>
      <c r="H96" s="10"/>
      <c r="I96" s="16"/>
      <c r="J96" s="66"/>
      <c r="K96" s="62"/>
      <c r="L96" s="10"/>
      <c r="M96" s="16"/>
      <c r="N96" s="68"/>
      <c r="O96" s="69"/>
      <c r="P96" s="10"/>
      <c r="Q96" s="16"/>
      <c r="R96" s="68"/>
      <c r="S96" s="62"/>
      <c r="T96" s="10"/>
      <c r="U96" s="16"/>
      <c r="V96" s="68"/>
      <c r="W96" s="62"/>
      <c r="X96" s="10"/>
      <c r="Y96" s="16"/>
      <c r="Z96" s="68"/>
      <c r="AA96" s="62"/>
      <c r="AB96" s="10"/>
      <c r="AC96" s="19"/>
      <c r="AE96" s="145"/>
    </row>
    <row r="97" spans="1:31" x14ac:dyDescent="0.5">
      <c r="A97" s="145"/>
      <c r="B97" s="3"/>
      <c r="C97" s="3"/>
      <c r="D97" s="3"/>
      <c r="E97" s="4"/>
      <c r="F97" s="61"/>
      <c r="G97" s="62"/>
      <c r="H97" s="10"/>
      <c r="I97" s="16"/>
      <c r="J97" s="66"/>
      <c r="K97" s="62"/>
      <c r="L97" s="10"/>
      <c r="M97" s="16"/>
      <c r="N97" s="68"/>
      <c r="O97" s="69"/>
      <c r="P97" s="10"/>
      <c r="Q97" s="16"/>
      <c r="R97" s="68"/>
      <c r="S97" s="62"/>
      <c r="T97" s="10"/>
      <c r="U97" s="16"/>
      <c r="V97" s="68"/>
      <c r="W97" s="62"/>
      <c r="X97" s="10"/>
      <c r="Y97" s="16"/>
      <c r="Z97" s="68"/>
      <c r="AA97" s="62"/>
      <c r="AB97" s="10"/>
      <c r="AC97" s="19"/>
      <c r="AE97" s="145"/>
    </row>
    <row r="98" spans="1:31" x14ac:dyDescent="0.5">
      <c r="A98" s="145"/>
      <c r="B98" s="3"/>
      <c r="C98" s="3"/>
      <c r="D98" s="3"/>
      <c r="E98" s="4"/>
      <c r="F98" s="63"/>
      <c r="G98" s="62"/>
      <c r="H98" s="10"/>
      <c r="I98" s="16"/>
      <c r="J98" s="66"/>
      <c r="K98" s="62"/>
      <c r="L98" s="10"/>
      <c r="M98" s="16"/>
      <c r="N98" s="68"/>
      <c r="O98" s="69"/>
      <c r="P98" s="10"/>
      <c r="Q98" s="16"/>
      <c r="R98" s="68"/>
      <c r="S98" s="62"/>
      <c r="T98" s="10"/>
      <c r="U98" s="16"/>
      <c r="V98" s="68"/>
      <c r="W98" s="62"/>
      <c r="X98" s="10"/>
      <c r="Y98" s="16"/>
      <c r="Z98" s="68"/>
      <c r="AA98" s="62"/>
      <c r="AB98" s="10"/>
      <c r="AC98" s="19"/>
      <c r="AE98" s="145"/>
    </row>
    <row r="99" spans="1:31" x14ac:dyDescent="0.5">
      <c r="A99" s="145"/>
      <c r="B99" s="3"/>
      <c r="C99" s="3"/>
      <c r="D99" s="3"/>
      <c r="E99" s="4"/>
      <c r="F99" s="63"/>
      <c r="G99" s="62"/>
      <c r="H99" s="10"/>
      <c r="I99" s="16"/>
      <c r="J99" s="66"/>
      <c r="K99" s="62"/>
      <c r="L99" s="10"/>
      <c r="M99" s="16"/>
      <c r="N99" s="68"/>
      <c r="O99" s="69"/>
      <c r="P99" s="10"/>
      <c r="Q99" s="16"/>
      <c r="R99" s="68"/>
      <c r="S99" s="62"/>
      <c r="T99" s="10"/>
      <c r="U99" s="16"/>
      <c r="V99" s="68"/>
      <c r="W99" s="62"/>
      <c r="X99" s="10"/>
      <c r="Y99" s="16"/>
      <c r="Z99" s="68"/>
      <c r="AA99" s="62"/>
      <c r="AB99" s="10"/>
      <c r="AC99" s="19"/>
      <c r="AE99" s="145"/>
    </row>
    <row r="100" spans="1:31" x14ac:dyDescent="0.5">
      <c r="A100" s="145"/>
      <c r="B100" s="3"/>
      <c r="C100" s="3"/>
      <c r="D100" s="3"/>
      <c r="E100" s="4"/>
      <c r="F100" s="63"/>
      <c r="G100" s="62"/>
      <c r="H100" s="10"/>
      <c r="I100" s="16"/>
      <c r="J100" s="66"/>
      <c r="K100" s="62"/>
      <c r="L100" s="10"/>
      <c r="M100" s="16"/>
      <c r="N100" s="68"/>
      <c r="O100" s="69"/>
      <c r="P100" s="10"/>
      <c r="Q100" s="16"/>
      <c r="R100" s="68"/>
      <c r="S100" s="62"/>
      <c r="T100" s="10"/>
      <c r="U100" s="16"/>
      <c r="V100" s="68"/>
      <c r="W100" s="62"/>
      <c r="X100" s="10"/>
      <c r="Y100" s="16"/>
      <c r="Z100" s="68"/>
      <c r="AA100" s="62"/>
      <c r="AB100" s="10"/>
      <c r="AC100" s="19"/>
      <c r="AE100" s="145"/>
    </row>
    <row r="101" spans="1:31" x14ac:dyDescent="0.5">
      <c r="A101" s="145"/>
      <c r="B101" s="3"/>
      <c r="C101" s="3"/>
      <c r="D101" s="3"/>
      <c r="E101" s="4"/>
      <c r="F101" s="63"/>
      <c r="G101" s="62"/>
      <c r="H101" s="10"/>
      <c r="I101" s="16"/>
      <c r="J101" s="66"/>
      <c r="K101" s="62"/>
      <c r="L101" s="10"/>
      <c r="M101" s="16"/>
      <c r="N101" s="68"/>
      <c r="O101" s="69"/>
      <c r="P101" s="10"/>
      <c r="Q101" s="16"/>
      <c r="R101" s="68"/>
      <c r="S101" s="62"/>
      <c r="T101" s="10"/>
      <c r="U101" s="16"/>
      <c r="V101" s="68"/>
      <c r="W101" s="62"/>
      <c r="X101" s="10"/>
      <c r="Y101" s="16"/>
      <c r="Z101" s="68"/>
      <c r="AA101" s="62"/>
      <c r="AB101" s="10"/>
      <c r="AC101" s="19"/>
      <c r="AE101" s="145"/>
    </row>
    <row r="102" spans="1:31" x14ac:dyDescent="0.5">
      <c r="A102" s="145"/>
      <c r="B102" s="3"/>
      <c r="C102" s="3"/>
      <c r="D102" s="3"/>
      <c r="E102" s="4"/>
      <c r="F102" s="61"/>
      <c r="G102" s="62"/>
      <c r="H102" s="10"/>
      <c r="I102" s="16"/>
      <c r="J102" s="66"/>
      <c r="K102" s="62"/>
      <c r="L102" s="10"/>
      <c r="M102" s="16"/>
      <c r="N102" s="68"/>
      <c r="O102" s="69"/>
      <c r="P102" s="10"/>
      <c r="Q102" s="16"/>
      <c r="R102" s="68"/>
      <c r="S102" s="62"/>
      <c r="T102" s="10"/>
      <c r="U102" s="16"/>
      <c r="V102" s="68"/>
      <c r="W102" s="62"/>
      <c r="X102" s="10"/>
      <c r="Y102" s="16"/>
      <c r="Z102" s="68"/>
      <c r="AA102" s="62"/>
      <c r="AB102" s="10"/>
      <c r="AC102" s="19"/>
      <c r="AE102" s="145"/>
    </row>
    <row r="103" spans="1:31" x14ac:dyDescent="0.5">
      <c r="A103" s="145"/>
      <c r="B103" s="3"/>
      <c r="C103" s="3"/>
      <c r="D103" s="3"/>
      <c r="E103" s="4"/>
      <c r="F103" s="61"/>
      <c r="G103" s="62"/>
      <c r="H103" s="10"/>
      <c r="I103" s="16"/>
      <c r="J103" s="66"/>
      <c r="K103" s="62"/>
      <c r="L103" s="10"/>
      <c r="M103" s="16"/>
      <c r="N103" s="68"/>
      <c r="O103" s="69"/>
      <c r="P103" s="10"/>
      <c r="Q103" s="16"/>
      <c r="R103" s="68"/>
      <c r="S103" s="62"/>
      <c r="T103" s="10"/>
      <c r="U103" s="16"/>
      <c r="V103" s="68"/>
      <c r="W103" s="62"/>
      <c r="X103" s="10"/>
      <c r="Y103" s="16"/>
      <c r="Z103" s="68"/>
      <c r="AA103" s="62"/>
      <c r="AB103" s="10"/>
      <c r="AC103" s="19"/>
      <c r="AE103" s="145"/>
    </row>
    <row r="104" spans="1:31" x14ac:dyDescent="0.5">
      <c r="A104" s="145"/>
      <c r="B104" s="3"/>
      <c r="C104" s="3"/>
      <c r="D104" s="3"/>
      <c r="E104" s="4"/>
      <c r="F104" s="61"/>
      <c r="G104" s="62"/>
      <c r="H104" s="10"/>
      <c r="I104" s="16"/>
      <c r="J104" s="66"/>
      <c r="K104" s="62"/>
      <c r="L104" s="10"/>
      <c r="M104" s="16"/>
      <c r="N104" s="68"/>
      <c r="O104" s="69"/>
      <c r="P104" s="10"/>
      <c r="Q104" s="16"/>
      <c r="R104" s="68"/>
      <c r="S104" s="62"/>
      <c r="T104" s="10"/>
      <c r="U104" s="16"/>
      <c r="V104" s="68"/>
      <c r="W104" s="62"/>
      <c r="X104" s="10"/>
      <c r="Y104" s="16"/>
      <c r="Z104" s="68"/>
      <c r="AA104" s="62"/>
      <c r="AB104" s="10"/>
      <c r="AC104" s="19"/>
      <c r="AE104" s="145"/>
    </row>
    <row r="105" spans="1:31" x14ac:dyDescent="0.5">
      <c r="A105" s="145"/>
      <c r="B105" s="3"/>
      <c r="C105" s="3"/>
      <c r="D105" s="3"/>
      <c r="E105" s="4"/>
      <c r="F105" s="61"/>
      <c r="G105" s="62"/>
      <c r="H105" s="10"/>
      <c r="I105" s="16"/>
      <c r="J105" s="66"/>
      <c r="K105" s="62"/>
      <c r="L105" s="10"/>
      <c r="M105" s="16"/>
      <c r="N105" s="68"/>
      <c r="O105" s="69"/>
      <c r="P105" s="10"/>
      <c r="Q105" s="16"/>
      <c r="R105" s="68"/>
      <c r="S105" s="62"/>
      <c r="T105" s="10"/>
      <c r="U105" s="16"/>
      <c r="V105" s="68"/>
      <c r="W105" s="62"/>
      <c r="X105" s="10"/>
      <c r="Y105" s="16"/>
      <c r="Z105" s="68"/>
      <c r="AA105" s="62"/>
      <c r="AB105" s="10"/>
      <c r="AC105" s="19"/>
      <c r="AE105" s="145"/>
    </row>
    <row r="106" spans="1:31" x14ac:dyDescent="0.5">
      <c r="A106" s="145"/>
      <c r="B106" s="3"/>
      <c r="C106" s="3"/>
      <c r="D106" s="3"/>
      <c r="E106" s="4"/>
      <c r="F106" s="61"/>
      <c r="G106" s="62"/>
      <c r="H106" s="10"/>
      <c r="I106" s="16"/>
      <c r="J106" s="66"/>
      <c r="K106" s="62"/>
      <c r="L106" s="10"/>
      <c r="M106" s="16"/>
      <c r="N106" s="68"/>
      <c r="O106" s="69"/>
      <c r="P106" s="10"/>
      <c r="Q106" s="16"/>
      <c r="R106" s="68"/>
      <c r="S106" s="62"/>
      <c r="T106" s="10"/>
      <c r="U106" s="16"/>
      <c r="V106" s="68"/>
      <c r="W106" s="62"/>
      <c r="X106" s="10"/>
      <c r="Y106" s="16"/>
      <c r="Z106" s="68"/>
      <c r="AA106" s="62"/>
      <c r="AB106" s="10"/>
      <c r="AC106" s="19"/>
      <c r="AE106" s="145"/>
    </row>
    <row r="107" spans="1:31" x14ac:dyDescent="0.5">
      <c r="A107" s="145"/>
      <c r="B107" s="3"/>
      <c r="C107" s="3"/>
      <c r="D107" s="3"/>
      <c r="E107" s="4"/>
      <c r="F107" s="61"/>
      <c r="G107" s="62"/>
      <c r="H107" s="10"/>
      <c r="I107" s="16"/>
      <c r="J107" s="66"/>
      <c r="K107" s="62"/>
      <c r="L107" s="10"/>
      <c r="M107" s="16"/>
      <c r="N107" s="68"/>
      <c r="O107" s="69"/>
      <c r="P107" s="10"/>
      <c r="Q107" s="16"/>
      <c r="R107" s="68"/>
      <c r="S107" s="62"/>
      <c r="T107" s="10"/>
      <c r="U107" s="16"/>
      <c r="V107" s="68"/>
      <c r="W107" s="62"/>
      <c r="X107" s="10"/>
      <c r="Y107" s="16"/>
      <c r="Z107" s="68"/>
      <c r="AA107" s="62"/>
      <c r="AB107" s="10"/>
      <c r="AC107" s="19"/>
      <c r="AE107" s="145"/>
    </row>
    <row r="108" spans="1:31" x14ac:dyDescent="0.5">
      <c r="A108" s="145"/>
      <c r="B108" s="3"/>
      <c r="C108" s="3"/>
      <c r="D108" s="3"/>
      <c r="E108" s="4"/>
      <c r="F108" s="61"/>
      <c r="G108" s="62"/>
      <c r="H108" s="10"/>
      <c r="I108" s="16"/>
      <c r="J108" s="66"/>
      <c r="K108" s="62"/>
      <c r="L108" s="10"/>
      <c r="M108" s="16"/>
      <c r="N108" s="68"/>
      <c r="O108" s="69"/>
      <c r="P108" s="10"/>
      <c r="Q108" s="16"/>
      <c r="R108" s="68"/>
      <c r="S108" s="62"/>
      <c r="T108" s="10"/>
      <c r="U108" s="16"/>
      <c r="V108" s="68"/>
      <c r="W108" s="62"/>
      <c r="X108" s="10"/>
      <c r="Y108" s="16"/>
      <c r="Z108" s="68"/>
      <c r="AA108" s="62"/>
      <c r="AB108" s="10"/>
      <c r="AC108" s="19"/>
      <c r="AE108" s="145"/>
    </row>
    <row r="109" spans="1:31" x14ac:dyDescent="0.5">
      <c r="A109" s="145"/>
      <c r="B109" s="3"/>
      <c r="C109" s="3"/>
      <c r="D109" s="3"/>
      <c r="E109" s="4"/>
      <c r="F109" s="61"/>
      <c r="G109" s="62"/>
      <c r="H109" s="10"/>
      <c r="I109" s="16"/>
      <c r="J109" s="66"/>
      <c r="K109" s="62"/>
      <c r="L109" s="10"/>
      <c r="M109" s="16"/>
      <c r="N109" s="68"/>
      <c r="O109" s="69"/>
      <c r="P109" s="10"/>
      <c r="Q109" s="16"/>
      <c r="R109" s="68"/>
      <c r="S109" s="62"/>
      <c r="T109" s="10"/>
      <c r="U109" s="16"/>
      <c r="V109" s="68"/>
      <c r="W109" s="62"/>
      <c r="X109" s="10"/>
      <c r="Y109" s="16"/>
      <c r="Z109" s="68"/>
      <c r="AA109" s="62"/>
      <c r="AB109" s="10"/>
      <c r="AC109" s="19"/>
      <c r="AE109" s="145"/>
    </row>
    <row r="110" spans="1:31" x14ac:dyDescent="0.5">
      <c r="A110" s="145"/>
      <c r="B110" s="3"/>
      <c r="C110" s="3"/>
      <c r="D110" s="3"/>
      <c r="E110" s="4"/>
      <c r="F110" s="61"/>
      <c r="G110" s="62"/>
      <c r="H110" s="10"/>
      <c r="I110" s="16"/>
      <c r="J110" s="66"/>
      <c r="K110" s="62"/>
      <c r="L110" s="10"/>
      <c r="M110" s="16"/>
      <c r="N110" s="68"/>
      <c r="O110" s="69"/>
      <c r="P110" s="10"/>
      <c r="Q110" s="16"/>
      <c r="R110" s="68"/>
      <c r="S110" s="62"/>
      <c r="T110" s="10"/>
      <c r="U110" s="16"/>
      <c r="V110" s="68"/>
      <c r="W110" s="62"/>
      <c r="X110" s="10"/>
      <c r="Y110" s="16"/>
      <c r="Z110" s="68"/>
      <c r="AA110" s="62"/>
      <c r="AB110" s="10"/>
      <c r="AC110" s="19"/>
      <c r="AE110" s="145"/>
    </row>
    <row r="111" spans="1:31" x14ac:dyDescent="0.5">
      <c r="A111" s="145"/>
      <c r="B111" s="3"/>
      <c r="C111" s="3"/>
      <c r="D111" s="3"/>
      <c r="E111" s="4"/>
      <c r="F111" s="61"/>
      <c r="G111" s="62"/>
      <c r="H111" s="10"/>
      <c r="I111" s="16"/>
      <c r="J111" s="66"/>
      <c r="K111" s="62"/>
      <c r="L111" s="10"/>
      <c r="M111" s="16"/>
      <c r="N111" s="68"/>
      <c r="O111" s="69"/>
      <c r="P111" s="10"/>
      <c r="Q111" s="16"/>
      <c r="R111" s="68"/>
      <c r="S111" s="62"/>
      <c r="T111" s="10"/>
      <c r="U111" s="16"/>
      <c r="V111" s="68"/>
      <c r="W111" s="62"/>
      <c r="X111" s="10"/>
      <c r="Y111" s="16"/>
      <c r="Z111" s="68"/>
      <c r="AA111" s="62"/>
      <c r="AB111" s="10"/>
      <c r="AC111" s="19"/>
      <c r="AE111" s="145"/>
    </row>
    <row r="112" spans="1:31" x14ac:dyDescent="0.5">
      <c r="A112" s="145"/>
      <c r="B112" s="3"/>
      <c r="C112" s="3"/>
      <c r="D112" s="3"/>
      <c r="E112" s="4"/>
      <c r="F112" s="61"/>
      <c r="G112" s="62"/>
      <c r="H112" s="10"/>
      <c r="I112" s="16"/>
      <c r="J112" s="66"/>
      <c r="K112" s="62"/>
      <c r="L112" s="10"/>
      <c r="M112" s="16"/>
      <c r="N112" s="68"/>
      <c r="O112" s="69"/>
      <c r="P112" s="10"/>
      <c r="Q112" s="16"/>
      <c r="R112" s="68"/>
      <c r="S112" s="62"/>
      <c r="T112" s="10"/>
      <c r="U112" s="16"/>
      <c r="V112" s="68"/>
      <c r="W112" s="62"/>
      <c r="X112" s="10"/>
      <c r="Y112" s="16"/>
      <c r="Z112" s="68"/>
      <c r="AA112" s="62"/>
      <c r="AB112" s="10"/>
      <c r="AC112" s="19"/>
      <c r="AE112" s="145"/>
    </row>
    <row r="113" spans="1:42" x14ac:dyDescent="0.5">
      <c r="A113" s="145"/>
      <c r="B113" s="3"/>
      <c r="C113" s="3"/>
      <c r="D113" s="3"/>
      <c r="E113" s="4"/>
      <c r="F113" s="61"/>
      <c r="G113" s="62"/>
      <c r="H113" s="10"/>
      <c r="I113" s="16"/>
      <c r="J113" s="66"/>
      <c r="K113" s="62"/>
      <c r="L113" s="10"/>
      <c r="M113" s="16"/>
      <c r="N113" s="68"/>
      <c r="O113" s="69"/>
      <c r="P113" s="10"/>
      <c r="Q113" s="16"/>
      <c r="R113" s="68"/>
      <c r="S113" s="62"/>
      <c r="T113" s="10"/>
      <c r="U113" s="16"/>
      <c r="V113" s="68"/>
      <c r="W113" s="62"/>
      <c r="X113" s="10"/>
      <c r="Y113" s="16"/>
      <c r="Z113" s="68"/>
      <c r="AA113" s="62"/>
      <c r="AB113" s="10"/>
      <c r="AC113" s="19"/>
      <c r="AE113" s="145"/>
    </row>
    <row r="114" spans="1:42" x14ac:dyDescent="0.5">
      <c r="A114" s="145"/>
      <c r="B114" s="3"/>
      <c r="C114" s="3"/>
      <c r="D114" s="3"/>
      <c r="E114" s="4"/>
      <c r="F114" s="61"/>
      <c r="G114" s="62"/>
      <c r="H114" s="10"/>
      <c r="I114" s="16"/>
      <c r="J114" s="66"/>
      <c r="K114" s="62"/>
      <c r="L114" s="10"/>
      <c r="M114" s="16"/>
      <c r="N114" s="68"/>
      <c r="O114" s="69"/>
      <c r="P114" s="10"/>
      <c r="Q114" s="16"/>
      <c r="R114" s="68"/>
      <c r="S114" s="62"/>
      <c r="T114" s="10"/>
      <c r="U114" s="16"/>
      <c r="V114" s="68"/>
      <c r="W114" s="62"/>
      <c r="X114" s="10"/>
      <c r="Y114" s="16"/>
      <c r="Z114" s="68"/>
      <c r="AA114" s="62"/>
      <c r="AB114" s="10"/>
      <c r="AC114" s="19"/>
      <c r="AE114" s="145"/>
    </row>
    <row r="115" spans="1:42" x14ac:dyDescent="0.5">
      <c r="A115" s="145"/>
      <c r="B115" s="3"/>
      <c r="C115" s="3"/>
      <c r="D115" s="3"/>
      <c r="E115" s="4"/>
      <c r="F115" s="61"/>
      <c r="G115" s="62"/>
      <c r="H115" s="10"/>
      <c r="I115" s="16"/>
      <c r="J115" s="66"/>
      <c r="K115" s="62"/>
      <c r="L115" s="10"/>
      <c r="M115" s="16"/>
      <c r="N115" s="68"/>
      <c r="O115" s="69"/>
      <c r="P115" s="10"/>
      <c r="Q115" s="16"/>
      <c r="R115" s="68"/>
      <c r="S115" s="62"/>
      <c r="T115" s="10"/>
      <c r="U115" s="16"/>
      <c r="V115" s="68"/>
      <c r="W115" s="62"/>
      <c r="X115" s="10"/>
      <c r="Y115" s="16"/>
      <c r="Z115" s="68"/>
      <c r="AA115" s="62"/>
      <c r="AB115" s="10"/>
      <c r="AC115" s="19"/>
      <c r="AE115" s="145"/>
    </row>
    <row r="116" spans="1:42" x14ac:dyDescent="0.5">
      <c r="A116" s="145"/>
      <c r="B116" s="3"/>
      <c r="C116" s="3"/>
      <c r="D116" s="3"/>
      <c r="E116" s="4"/>
      <c r="F116" s="61"/>
      <c r="G116" s="62"/>
      <c r="H116" s="10"/>
      <c r="I116" s="16"/>
      <c r="J116" s="66"/>
      <c r="K116" s="62"/>
      <c r="L116" s="10"/>
      <c r="M116" s="16"/>
      <c r="N116" s="68"/>
      <c r="O116" s="69"/>
      <c r="P116" s="10"/>
      <c r="Q116" s="16"/>
      <c r="R116" s="68"/>
      <c r="S116" s="62"/>
      <c r="T116" s="10"/>
      <c r="U116" s="16"/>
      <c r="V116" s="68"/>
      <c r="W116" s="62"/>
      <c r="X116" s="10"/>
      <c r="Y116" s="16"/>
      <c r="Z116" s="68"/>
      <c r="AA116" s="62"/>
      <c r="AB116" s="10"/>
      <c r="AC116" s="19"/>
      <c r="AE116" s="145"/>
    </row>
    <row r="117" spans="1:42" x14ac:dyDescent="0.5">
      <c r="A117" s="145"/>
      <c r="B117" s="3"/>
      <c r="C117" s="3"/>
      <c r="D117" s="3"/>
      <c r="E117" s="4"/>
      <c r="F117" s="61"/>
      <c r="G117" s="62"/>
      <c r="H117" s="10"/>
      <c r="I117" s="16"/>
      <c r="J117" s="66"/>
      <c r="K117" s="62"/>
      <c r="L117" s="10"/>
      <c r="M117" s="16"/>
      <c r="N117" s="68"/>
      <c r="O117" s="69"/>
      <c r="P117" s="10"/>
      <c r="Q117" s="16"/>
      <c r="R117" s="68"/>
      <c r="S117" s="62"/>
      <c r="T117" s="10"/>
      <c r="U117" s="16"/>
      <c r="V117" s="68"/>
      <c r="W117" s="62"/>
      <c r="X117" s="10"/>
      <c r="Y117" s="16"/>
      <c r="Z117" s="68"/>
      <c r="AA117" s="62"/>
      <c r="AB117" s="10"/>
      <c r="AC117" s="19"/>
      <c r="AE117" s="145"/>
    </row>
    <row r="118" spans="1:42" ht="16.149999999999999" customHeight="1" thickBot="1" x14ac:dyDescent="0.55000000000000004">
      <c r="A118" s="145"/>
      <c r="B118" s="6"/>
      <c r="C118" s="6"/>
      <c r="D118" s="6"/>
      <c r="E118" s="5"/>
      <c r="F118" s="64"/>
      <c r="G118" s="65"/>
      <c r="H118" s="11"/>
      <c r="I118" s="17"/>
      <c r="J118" s="67"/>
      <c r="K118" s="65"/>
      <c r="L118" s="11"/>
      <c r="M118" s="17"/>
      <c r="N118" s="70"/>
      <c r="O118" s="71"/>
      <c r="P118" s="11"/>
      <c r="Q118" s="17"/>
      <c r="R118" s="70"/>
      <c r="S118" s="65"/>
      <c r="T118" s="11"/>
      <c r="U118" s="17"/>
      <c r="V118" s="70"/>
      <c r="W118" s="65"/>
      <c r="X118" s="11"/>
      <c r="Y118" s="17"/>
      <c r="Z118" s="70"/>
      <c r="AA118" s="65"/>
      <c r="AB118" s="11"/>
      <c r="AC118" s="20"/>
      <c r="AE118" s="145"/>
    </row>
    <row r="119" spans="1:42" x14ac:dyDescent="0.5">
      <c r="F119" s="8"/>
    </row>
    <row r="120" spans="1:42" x14ac:dyDescent="0.5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S120" s="30"/>
      <c r="U120" s="30"/>
      <c r="W120" s="30"/>
      <c r="Y120" s="30"/>
      <c r="AA120" s="30"/>
      <c r="AC120" s="30"/>
    </row>
    <row r="121" spans="1:42" x14ac:dyDescent="0.5">
      <c r="A121" s="21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</row>
    <row r="122" spans="1:42" x14ac:dyDescent="0.5">
      <c r="A122" s="21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</row>
    <row r="123" spans="1:42" x14ac:dyDescent="0.5">
      <c r="A123" s="21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</row>
    <row r="124" spans="1:42" x14ac:dyDescent="0.5">
      <c r="A124" s="21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</row>
    <row r="125" spans="1:42" x14ac:dyDescent="0.5">
      <c r="A125" s="21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</row>
    <row r="126" spans="1:42" x14ac:dyDescent="0.5">
      <c r="A126" s="21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</row>
    <row r="127" spans="1:42" x14ac:dyDescent="0.5">
      <c r="A127" s="21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</row>
    <row r="128" spans="1:42" x14ac:dyDescent="0.5">
      <c r="A128" s="21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</row>
    <row r="129" spans="1:42" x14ac:dyDescent="0.5">
      <c r="A129" s="21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</row>
    <row r="130" spans="1:42" x14ac:dyDescent="0.5">
      <c r="A130" s="21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</row>
    <row r="131" spans="1:42" x14ac:dyDescent="0.5">
      <c r="A131" s="21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</row>
    <row r="132" spans="1:42" x14ac:dyDescent="0.5">
      <c r="A132" s="21"/>
      <c r="K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</row>
    <row r="133" spans="1:42" x14ac:dyDescent="0.5">
      <c r="A133" s="21"/>
    </row>
    <row r="134" spans="1:42" x14ac:dyDescent="0.5">
      <c r="A134" s="21"/>
    </row>
    <row r="135" spans="1:42" x14ac:dyDescent="0.5">
      <c r="A135" s="21"/>
    </row>
    <row r="136" spans="1:42" x14ac:dyDescent="0.5">
      <c r="A136" s="21"/>
    </row>
    <row r="137" spans="1:42" x14ac:dyDescent="0.5">
      <c r="A137" s="21"/>
    </row>
    <row r="138" spans="1:42" x14ac:dyDescent="0.5">
      <c r="A138" s="21"/>
    </row>
    <row r="139" spans="1:42" x14ac:dyDescent="0.5">
      <c r="A139" s="21"/>
    </row>
    <row r="140" spans="1:42" x14ac:dyDescent="0.5">
      <c r="A140" s="21"/>
    </row>
    <row r="141" spans="1:42" x14ac:dyDescent="0.5">
      <c r="A141" s="21"/>
    </row>
    <row r="142" spans="1:42" x14ac:dyDescent="0.5">
      <c r="A142" s="21"/>
    </row>
    <row r="143" spans="1:42" x14ac:dyDescent="0.5">
      <c r="A143" s="21"/>
    </row>
    <row r="144" spans="1:42" x14ac:dyDescent="0.5">
      <c r="A144" s="21"/>
    </row>
    <row r="145" spans="1:1" x14ac:dyDescent="0.5">
      <c r="A145" s="21"/>
    </row>
    <row r="146" spans="1:1" x14ac:dyDescent="0.5">
      <c r="A146" s="21"/>
    </row>
    <row r="147" spans="1:1" x14ac:dyDescent="0.5">
      <c r="A147" s="21"/>
    </row>
    <row r="148" spans="1:1" x14ac:dyDescent="0.5">
      <c r="A148" s="21"/>
    </row>
    <row r="149" spans="1:1" x14ac:dyDescent="0.5">
      <c r="A149" s="21"/>
    </row>
    <row r="150" spans="1:1" x14ac:dyDescent="0.5">
      <c r="A150" s="21"/>
    </row>
    <row r="151" spans="1:1" x14ac:dyDescent="0.5">
      <c r="A151" s="21"/>
    </row>
    <row r="152" spans="1:1" x14ac:dyDescent="0.5">
      <c r="A152" s="21"/>
    </row>
    <row r="153" spans="1:1" x14ac:dyDescent="0.5">
      <c r="A153" s="21"/>
    </row>
    <row r="154" spans="1:1" x14ac:dyDescent="0.5">
      <c r="A154" s="21"/>
    </row>
    <row r="155" spans="1:1" x14ac:dyDescent="0.5">
      <c r="A155" s="21"/>
    </row>
    <row r="156" spans="1:1" x14ac:dyDescent="0.5">
      <c r="A156" s="21"/>
    </row>
    <row r="157" spans="1:1" x14ac:dyDescent="0.5">
      <c r="A157" s="21"/>
    </row>
    <row r="158" spans="1:1" x14ac:dyDescent="0.5">
      <c r="A158" s="21"/>
    </row>
    <row r="159" spans="1:1" x14ac:dyDescent="0.5">
      <c r="A159" s="21"/>
    </row>
    <row r="160" spans="1:1" x14ac:dyDescent="0.5">
      <c r="A160" s="21"/>
    </row>
    <row r="161" spans="1:1" x14ac:dyDescent="0.5">
      <c r="A161" s="21"/>
    </row>
    <row r="162" spans="1:1" x14ac:dyDescent="0.5">
      <c r="A162" s="21"/>
    </row>
    <row r="163" spans="1:1" x14ac:dyDescent="0.5">
      <c r="A163" s="21"/>
    </row>
    <row r="164" spans="1:1" x14ac:dyDescent="0.5">
      <c r="A164" s="21"/>
    </row>
    <row r="165" spans="1:1" x14ac:dyDescent="0.5">
      <c r="A165" s="21"/>
    </row>
    <row r="166" spans="1:1" x14ac:dyDescent="0.5">
      <c r="A166" s="21"/>
    </row>
    <row r="167" spans="1:1" x14ac:dyDescent="0.5">
      <c r="A167" s="21"/>
    </row>
    <row r="168" spans="1:1" x14ac:dyDescent="0.5">
      <c r="A168" s="21"/>
    </row>
    <row r="169" spans="1:1" x14ac:dyDescent="0.5">
      <c r="A169" s="21"/>
    </row>
    <row r="170" spans="1:1" x14ac:dyDescent="0.5">
      <c r="A170" s="21"/>
    </row>
    <row r="171" spans="1:1" x14ac:dyDescent="0.5">
      <c r="A171" s="21"/>
    </row>
  </sheetData>
  <mergeCells count="32">
    <mergeCell ref="AG4:AL4"/>
    <mergeCell ref="M4:M5"/>
    <mergeCell ref="B4:B5"/>
    <mergeCell ref="W4:W5"/>
    <mergeCell ref="F4:F5"/>
    <mergeCell ref="Y4:Y5"/>
    <mergeCell ref="N4:N5"/>
    <mergeCell ref="H4:H5"/>
    <mergeCell ref="P4:P5"/>
    <mergeCell ref="AC4:AC5"/>
    <mergeCell ref="L4:L5"/>
    <mergeCell ref="AE4:AE118"/>
    <mergeCell ref="X4:X5"/>
    <mergeCell ref="G4:G5"/>
    <mergeCell ref="Z4:Z5"/>
    <mergeCell ref="I4:I5"/>
    <mergeCell ref="K4:K5"/>
    <mergeCell ref="S4:S5"/>
    <mergeCell ref="U4:U5"/>
    <mergeCell ref="A1:B1"/>
    <mergeCell ref="Q4:Q5"/>
    <mergeCell ref="A4:A118"/>
    <mergeCell ref="D4:D5"/>
    <mergeCell ref="AA4:AA5"/>
    <mergeCell ref="J4:J5"/>
    <mergeCell ref="R4:R5"/>
    <mergeCell ref="T4:T5"/>
    <mergeCell ref="C4:C5"/>
    <mergeCell ref="E4:E5"/>
    <mergeCell ref="AB4:AB5"/>
    <mergeCell ref="V4:V5"/>
    <mergeCell ref="O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</vt:lpstr>
      <vt:lpstr>Electricity</vt:lpstr>
      <vt:lpstr>Natural Gas</vt:lpstr>
      <vt:lpstr>Wastewater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 Le</dc:creator>
  <cp:lastModifiedBy>Vassily Lombard</cp:lastModifiedBy>
  <dcterms:created xsi:type="dcterms:W3CDTF">2024-02-28T06:46:18Z</dcterms:created>
  <dcterms:modified xsi:type="dcterms:W3CDTF">2025-04-29T17:54:13Z</dcterms:modified>
</cp:coreProperties>
</file>