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Z_9F1DB6B2_9D4A_4D68_A005_D0122D2663B4_.wvu.FilterData">Sheet1!$B$5:$O$43</definedName>
  </definedNames>
  <calcPr/>
  <customWorkbookViews>
    <customWorkbookView activeSheetId="0" maximized="1" tabRatio="600" windowHeight="0" windowWidth="0" guid="{9F1DB6B2-9D4A-4D68-A005-D0122D2663B4}" name="Filter 1"/>
  </customWorkbookViews>
</workbook>
</file>

<file path=xl/sharedStrings.xml><?xml version="1.0" encoding="utf-8"?>
<sst xmlns="http://schemas.openxmlformats.org/spreadsheetml/2006/main" count="63" uniqueCount="57">
  <si>
    <t>PORTFOLIO TRACKER</t>
  </si>
  <si>
    <t>1 BTC =</t>
  </si>
  <si>
    <t>USD</t>
  </si>
  <si>
    <t>BTC holding</t>
  </si>
  <si>
    <t>1 USD =</t>
  </si>
  <si>
    <t>BTC</t>
  </si>
  <si>
    <t>Total BTC worth</t>
  </si>
  <si>
    <t>FILL THESE THREE FEILDS</t>
  </si>
  <si>
    <t xml:space="preserve">1 USD = </t>
  </si>
  <si>
    <t>INR</t>
  </si>
  <si>
    <t>USD worth</t>
  </si>
  <si>
    <t>SNo</t>
  </si>
  <si>
    <t>Name</t>
  </si>
  <si>
    <t>Ticker</t>
  </si>
  <si>
    <t>Exchange</t>
  </si>
  <si>
    <t>Quantity</t>
  </si>
  <si>
    <t>Buy price</t>
  </si>
  <si>
    <t>USD equivalent of buy price</t>
  </si>
  <si>
    <t>Current Price</t>
  </si>
  <si>
    <t>USD equivalent of current price</t>
  </si>
  <si>
    <t>sell price</t>
  </si>
  <si>
    <t>NET profit/loss</t>
  </si>
  <si>
    <t>%change</t>
  </si>
  <si>
    <t>USD change</t>
  </si>
  <si>
    <t>INR change</t>
  </si>
  <si>
    <t>XRP</t>
  </si>
  <si>
    <t xml:space="preserve">Poloniex </t>
  </si>
  <si>
    <t>Total Invst</t>
  </si>
  <si>
    <t>Cur Holding Pr</t>
  </si>
  <si>
    <t>in INR</t>
  </si>
  <si>
    <t>Net Worth INR</t>
  </si>
  <si>
    <t>Net Profit INR</t>
  </si>
  <si>
    <r>
      <t xml:space="preserve">Market Watch </t>
    </r>
    <r>
      <rPr>
        <sz val="9.0"/>
      </rPr>
      <t>(JUST FILL THE TICKER FEILD)</t>
    </r>
  </si>
  <si>
    <t>Rank</t>
  </si>
  <si>
    <t>price BTC</t>
  </si>
  <si>
    <t>price USD</t>
  </si>
  <si>
    <t>24 hr volume</t>
  </si>
  <si>
    <t>%change 1 hr</t>
  </si>
  <si>
    <t>%change 1 day</t>
  </si>
  <si>
    <t>%change 7 days</t>
  </si>
  <si>
    <t>marketCap USD</t>
  </si>
  <si>
    <t>Zilliqa</t>
  </si>
  <si>
    <t>ZIL</t>
  </si>
  <si>
    <t>Tael</t>
  </si>
  <si>
    <t>WABI</t>
  </si>
  <si>
    <t>Nucleus Vision</t>
  </si>
  <si>
    <t>NCASH</t>
  </si>
  <si>
    <t>TRON</t>
  </si>
  <si>
    <t>TRX</t>
  </si>
  <si>
    <t>aelf</t>
  </si>
  <si>
    <t>ELF</t>
  </si>
  <si>
    <t>Enigma</t>
  </si>
  <si>
    <t>ENG</t>
  </si>
  <si>
    <t>Stratis</t>
  </si>
  <si>
    <t>STRAT</t>
  </si>
  <si>
    <t>SmartCash</t>
  </si>
  <si>
    <t>SMART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</si>
</sst>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0.000000"/>
  </numFmts>
  <fonts count="7">
    <font>
      <sz val="10.0"/>
      <color rgb="FF000000"/>
      <name val="Arial"/>
    </font>
    <font>
      <name val="Consolas"/>
    </font>
    <font>
      <sz val="18.0"/>
      <name val="Consolas"/>
    </font>
    <font/>
    <font>
      <b/>
      <name val="Consolas"/>
    </font>
    <font>
      <sz val="9.0"/>
      <color rgb="FF666666"/>
      <name val="Arial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readingOrder="0" shrinkToFit="0" wrapText="1"/>
    </xf>
    <xf borderId="4" fillId="0" fontId="1" numFmtId="164" xfId="0" applyAlignment="1" applyBorder="1" applyFont="1" applyNumberFormat="1">
      <alignment readingOrder="0"/>
    </xf>
    <xf borderId="5" fillId="3" fontId="4" numFmtId="0" xfId="0" applyAlignment="1" applyBorder="1" applyFont="1">
      <alignment readingOrder="0" shrinkToFit="0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4" fillId="0" fontId="1" numFmtId="164" xfId="0" applyBorder="1" applyFont="1" applyNumberFormat="1"/>
    <xf borderId="4" fillId="0" fontId="1" numFmtId="0" xfId="0" applyBorder="1" applyFont="1"/>
    <xf borderId="5" fillId="2" fontId="1" numFmtId="0" xfId="0" applyAlignment="1" applyBorder="1" applyFont="1">
      <alignment horizontal="center" readingOrder="0"/>
    </xf>
    <xf borderId="10" fillId="0" fontId="3" numFmtId="0" xfId="0" applyBorder="1" applyFont="1"/>
    <xf borderId="0" fillId="0" fontId="4" numFmtId="0" xfId="0" applyAlignment="1" applyFont="1">
      <alignment readingOrder="0" shrinkToFit="0" wrapText="1"/>
    </xf>
    <xf borderId="4" fillId="3" fontId="4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readingOrder="0"/>
    </xf>
    <xf borderId="4" fillId="4" fontId="4" numFmtId="0" xfId="0" applyAlignment="1" applyBorder="1" applyFill="1" applyFont="1">
      <alignment readingOrder="0"/>
    </xf>
    <xf borderId="4" fillId="4" fontId="1" numFmtId="0" xfId="0" applyAlignment="1" applyBorder="1" applyFont="1">
      <alignment readingOrder="0"/>
    </xf>
    <xf borderId="4" fillId="4" fontId="1" numFmtId="164" xfId="0" applyAlignment="1" applyBorder="1" applyFont="1" applyNumberFormat="1">
      <alignment readingOrder="0"/>
    </xf>
    <xf borderId="4" fillId="5" fontId="1" numFmtId="164" xfId="0" applyAlignment="1" applyBorder="1" applyFill="1" applyFont="1" applyNumberFormat="1">
      <alignment readingOrder="0"/>
    </xf>
    <xf borderId="4" fillId="0" fontId="1" numFmtId="0" xfId="0" applyBorder="1" applyFont="1"/>
    <xf borderId="4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6" fontId="5" numFmtId="164" xfId="0" applyAlignment="1" applyFill="1" applyFont="1" applyNumberFormat="1">
      <alignment horizontal="right" readingOrder="0"/>
    </xf>
    <xf borderId="4" fillId="0" fontId="3" numFmtId="0" xfId="0" applyBorder="1" applyFont="1"/>
    <xf borderId="4" fillId="0" fontId="3" numFmtId="0" xfId="0" applyBorder="1" applyFont="1"/>
    <xf borderId="4" fillId="0" fontId="4" numFmtId="0" xfId="0" applyBorder="1" applyFont="1"/>
    <xf borderId="4" fillId="7" fontId="4" numFmtId="0" xfId="0" applyBorder="1" applyFill="1" applyFont="1"/>
    <xf borderId="4" fillId="7" fontId="4" numFmtId="0" xfId="0" applyAlignment="1" applyBorder="1" applyFont="1">
      <alignment readingOrder="0"/>
    </xf>
    <xf borderId="4" fillId="0" fontId="4" numFmtId="164" xfId="0" applyBorder="1" applyFont="1" applyNumberFormat="1"/>
    <xf borderId="5" fillId="2" fontId="2" numFmtId="0" xfId="0" applyAlignment="1" applyBorder="1" applyFont="1">
      <alignment horizontal="center" readingOrder="0"/>
    </xf>
    <xf borderId="4" fillId="5" fontId="1" numFmtId="165" xfId="0" applyAlignment="1" applyBorder="1" applyFont="1" applyNumberForma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.86"/>
    <col customWidth="1" min="2" max="2" width="4.86"/>
    <col customWidth="1" min="3" max="3" width="12.43"/>
    <col customWidth="1" min="4" max="4" width="7.29"/>
    <col customWidth="1" min="5" max="5" width="9.29"/>
    <col customWidth="1" min="6" max="6" width="17.43"/>
    <col customWidth="1" min="7" max="7" width="13.43"/>
    <col customWidth="1" min="8" max="8" width="16.43"/>
    <col customWidth="1" min="9" max="9" width="15.43"/>
    <col customWidth="1" min="10" max="10" width="17.43"/>
    <col customWidth="1" min="11" max="11" width="15.71"/>
    <col customWidth="1" min="12" max="12" width="14.43"/>
    <col customWidth="1" min="13" max="13" width="15.43"/>
    <col customWidth="1" min="14" max="14" width="16.43"/>
    <col customWidth="1" min="15" max="15" width="17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2"/>
      <c r="B2" s="3" t="s">
        <v>0</v>
      </c>
      <c r="C2" s="4"/>
      <c r="D2" s="4"/>
      <c r="E2" s="4"/>
      <c r="F2" s="4"/>
      <c r="G2" s="4"/>
      <c r="H2" s="5"/>
      <c r="I2" s="6" t="s">
        <v>1</v>
      </c>
      <c r="J2" s="7">
        <v>3665.4422749</v>
      </c>
      <c r="K2" s="6" t="s">
        <v>2</v>
      </c>
      <c r="L2" s="8" t="s">
        <v>3</v>
      </c>
      <c r="M2" s="9"/>
      <c r="N2" s="7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2"/>
      <c r="B3" s="10"/>
      <c r="C3" s="11"/>
      <c r="D3" s="11"/>
      <c r="E3" s="11"/>
      <c r="F3" s="11"/>
      <c r="G3" s="11"/>
      <c r="H3" s="12"/>
      <c r="I3" s="6" t="s">
        <v>4</v>
      </c>
      <c r="J3" s="13">
        <f>1/J2</f>
        <v>0.0002728183736</v>
      </c>
      <c r="K3" s="6" t="s">
        <v>5</v>
      </c>
      <c r="L3" s="8" t="s">
        <v>6</v>
      </c>
      <c r="M3" s="9"/>
      <c r="N3" s="7">
        <f>N2+(I6*F6 + I7*F7)</f>
        <v>0.008914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8.0" customHeight="1">
      <c r="A4" s="2"/>
      <c r="B4" s="14"/>
      <c r="C4" s="14"/>
      <c r="D4" s="15" t="s">
        <v>7</v>
      </c>
      <c r="E4" s="16"/>
      <c r="F4" s="16"/>
      <c r="G4" s="9"/>
      <c r="H4" s="14"/>
      <c r="I4" s="6" t="s">
        <v>8</v>
      </c>
      <c r="J4" s="13">
        <f>IFERROR(__xludf.DUMMYFUNCTION("GOOGLEFINANCE((""CURRENCY:USDINR""))"),71.25500000000001)</f>
        <v>71.255</v>
      </c>
      <c r="K4" s="6" t="s">
        <v>9</v>
      </c>
      <c r="L4" s="8" t="s">
        <v>10</v>
      </c>
      <c r="M4" s="9"/>
      <c r="N4" s="7">
        <f>N3*J2</f>
        <v>32.67375244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34.5" customHeight="1">
      <c r="A5" s="17"/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17</v>
      </c>
      <c r="I5" s="6" t="s">
        <v>18</v>
      </c>
      <c r="J5" s="6" t="s">
        <v>19</v>
      </c>
      <c r="K5" s="6" t="s">
        <v>20</v>
      </c>
      <c r="L5" s="6" t="s">
        <v>21</v>
      </c>
      <c r="M5" s="6" t="s">
        <v>22</v>
      </c>
      <c r="N5" s="6" t="s">
        <v>23</v>
      </c>
      <c r="O5" s="18" t="s">
        <v>24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"/>
      <c r="AD5" s="2"/>
    </row>
    <row r="6">
      <c r="A6" s="1"/>
      <c r="B6" s="20">
        <v>1.0</v>
      </c>
      <c r="C6" s="21" t="s">
        <v>25</v>
      </c>
      <c r="D6" s="21" t="s">
        <v>25</v>
      </c>
      <c r="E6" s="22" t="s">
        <v>26</v>
      </c>
      <c r="F6" s="23">
        <v>100.0</v>
      </c>
      <c r="G6" s="23">
        <v>8.902E-5</v>
      </c>
      <c r="H6" s="23">
        <f>G6*J2*F6</f>
        <v>32.62976713</v>
      </c>
      <c r="I6" s="24">
        <v>8.914E-5</v>
      </c>
      <c r="J6" s="25">
        <f>F6*I6*J2</f>
        <v>32.67375244</v>
      </c>
      <c r="K6" s="20">
        <v>0.0</v>
      </c>
      <c r="L6" s="14">
        <f>IF(K6=0,0, (F6*(K6-G6)*J2))</f>
        <v>0</v>
      </c>
      <c r="M6" s="14">
        <f t="shared" ref="M6:M18" si="1">IF(K6=0,(((I6-G6)/G6)*100), (((K6-G6)/G6)*100))</f>
        <v>0.1348011683</v>
      </c>
      <c r="N6" s="13">
        <f t="shared" ref="N6:N18" si="2">IF(L6=0,(J6-H6), L6)</f>
        <v>0.0439853073</v>
      </c>
      <c r="O6" s="13">
        <f>N6*J4</f>
        <v>3.134173072</v>
      </c>
      <c r="P6" s="2" t="str">
        <f t="shared" ref="P6:P18" si="3">D6</f>
        <v>XRP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1"/>
      <c r="B7" s="20">
        <v>2.0</v>
      </c>
      <c r="C7" s="26"/>
      <c r="D7" s="27"/>
      <c r="E7" s="27"/>
      <c r="F7" s="7"/>
      <c r="G7" s="7"/>
      <c r="H7" s="7">
        <f>G7*F7*J2</f>
        <v>0</v>
      </c>
      <c r="I7" s="24"/>
      <c r="J7" s="14">
        <f>I7*F7*J2</f>
        <v>0</v>
      </c>
      <c r="K7" s="20">
        <v>0.0</v>
      </c>
      <c r="L7" s="14">
        <f>IF(K7=0,0, (F7*(K7-G7)*J2))</f>
        <v>0</v>
      </c>
      <c r="M7" s="14" t="str">
        <f t="shared" si="1"/>
        <v>#DIV/0!</v>
      </c>
      <c r="N7" s="13">
        <f t="shared" si="2"/>
        <v>0</v>
      </c>
      <c r="O7" s="13">
        <f>N7*J4</f>
        <v>0</v>
      </c>
      <c r="P7" s="2" t="str">
        <f t="shared" si="3"/>
        <v/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"/>
      <c r="B8" s="20">
        <v>3.0</v>
      </c>
      <c r="C8" s="27"/>
      <c r="D8" s="27"/>
      <c r="E8" s="27"/>
      <c r="F8" s="7"/>
      <c r="G8" s="7"/>
      <c r="H8" s="7">
        <f>F8*G8*J2</f>
        <v>0</v>
      </c>
      <c r="I8" s="24"/>
      <c r="J8" s="20">
        <f>I8*F8*J2</f>
        <v>0</v>
      </c>
      <c r="K8" s="20">
        <v>0.0</v>
      </c>
      <c r="L8" s="14">
        <f>IF(K8=0,0, (F8*(K8-G8)*J2))</f>
        <v>0</v>
      </c>
      <c r="M8" s="14" t="str">
        <f t="shared" si="1"/>
        <v>#DIV/0!</v>
      </c>
      <c r="N8" s="13">
        <f t="shared" si="2"/>
        <v>0</v>
      </c>
      <c r="O8" s="13">
        <f>N8*J4</f>
        <v>0</v>
      </c>
      <c r="P8" s="2" t="str">
        <f t="shared" si="3"/>
        <v/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"/>
      <c r="B9" s="20">
        <v>4.0</v>
      </c>
      <c r="C9" s="27"/>
      <c r="D9" s="27"/>
      <c r="E9" s="27"/>
      <c r="F9" s="7"/>
      <c r="G9" s="7"/>
      <c r="H9" s="7">
        <f>G9*F9*J2</f>
        <v>0</v>
      </c>
      <c r="I9" s="24"/>
      <c r="J9" s="20">
        <f>F9*I9*J2</f>
        <v>0</v>
      </c>
      <c r="K9" s="20">
        <v>0.0</v>
      </c>
      <c r="L9" s="14">
        <f>IF(K9=0,0, (F9*(K9-G9)*J2))</f>
        <v>0</v>
      </c>
      <c r="M9" s="14" t="str">
        <f t="shared" si="1"/>
        <v>#DIV/0!</v>
      </c>
      <c r="N9" s="13">
        <f t="shared" si="2"/>
        <v>0</v>
      </c>
      <c r="O9" s="13">
        <f>N9*J4</f>
        <v>0</v>
      </c>
      <c r="P9" s="2" t="str">
        <f t="shared" si="3"/>
        <v/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2"/>
      <c r="B10" s="20">
        <v>5.0</v>
      </c>
      <c r="C10" s="26"/>
      <c r="D10" s="27"/>
      <c r="E10" s="27"/>
      <c r="F10" s="7"/>
      <c r="G10" s="7"/>
      <c r="H10" s="7">
        <f>F10*G10*J2</f>
        <v>0</v>
      </c>
      <c r="I10" s="24"/>
      <c r="J10" s="20">
        <f>F10*I10*J2</f>
        <v>0</v>
      </c>
      <c r="K10" s="20">
        <v>0.0</v>
      </c>
      <c r="L10" s="14">
        <f>IF(K10=0,0, (F10*(K10-G10)*J2))</f>
        <v>0</v>
      </c>
      <c r="M10" s="14" t="str">
        <f t="shared" si="1"/>
        <v>#DIV/0!</v>
      </c>
      <c r="N10" s="13">
        <f t="shared" si="2"/>
        <v>0</v>
      </c>
      <c r="O10" s="13">
        <f>N10*J4</f>
        <v>0</v>
      </c>
      <c r="P10" s="2" t="str">
        <f t="shared" si="3"/>
        <v/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2"/>
      <c r="B11" s="20">
        <v>6.0</v>
      </c>
      <c r="C11" s="26"/>
      <c r="D11" s="27"/>
      <c r="E11" s="27"/>
      <c r="F11" s="28"/>
      <c r="G11" s="7"/>
      <c r="H11" s="7">
        <f>F11*G11*J2</f>
        <v>0</v>
      </c>
      <c r="I11" s="24"/>
      <c r="J11" s="20">
        <f>F11*I11*J2</f>
        <v>0</v>
      </c>
      <c r="K11" s="20"/>
      <c r="L11" s="14">
        <f>IF(K11=0,0, (F11*(K11-G11)*J2))</f>
        <v>0</v>
      </c>
      <c r="M11" s="14" t="str">
        <f t="shared" si="1"/>
        <v>#DIV/0!</v>
      </c>
      <c r="N11" s="13">
        <f t="shared" si="2"/>
        <v>0</v>
      </c>
      <c r="O11" s="13">
        <f>N11*J4</f>
        <v>0</v>
      </c>
      <c r="P11" s="2" t="str">
        <f t="shared" si="3"/>
        <v/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0">
        <v>7.0</v>
      </c>
      <c r="C12" s="26"/>
      <c r="D12" s="27"/>
      <c r="E12" s="27"/>
      <c r="F12" s="7"/>
      <c r="G12" s="7"/>
      <c r="H12" s="7">
        <f>F12*G12*J2</f>
        <v>0</v>
      </c>
      <c r="I12" s="24"/>
      <c r="J12" s="20">
        <f>F12*I12*J2</f>
        <v>0</v>
      </c>
      <c r="K12" s="20">
        <v>0.0</v>
      </c>
      <c r="L12" s="14">
        <f>IF(K12=0,0, (F12*(K12-G12)*J2))</f>
        <v>0</v>
      </c>
      <c r="M12" s="14" t="str">
        <f t="shared" si="1"/>
        <v>#DIV/0!</v>
      </c>
      <c r="N12" s="13">
        <f t="shared" si="2"/>
        <v>0</v>
      </c>
      <c r="O12" s="13">
        <f>N12*J4</f>
        <v>0</v>
      </c>
      <c r="P12" s="2" t="str">
        <f t="shared" si="3"/>
        <v/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20">
        <v>8.0</v>
      </c>
      <c r="C13" s="26"/>
      <c r="D13" s="27"/>
      <c r="E13" s="27"/>
      <c r="F13" s="13"/>
      <c r="G13" s="7"/>
      <c r="H13" s="7"/>
      <c r="I13" s="24"/>
      <c r="J13" s="20">
        <f>F13*I13*J2</f>
        <v>0</v>
      </c>
      <c r="K13" s="20">
        <v>0.0</v>
      </c>
      <c r="L13" s="14">
        <f>IF(K13=0,0, (F13*(K13-G13)*J2))</f>
        <v>0</v>
      </c>
      <c r="M13" s="14" t="str">
        <f t="shared" si="1"/>
        <v>#DIV/0!</v>
      </c>
      <c r="N13" s="13">
        <f t="shared" si="2"/>
        <v>0</v>
      </c>
      <c r="O13" s="13">
        <f>N13*J4</f>
        <v>0</v>
      </c>
      <c r="P13" s="2" t="str">
        <f t="shared" si="3"/>
        <v/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hidden="1">
      <c r="A14" s="2"/>
      <c r="B14" s="20">
        <v>9.0</v>
      </c>
      <c r="C14" s="29"/>
      <c r="D14" s="27"/>
      <c r="E14" s="20"/>
      <c r="F14" s="7"/>
      <c r="G14" s="7"/>
      <c r="H14" s="7"/>
      <c r="I14" s="24"/>
      <c r="J14" s="20">
        <f>F14*I14*J2</f>
        <v>0</v>
      </c>
      <c r="K14" s="20">
        <v>0.0</v>
      </c>
      <c r="L14" s="14">
        <f>IF(K14=0,0, (F14*(K14-G14)*J2))</f>
        <v>0</v>
      </c>
      <c r="M14" s="14" t="str">
        <f t="shared" si="1"/>
        <v>#DIV/0!</v>
      </c>
      <c r="N14" s="13">
        <f t="shared" si="2"/>
        <v>0</v>
      </c>
      <c r="O14" s="13">
        <f>N14*J4</f>
        <v>0</v>
      </c>
      <c r="P14" s="2" t="str">
        <f t="shared" si="3"/>
        <v/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hidden="1">
      <c r="A15" s="2"/>
      <c r="B15" s="20">
        <v>10.0</v>
      </c>
      <c r="C15" s="29"/>
      <c r="D15" s="27"/>
      <c r="E15" s="20"/>
      <c r="F15" s="7"/>
      <c r="G15" s="7"/>
      <c r="H15" s="7"/>
      <c r="I15" s="24"/>
      <c r="J15" s="20">
        <f>F15*I15*J2</f>
        <v>0</v>
      </c>
      <c r="K15" s="20">
        <v>0.0</v>
      </c>
      <c r="L15" s="14">
        <f>IF(K15=0,0, (F15*(K15-G15)*J2))</f>
        <v>0</v>
      </c>
      <c r="M15" s="14" t="str">
        <f t="shared" si="1"/>
        <v>#DIV/0!</v>
      </c>
      <c r="N15" s="13">
        <f t="shared" si="2"/>
        <v>0</v>
      </c>
      <c r="O15" s="13">
        <f>N15*J4</f>
        <v>0</v>
      </c>
      <c r="P15" s="2" t="str">
        <f t="shared" si="3"/>
        <v/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hidden="1">
      <c r="A16" s="2"/>
      <c r="B16" s="20">
        <v>11.0</v>
      </c>
      <c r="C16" s="29"/>
      <c r="D16" s="27"/>
      <c r="E16" s="20"/>
      <c r="F16" s="13"/>
      <c r="G16" s="13"/>
      <c r="H16" s="7"/>
      <c r="I16" s="24"/>
      <c r="J16" s="20">
        <f>F16*I16*J2</f>
        <v>0</v>
      </c>
      <c r="K16" s="20">
        <v>0.0</v>
      </c>
      <c r="L16" s="14">
        <f>IF(K16=0,0, (F16*(K16-G16)*J2))</f>
        <v>0</v>
      </c>
      <c r="M16" s="14" t="str">
        <f t="shared" si="1"/>
        <v>#DIV/0!</v>
      </c>
      <c r="N16" s="13">
        <f t="shared" si="2"/>
        <v>0</v>
      </c>
      <c r="O16" s="13">
        <f>N16*J4</f>
        <v>0</v>
      </c>
      <c r="P16" s="2" t="str">
        <f t="shared" si="3"/>
        <v/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hidden="1">
      <c r="A17" s="2"/>
      <c r="B17" s="20">
        <v>12.0</v>
      </c>
      <c r="C17" s="29"/>
      <c r="D17" s="27"/>
      <c r="E17" s="20"/>
      <c r="F17" s="7"/>
      <c r="G17" s="7"/>
      <c r="H17" s="7"/>
      <c r="I17" s="24"/>
      <c r="J17" s="20">
        <f>F17*I17*J2</f>
        <v>0</v>
      </c>
      <c r="K17" s="20">
        <v>0.0</v>
      </c>
      <c r="L17" s="14">
        <f>IF(K17=0,0, (F17*(K17-G17)*J2))</f>
        <v>0</v>
      </c>
      <c r="M17" s="14" t="str">
        <f t="shared" si="1"/>
        <v>#DIV/0!</v>
      </c>
      <c r="N17" s="13">
        <f t="shared" si="2"/>
        <v>0</v>
      </c>
      <c r="O17" s="13">
        <f>N17*J4</f>
        <v>0</v>
      </c>
      <c r="P17" s="2" t="str">
        <f t="shared" si="3"/>
        <v/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hidden="1">
      <c r="A18" s="2"/>
      <c r="B18" s="20">
        <v>13.0</v>
      </c>
      <c r="C18" s="30"/>
      <c r="D18" s="31"/>
      <c r="E18" s="14"/>
      <c r="F18" s="13"/>
      <c r="G18" s="7"/>
      <c r="H18" s="7"/>
      <c r="I18" s="24"/>
      <c r="J18" s="20">
        <f>F18*I18*J2</f>
        <v>0</v>
      </c>
      <c r="K18" s="20">
        <v>0.0</v>
      </c>
      <c r="L18" s="14">
        <f>IF(K18=0,0, (F18*(K18-G18)*J2))</f>
        <v>0</v>
      </c>
      <c r="M18" s="14" t="str">
        <f t="shared" si="1"/>
        <v>#DIV/0!</v>
      </c>
      <c r="N18" s="13">
        <f t="shared" si="2"/>
        <v>0</v>
      </c>
      <c r="O18" s="13">
        <f>N18*J4</f>
        <v>0</v>
      </c>
      <c r="P18" s="2" t="str">
        <f t="shared" si="3"/>
        <v/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32"/>
      <c r="C19" s="32"/>
      <c r="D19" s="32"/>
      <c r="E19" s="32"/>
      <c r="F19" s="32"/>
      <c r="G19" s="33" t="s">
        <v>27</v>
      </c>
      <c r="H19" s="34">
        <f>SUM(H6:H18)</f>
        <v>32.62976713</v>
      </c>
      <c r="I19" s="33" t="s">
        <v>28</v>
      </c>
      <c r="J19" s="31">
        <f>SUM(J6:J18)</f>
        <v>32.67375244</v>
      </c>
      <c r="K19" s="32"/>
      <c r="L19" s="32"/>
      <c r="M19" s="32"/>
      <c r="N19" s="34">
        <f>SUM(N6:N18)</f>
        <v>0.0439853073</v>
      </c>
      <c r="O19" s="3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32"/>
      <c r="C20" s="32"/>
      <c r="D20" s="32"/>
      <c r="E20" s="32"/>
      <c r="F20" s="32"/>
      <c r="G20" s="33" t="s">
        <v>29</v>
      </c>
      <c r="H20" s="31">
        <f>H19*J4</f>
        <v>2325.034057</v>
      </c>
      <c r="I20" s="33" t="s">
        <v>30</v>
      </c>
      <c r="J20" s="31">
        <f>J19*J4</f>
        <v>2328.16823</v>
      </c>
      <c r="K20" s="33"/>
      <c r="L20" s="33"/>
      <c r="M20" s="33" t="s">
        <v>31</v>
      </c>
      <c r="N20" s="31">
        <f>N19*J4</f>
        <v>3.134173072</v>
      </c>
      <c r="O20" s="3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35" t="s">
        <v>32</v>
      </c>
      <c r="C22" s="16"/>
      <c r="D22" s="16"/>
      <c r="E22" s="16"/>
      <c r="F22" s="16"/>
      <c r="G22" s="16"/>
      <c r="H22" s="16"/>
      <c r="I22" s="16"/>
      <c r="J22" s="16"/>
      <c r="K22" s="16"/>
      <c r="L22" s="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6" t="s">
        <v>11</v>
      </c>
      <c r="C23" s="6" t="s">
        <v>12</v>
      </c>
      <c r="D23" s="6" t="s">
        <v>13</v>
      </c>
      <c r="E23" s="6" t="s">
        <v>33</v>
      </c>
      <c r="F23" s="6" t="s">
        <v>34</v>
      </c>
      <c r="G23" s="6" t="s">
        <v>35</v>
      </c>
      <c r="H23" s="6" t="s">
        <v>36</v>
      </c>
      <c r="I23" s="6" t="s">
        <v>37</v>
      </c>
      <c r="J23" s="6" t="s">
        <v>38</v>
      </c>
      <c r="K23" s="6" t="s">
        <v>39</v>
      </c>
      <c r="L23" s="6" t="s">
        <v>40</v>
      </c>
      <c r="M23" s="2"/>
      <c r="N23" s="2"/>
      <c r="O23" s="1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0">
        <v>1.0</v>
      </c>
      <c r="C24" s="27" t="s">
        <v>41</v>
      </c>
      <c r="D24" s="27" t="s">
        <v>42</v>
      </c>
      <c r="E24" s="20">
        <v>31.0</v>
      </c>
      <c r="F24" s="20">
        <v>6.01E-6</v>
      </c>
      <c r="G24" s="36">
        <v>0.0220199338</v>
      </c>
      <c r="H24" s="20">
        <v>1.09016416106E7</v>
      </c>
      <c r="I24" s="20">
        <v>-0.5</v>
      </c>
      <c r="J24" s="20">
        <v>-1.78</v>
      </c>
      <c r="K24" s="20">
        <v>8.33</v>
      </c>
      <c r="L24" s="20">
        <v>1.8041348E8</v>
      </c>
      <c r="M24" s="2" t="str">
        <f t="shared" ref="M24:M43" si="4">C24</f>
        <v>Zilliqa</v>
      </c>
      <c r="N24" s="2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0">
        <v>2.0</v>
      </c>
      <c r="C25" s="27" t="s">
        <v>43</v>
      </c>
      <c r="D25" s="27" t="s">
        <v>44</v>
      </c>
      <c r="E25" s="20">
        <v>263.0</v>
      </c>
      <c r="F25" s="20">
        <v>3.963E-5</v>
      </c>
      <c r="G25" s="36">
        <v>0.1451925229</v>
      </c>
      <c r="H25" s="20">
        <v>6721281.98397</v>
      </c>
      <c r="I25" s="20">
        <v>-0.06</v>
      </c>
      <c r="J25" s="20">
        <v>19.83</v>
      </c>
      <c r="K25" s="20">
        <v>27.38</v>
      </c>
      <c r="L25" s="20">
        <v>8037892.0</v>
      </c>
      <c r="M25" s="2" t="str">
        <f t="shared" si="4"/>
        <v>Tael</v>
      </c>
      <c r="N25" s="2"/>
      <c r="O25" s="2"/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0">
        <v>3.0</v>
      </c>
      <c r="C26" s="27" t="s">
        <v>45</v>
      </c>
      <c r="D26" s="27" t="s">
        <v>46</v>
      </c>
      <c r="E26" s="20">
        <v>226.0</v>
      </c>
      <c r="F26" s="20">
        <v>4.9E-7</v>
      </c>
      <c r="G26" s="36">
        <v>0.0017942861</v>
      </c>
      <c r="H26" s="20">
        <v>175445.814264</v>
      </c>
      <c r="I26" s="20">
        <v>0.36</v>
      </c>
      <c r="J26" s="20">
        <v>0.41</v>
      </c>
      <c r="K26" s="20">
        <v>-0.44</v>
      </c>
      <c r="L26" s="20">
        <v>1.0195298E7</v>
      </c>
      <c r="M26" s="2" t="str">
        <f t="shared" si="4"/>
        <v>Nucleus Vision</v>
      </c>
      <c r="N26" s="2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0">
        <v>4.0</v>
      </c>
      <c r="C27" s="27" t="s">
        <v>47</v>
      </c>
      <c r="D27" s="27" t="s">
        <v>48</v>
      </c>
      <c r="E27" s="20">
        <v>9.0</v>
      </c>
      <c r="F27" s="20">
        <v>6.66E-6</v>
      </c>
      <c r="G27" s="36">
        <v>0.0243836877</v>
      </c>
      <c r="H27" s="20">
        <v>1.60538882469E8</v>
      </c>
      <c r="I27" s="20">
        <v>0.15</v>
      </c>
      <c r="J27" s="20">
        <v>-3.04</v>
      </c>
      <c r="K27" s="20">
        <v>2.64</v>
      </c>
      <c r="L27" s="20">
        <v>1.625229229E9</v>
      </c>
      <c r="M27" s="2" t="str">
        <f t="shared" si="4"/>
        <v>TRON</v>
      </c>
      <c r="N27" s="2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0">
        <v>5.0</v>
      </c>
      <c r="C28" s="27" t="s">
        <v>25</v>
      </c>
      <c r="D28" s="27" t="s">
        <v>25</v>
      </c>
      <c r="E28" s="20">
        <v>2.0</v>
      </c>
      <c r="F28" s="20">
        <v>8.914E-5</v>
      </c>
      <c r="G28" s="36">
        <v>0.3265729008</v>
      </c>
      <c r="H28" s="20">
        <v>4.00788464016E8</v>
      </c>
      <c r="I28" s="20">
        <v>-0.2</v>
      </c>
      <c r="J28" s="20">
        <v>-0.4</v>
      </c>
      <c r="K28" s="20">
        <v>-1.95</v>
      </c>
      <c r="L28" s="20">
        <v>1.3402684142E10</v>
      </c>
      <c r="M28" s="2" t="str">
        <f t="shared" si="4"/>
        <v>XRP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0">
        <v>6.0</v>
      </c>
      <c r="C29" s="27" t="s">
        <v>49</v>
      </c>
      <c r="D29" s="27" t="s">
        <v>50</v>
      </c>
      <c r="E29" s="20">
        <v>105.0</v>
      </c>
      <c r="F29" s="20">
        <v>3.082E-5</v>
      </c>
      <c r="G29" s="36">
        <v>0.1127913251</v>
      </c>
      <c r="H29" s="20">
        <v>2367484.29147</v>
      </c>
      <c r="I29" s="20">
        <v>1.1</v>
      </c>
      <c r="J29" s="20">
        <v>2.72</v>
      </c>
      <c r="K29" s="20">
        <v>6.89</v>
      </c>
      <c r="L29" s="20">
        <v>3.1581571E7</v>
      </c>
      <c r="M29" s="2" t="str">
        <f t="shared" si="4"/>
        <v>aelf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0">
        <v>7.0</v>
      </c>
      <c r="C30" s="27" t="s">
        <v>51</v>
      </c>
      <c r="D30" s="27" t="s">
        <v>52</v>
      </c>
      <c r="E30" s="20">
        <v>135.0</v>
      </c>
      <c r="F30" s="20">
        <v>7.84E-5</v>
      </c>
      <c r="G30" s="36">
        <v>0.2872222545</v>
      </c>
      <c r="H30" s="20">
        <v>1492389.12212</v>
      </c>
      <c r="I30" s="20">
        <v>-0.12</v>
      </c>
      <c r="J30" s="20">
        <v>-6.09</v>
      </c>
      <c r="K30" s="20">
        <v>-3.06</v>
      </c>
      <c r="L30" s="20">
        <v>2.1494614E7</v>
      </c>
      <c r="M30" s="2" t="str">
        <f t="shared" si="4"/>
        <v>Enigma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0">
        <v>8.0</v>
      </c>
      <c r="C31" s="37" t="s">
        <v>53</v>
      </c>
      <c r="D31" s="27" t="s">
        <v>54</v>
      </c>
      <c r="E31" s="20">
        <v>48.0</v>
      </c>
      <c r="F31" s="20">
        <v>2.7374E-4</v>
      </c>
      <c r="G31" s="36">
        <v>1.00292925</v>
      </c>
      <c r="H31" s="20">
        <v>2363448.18226</v>
      </c>
      <c r="I31" s="20">
        <v>0.24</v>
      </c>
      <c r="J31" s="20">
        <v>-6.04</v>
      </c>
      <c r="K31" s="20">
        <v>10.48</v>
      </c>
      <c r="L31" s="20">
        <v>9.9468248E7</v>
      </c>
      <c r="M31" s="2" t="str">
        <f t="shared" si="4"/>
        <v>Stratis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0">
        <v>9.0</v>
      </c>
      <c r="C32" s="27" t="s">
        <v>55</v>
      </c>
      <c r="D32" s="27" t="s">
        <v>56</v>
      </c>
      <c r="E32" s="20">
        <v>199.0</v>
      </c>
      <c r="F32" s="20">
        <v>3.2E-6</v>
      </c>
      <c r="G32" s="36">
        <v>0.0117249345</v>
      </c>
      <c r="H32" s="20">
        <v>182167.549613</v>
      </c>
      <c r="I32" s="20">
        <v>-0.14</v>
      </c>
      <c r="J32" s="20">
        <v>-0.33</v>
      </c>
      <c r="K32" s="20">
        <v>-7.37</v>
      </c>
      <c r="L32" s="20">
        <v>1.235542E7</v>
      </c>
      <c r="M32" s="2" t="str">
        <f t="shared" si="4"/>
        <v>SmartCash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0">
        <v>10.0</v>
      </c>
      <c r="C33" s="27"/>
      <c r="D33" s="27"/>
      <c r="E33" s="20"/>
      <c r="F33" s="20"/>
      <c r="G33" s="36"/>
      <c r="H33" s="20"/>
      <c r="I33" s="20"/>
      <c r="J33" s="20"/>
      <c r="K33" s="20"/>
      <c r="L33" s="20"/>
      <c r="M33" s="2" t="str">
        <f t="shared" si="4"/>
        <v/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1"/>
      <c r="B34" s="20">
        <v>11.0</v>
      </c>
      <c r="C34" s="27"/>
      <c r="D34" s="27"/>
      <c r="E34" s="20"/>
      <c r="F34" s="20"/>
      <c r="G34" s="20"/>
      <c r="H34" s="20"/>
      <c r="I34" s="20"/>
      <c r="J34" s="20"/>
      <c r="K34" s="20"/>
      <c r="L34" s="20"/>
      <c r="M34" s="2" t="str">
        <f t="shared" si="4"/>
        <v/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0">
        <v>12.0</v>
      </c>
      <c r="C35" s="27"/>
      <c r="D35" s="27"/>
      <c r="E35" s="20"/>
      <c r="F35" s="20"/>
      <c r="G35" s="20"/>
      <c r="H35" s="20"/>
      <c r="I35" s="20"/>
      <c r="J35" s="20"/>
      <c r="K35" s="20"/>
      <c r="L35" s="20"/>
      <c r="M35" s="2" t="str">
        <f t="shared" si="4"/>
        <v/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0">
        <v>13.0</v>
      </c>
      <c r="C36" s="31"/>
      <c r="D36" s="27"/>
      <c r="E36" s="14"/>
      <c r="F36" s="14"/>
      <c r="G36" s="14"/>
      <c r="H36" s="14"/>
      <c r="I36" s="14"/>
      <c r="J36" s="14"/>
      <c r="K36" s="14"/>
      <c r="L36" s="14"/>
      <c r="M36" s="2" t="str">
        <f t="shared" si="4"/>
        <v/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0">
        <v>14.0</v>
      </c>
      <c r="C37" s="31"/>
      <c r="D37" s="31"/>
      <c r="E37" s="14"/>
      <c r="F37" s="14"/>
      <c r="G37" s="14"/>
      <c r="H37" s="14"/>
      <c r="I37" s="14"/>
      <c r="J37" s="14"/>
      <c r="K37" s="14"/>
      <c r="L37" s="14"/>
      <c r="M37" s="2" t="str">
        <f t="shared" si="4"/>
        <v/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0">
        <v>15.0</v>
      </c>
      <c r="C38" s="31"/>
      <c r="D38" s="31"/>
      <c r="E38" s="14"/>
      <c r="F38" s="14"/>
      <c r="G38" s="14"/>
      <c r="H38" s="14"/>
      <c r="I38" s="14"/>
      <c r="J38" s="14"/>
      <c r="K38" s="14"/>
      <c r="L38" s="14"/>
      <c r="M38" s="2" t="str">
        <f t="shared" si="4"/>
        <v/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0">
        <v>16.0</v>
      </c>
      <c r="C39" s="31"/>
      <c r="D39" s="31"/>
      <c r="E39" s="14"/>
      <c r="F39" s="14"/>
      <c r="G39" s="14"/>
      <c r="H39" s="14"/>
      <c r="I39" s="14"/>
      <c r="J39" s="14"/>
      <c r="K39" s="14"/>
      <c r="L39" s="14"/>
      <c r="M39" s="2" t="str">
        <f t="shared" si="4"/>
        <v/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0">
        <v>17.0</v>
      </c>
      <c r="C40" s="31"/>
      <c r="D40" s="31"/>
      <c r="E40" s="14"/>
      <c r="F40" s="14"/>
      <c r="G40" s="14"/>
      <c r="H40" s="14"/>
      <c r="I40" s="14"/>
      <c r="J40" s="14"/>
      <c r="K40" s="14"/>
      <c r="L40" s="14"/>
      <c r="M40" s="2" t="str">
        <f t="shared" si="4"/>
        <v/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0">
        <v>18.0</v>
      </c>
      <c r="C41" s="31"/>
      <c r="D41" s="31"/>
      <c r="E41" s="14"/>
      <c r="F41" s="14"/>
      <c r="G41" s="14"/>
      <c r="H41" s="14"/>
      <c r="I41" s="14"/>
      <c r="J41" s="14"/>
      <c r="K41" s="14"/>
      <c r="L41" s="14"/>
      <c r="M41" s="2" t="str">
        <f t="shared" si="4"/>
        <v/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0">
        <v>19.0</v>
      </c>
      <c r="C42" s="31"/>
      <c r="D42" s="31"/>
      <c r="E42" s="14"/>
      <c r="F42" s="14"/>
      <c r="G42" s="14"/>
      <c r="H42" s="14"/>
      <c r="I42" s="14"/>
      <c r="J42" s="14"/>
      <c r="K42" s="14"/>
      <c r="L42" s="14"/>
      <c r="M42" s="2" t="str">
        <f t="shared" si="4"/>
        <v/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0">
        <v>20.0</v>
      </c>
      <c r="C43" s="31"/>
      <c r="D43" s="31"/>
      <c r="E43" s="14"/>
      <c r="F43" s="14"/>
      <c r="G43" s="14"/>
      <c r="H43" s="14"/>
      <c r="I43" s="14"/>
      <c r="J43" s="14"/>
      <c r="K43" s="14"/>
      <c r="L43" s="14"/>
      <c r="M43" s="2" t="str">
        <f t="shared" si="4"/>
        <v/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</sheetData>
  <customSheetViews>
    <customSheetView guid="{9F1DB6B2-9D4A-4D68-A005-D0122D2663B4}" filter="1" showAutoFilter="1">
      <autoFilter ref="$B$5:$O$43"/>
    </customSheetView>
  </customSheetViews>
  <mergeCells count="6">
    <mergeCell ref="B22:L22"/>
    <mergeCell ref="L4:M4"/>
    <mergeCell ref="L3:M3"/>
    <mergeCell ref="L2:M2"/>
    <mergeCell ref="B2:H3"/>
    <mergeCell ref="D4:G4"/>
  </mergeCells>
  <conditionalFormatting sqref="J2:J4 N2:N4 K6:M18 N6:N20 O6:O18 H19:H20 J19:J20 I24:K33">
    <cfRule type="cellIs" dxfId="0" priority="1" operator="greaterThanOrEqual">
      <formula>0</formula>
    </cfRule>
  </conditionalFormatting>
  <conditionalFormatting sqref="J2:J4 N2:N4 K6:M18 N6:N20 O6:O18 H19:H20 J19:J20 I24:K33">
    <cfRule type="cellIs" dxfId="1" priority="2" operator="less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