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.X\Documents\Python Classes\MachineLearning\data\"/>
    </mc:Choice>
  </mc:AlternateContent>
  <bookViews>
    <workbookView xWindow="0" yWindow="0" windowWidth="20490" windowHeight="9045" tabRatio="694" firstSheet="1" activeTab="1"/>
  </bookViews>
  <sheets>
    <sheet name="Expectations" sheetId="23" r:id="rId1"/>
    <sheet name="continuous Summary" sheetId="6" r:id="rId2"/>
    <sheet name="correlation" sheetId="8" r:id="rId3"/>
    <sheet name="Variable Reduction Steps" sheetId="19" r:id="rId4"/>
    <sheet name="Split the data into train-Test" sheetId="22" r:id="rId5"/>
    <sheet name="Model Output" sheetId="14" r:id="rId6"/>
    <sheet name="Decile Analysis" sheetId="15" r:id="rId7"/>
    <sheet name="Gains Tables - Binary Classific" sheetId="25" r:id="rId8"/>
  </sheets>
  <definedNames>
    <definedName name="_xlnm._FilterDatabase" localSheetId="1" hidden="1">'continuous Summary'!#REF!</definedName>
    <definedName name="_xlnm._FilterDatabase" localSheetId="2" hidden="1">correlation!#REF!</definedName>
  </definedNames>
  <calcPr calcId="152511"/>
</workbook>
</file>

<file path=xl/calcChain.xml><?xml version="1.0" encoding="utf-8"?>
<calcChain xmlns="http://schemas.openxmlformats.org/spreadsheetml/2006/main">
  <c r="F29" i="25" l="1"/>
  <c r="D29" i="25"/>
  <c r="G28" i="25"/>
  <c r="E28" i="25"/>
  <c r="G27" i="25"/>
  <c r="E27" i="25"/>
  <c r="G26" i="25"/>
  <c r="E26" i="25"/>
  <c r="G25" i="25"/>
  <c r="E25" i="25"/>
  <c r="G24" i="25"/>
  <c r="E24" i="25"/>
  <c r="G23" i="25"/>
  <c r="E23" i="25"/>
  <c r="G22" i="25"/>
  <c r="E22" i="25"/>
  <c r="G21" i="25"/>
  <c r="E21" i="25"/>
  <c r="G20" i="25"/>
  <c r="E20" i="25"/>
  <c r="G19" i="25"/>
  <c r="E19" i="25"/>
  <c r="F14" i="25"/>
  <c r="D14" i="25"/>
  <c r="F15" i="25" s="1"/>
  <c r="H13" i="25"/>
  <c r="G13" i="25"/>
  <c r="E13" i="25"/>
  <c r="H12" i="25"/>
  <c r="G12" i="25"/>
  <c r="E12" i="25"/>
  <c r="H11" i="25"/>
  <c r="G11" i="25"/>
  <c r="E11" i="25"/>
  <c r="H10" i="25"/>
  <c r="G10" i="25"/>
  <c r="E10" i="25"/>
  <c r="N9" i="25"/>
  <c r="N10" i="25" s="1"/>
  <c r="H9" i="25"/>
  <c r="G9" i="25"/>
  <c r="E9" i="25"/>
  <c r="H8" i="25"/>
  <c r="G8" i="25"/>
  <c r="E8" i="25"/>
  <c r="H7" i="25"/>
  <c r="G7" i="25"/>
  <c r="E7" i="25"/>
  <c r="H6" i="25"/>
  <c r="G6" i="25"/>
  <c r="E6" i="25"/>
  <c r="I5" i="25"/>
  <c r="H5" i="25"/>
  <c r="G5" i="25"/>
  <c r="E5" i="25"/>
  <c r="R4" i="25"/>
  <c r="I4" i="25"/>
  <c r="H4" i="25"/>
  <c r="G4" i="25"/>
  <c r="E4" i="25"/>
  <c r="E14" i="25" s="1"/>
  <c r="J7" i="25" l="1"/>
  <c r="J21" i="25"/>
  <c r="J5" i="25"/>
  <c r="J6" i="25"/>
  <c r="J20" i="25"/>
  <c r="J28" i="25"/>
  <c r="J8" i="25"/>
  <c r="J4" i="25"/>
  <c r="K4" i="25" s="1"/>
  <c r="K5" i="25" s="1"/>
  <c r="K6" i="25" s="1"/>
  <c r="K7" i="25" s="1"/>
  <c r="K8" i="25" s="1"/>
  <c r="H28" i="25"/>
  <c r="H27" i="25"/>
  <c r="H26" i="25"/>
  <c r="H25" i="25"/>
  <c r="H24" i="25"/>
  <c r="H23" i="25"/>
  <c r="H22" i="25"/>
  <c r="H21" i="25"/>
  <c r="H20" i="25"/>
  <c r="H19" i="25"/>
  <c r="I19" i="25" s="1"/>
  <c r="J9" i="25"/>
  <c r="E29" i="25"/>
  <c r="R5" i="25"/>
  <c r="I6" i="25"/>
  <c r="J10" i="25"/>
  <c r="J11" i="25"/>
  <c r="J12" i="25"/>
  <c r="J13" i="25"/>
  <c r="L6" i="25" l="1"/>
  <c r="I7" i="25"/>
  <c r="R6" i="25"/>
  <c r="K9" i="25"/>
  <c r="K10" i="25" s="1"/>
  <c r="K11" i="25" s="1"/>
  <c r="K12" i="25" s="1"/>
  <c r="K13" i="25" s="1"/>
  <c r="L5" i="25"/>
  <c r="L4" i="25"/>
  <c r="I20" i="25"/>
  <c r="R19" i="25"/>
  <c r="J26" i="25"/>
  <c r="J22" i="25"/>
  <c r="J27" i="25"/>
  <c r="J23" i="25"/>
  <c r="J19" i="25"/>
  <c r="K19" i="25" s="1"/>
  <c r="K20" i="25" s="1"/>
  <c r="K21" i="25" s="1"/>
  <c r="K22" i="25" s="1"/>
  <c r="K23" i="25" s="1"/>
  <c r="K24" i="25" s="1"/>
  <c r="K25" i="25" s="1"/>
  <c r="K26" i="25" s="1"/>
  <c r="K27" i="25" s="1"/>
  <c r="K28" i="25" s="1"/>
  <c r="J24" i="25"/>
  <c r="J25" i="25"/>
  <c r="L27" i="14"/>
  <c r="L26" i="14"/>
  <c r="L25" i="14"/>
  <c r="L24" i="14"/>
  <c r="L23" i="14"/>
  <c r="L22" i="14"/>
  <c r="L21" i="14"/>
  <c r="L20" i="14"/>
  <c r="L19" i="14"/>
  <c r="L18" i="14"/>
  <c r="L17" i="14"/>
  <c r="L16" i="14"/>
  <c r="L7" i="25" l="1"/>
  <c r="I8" i="25"/>
  <c r="R7" i="25"/>
  <c r="L19" i="25"/>
  <c r="I21" i="25"/>
  <c r="R20" i="25"/>
  <c r="L20" i="25"/>
  <c r="I22" i="25" l="1"/>
  <c r="R21" i="25"/>
  <c r="L21" i="25"/>
  <c r="L8" i="25"/>
  <c r="I9" i="25"/>
  <c r="R8" i="25"/>
  <c r="I23" i="25" l="1"/>
  <c r="R22" i="25"/>
  <c r="L22" i="25"/>
  <c r="L9" i="25"/>
  <c r="I10" i="25"/>
  <c r="R9" i="25"/>
  <c r="I11" i="25" l="1"/>
  <c r="R10" i="25"/>
  <c r="L10" i="25"/>
  <c r="I24" i="25"/>
  <c r="R23" i="25"/>
  <c r="L23" i="25"/>
  <c r="I12" i="25" l="1"/>
  <c r="R11" i="25"/>
  <c r="L11" i="25"/>
  <c r="I25" i="25"/>
  <c r="R24" i="25"/>
  <c r="L24" i="25"/>
  <c r="I13" i="25" l="1"/>
  <c r="R12" i="25"/>
  <c r="L12" i="25"/>
  <c r="I26" i="25"/>
  <c r="R25" i="25"/>
  <c r="L25" i="25"/>
  <c r="R13" i="25" l="1"/>
  <c r="L13" i="25"/>
  <c r="L14" i="25" s="1"/>
  <c r="I27" i="25"/>
  <c r="R26" i="25"/>
  <c r="L26" i="25"/>
  <c r="I28" i="25" l="1"/>
  <c r="R27" i="25"/>
  <c r="L27" i="25"/>
  <c r="R28" i="25" l="1"/>
  <c r="L28" i="25"/>
  <c r="L29" i="25" s="1"/>
</calcChain>
</file>

<file path=xl/sharedStrings.xml><?xml version="1.0" encoding="utf-8"?>
<sst xmlns="http://schemas.openxmlformats.org/spreadsheetml/2006/main" count="279" uniqueCount="202">
  <si>
    <t>Variable</t>
  </si>
  <si>
    <t>Label</t>
  </si>
  <si>
    <t>N</t>
  </si>
  <si>
    <t>&lt;.0001</t>
  </si>
  <si>
    <t>DF</t>
  </si>
  <si>
    <t>Error</t>
  </si>
  <si>
    <t>Root MSE</t>
  </si>
  <si>
    <t>R-Square</t>
  </si>
  <si>
    <t>Dependent Mean</t>
  </si>
  <si>
    <t>Adj R-Sq</t>
  </si>
  <si>
    <t>Coeff Var</t>
  </si>
  <si>
    <t>Parameter Estimates</t>
  </si>
  <si>
    <t>t Value</t>
  </si>
  <si>
    <t>Pr &gt; |t|</t>
  </si>
  <si>
    <t>Intercept</t>
  </si>
  <si>
    <t>Analysis of Variance</t>
  </si>
  <si>
    <t>Source</t>
  </si>
  <si>
    <t>F Value</t>
  </si>
  <si>
    <t>Pr &gt; F</t>
  </si>
  <si>
    <t>Model</t>
  </si>
  <si>
    <t>Corrected Total</t>
  </si>
  <si>
    <t>absolute SE</t>
  </si>
  <si>
    <t>count</t>
  </si>
  <si>
    <t>Avg_lnSpent</t>
  </si>
  <si>
    <t>Pred_Avg_lnSpent</t>
  </si>
  <si>
    <t>Avg_totspent</t>
  </si>
  <si>
    <t>Pred_Avg_totspent</t>
  </si>
  <si>
    <t>Data for Validation Data set</t>
  </si>
  <si>
    <t>Data for Development Data set</t>
  </si>
  <si>
    <t>Groups</t>
  </si>
  <si>
    <t>Sum of Squares</t>
  </si>
  <si>
    <t>Mean Square</t>
  </si>
  <si>
    <t>Parameter Estimate</t>
  </si>
  <si>
    <t>Standard Error</t>
  </si>
  <si>
    <t>Standardized Estimate</t>
  </si>
  <si>
    <t>Variance Inflation</t>
  </si>
  <si>
    <t>Mathematical Equation:</t>
  </si>
  <si>
    <t>Variable reduction</t>
  </si>
  <si>
    <t>Dimension reduction</t>
  </si>
  <si>
    <t>Business logic</t>
  </si>
  <si>
    <t>If the variable having lots of missings (&gt;25% of observations missing) - drop it</t>
  </si>
  <si>
    <t>if the variables having less variance (CV&lt;0.1), drop it</t>
  </si>
  <si>
    <t>Statistical tests - correlation, anova, chisquare</t>
  </si>
  <si>
    <t>PCA - Principle component analysis - factor analysis</t>
  </si>
  <si>
    <t>F-regression - Regression problems</t>
  </si>
  <si>
    <t>Univariate regression</t>
  </si>
  <si>
    <t>Y &amp; one X each time</t>
  </si>
  <si>
    <t>Kbest technique</t>
  </si>
  <si>
    <t>RFE - Recursive feature elimination (stepwise regression)</t>
  </si>
  <si>
    <t>Decision Trees &amp; RF</t>
  </si>
  <si>
    <t>WOE - Binomial classification problems</t>
  </si>
  <si>
    <t>Total Data</t>
  </si>
  <si>
    <t>TRAIN</t>
  </si>
  <si>
    <t>TEST</t>
  </si>
  <si>
    <t>Process steps Excel/Word/code/ppt</t>
  </si>
  <si>
    <t>Business problem/objective</t>
  </si>
  <si>
    <t>Approach for the problem</t>
  </si>
  <si>
    <t>Type of problem</t>
  </si>
  <si>
    <t>X, Y</t>
  </si>
  <si>
    <t>Algorithms</t>
  </si>
  <si>
    <t>Mechanism to validate</t>
  </si>
  <si>
    <t>Data understanding</t>
  </si>
  <si>
    <t>Distributions</t>
  </si>
  <si>
    <t>Univariate analysis</t>
  </si>
  <si>
    <t>Bivariate analysis</t>
  </si>
  <si>
    <t>Assumptions based on the data understanding</t>
  </si>
  <si>
    <t>Data exploratory analysis</t>
  </si>
  <si>
    <t>Provide detail insights</t>
  </si>
  <si>
    <t>Detailed Data audit report with all the possible outputs (variable level, file level)</t>
  </si>
  <si>
    <t>Detailed data preparations</t>
  </si>
  <si>
    <t>Missing treatment, Outlier treatment, dummies creations, multi collineirity etc</t>
  </si>
  <si>
    <t>Feature Engineering</t>
  </si>
  <si>
    <t>Variable transformations, new variable creations, variable reduction</t>
  </si>
  <si>
    <t>Variable reduction (Regression problem)</t>
  </si>
  <si>
    <t>Example</t>
  </si>
  <si>
    <t>100 variables</t>
  </si>
  <si>
    <t>5 variables dropped because of low variations in the data</t>
  </si>
  <si>
    <t>95 variables</t>
  </si>
  <si>
    <t>5 variables dropped because of high missings</t>
  </si>
  <si>
    <t>92 variables</t>
  </si>
  <si>
    <t>3 variabels dropped because of high correlation with other variables</t>
  </si>
  <si>
    <t>50 variables</t>
  </si>
  <si>
    <t>using Kbest, RFE (stepwise regression), F-regression(Univariate regression), corr(Y, X), PCA etc</t>
  </si>
  <si>
    <t>40 variables</t>
  </si>
  <si>
    <t>10 variables dropped using VIF</t>
  </si>
  <si>
    <t>10 variables</t>
  </si>
  <si>
    <t>using P-value of estimates</t>
  </si>
  <si>
    <t>Model pre-requisites/Model assumptions</t>
  </si>
  <si>
    <t>Making sure that all the pre-requisites taken care</t>
  </si>
  <si>
    <t>Define train &amp; test</t>
  </si>
  <si>
    <t>The resons for splitting, Y variable distribution, observations distribution etc</t>
  </si>
  <si>
    <t>Detailed model output</t>
  </si>
  <si>
    <t>Model outputs from the tool (compare multiple iterations)</t>
  </si>
  <si>
    <t>Final mathematical equation</t>
  </si>
  <si>
    <t>Final mathematical equation where ever applicable</t>
  </si>
  <si>
    <t>Compare all the metrics for all the models (at least 3 models)</t>
  </si>
  <si>
    <t>Good of fit metrics(Example for regression problem)</t>
  </si>
  <si>
    <t>M1</t>
  </si>
  <si>
    <t>M2</t>
  </si>
  <si>
    <t>M3</t>
  </si>
  <si>
    <t>M4</t>
  </si>
  <si>
    <t>Final tuning parameters</t>
  </si>
  <si>
    <t>Train</t>
  </si>
  <si>
    <t>Test</t>
  </si>
  <si>
    <t>R-square (only for train)</t>
  </si>
  <si>
    <t>MAPE</t>
  </si>
  <si>
    <t>RMSE</t>
  </si>
  <si>
    <t>RMSPE</t>
  </si>
  <si>
    <t>Corr(actual, pred)</t>
  </si>
  <si>
    <t>Decile analysis</t>
  </si>
  <si>
    <t>Residual Analysis</t>
  </si>
  <si>
    <t>Detailed profiling outputs &amp; characteristics of segments, strategies for segments etc (for segmentation problems)</t>
  </si>
  <si>
    <t>Rules  and metrics</t>
  </si>
  <si>
    <t>how did you choose the rules &amp; their intrepretations for MBA - implementation plan</t>
  </si>
  <si>
    <t>Key Drivers</t>
  </si>
  <si>
    <t>positive/negative</t>
  </si>
  <si>
    <t>Relative importance/variable importance</t>
  </si>
  <si>
    <t>Business intrepretation</t>
  </si>
  <si>
    <t>Quanitify business outcome from this model</t>
  </si>
  <si>
    <t>Pros &amp; cons of the models</t>
  </si>
  <si>
    <t>Recommendations &amp; next steps</t>
  </si>
  <si>
    <t>Implementation tool (if applicable) based on final model choosen</t>
  </si>
  <si>
    <t>Outputs through excel/word/ipynb/.py</t>
  </si>
  <si>
    <t>Share the detailed excel/word document with all the above outputs</t>
  </si>
  <si>
    <t>share detailed code with comments</t>
  </si>
  <si>
    <t>Implementation code for new data based on final model choosen</t>
  </si>
  <si>
    <t>Detailed documentation for entire process (end to end)</t>
  </si>
  <si>
    <t>Outputs through pptx</t>
  </si>
  <si>
    <t>Business output</t>
  </si>
  <si>
    <t>Business problems</t>
  </si>
  <si>
    <t>Y &amp; X (definition of Y &amp; X)</t>
  </si>
  <si>
    <t>Waterflow chart for variable finalization</t>
  </si>
  <si>
    <t>Final models across models</t>
  </si>
  <si>
    <t>Drivers</t>
  </si>
  <si>
    <t>Quanitify business output from this model</t>
  </si>
  <si>
    <t>Pros &amp; cons of the model</t>
  </si>
  <si>
    <t>Suggestions on model tracking/model monetoring to ensure model works in future</t>
  </si>
  <si>
    <t>Methods</t>
  </si>
  <si>
    <t>DT</t>
  </si>
  <si>
    <t>RF</t>
  </si>
  <si>
    <t>KNN</t>
  </si>
  <si>
    <t>SVM</t>
  </si>
  <si>
    <t>Linear</t>
  </si>
  <si>
    <t>Corr(actual, Pred)</t>
  </si>
  <si>
    <t>XGBOOST</t>
  </si>
  <si>
    <t>ANN</t>
  </si>
  <si>
    <t>Dev Sample</t>
  </si>
  <si>
    <t>Decile</t>
  </si>
  <si>
    <t>MIN SCORE</t>
  </si>
  <si>
    <t>MAX SCORE</t>
  </si>
  <si>
    <t>defaulters</t>
  </si>
  <si>
    <t>Non Defaulters</t>
  </si>
  <si>
    <t>Total</t>
  </si>
  <si>
    <t>default  RATE</t>
  </si>
  <si>
    <t>Default PERCENT</t>
  </si>
  <si>
    <t>CUMU. Default PERCENT</t>
  </si>
  <si>
    <t>NON defaultPERCENT</t>
  </si>
  <si>
    <t>CUMU. NON default PERCENT</t>
  </si>
  <si>
    <t>KS</t>
  </si>
  <si>
    <t>Random Model</t>
  </si>
  <si>
    <t>Lift</t>
  </si>
  <si>
    <t>Baseline</t>
  </si>
  <si>
    <t>Val Sample</t>
  </si>
  <si>
    <t>Default RATE</t>
  </si>
  <si>
    <t>NMISS</t>
  </si>
  <si>
    <t>SUM</t>
  </si>
  <si>
    <t>MEAN</t>
  </si>
  <si>
    <t>MEDIAN</t>
  </si>
  <si>
    <t>STD</t>
  </si>
  <si>
    <t>VAR</t>
  </si>
  <si>
    <t>MIN</t>
  </si>
  <si>
    <t>P1</t>
  </si>
  <si>
    <t>P5</t>
  </si>
  <si>
    <t>P10</t>
  </si>
  <si>
    <t>P25</t>
  </si>
  <si>
    <t>P50</t>
  </si>
  <si>
    <t>P75</t>
  </si>
  <si>
    <t>P90</t>
  </si>
  <si>
    <t>P95</t>
  </si>
  <si>
    <t>P99</t>
  </si>
  <si>
    <t>MAX</t>
  </si>
  <si>
    <t>Store</t>
  </si>
  <si>
    <t>Temperature</t>
  </si>
  <si>
    <t>Fuel_Price</t>
  </si>
  <si>
    <t>MarkDown1</t>
  </si>
  <si>
    <t>MarkDown2</t>
  </si>
  <si>
    <t>MarkDown3</t>
  </si>
  <si>
    <t>MarkDown4</t>
  </si>
  <si>
    <t>MarkDown5</t>
  </si>
  <si>
    <t>CPI</t>
  </si>
  <si>
    <t>Unemployment</t>
  </si>
  <si>
    <t>Dept</t>
  </si>
  <si>
    <t>Weekly_Sales</t>
  </si>
  <si>
    <t>Size</t>
  </si>
  <si>
    <t>year</t>
  </si>
  <si>
    <t>day</t>
  </si>
  <si>
    <t>Days to Next Christmas</t>
  </si>
  <si>
    <t>Walmart</t>
  </si>
  <si>
    <t>IsHoliday</t>
  </si>
  <si>
    <t>Correlation</t>
  </si>
  <si>
    <t>We have used Linear regression model, Decision  Trees and Random Forest regressor.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</si>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</sst>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i/>
      <sz val="9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0" xfId="0" applyFont="1" applyFill="1"/>
    <xf numFmtId="9" fontId="0" fillId="0" borderId="0" xfId="1" applyFont="1"/>
    <xf numFmtId="0" fontId="0" fillId="0" borderId="5" xfId="0" applyBorder="1"/>
    <xf numFmtId="0" fontId="0" fillId="0" borderId="7" xfId="0" applyBorder="1"/>
    <xf numFmtId="0" fontId="1" fillId="6" borderId="5" xfId="0" applyFont="1" applyFill="1" applyBorder="1"/>
    <xf numFmtId="0" fontId="1" fillId="6" borderId="1" xfId="0" applyFont="1" applyFill="1" applyBorder="1"/>
    <xf numFmtId="0" fontId="1" fillId="6" borderId="6" xfId="0" applyFont="1" applyFill="1" applyBorder="1"/>
    <xf numFmtId="0" fontId="0" fillId="0" borderId="3" xfId="0" applyBorder="1"/>
    <xf numFmtId="0" fontId="0" fillId="0" borderId="4" xfId="0" applyBorder="1"/>
    <xf numFmtId="0" fontId="1" fillId="5" borderId="5" xfId="0" applyFont="1" applyFill="1" applyBorder="1"/>
    <xf numFmtId="0" fontId="1" fillId="5" borderId="1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0" fillId="5" borderId="8" xfId="0" applyFill="1" applyBorder="1"/>
    <xf numFmtId="0" fontId="0" fillId="0" borderId="0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0" xfId="0" applyFill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0" xfId="0" applyFill="1" applyBorder="1"/>
    <xf numFmtId="10" fontId="0" fillId="0" borderId="0" xfId="0" applyNumberFormat="1"/>
    <xf numFmtId="0" fontId="3" fillId="4" borderId="0" xfId="0" applyFont="1" applyFill="1" applyBorder="1" applyAlignment="1">
      <alignment horizontal="center" vertical="top" wrapText="1"/>
    </xf>
    <xf numFmtId="0" fontId="3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vertical="center"/>
    </xf>
    <xf numFmtId="0" fontId="3" fillId="7" borderId="0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top" wrapText="1"/>
    </xf>
    <xf numFmtId="0" fontId="4" fillId="8" borderId="1" xfId="0" applyFont="1" applyFill="1" applyBorder="1" applyAlignment="1">
      <alignment vertical="top" wrapText="1"/>
    </xf>
    <xf numFmtId="0" fontId="4" fillId="9" borderId="0" xfId="0" applyFont="1" applyFill="1" applyAlignment="1">
      <alignment horizontal="right" vertical="center" wrapText="1"/>
    </xf>
    <xf numFmtId="3" fontId="4" fillId="8" borderId="1" xfId="0" applyNumberFormat="1" applyFont="1" applyFill="1" applyBorder="1" applyAlignment="1">
      <alignment vertical="top" wrapText="1"/>
    </xf>
    <xf numFmtId="3" fontId="4" fillId="0" borderId="1" xfId="0" applyNumberFormat="1" applyFont="1" applyBorder="1" applyAlignment="1">
      <alignment vertical="top" wrapText="1"/>
    </xf>
    <xf numFmtId="10" fontId="4" fillId="0" borderId="1" xfId="0" applyNumberFormat="1" applyFont="1" applyBorder="1" applyAlignment="1">
      <alignment vertical="top" wrapText="1"/>
    </xf>
    <xf numFmtId="9" fontId="0" fillId="0" borderId="1" xfId="1" applyFont="1" applyBorder="1"/>
    <xf numFmtId="2" fontId="0" fillId="7" borderId="1" xfId="0" applyNumberFormat="1" applyFill="1" applyBorder="1"/>
    <xf numFmtId="0" fontId="4" fillId="10" borderId="0" xfId="0" applyFont="1" applyFill="1" applyAlignment="1">
      <alignment horizontal="right" vertical="center" wrapText="1"/>
    </xf>
    <xf numFmtId="10" fontId="0" fillId="0" borderId="1" xfId="1" applyNumberFormat="1" applyFont="1" applyBorder="1"/>
    <xf numFmtId="2" fontId="0" fillId="0" borderId="1" xfId="0" applyNumberFormat="1" applyBorder="1"/>
    <xf numFmtId="10" fontId="4" fillId="2" borderId="1" xfId="0" applyNumberFormat="1" applyFont="1" applyFill="1" applyBorder="1" applyAlignment="1">
      <alignment vertical="top" wrapText="1"/>
    </xf>
    <xf numFmtId="0" fontId="0" fillId="0" borderId="1" xfId="0" applyFill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3" fontId="5" fillId="0" borderId="1" xfId="0" applyNumberFormat="1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2" borderId="0" xfId="0" applyFont="1" applyFill="1" applyBorder="1" applyAlignment="1">
      <alignment vertical="top" wrapText="1"/>
    </xf>
    <xf numFmtId="10" fontId="4" fillId="2" borderId="0" xfId="0" applyNumberFormat="1" applyFont="1" applyFill="1" applyBorder="1" applyAlignment="1">
      <alignment vertical="top" wrapText="1"/>
    </xf>
    <xf numFmtId="10" fontId="4" fillId="0" borderId="1" xfId="0" applyNumberFormat="1" applyFont="1" applyFill="1" applyBorder="1" applyAlignment="1">
      <alignment vertical="top" wrapText="1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top" wrapText="1"/>
    </xf>
    <xf numFmtId="0" fontId="0" fillId="0" borderId="28" xfId="0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0" fillId="0" borderId="29" xfId="0" applyBorder="1"/>
    <xf numFmtId="0" fontId="0" fillId="0" borderId="30" xfId="0" applyBorder="1"/>
    <xf numFmtId="0" fontId="1" fillId="0" borderId="32" xfId="0" applyFont="1" applyBorder="1"/>
    <xf numFmtId="0" fontId="1" fillId="0" borderId="33" xfId="0" applyFont="1" applyBorder="1"/>
    <xf numFmtId="0" fontId="1" fillId="0" borderId="34" xfId="0" applyFont="1" applyBorder="1"/>
    <xf numFmtId="2" fontId="0" fillId="0" borderId="28" xfId="0" applyNumberFormat="1" applyBorder="1"/>
    <xf numFmtId="2" fontId="0" fillId="0" borderId="13" xfId="0" applyNumberFormat="1" applyBorder="1"/>
    <xf numFmtId="2" fontId="0" fillId="0" borderId="30" xfId="0" applyNumberFormat="1" applyBorder="1"/>
    <xf numFmtId="2" fontId="0" fillId="0" borderId="6" xfId="0" applyNumberFormat="1" applyBorder="1"/>
    <xf numFmtId="2" fontId="0" fillId="0" borderId="31" xfId="0" applyNumberFormat="1" applyBorder="1"/>
    <xf numFmtId="2" fontId="0" fillId="0" borderId="8" xfId="0" applyNumberFormat="1" applyBorder="1"/>
    <xf numFmtId="2" fontId="0" fillId="2" borderId="1" xfId="0" applyNumberFormat="1" applyFill="1" applyBorder="1"/>
    <xf numFmtId="2" fontId="0" fillId="2" borderId="29" xfId="0" applyNumberFormat="1" applyFill="1" applyBorder="1"/>
    <xf numFmtId="2" fontId="0" fillId="2" borderId="9" xfId="0" applyNumberFormat="1" applyFill="1" applyBorder="1"/>
    <xf numFmtId="0" fontId="0" fillId="0" borderId="0" xfId="0" applyAlignment="1"/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Development</a:t>
            </a:r>
            <a:r>
              <a:rPr lang="en-US" baseline="0"/>
              <a:t> Data</a:t>
            </a:r>
            <a:endParaRPr lang="en-US"/>
          </a:p>
        </c:rich>
      </c:tx>
      <c:layout>
        <c:manualLayout>
          <c:xMode val="edge"/>
          <c:yMode val="edge"/>
          <c:x val="0.30277077865266877"/>
          <c:y val="2.7777777777777811E-2"/>
        </c:manualLayout>
      </c:layout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Average Total Spent</c:v>
          </c:tx>
          <c:xVal>
            <c:numRef>
              <c:f>'Decile Analysis'!$J$5:$J$14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'Decile Analysis'!$N$5:$N$14</c:f>
              <c:numCache>
                <c:formatCode>General</c:formatCode>
                <c:ptCount val="10"/>
                <c:pt idx="0">
                  <c:v>976.38959999999997</c:v>
                </c:pt>
                <c:pt idx="1">
                  <c:v>746.55619999999999</c:v>
                </c:pt>
                <c:pt idx="2">
                  <c:v>618.87810000000002</c:v>
                </c:pt>
                <c:pt idx="3">
                  <c:v>532.72649999999999</c:v>
                </c:pt>
                <c:pt idx="4">
                  <c:v>487.89280000000002</c:v>
                </c:pt>
                <c:pt idx="5">
                  <c:v>419.61219999999997</c:v>
                </c:pt>
                <c:pt idx="6">
                  <c:v>374.81619999999998</c:v>
                </c:pt>
                <c:pt idx="7">
                  <c:v>327.51909999999998</c:v>
                </c:pt>
                <c:pt idx="8">
                  <c:v>257.27519999999998</c:v>
                </c:pt>
                <c:pt idx="9">
                  <c:v>151.85589999999999</c:v>
                </c:pt>
              </c:numCache>
            </c:numRef>
          </c:yVal>
          <c:smooth val="1"/>
        </c:ser>
        <c:ser>
          <c:idx val="1"/>
          <c:order val="1"/>
          <c:tx>
            <c:v>Predicted Average Total Spent</c:v>
          </c:tx>
          <c:xVal>
            <c:numRef>
              <c:f>'Decile Analysis'!$J$5:$J$14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'Decile Analysis'!$O$5:$O$14</c:f>
              <c:numCache>
                <c:formatCode>General</c:formatCode>
                <c:ptCount val="10"/>
                <c:pt idx="0">
                  <c:v>1042.78</c:v>
                </c:pt>
                <c:pt idx="1">
                  <c:v>702.43140000000005</c:v>
                </c:pt>
                <c:pt idx="2">
                  <c:v>575.99199999999996</c:v>
                </c:pt>
                <c:pt idx="3">
                  <c:v>492.57769999999999</c:v>
                </c:pt>
                <c:pt idx="4">
                  <c:v>426.54590000000002</c:v>
                </c:pt>
                <c:pt idx="5">
                  <c:v>376.69369999999998</c:v>
                </c:pt>
                <c:pt idx="6">
                  <c:v>332.35680000000002</c:v>
                </c:pt>
                <c:pt idx="7">
                  <c:v>284.82580000000002</c:v>
                </c:pt>
                <c:pt idx="8">
                  <c:v>236.78909999999999</c:v>
                </c:pt>
                <c:pt idx="9">
                  <c:v>165.2876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6050656"/>
        <c:axId val="2116053376"/>
      </c:scatterChart>
      <c:valAx>
        <c:axId val="2116050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16053376"/>
        <c:crosses val="autoZero"/>
        <c:crossBetween val="midCat"/>
      </c:valAx>
      <c:valAx>
        <c:axId val="21160533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Card</a:t>
                </a:r>
                <a:r>
                  <a:rPr lang="en-US" baseline="0"/>
                  <a:t> Spent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16050656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Validation</a:t>
            </a:r>
            <a:r>
              <a:rPr lang="en-US" baseline="0"/>
              <a:t> Data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Average Total Spent</c:v>
          </c:tx>
          <c:xVal>
            <c:numRef>
              <c:f>'Decile Analysis'!$B$5:$B$14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'Decile Analysis'!$F$5:$F$14</c:f>
              <c:numCache>
                <c:formatCode>General</c:formatCode>
                <c:ptCount val="10"/>
                <c:pt idx="0">
                  <c:v>1072.299</c:v>
                </c:pt>
                <c:pt idx="1">
                  <c:v>763.4633</c:v>
                </c:pt>
                <c:pt idx="2">
                  <c:v>632.68340000000001</c:v>
                </c:pt>
                <c:pt idx="3">
                  <c:v>569.16210000000001</c:v>
                </c:pt>
                <c:pt idx="4">
                  <c:v>488.34980000000002</c:v>
                </c:pt>
                <c:pt idx="5">
                  <c:v>406.9615</c:v>
                </c:pt>
                <c:pt idx="6">
                  <c:v>375.13440000000003</c:v>
                </c:pt>
                <c:pt idx="7">
                  <c:v>336.1182</c:v>
                </c:pt>
                <c:pt idx="8">
                  <c:v>241.1789</c:v>
                </c:pt>
                <c:pt idx="9">
                  <c:v>145.74459999999999</c:v>
                </c:pt>
              </c:numCache>
            </c:numRef>
          </c:yVal>
          <c:smooth val="1"/>
        </c:ser>
        <c:ser>
          <c:idx val="1"/>
          <c:order val="1"/>
          <c:tx>
            <c:v>Predicted Average Total spent</c:v>
          </c:tx>
          <c:xVal>
            <c:numRef>
              <c:f>'Decile Analysis'!$B$5:$B$14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'Decile Analysis'!$G$5:$G$14</c:f>
              <c:numCache>
                <c:formatCode>General</c:formatCode>
                <c:ptCount val="10"/>
                <c:pt idx="0">
                  <c:v>1116.915</c:v>
                </c:pt>
                <c:pt idx="1">
                  <c:v>725.24540000000002</c:v>
                </c:pt>
                <c:pt idx="2">
                  <c:v>596.54769999999996</c:v>
                </c:pt>
                <c:pt idx="3">
                  <c:v>510.84769999999997</c:v>
                </c:pt>
                <c:pt idx="4">
                  <c:v>437.32479999999998</c:v>
                </c:pt>
                <c:pt idx="5">
                  <c:v>375.38060000000002</c:v>
                </c:pt>
                <c:pt idx="6">
                  <c:v>326.46370000000002</c:v>
                </c:pt>
                <c:pt idx="7">
                  <c:v>282.17189999999999</c:v>
                </c:pt>
                <c:pt idx="8">
                  <c:v>233.2765</c:v>
                </c:pt>
                <c:pt idx="9">
                  <c:v>164.36510000000001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6049568"/>
        <c:axId val="2116044672"/>
      </c:scatterChart>
      <c:valAx>
        <c:axId val="2116049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16044672"/>
        <c:crosses val="autoZero"/>
        <c:crossBetween val="midCat"/>
      </c:valAx>
      <c:valAx>
        <c:axId val="21160446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Card Spent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16049568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0" u="sng"/>
            </a:pPr>
            <a:r>
              <a:rPr lang="en-US" sz="1100" b="0" u="sng"/>
              <a:t>Gains</a:t>
            </a:r>
            <a:r>
              <a:rPr lang="en-US" sz="1100" b="0" u="sng" baseline="0"/>
              <a:t> Chart</a:t>
            </a:r>
            <a:endParaRPr lang="en-US" sz="1100" b="0" u="sng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21243590005794744"/>
          <c:y val="0.14171167570729729"/>
          <c:w val="0.75639526877322161"/>
          <c:h val="0.56102633590415341"/>
        </c:manualLayout>
      </c:layout>
      <c:lineChart>
        <c:grouping val="standard"/>
        <c:varyColors val="0"/>
        <c:ser>
          <c:idx val="1"/>
          <c:order val="0"/>
          <c:tx>
            <c:v>Dev Sample</c:v>
          </c:tx>
          <c:spPr>
            <a:ln w="635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'Gains Tables - Binary Classific'!$A$3:$A$13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'Gains Tables - Binary Classific'!$I$3:$I$13</c:f>
              <c:numCache>
                <c:formatCode>0.00%</c:formatCode>
                <c:ptCount val="11"/>
                <c:pt idx="0" formatCode="General">
                  <c:v>0</c:v>
                </c:pt>
                <c:pt idx="1">
                  <c:v>0.27611940298507465</c:v>
                </c:pt>
                <c:pt idx="2">
                  <c:v>0.4925373134328358</c:v>
                </c:pt>
                <c:pt idx="3">
                  <c:v>0.62686567164179108</c:v>
                </c:pt>
                <c:pt idx="4">
                  <c:v>0.76865671641791045</c:v>
                </c:pt>
                <c:pt idx="5">
                  <c:v>0.88059701492537312</c:v>
                </c:pt>
                <c:pt idx="6">
                  <c:v>0.92537313432835822</c:v>
                </c:pt>
                <c:pt idx="7">
                  <c:v>0.96268656716417911</c:v>
                </c:pt>
                <c:pt idx="8">
                  <c:v>0.9850746268656716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</c:ser>
        <c:ser>
          <c:idx val="0"/>
          <c:order val="1"/>
          <c:tx>
            <c:v>Val Sample</c:v>
          </c:tx>
          <c:spPr>
            <a:ln w="6350">
              <a:solidFill>
                <a:srgbClr val="FFFF00"/>
              </a:solidFill>
            </a:ln>
          </c:spPr>
          <c:marker>
            <c:symbol val="none"/>
          </c:marker>
          <c:val>
            <c:numRef>
              <c:f>'Gains Tables - Binary Classific'!$I$18:$I$28</c:f>
              <c:numCache>
                <c:formatCode>0.00%</c:formatCode>
                <c:ptCount val="11"/>
                <c:pt idx="0" formatCode="General">
                  <c:v>0</c:v>
                </c:pt>
                <c:pt idx="1">
                  <c:v>0.38775510204081631</c:v>
                </c:pt>
                <c:pt idx="2">
                  <c:v>0.63265306122448983</c:v>
                </c:pt>
                <c:pt idx="3">
                  <c:v>0.73469387755102045</c:v>
                </c:pt>
                <c:pt idx="4">
                  <c:v>0.83673469387755106</c:v>
                </c:pt>
                <c:pt idx="5">
                  <c:v>0.91836734693877553</c:v>
                </c:pt>
                <c:pt idx="6">
                  <c:v>0.93877551020408168</c:v>
                </c:pt>
                <c:pt idx="7">
                  <c:v>0.97959183673469397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'Gains Tables - Binary Classific'!$Q$2</c:f>
              <c:strCache>
                <c:ptCount val="1"/>
                <c:pt idx="0">
                  <c:v>Random Model</c:v>
                </c:pt>
              </c:strCache>
            </c:strRef>
          </c:tx>
          <c:spPr>
            <a:ln w="6350">
              <a:solidFill>
                <a:srgbClr val="C00000"/>
              </a:solidFill>
              <a:prstDash val="dash"/>
            </a:ln>
          </c:spPr>
          <c:marker>
            <c:symbol val="none"/>
          </c:marker>
          <c:cat>
            <c:numRef>
              <c:f>'Gains Tables - Binary Classific'!$A$3:$A$13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'Gains Tables - Binary Classific'!$Q$3:$Q$13</c:f>
              <c:numCache>
                <c:formatCode>0%</c:formatCode>
                <c:ptCount val="11"/>
                <c:pt idx="0" formatCode="General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6047936"/>
        <c:axId val="2116044128"/>
      </c:lineChart>
      <c:catAx>
        <c:axId val="2116047936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9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b="0">
                    <a:solidFill>
                      <a:srgbClr val="0070C0"/>
                    </a:solidFill>
                  </a:defRPr>
                </a:pPr>
                <a:r>
                  <a:rPr lang="en-US" b="0">
                    <a:solidFill>
                      <a:srgbClr val="0070C0"/>
                    </a:solidFill>
                  </a:rPr>
                  <a:t>Decile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6044128"/>
        <c:crosses val="autoZero"/>
        <c:auto val="1"/>
        <c:lblAlgn val="ctr"/>
        <c:lblOffset val="100"/>
        <c:noMultiLvlLbl val="0"/>
      </c:catAx>
      <c:valAx>
        <c:axId val="2116044128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9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b="0">
                    <a:solidFill>
                      <a:srgbClr val="0070C0"/>
                    </a:solidFill>
                  </a:defRPr>
                </a:pPr>
                <a:r>
                  <a:rPr lang="en-US" b="0">
                    <a:solidFill>
                      <a:srgbClr val="0070C0"/>
                    </a:solidFill>
                  </a:rPr>
                  <a:t>Proportion</a:t>
                </a:r>
                <a:r>
                  <a:rPr lang="en-US" b="0" baseline="0">
                    <a:solidFill>
                      <a:srgbClr val="0070C0"/>
                    </a:solidFill>
                  </a:rPr>
                  <a:t> of Churners</a:t>
                </a:r>
                <a:endParaRPr lang="en-US" b="0">
                  <a:solidFill>
                    <a:srgbClr val="0070C0"/>
                  </a:solidFill>
                </a:endParaRPr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Ax val="2116047936"/>
        <c:crosses val="autoZero"/>
        <c:crossBetween val="between"/>
      </c:valAx>
      <c:spPr>
        <a:solidFill>
          <a:schemeClr val="bg2">
            <a:lumMod val="90000"/>
          </a:schemeClr>
        </a:solidFill>
      </c:spPr>
    </c:plotArea>
    <c:legend>
      <c:legendPos val="b"/>
      <c:layout/>
      <c:overlay val="0"/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US" sz="1100" b="0" i="0" u="sng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100" b="0" i="0" u="sng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Lift Chart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5723168808174526"/>
          <c:y val="0.13209499854184903"/>
          <c:w val="0.80793062387391601"/>
          <c:h val="0.54225867599883371"/>
        </c:manualLayout>
      </c:layout>
      <c:lineChart>
        <c:grouping val="standard"/>
        <c:varyColors val="0"/>
        <c:ser>
          <c:idx val="0"/>
          <c:order val="0"/>
          <c:tx>
            <c:v>Dev Sample</c:v>
          </c:tx>
          <c:spPr>
            <a:ln w="635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'Gains Tables - Binary Classific'!$A$19:$A$28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'Gains Tables - Binary Classific'!$R$4:$R$13</c:f>
              <c:numCache>
                <c:formatCode>0.00</c:formatCode>
                <c:ptCount val="10"/>
                <c:pt idx="0">
                  <c:v>2.7611940298507465</c:v>
                </c:pt>
                <c:pt idx="1">
                  <c:v>2.4626865671641789</c:v>
                </c:pt>
                <c:pt idx="2">
                  <c:v>2.0895522388059704</c:v>
                </c:pt>
                <c:pt idx="3">
                  <c:v>1.9216417910447761</c:v>
                </c:pt>
                <c:pt idx="4">
                  <c:v>1.7611940298507462</c:v>
                </c:pt>
                <c:pt idx="5">
                  <c:v>1.5422885572139304</c:v>
                </c:pt>
                <c:pt idx="6">
                  <c:v>1.375266524520256</c:v>
                </c:pt>
                <c:pt idx="7">
                  <c:v>1.2313432835820894</c:v>
                </c:pt>
                <c:pt idx="8">
                  <c:v>1.1111111111111112</c:v>
                </c:pt>
                <c:pt idx="9">
                  <c:v>1</c:v>
                </c:pt>
              </c:numCache>
            </c:numRef>
          </c:val>
          <c:smooth val="0"/>
        </c:ser>
        <c:ser>
          <c:idx val="2"/>
          <c:order val="1"/>
          <c:tx>
            <c:v>Val Sample</c:v>
          </c:tx>
          <c:spPr>
            <a:ln w="6350">
              <a:solidFill>
                <a:srgbClr val="FFFF00"/>
              </a:solidFill>
            </a:ln>
          </c:spPr>
          <c:marker>
            <c:symbol val="none"/>
          </c:marker>
          <c:val>
            <c:numRef>
              <c:f>'Gains Tables - Binary Classific'!$R$19:$R$28</c:f>
              <c:numCache>
                <c:formatCode>0.00</c:formatCode>
                <c:ptCount val="10"/>
                <c:pt idx="0">
                  <c:v>3.8775510204081631</c:v>
                </c:pt>
                <c:pt idx="1">
                  <c:v>3.1632653061224492</c:v>
                </c:pt>
                <c:pt idx="2">
                  <c:v>2.4489795918367347</c:v>
                </c:pt>
                <c:pt idx="3">
                  <c:v>2.0918367346938775</c:v>
                </c:pt>
                <c:pt idx="4">
                  <c:v>1.8367346938775511</c:v>
                </c:pt>
                <c:pt idx="5">
                  <c:v>1.5646258503401362</c:v>
                </c:pt>
                <c:pt idx="6">
                  <c:v>1.3994169096209914</c:v>
                </c:pt>
                <c:pt idx="7">
                  <c:v>1.25</c:v>
                </c:pt>
                <c:pt idx="8">
                  <c:v>1.1111111111111112</c:v>
                </c:pt>
                <c:pt idx="9">
                  <c:v>1</c:v>
                </c:pt>
              </c:numCache>
            </c:numRef>
          </c:val>
          <c:smooth val="0"/>
        </c:ser>
        <c:ser>
          <c:idx val="1"/>
          <c:order val="2"/>
          <c:tx>
            <c:v>Baseline</c:v>
          </c:tx>
          <c:spPr>
            <a:ln w="9525">
              <a:solidFill>
                <a:srgbClr val="C00000"/>
              </a:solidFill>
              <a:prstDash val="dash"/>
            </a:ln>
          </c:spPr>
          <c:marker>
            <c:symbol val="none"/>
          </c:marker>
          <c:cat>
            <c:numRef>
              <c:f>'Gains Tables - Binary Classific'!$A$19:$A$28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'Gains Tables - Binary Classific'!$S$4:$S$13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6039232"/>
        <c:axId val="2116042496"/>
      </c:lineChart>
      <c:catAx>
        <c:axId val="2116039232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9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b="0">
                    <a:solidFill>
                      <a:srgbClr val="0070C0"/>
                    </a:solidFill>
                  </a:defRPr>
                </a:pPr>
                <a:r>
                  <a:rPr lang="en-US" b="0">
                    <a:solidFill>
                      <a:srgbClr val="0070C0"/>
                    </a:solidFill>
                  </a:rPr>
                  <a:t>Decile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6042496"/>
        <c:crosses val="autoZero"/>
        <c:auto val="1"/>
        <c:lblAlgn val="ctr"/>
        <c:lblOffset val="100"/>
        <c:noMultiLvlLbl val="0"/>
      </c:catAx>
      <c:valAx>
        <c:axId val="211604249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9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b="0">
                    <a:solidFill>
                      <a:srgbClr val="0070C0"/>
                    </a:solidFill>
                  </a:defRPr>
                </a:pPr>
                <a:r>
                  <a:rPr lang="en-US" b="0">
                    <a:solidFill>
                      <a:srgbClr val="0070C0"/>
                    </a:solidFill>
                  </a:rPr>
                  <a:t>Lift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spPr>
          <a:ln>
            <a:solidFill>
              <a:schemeClr val="bg1">
                <a:lumMod val="95000"/>
              </a:schemeClr>
            </a:solidFill>
          </a:ln>
        </c:spPr>
        <c:crossAx val="2116039232"/>
        <c:crosses val="autoZero"/>
        <c:crossBetween val="between"/>
      </c:valAx>
      <c:spPr>
        <a:solidFill>
          <a:schemeClr val="bg2">
            <a:lumMod val="90000"/>
          </a:schemeClr>
        </a:solidFill>
      </c:spPr>
    </c:plotArea>
    <c:legend>
      <c:legendPos val="b"/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US" sz="1100" b="0" i="0" u="sng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100" b="0" i="0" u="sng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Bad Rate- Dev and Val Comparison 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Dev Sample</c:v>
          </c:tx>
          <c:spPr>
            <a:solidFill>
              <a:schemeClr val="tx2"/>
            </a:solidFill>
            <a:ln>
              <a:solidFill>
                <a:schemeClr val="bg1">
                  <a:lumMod val="95000"/>
                </a:schemeClr>
              </a:solidFill>
            </a:ln>
          </c:spPr>
          <c:invertIfNegative val="0"/>
          <c:cat>
            <c:numRef>
              <c:f>'Gains Tables - Binary Classific'!$P$19:$P$28</c:f>
              <c:numCache>
                <c:formatCode>0%</c:formatCode>
                <c:ptCount val="10"/>
              </c:numCache>
            </c:numRef>
          </c:cat>
          <c:val>
            <c:numRef>
              <c:f>'Gains Tables - Binary Classific'!$G$4:$G$13</c:f>
              <c:numCache>
                <c:formatCode>0.00%</c:formatCode>
                <c:ptCount val="10"/>
                <c:pt idx="0">
                  <c:v>0.75510204081632648</c:v>
                </c:pt>
                <c:pt idx="1">
                  <c:v>0.59183673469387754</c:v>
                </c:pt>
                <c:pt idx="2">
                  <c:v>0.36734693877551022</c:v>
                </c:pt>
                <c:pt idx="3">
                  <c:v>0.38775510204081631</c:v>
                </c:pt>
                <c:pt idx="4">
                  <c:v>0.30612244897959184</c:v>
                </c:pt>
                <c:pt idx="5">
                  <c:v>0.12244897959183673</c:v>
                </c:pt>
                <c:pt idx="6">
                  <c:v>0.10204081632653061</c:v>
                </c:pt>
                <c:pt idx="7">
                  <c:v>6.1224489795918366E-2</c:v>
                </c:pt>
                <c:pt idx="8">
                  <c:v>4.0816326530612242E-2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v>Val Sample</c:v>
          </c:tx>
          <c:spPr>
            <a:solidFill>
              <a:srgbClr val="FFFF00"/>
            </a:solidFill>
            <a:ln>
              <a:solidFill>
                <a:schemeClr val="bg1"/>
              </a:solidFill>
            </a:ln>
          </c:spPr>
          <c:invertIfNegative val="0"/>
          <c:cat>
            <c:numRef>
              <c:f>'Gains Tables - Binary Classific'!$P$19:$P$28</c:f>
              <c:numCache>
                <c:formatCode>0%</c:formatCode>
                <c:ptCount val="10"/>
              </c:numCache>
            </c:numRef>
          </c:cat>
          <c:val>
            <c:numRef>
              <c:f>'Gains Tables - Binary Classific'!$G$19:$G$28</c:f>
              <c:numCache>
                <c:formatCode>0.00%</c:formatCode>
                <c:ptCount val="10"/>
                <c:pt idx="0">
                  <c:v>0.90476190476190477</c:v>
                </c:pt>
                <c:pt idx="1">
                  <c:v>0.5714285714285714</c:v>
                </c:pt>
                <c:pt idx="2">
                  <c:v>0.23809523809523808</c:v>
                </c:pt>
                <c:pt idx="3">
                  <c:v>0.23809523809523808</c:v>
                </c:pt>
                <c:pt idx="4">
                  <c:v>0.19047619047619047</c:v>
                </c:pt>
                <c:pt idx="5">
                  <c:v>4.7619047619047616E-2</c:v>
                </c:pt>
                <c:pt idx="6">
                  <c:v>9.5238095238095233E-2</c:v>
                </c:pt>
                <c:pt idx="7">
                  <c:v>4.7619047619047616E-2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6038688"/>
        <c:axId val="2116039776"/>
      </c:barChart>
      <c:lineChart>
        <c:grouping val="standard"/>
        <c:varyColors val="0"/>
        <c:ser>
          <c:idx val="2"/>
          <c:order val="2"/>
          <c:tx>
            <c:v>Avg. Std Portfolio Churn Rate</c:v>
          </c:tx>
          <c:spPr>
            <a:ln w="6350">
              <a:solidFill>
                <a:srgbClr val="C00000"/>
              </a:solidFill>
              <a:prstDash val="dash"/>
            </a:ln>
          </c:spPr>
          <c:marker>
            <c:symbol val="none"/>
          </c:marker>
          <c:cat>
            <c:strLit>
              <c:ptCount val="1"/>
              <c:pt idx="0">
                <c:v>Std Portfolio Churn Rate</c:v>
              </c:pt>
            </c:strLit>
          </c:cat>
          <c:val>
            <c:numRef>
              <c:f>'Gains Tables - Binary Classific'!$P$19:$P$28</c:f>
              <c:numCache>
                <c:formatCode>0%</c:formatCode>
                <c:ptCount val="1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6038688"/>
        <c:axId val="2116039776"/>
      </c:lineChart>
      <c:catAx>
        <c:axId val="2116038688"/>
        <c:scaling>
          <c:orientation val="minMax"/>
        </c:scaling>
        <c:delete val="1"/>
        <c:axPos val="b"/>
        <c:majorGridlines>
          <c:spPr>
            <a:ln>
              <a:solidFill>
                <a:schemeClr val="bg1">
                  <a:lumMod val="9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 algn="ctr" rtl="0">
                  <a:defRPr lang="en-US" sz="1000" b="0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rPr>
                  <a:t>Decile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one"/>
        <c:crossAx val="2116039776"/>
        <c:crosses val="autoZero"/>
        <c:auto val="1"/>
        <c:lblAlgn val="ctr"/>
        <c:lblOffset val="100"/>
        <c:noMultiLvlLbl val="0"/>
      </c:catAx>
      <c:valAx>
        <c:axId val="211603977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9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 algn="ctr" rtl="0">
                  <a:defRPr lang="en-US" sz="1000" b="0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rPr>
                  <a:t>Churn Rate</a:t>
                </a:r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Ax val="2116038688"/>
        <c:crosses val="autoZero"/>
        <c:crossBetween val="between"/>
      </c:valAx>
      <c:spPr>
        <a:solidFill>
          <a:schemeClr val="bg2">
            <a:lumMod val="90000"/>
          </a:schemeClr>
        </a:solidFill>
      </c:spPr>
    </c:plotArea>
    <c:legend>
      <c:legendPos val="b"/>
      <c:legendEntry>
        <c:idx val="2"/>
        <c:delete val="1"/>
      </c:legendEntry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15</xdr:row>
      <xdr:rowOff>19050</xdr:rowOff>
    </xdr:from>
    <xdr:to>
      <xdr:col>14</xdr:col>
      <xdr:colOff>828675</xdr:colOff>
      <xdr:row>29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47625</xdr:colOff>
      <xdr:row>15</xdr:row>
      <xdr:rowOff>38100</xdr:rowOff>
    </xdr:from>
    <xdr:to>
      <xdr:col>6</xdr:col>
      <xdr:colOff>638175</xdr:colOff>
      <xdr:row>29</xdr:row>
      <xdr:rowOff>114300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142875</xdr:colOff>
      <xdr:row>3</xdr:row>
      <xdr:rowOff>28576</xdr:rowOff>
    </xdr:from>
    <xdr:to>
      <xdr:col>12</xdr:col>
      <xdr:colOff>400050</xdr:colOff>
      <xdr:row>5</xdr:row>
      <xdr:rowOff>152400</xdr:rowOff>
    </xdr:to>
    <xdr:sp macro="" textlink="">
      <xdr:nvSpPr>
        <xdr:cNvPr id="2" name="Right Brace 1"/>
        <xdr:cNvSpPr/>
      </xdr:nvSpPr>
      <xdr:spPr>
        <a:xfrm>
          <a:off x="8058150" y="695326"/>
          <a:ext cx="257175" cy="504824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419100</xdr:colOff>
      <xdr:row>1</xdr:row>
      <xdr:rowOff>190500</xdr:rowOff>
    </xdr:from>
    <xdr:to>
      <xdr:col>15</xdr:col>
      <xdr:colOff>533400</xdr:colOff>
      <xdr:row>5</xdr:row>
      <xdr:rowOff>123825</xdr:rowOff>
    </xdr:to>
    <xdr:sp macro="" textlink="">
      <xdr:nvSpPr>
        <xdr:cNvPr id="3" name="Rounded Rectangle 2"/>
        <xdr:cNvSpPr/>
      </xdr:nvSpPr>
      <xdr:spPr>
        <a:xfrm>
          <a:off x="8334375" y="381000"/>
          <a:ext cx="1943100" cy="790575"/>
        </a:xfrm>
        <a:prstGeom prst="roundRect">
          <a:avLst/>
        </a:prstGeom>
        <a:ln w="12700">
          <a:prstDash val="dash"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The</a:t>
          </a:r>
          <a:r>
            <a:rPr lang="en-US" sz="1100" baseline="0"/>
            <a:t> model is able to capture ~52% of Churners in the top 4 deciles.</a:t>
          </a:r>
          <a:endParaRPr lang="en-US" sz="1100"/>
        </a:p>
      </xdr:txBody>
    </xdr:sp>
    <xdr:clientData/>
  </xdr:twoCellAnchor>
  <xdr:twoCellAnchor>
    <xdr:from>
      <xdr:col>0</xdr:col>
      <xdr:colOff>371475</xdr:colOff>
      <xdr:row>34</xdr:row>
      <xdr:rowOff>47625</xdr:rowOff>
    </xdr:from>
    <xdr:to>
      <xdr:col>6</xdr:col>
      <xdr:colOff>0</xdr:colOff>
      <xdr:row>50</xdr:row>
      <xdr:rowOff>4762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267890</xdr:colOff>
      <xdr:row>34</xdr:row>
      <xdr:rowOff>143269</xdr:rowOff>
    </xdr:from>
    <xdr:to>
      <xdr:col>21</xdr:col>
      <xdr:colOff>565547</xdr:colOff>
      <xdr:row>49</xdr:row>
      <xdr:rowOff>167083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138905</xdr:colOff>
      <xdr:row>30</xdr:row>
      <xdr:rowOff>167083</xdr:rowOff>
    </xdr:from>
    <xdr:to>
      <xdr:col>20</xdr:col>
      <xdr:colOff>317500</xdr:colOff>
      <xdr:row>34</xdr:row>
      <xdr:rowOff>26192</xdr:rowOff>
    </xdr:to>
    <xdr:sp macro="" textlink="">
      <xdr:nvSpPr>
        <xdr:cNvPr id="6" name="Rounded Rectangle 5"/>
        <xdr:cNvSpPr/>
      </xdr:nvSpPr>
      <xdr:spPr>
        <a:xfrm>
          <a:off x="9273380" y="6072583"/>
          <a:ext cx="4131470" cy="621109"/>
        </a:xfrm>
        <a:prstGeom prst="roundRect">
          <a:avLst/>
        </a:prstGeom>
        <a:ln w="12700">
          <a:prstDash val="dash"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The</a:t>
          </a:r>
          <a:r>
            <a:rPr lang="en-US" sz="1100" baseline="0"/>
            <a:t> model yields a lift of </a:t>
          </a:r>
          <a:r>
            <a:rPr lang="en-US" sz="1100" b="1" baseline="0"/>
            <a:t>1.5 </a:t>
          </a:r>
          <a:r>
            <a:rPr lang="en-US" sz="1100" b="0" baseline="0"/>
            <a:t>on both the development and validation samples</a:t>
          </a:r>
          <a:endParaRPr lang="en-US" sz="1100" b="0"/>
        </a:p>
      </xdr:txBody>
    </xdr:sp>
    <xdr:clientData/>
  </xdr:twoCellAnchor>
  <xdr:twoCellAnchor>
    <xdr:from>
      <xdr:col>6</xdr:col>
      <xdr:colOff>631031</xdr:colOff>
      <xdr:row>32</xdr:row>
      <xdr:rowOff>101797</xdr:rowOff>
    </xdr:from>
    <xdr:to>
      <xdr:col>10</xdr:col>
      <xdr:colOff>148829</xdr:colOff>
      <xdr:row>48</xdr:row>
      <xdr:rowOff>29764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opLeftCell="A18" workbookViewId="0">
      <selection activeCell="A24" sqref="A24"/>
    </sheetView>
  </sheetViews>
  <sheetFormatPr defaultRowHeight="15" x14ac:dyDescent="0.25"/>
  <cols>
    <col min="1" max="1" width="35.5703125" customWidth="1"/>
    <col min="2" max="2" width="45.5703125" customWidth="1"/>
    <col min="3" max="3" width="18" customWidth="1"/>
    <col min="4" max="11" width="17.7109375" customWidth="1"/>
  </cols>
  <sheetData>
    <row r="1" spans="1:6" x14ac:dyDescent="0.25">
      <c r="A1" t="s">
        <v>54</v>
      </c>
      <c r="B1" t="s">
        <v>55</v>
      </c>
    </row>
    <row r="2" spans="1:6" x14ac:dyDescent="0.25">
      <c r="B2" t="s">
        <v>56</v>
      </c>
      <c r="C2" t="s">
        <v>57</v>
      </c>
      <c r="D2" t="s">
        <v>58</v>
      </c>
      <c r="E2" t="s">
        <v>59</v>
      </c>
      <c r="F2" t="s">
        <v>60</v>
      </c>
    </row>
    <row r="3" spans="1:6" x14ac:dyDescent="0.25">
      <c r="B3" t="s">
        <v>61</v>
      </c>
      <c r="C3" t="s">
        <v>62</v>
      </c>
      <c r="D3" t="s">
        <v>63</v>
      </c>
      <c r="E3" t="s">
        <v>64</v>
      </c>
    </row>
    <row r="4" spans="1:6" x14ac:dyDescent="0.25">
      <c r="B4" t="s">
        <v>65</v>
      </c>
    </row>
    <row r="5" spans="1:6" x14ac:dyDescent="0.25">
      <c r="B5" t="s">
        <v>66</v>
      </c>
      <c r="C5" t="s">
        <v>67</v>
      </c>
    </row>
    <row r="6" spans="1:6" x14ac:dyDescent="0.25">
      <c r="B6" t="s">
        <v>68</v>
      </c>
    </row>
    <row r="7" spans="1:6" x14ac:dyDescent="0.25">
      <c r="B7" t="s">
        <v>69</v>
      </c>
      <c r="C7" t="s">
        <v>70</v>
      </c>
    </row>
    <row r="8" spans="1:6" x14ac:dyDescent="0.25">
      <c r="B8" t="s">
        <v>71</v>
      </c>
      <c r="C8" t="s">
        <v>72</v>
      </c>
    </row>
    <row r="9" spans="1:6" x14ac:dyDescent="0.25">
      <c r="C9" t="s">
        <v>73</v>
      </c>
    </row>
    <row r="10" spans="1:6" x14ac:dyDescent="0.25">
      <c r="B10" t="s">
        <v>74</v>
      </c>
      <c r="C10" t="s">
        <v>75</v>
      </c>
      <c r="D10" t="s">
        <v>76</v>
      </c>
    </row>
    <row r="11" spans="1:6" x14ac:dyDescent="0.25">
      <c r="C11" t="s">
        <v>77</v>
      </c>
      <c r="D11" t="s">
        <v>78</v>
      </c>
    </row>
    <row r="12" spans="1:6" x14ac:dyDescent="0.25">
      <c r="C12" t="s">
        <v>79</v>
      </c>
      <c r="D12" t="s">
        <v>80</v>
      </c>
    </row>
    <row r="13" spans="1:6" x14ac:dyDescent="0.25">
      <c r="C13" t="s">
        <v>81</v>
      </c>
      <c r="D13" t="s">
        <v>82</v>
      </c>
    </row>
    <row r="14" spans="1:6" x14ac:dyDescent="0.25">
      <c r="C14" t="s">
        <v>83</v>
      </c>
      <c r="D14" t="s">
        <v>84</v>
      </c>
    </row>
    <row r="15" spans="1:6" x14ac:dyDescent="0.25">
      <c r="C15" t="s">
        <v>85</v>
      </c>
      <c r="D15" t="s">
        <v>86</v>
      </c>
    </row>
    <row r="16" spans="1:6" x14ac:dyDescent="0.25">
      <c r="B16" t="s">
        <v>87</v>
      </c>
      <c r="C16" t="s">
        <v>88</v>
      </c>
    </row>
    <row r="17" spans="2:11" x14ac:dyDescent="0.25">
      <c r="B17" t="s">
        <v>89</v>
      </c>
      <c r="C17" t="s">
        <v>90</v>
      </c>
    </row>
    <row r="18" spans="2:11" x14ac:dyDescent="0.25">
      <c r="B18" t="s">
        <v>91</v>
      </c>
      <c r="C18" t="s">
        <v>92</v>
      </c>
    </row>
    <row r="19" spans="2:11" x14ac:dyDescent="0.25">
      <c r="B19" t="s">
        <v>93</v>
      </c>
      <c r="C19" t="s">
        <v>94</v>
      </c>
    </row>
    <row r="20" spans="2:11" x14ac:dyDescent="0.25">
      <c r="B20" t="s">
        <v>95</v>
      </c>
    </row>
    <row r="21" spans="2:11" ht="15.75" thickBot="1" x14ac:dyDescent="0.3">
      <c r="C21" t="s">
        <v>96</v>
      </c>
    </row>
    <row r="22" spans="2:11" ht="15.75" thickBot="1" x14ac:dyDescent="0.3">
      <c r="C22" s="31"/>
      <c r="D22" s="60" t="s">
        <v>97</v>
      </c>
      <c r="E22" s="61"/>
      <c r="F22" s="62" t="s">
        <v>98</v>
      </c>
      <c r="G22" s="62"/>
      <c r="H22" s="60" t="s">
        <v>99</v>
      </c>
      <c r="I22" s="61"/>
      <c r="J22" s="62" t="s">
        <v>100</v>
      </c>
      <c r="K22" s="61"/>
    </row>
    <row r="23" spans="2:11" ht="15.75" thickBot="1" x14ac:dyDescent="0.3">
      <c r="C23" s="31"/>
      <c r="D23" s="60" t="s">
        <v>101</v>
      </c>
      <c r="E23" s="61"/>
      <c r="F23" s="60" t="s">
        <v>101</v>
      </c>
      <c r="G23" s="61"/>
      <c r="H23" s="60" t="s">
        <v>101</v>
      </c>
      <c r="I23" s="61"/>
      <c r="J23" s="60" t="s">
        <v>101</v>
      </c>
      <c r="K23" s="61"/>
    </row>
    <row r="24" spans="2:11" ht="15.75" thickBot="1" x14ac:dyDescent="0.3">
      <c r="C24" s="31"/>
      <c r="D24" s="31" t="s">
        <v>102</v>
      </c>
      <c r="E24" s="32" t="s">
        <v>103</v>
      </c>
      <c r="F24" s="33" t="s">
        <v>102</v>
      </c>
      <c r="G24" s="33" t="s">
        <v>103</v>
      </c>
      <c r="H24" s="31" t="s">
        <v>102</v>
      </c>
      <c r="I24" s="32" t="s">
        <v>103</v>
      </c>
      <c r="J24" s="33" t="s">
        <v>102</v>
      </c>
      <c r="K24" s="32" t="s">
        <v>103</v>
      </c>
    </row>
    <row r="25" spans="2:11" x14ac:dyDescent="0.25">
      <c r="C25" s="25" t="s">
        <v>104</v>
      </c>
      <c r="D25" s="25"/>
      <c r="E25" s="26"/>
      <c r="F25" s="24"/>
      <c r="G25" s="24"/>
      <c r="H25" s="25"/>
      <c r="I25" s="26"/>
      <c r="J25" s="24"/>
      <c r="K25" s="26"/>
    </row>
    <row r="26" spans="2:11" x14ac:dyDescent="0.25">
      <c r="C26" s="25" t="s">
        <v>105</v>
      </c>
      <c r="D26" s="25"/>
      <c r="E26" s="26"/>
      <c r="F26" s="24"/>
      <c r="G26" s="24"/>
      <c r="H26" s="25"/>
      <c r="I26" s="26"/>
      <c r="J26" s="24"/>
      <c r="K26" s="26"/>
    </row>
    <row r="27" spans="2:11" x14ac:dyDescent="0.25">
      <c r="C27" s="25" t="s">
        <v>106</v>
      </c>
      <c r="D27" s="25"/>
      <c r="E27" s="26"/>
      <c r="F27" s="24"/>
      <c r="G27" s="24"/>
      <c r="H27" s="25"/>
      <c r="I27" s="26"/>
      <c r="J27" s="24"/>
      <c r="K27" s="26"/>
    </row>
    <row r="28" spans="2:11" x14ac:dyDescent="0.25">
      <c r="C28" s="25" t="s">
        <v>107</v>
      </c>
      <c r="D28" s="25"/>
      <c r="E28" s="26"/>
      <c r="F28" s="24"/>
      <c r="G28" s="24"/>
      <c r="H28" s="25"/>
      <c r="I28" s="26"/>
      <c r="J28" s="24"/>
      <c r="K28" s="26"/>
    </row>
    <row r="29" spans="2:11" x14ac:dyDescent="0.25">
      <c r="C29" s="25" t="s">
        <v>108</v>
      </c>
      <c r="D29" s="25"/>
      <c r="E29" s="26"/>
      <c r="F29" s="24"/>
      <c r="G29" s="24"/>
      <c r="H29" s="25"/>
      <c r="I29" s="26"/>
      <c r="J29" s="24"/>
      <c r="K29" s="26"/>
    </row>
    <row r="30" spans="2:11" ht="15.75" thickBot="1" x14ac:dyDescent="0.3">
      <c r="C30" s="27" t="s">
        <v>109</v>
      </c>
      <c r="D30" s="27"/>
      <c r="E30" s="29"/>
      <c r="F30" s="28"/>
      <c r="G30" s="28"/>
      <c r="H30" s="27"/>
      <c r="I30" s="29"/>
      <c r="J30" s="28"/>
      <c r="K30" s="29"/>
    </row>
    <row r="31" spans="2:11" x14ac:dyDescent="0.25">
      <c r="B31" s="34" t="s">
        <v>110</v>
      </c>
    </row>
    <row r="32" spans="2:11" x14ac:dyDescent="0.25">
      <c r="B32" s="30" t="s">
        <v>111</v>
      </c>
    </row>
    <row r="33" spans="1:6" x14ac:dyDescent="0.25">
      <c r="B33" s="30" t="s">
        <v>112</v>
      </c>
      <c r="C33" t="s">
        <v>113</v>
      </c>
    </row>
    <row r="34" spans="1:6" x14ac:dyDescent="0.25">
      <c r="B34" t="s">
        <v>114</v>
      </c>
      <c r="C34" t="s">
        <v>115</v>
      </c>
      <c r="D34" t="s">
        <v>116</v>
      </c>
      <c r="F34" t="s">
        <v>117</v>
      </c>
    </row>
    <row r="35" spans="1:6" x14ac:dyDescent="0.25">
      <c r="B35" t="s">
        <v>118</v>
      </c>
    </row>
    <row r="36" spans="1:6" x14ac:dyDescent="0.25">
      <c r="B36" t="s">
        <v>119</v>
      </c>
    </row>
    <row r="37" spans="1:6" x14ac:dyDescent="0.25">
      <c r="B37" t="s">
        <v>120</v>
      </c>
    </row>
    <row r="38" spans="1:6" x14ac:dyDescent="0.25">
      <c r="B38" t="s">
        <v>121</v>
      </c>
    </row>
    <row r="40" spans="1:6" x14ac:dyDescent="0.25">
      <c r="A40" t="s">
        <v>122</v>
      </c>
      <c r="B40" t="s">
        <v>123</v>
      </c>
    </row>
    <row r="41" spans="1:6" x14ac:dyDescent="0.25">
      <c r="B41" t="s">
        <v>124</v>
      </c>
    </row>
    <row r="42" spans="1:6" x14ac:dyDescent="0.25">
      <c r="B42" t="s">
        <v>121</v>
      </c>
    </row>
    <row r="43" spans="1:6" x14ac:dyDescent="0.25">
      <c r="B43" t="s">
        <v>125</v>
      </c>
    </row>
    <row r="44" spans="1:6" x14ac:dyDescent="0.25">
      <c r="B44" t="s">
        <v>126</v>
      </c>
    </row>
    <row r="47" spans="1:6" x14ac:dyDescent="0.25">
      <c r="A47" t="s">
        <v>127</v>
      </c>
      <c r="B47" t="s">
        <v>128</v>
      </c>
    </row>
    <row r="48" spans="1:6" x14ac:dyDescent="0.25">
      <c r="B48" t="s">
        <v>129</v>
      </c>
    </row>
    <row r="49" spans="2:3" x14ac:dyDescent="0.25">
      <c r="B49" t="s">
        <v>130</v>
      </c>
    </row>
    <row r="50" spans="2:3" x14ac:dyDescent="0.25">
      <c r="B50" t="s">
        <v>131</v>
      </c>
    </row>
    <row r="51" spans="2:3" x14ac:dyDescent="0.25">
      <c r="B51" t="s">
        <v>132</v>
      </c>
    </row>
    <row r="52" spans="2:3" x14ac:dyDescent="0.25">
      <c r="B52" t="s">
        <v>133</v>
      </c>
      <c r="C52" t="s">
        <v>117</v>
      </c>
    </row>
    <row r="53" spans="2:3" x14ac:dyDescent="0.25">
      <c r="B53" t="s">
        <v>134</v>
      </c>
    </row>
    <row r="54" spans="2:3" x14ac:dyDescent="0.25">
      <c r="B54" t="s">
        <v>135</v>
      </c>
    </row>
    <row r="55" spans="2:3" x14ac:dyDescent="0.25">
      <c r="B55" t="s">
        <v>120</v>
      </c>
    </row>
    <row r="56" spans="2:3" x14ac:dyDescent="0.25">
      <c r="B56" t="s">
        <v>136</v>
      </c>
    </row>
  </sheetData>
  <mergeCells count="8">
    <mergeCell ref="D22:E22"/>
    <mergeCell ref="F22:G22"/>
    <mergeCell ref="H22:I22"/>
    <mergeCell ref="J22:K22"/>
    <mergeCell ref="D23:E23"/>
    <mergeCell ref="F23:G23"/>
    <mergeCell ref="H23:I23"/>
    <mergeCell ref="J23:K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workbookViewId="0">
      <selection activeCell="I6" sqref="I6:N10"/>
    </sheetView>
  </sheetViews>
  <sheetFormatPr defaultRowHeight="15" x14ac:dyDescent="0.25"/>
  <cols>
    <col min="1" max="1" width="21.7109375" bestFit="1" customWidth="1"/>
    <col min="2" max="2" width="16" style="8" customWidth="1"/>
    <col min="4" max="4" width="12" bestFit="1" customWidth="1"/>
    <col min="18" max="18" width="11.42578125" customWidth="1"/>
    <col min="19" max="19" width="12.42578125" customWidth="1"/>
  </cols>
  <sheetData>
    <row r="1" spans="1:19" ht="15.75" thickBot="1" x14ac:dyDescent="0.3"/>
    <row r="2" spans="1:19" ht="15.75" thickBot="1" x14ac:dyDescent="0.3">
      <c r="A2" s="83" t="s">
        <v>197</v>
      </c>
      <c r="B2" s="84" t="s">
        <v>2</v>
      </c>
      <c r="C2" s="84" t="s">
        <v>164</v>
      </c>
      <c r="D2" s="84" t="s">
        <v>165</v>
      </c>
      <c r="E2" s="84" t="s">
        <v>166</v>
      </c>
      <c r="F2" s="84" t="s">
        <v>167</v>
      </c>
      <c r="G2" s="84" t="s">
        <v>168</v>
      </c>
      <c r="H2" s="84" t="s">
        <v>169</v>
      </c>
      <c r="I2" s="84" t="s">
        <v>170</v>
      </c>
      <c r="J2" s="84" t="s">
        <v>171</v>
      </c>
      <c r="K2" s="84" t="s">
        <v>172</v>
      </c>
      <c r="L2" s="84" t="s">
        <v>173</v>
      </c>
      <c r="M2" s="84" t="s">
        <v>174</v>
      </c>
      <c r="N2" s="84" t="s">
        <v>175</v>
      </c>
      <c r="O2" s="84" t="s">
        <v>176</v>
      </c>
      <c r="P2" s="84" t="s">
        <v>177</v>
      </c>
      <c r="Q2" s="84" t="s">
        <v>178</v>
      </c>
      <c r="R2" s="84" t="s">
        <v>179</v>
      </c>
      <c r="S2" s="85" t="s">
        <v>180</v>
      </c>
    </row>
    <row r="3" spans="1:19" x14ac:dyDescent="0.25">
      <c r="A3" s="88" t="s">
        <v>181</v>
      </c>
      <c r="B3" s="86">
        <v>421570</v>
      </c>
      <c r="C3" s="82">
        <v>0</v>
      </c>
      <c r="D3" s="82">
        <v>9359084</v>
      </c>
      <c r="E3" s="82">
        <v>22.2</v>
      </c>
      <c r="F3" s="82">
        <v>22</v>
      </c>
      <c r="G3" s="82">
        <v>12.79</v>
      </c>
      <c r="H3" s="82">
        <v>163.46</v>
      </c>
      <c r="I3" s="82">
        <v>1</v>
      </c>
      <c r="J3" s="82">
        <v>1</v>
      </c>
      <c r="K3" s="82">
        <v>3</v>
      </c>
      <c r="L3" s="82">
        <v>5</v>
      </c>
      <c r="M3" s="82">
        <v>11</v>
      </c>
      <c r="N3" s="82">
        <v>22</v>
      </c>
      <c r="O3" s="82">
        <v>33</v>
      </c>
      <c r="P3" s="82">
        <v>40</v>
      </c>
      <c r="Q3" s="82">
        <v>43</v>
      </c>
      <c r="R3" s="82">
        <v>45</v>
      </c>
      <c r="S3" s="82">
        <v>45</v>
      </c>
    </row>
    <row r="4" spans="1:19" x14ac:dyDescent="0.25">
      <c r="A4" s="89" t="s">
        <v>182</v>
      </c>
      <c r="B4" s="87">
        <v>421570</v>
      </c>
      <c r="C4" s="4">
        <v>0</v>
      </c>
      <c r="D4" s="4">
        <v>25332166.059999999</v>
      </c>
      <c r="E4" s="4">
        <v>60.09</v>
      </c>
      <c r="F4" s="4">
        <v>62.09</v>
      </c>
      <c r="G4" s="4">
        <v>18.45</v>
      </c>
      <c r="H4" s="4">
        <v>340.33</v>
      </c>
      <c r="I4" s="4">
        <v>-2.06</v>
      </c>
      <c r="J4" s="4">
        <v>18.3</v>
      </c>
      <c r="K4" s="4">
        <v>27.31</v>
      </c>
      <c r="L4" s="4">
        <v>33.979999999999997</v>
      </c>
      <c r="M4" s="4">
        <v>46.68</v>
      </c>
      <c r="N4" s="4">
        <v>62.09</v>
      </c>
      <c r="O4" s="4">
        <v>74.28</v>
      </c>
      <c r="P4" s="4">
        <v>83.58</v>
      </c>
      <c r="Q4" s="4">
        <v>87.27</v>
      </c>
      <c r="R4" s="4">
        <v>92.81</v>
      </c>
      <c r="S4" s="4">
        <v>100.14</v>
      </c>
    </row>
    <row r="5" spans="1:19" x14ac:dyDescent="0.25">
      <c r="A5" s="89" t="s">
        <v>183</v>
      </c>
      <c r="B5" s="87">
        <v>421570</v>
      </c>
      <c r="C5" s="4">
        <v>0</v>
      </c>
      <c r="D5" s="4">
        <v>1416907.95</v>
      </c>
      <c r="E5" s="4">
        <v>3.36</v>
      </c>
      <c r="F5" s="4">
        <v>3.45</v>
      </c>
      <c r="G5" s="4">
        <v>0.46</v>
      </c>
      <c r="H5" s="4">
        <v>0.21</v>
      </c>
      <c r="I5" s="4">
        <v>2.4700000000000002</v>
      </c>
      <c r="J5" s="4">
        <v>2.56</v>
      </c>
      <c r="K5" s="4">
        <v>2.65</v>
      </c>
      <c r="L5" s="4">
        <v>2.72</v>
      </c>
      <c r="M5" s="4">
        <v>2.93</v>
      </c>
      <c r="N5" s="4">
        <v>3.45</v>
      </c>
      <c r="O5" s="4">
        <v>3.74</v>
      </c>
      <c r="P5" s="4">
        <v>3.92</v>
      </c>
      <c r="Q5" s="4">
        <v>4.03</v>
      </c>
      <c r="R5" s="4">
        <v>4.2</v>
      </c>
      <c r="S5" s="4">
        <v>4.47</v>
      </c>
    </row>
    <row r="6" spans="1:19" x14ac:dyDescent="0.25">
      <c r="A6" s="89" t="s">
        <v>184</v>
      </c>
      <c r="B6" s="87">
        <v>421570</v>
      </c>
      <c r="C6" s="4">
        <v>0</v>
      </c>
      <c r="D6" s="4">
        <v>1091897841.54</v>
      </c>
      <c r="E6" s="4">
        <v>2590.0700000000002</v>
      </c>
      <c r="F6" s="4">
        <v>0</v>
      </c>
      <c r="G6" s="4">
        <v>6052.39</v>
      </c>
      <c r="H6" s="4">
        <v>36631375.490000002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2809.05</v>
      </c>
      <c r="P6" s="4">
        <v>8624.56</v>
      </c>
      <c r="Q6" s="4">
        <v>12407.71</v>
      </c>
      <c r="R6" s="4">
        <v>28177.29</v>
      </c>
      <c r="S6" s="4">
        <v>88646.76</v>
      </c>
    </row>
    <row r="7" spans="1:19" x14ac:dyDescent="0.25">
      <c r="A7" s="89" t="s">
        <v>185</v>
      </c>
      <c r="B7" s="87">
        <v>421570</v>
      </c>
      <c r="C7" s="4">
        <v>0</v>
      </c>
      <c r="D7" s="4">
        <v>1091897841.54</v>
      </c>
      <c r="E7" s="4">
        <v>2590.0700000000002</v>
      </c>
      <c r="F7" s="4">
        <v>0</v>
      </c>
      <c r="G7" s="4">
        <v>6052.39</v>
      </c>
      <c r="H7" s="4">
        <v>36631375.490000002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2809.05</v>
      </c>
      <c r="P7" s="4">
        <v>8624.56</v>
      </c>
      <c r="Q7" s="4">
        <v>12407.71</v>
      </c>
      <c r="R7" s="4">
        <v>28177.29</v>
      </c>
      <c r="S7" s="4">
        <v>88646.76</v>
      </c>
    </row>
    <row r="8" spans="1:19" x14ac:dyDescent="0.25">
      <c r="A8" s="89" t="s">
        <v>186</v>
      </c>
      <c r="B8" s="87">
        <v>421570</v>
      </c>
      <c r="C8" s="4">
        <v>0</v>
      </c>
      <c r="D8" s="4">
        <v>1091897841.54</v>
      </c>
      <c r="E8" s="4">
        <v>2590.0700000000002</v>
      </c>
      <c r="F8" s="4">
        <v>0</v>
      </c>
      <c r="G8" s="4">
        <v>6052.39</v>
      </c>
      <c r="H8" s="4">
        <v>36631375.490000002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2809.05</v>
      </c>
      <c r="P8" s="4">
        <v>8624.56</v>
      </c>
      <c r="Q8" s="4">
        <v>12407.71</v>
      </c>
      <c r="R8" s="4">
        <v>28177.29</v>
      </c>
      <c r="S8" s="4">
        <v>88646.76</v>
      </c>
    </row>
    <row r="9" spans="1:19" x14ac:dyDescent="0.25">
      <c r="A9" s="89" t="s">
        <v>187</v>
      </c>
      <c r="B9" s="87">
        <v>421570</v>
      </c>
      <c r="C9" s="4">
        <v>0</v>
      </c>
      <c r="D9" s="4">
        <v>1091897841.54</v>
      </c>
      <c r="E9" s="4">
        <v>2590.0700000000002</v>
      </c>
      <c r="F9" s="4">
        <v>0</v>
      </c>
      <c r="G9" s="4">
        <v>6052.39</v>
      </c>
      <c r="H9" s="4">
        <v>36631375.490000002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2809.05</v>
      </c>
      <c r="P9" s="4">
        <v>8624.56</v>
      </c>
      <c r="Q9" s="4">
        <v>12407.71</v>
      </c>
      <c r="R9" s="4">
        <v>28177.29</v>
      </c>
      <c r="S9" s="4">
        <v>88646.76</v>
      </c>
    </row>
    <row r="10" spans="1:19" x14ac:dyDescent="0.25">
      <c r="A10" s="89" t="s">
        <v>188</v>
      </c>
      <c r="B10" s="87">
        <v>421570</v>
      </c>
      <c r="C10" s="4">
        <v>0</v>
      </c>
      <c r="D10" s="4">
        <v>1091897841.54</v>
      </c>
      <c r="E10" s="4">
        <v>2590.0700000000002</v>
      </c>
      <c r="F10" s="4">
        <v>0</v>
      </c>
      <c r="G10" s="4">
        <v>6052.39</v>
      </c>
      <c r="H10" s="4">
        <v>36631375.490000002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2809.05</v>
      </c>
      <c r="P10" s="4">
        <v>8624.56</v>
      </c>
      <c r="Q10" s="4">
        <v>12407.71</v>
      </c>
      <c r="R10" s="4">
        <v>28177.29</v>
      </c>
      <c r="S10" s="4">
        <v>88646.76</v>
      </c>
    </row>
    <row r="11" spans="1:19" x14ac:dyDescent="0.25">
      <c r="A11" s="89" t="s">
        <v>189</v>
      </c>
      <c r="B11" s="87">
        <v>421570</v>
      </c>
      <c r="C11" s="4">
        <v>0</v>
      </c>
      <c r="D11" s="4">
        <v>72173604.719999999</v>
      </c>
      <c r="E11" s="4">
        <v>171.2</v>
      </c>
      <c r="F11" s="4">
        <v>182.32</v>
      </c>
      <c r="G11" s="4">
        <v>39.159999999999997</v>
      </c>
      <c r="H11" s="4">
        <v>1533.45</v>
      </c>
      <c r="I11" s="4">
        <v>126.06</v>
      </c>
      <c r="J11" s="4">
        <v>126.11</v>
      </c>
      <c r="K11" s="4">
        <v>126.5</v>
      </c>
      <c r="L11" s="4">
        <v>128.82</v>
      </c>
      <c r="M11" s="4">
        <v>132.02000000000001</v>
      </c>
      <c r="N11" s="4">
        <v>182.32</v>
      </c>
      <c r="O11" s="4">
        <v>212.42</v>
      </c>
      <c r="P11" s="4">
        <v>219.44</v>
      </c>
      <c r="Q11" s="4">
        <v>221.94</v>
      </c>
      <c r="R11" s="4">
        <v>225.47</v>
      </c>
      <c r="S11" s="4">
        <v>227.23</v>
      </c>
    </row>
    <row r="12" spans="1:19" x14ac:dyDescent="0.25">
      <c r="A12" s="89" t="s">
        <v>190</v>
      </c>
      <c r="B12" s="87">
        <v>421570</v>
      </c>
      <c r="C12" s="4">
        <v>0</v>
      </c>
      <c r="D12" s="4">
        <v>3355818.91</v>
      </c>
      <c r="E12" s="4">
        <v>7.96</v>
      </c>
      <c r="F12" s="4">
        <v>7.87</v>
      </c>
      <c r="G12" s="4">
        <v>1.86</v>
      </c>
      <c r="H12" s="4">
        <v>3.47</v>
      </c>
      <c r="I12" s="4">
        <v>3.88</v>
      </c>
      <c r="J12" s="4">
        <v>4.16</v>
      </c>
      <c r="K12" s="4">
        <v>5.33</v>
      </c>
      <c r="L12" s="4">
        <v>5.96</v>
      </c>
      <c r="M12" s="4">
        <v>6.89</v>
      </c>
      <c r="N12" s="4">
        <v>7.87</v>
      </c>
      <c r="O12" s="4">
        <v>8.57</v>
      </c>
      <c r="P12" s="4">
        <v>9.82</v>
      </c>
      <c r="Q12" s="4">
        <v>12.19</v>
      </c>
      <c r="R12" s="4">
        <v>14.18</v>
      </c>
      <c r="S12" s="4">
        <v>14.31</v>
      </c>
    </row>
    <row r="13" spans="1:19" x14ac:dyDescent="0.25">
      <c r="A13" s="89" t="s">
        <v>191</v>
      </c>
      <c r="B13" s="87">
        <v>421570</v>
      </c>
      <c r="C13" s="4">
        <v>0</v>
      </c>
      <c r="D13" s="4">
        <v>18658822</v>
      </c>
      <c r="E13" s="4">
        <v>44.26</v>
      </c>
      <c r="F13" s="4">
        <v>37</v>
      </c>
      <c r="G13" s="4">
        <v>30.49</v>
      </c>
      <c r="H13" s="4">
        <v>929.77</v>
      </c>
      <c r="I13" s="4">
        <v>1</v>
      </c>
      <c r="J13" s="4">
        <v>1</v>
      </c>
      <c r="K13" s="4">
        <v>4</v>
      </c>
      <c r="L13" s="4">
        <v>7</v>
      </c>
      <c r="M13" s="4">
        <v>18</v>
      </c>
      <c r="N13" s="4">
        <v>37</v>
      </c>
      <c r="O13" s="4">
        <v>74</v>
      </c>
      <c r="P13" s="4">
        <v>92</v>
      </c>
      <c r="Q13" s="4">
        <v>95</v>
      </c>
      <c r="R13" s="4">
        <v>98</v>
      </c>
      <c r="S13" s="4">
        <v>99</v>
      </c>
    </row>
    <row r="14" spans="1:19" x14ac:dyDescent="0.25">
      <c r="A14" s="89" t="s">
        <v>192</v>
      </c>
      <c r="B14" s="87">
        <v>421570</v>
      </c>
      <c r="C14" s="4">
        <v>0</v>
      </c>
      <c r="D14" s="4">
        <v>6737218987.1099997</v>
      </c>
      <c r="E14" s="4">
        <v>15981.26</v>
      </c>
      <c r="F14" s="4">
        <v>7612.03</v>
      </c>
      <c r="G14" s="4">
        <v>22711.18</v>
      </c>
      <c r="H14" s="4">
        <v>515797856.83999997</v>
      </c>
      <c r="I14" s="4">
        <v>-4988.9399999999996</v>
      </c>
      <c r="J14" s="4">
        <v>5</v>
      </c>
      <c r="K14" s="4">
        <v>59.97</v>
      </c>
      <c r="L14" s="4">
        <v>291.10000000000002</v>
      </c>
      <c r="M14" s="4">
        <v>2079.65</v>
      </c>
      <c r="N14" s="4">
        <v>7612.03</v>
      </c>
      <c r="O14" s="4">
        <v>20205.849999999999</v>
      </c>
      <c r="P14" s="4">
        <v>42845.67</v>
      </c>
      <c r="Q14" s="4">
        <v>61201.95</v>
      </c>
      <c r="R14" s="4">
        <v>106479.59</v>
      </c>
      <c r="S14" s="4">
        <v>693099.36</v>
      </c>
    </row>
    <row r="15" spans="1:19" x14ac:dyDescent="0.25">
      <c r="A15" s="89" t="s">
        <v>193</v>
      </c>
      <c r="B15" s="87">
        <v>421570</v>
      </c>
      <c r="C15" s="4">
        <v>0</v>
      </c>
      <c r="D15" s="4">
        <v>57640387438</v>
      </c>
      <c r="E15" s="4">
        <v>136727.92000000001</v>
      </c>
      <c r="F15" s="4">
        <v>140167</v>
      </c>
      <c r="G15" s="4">
        <v>60980.58</v>
      </c>
      <c r="H15" s="4">
        <v>3718631543.0300002</v>
      </c>
      <c r="I15" s="4">
        <v>34875</v>
      </c>
      <c r="J15" s="4">
        <v>34875</v>
      </c>
      <c r="K15" s="4">
        <v>39690</v>
      </c>
      <c r="L15" s="4">
        <v>39910</v>
      </c>
      <c r="M15" s="4">
        <v>93638</v>
      </c>
      <c r="N15" s="4">
        <v>140167</v>
      </c>
      <c r="O15" s="4">
        <v>202505</v>
      </c>
      <c r="P15" s="4">
        <v>204184</v>
      </c>
      <c r="Q15" s="4">
        <v>206302</v>
      </c>
      <c r="R15" s="4">
        <v>219622</v>
      </c>
      <c r="S15" s="4">
        <v>219622</v>
      </c>
    </row>
    <row r="16" spans="1:19" x14ac:dyDescent="0.25">
      <c r="A16" s="89" t="s">
        <v>194</v>
      </c>
      <c r="B16" s="87">
        <v>421570</v>
      </c>
      <c r="C16" s="4">
        <v>0</v>
      </c>
      <c r="D16" s="4">
        <v>847764029</v>
      </c>
      <c r="E16" s="4">
        <v>2010.97</v>
      </c>
      <c r="F16" s="4">
        <v>2011</v>
      </c>
      <c r="G16" s="4">
        <v>0.8</v>
      </c>
      <c r="H16" s="4">
        <v>0.64</v>
      </c>
      <c r="I16" s="4">
        <v>2010</v>
      </c>
      <c r="J16" s="4">
        <v>2010</v>
      </c>
      <c r="K16" s="4">
        <v>2010</v>
      </c>
      <c r="L16" s="4">
        <v>2010</v>
      </c>
      <c r="M16" s="4">
        <v>2010</v>
      </c>
      <c r="N16" s="4">
        <v>2011</v>
      </c>
      <c r="O16" s="4">
        <v>2012</v>
      </c>
      <c r="P16" s="4">
        <v>2012</v>
      </c>
      <c r="Q16" s="4">
        <v>2012</v>
      </c>
      <c r="R16" s="4">
        <v>2012</v>
      </c>
      <c r="S16" s="4">
        <v>2012</v>
      </c>
    </row>
    <row r="17" spans="1:19" x14ac:dyDescent="0.25">
      <c r="A17" s="89" t="s">
        <v>195</v>
      </c>
      <c r="B17" s="87">
        <v>421570</v>
      </c>
      <c r="C17" s="4">
        <v>0</v>
      </c>
      <c r="D17" s="4">
        <v>6607322</v>
      </c>
      <c r="E17" s="4">
        <v>15.67</v>
      </c>
      <c r="F17" s="4">
        <v>16</v>
      </c>
      <c r="G17" s="4">
        <v>8.75</v>
      </c>
      <c r="H17" s="4">
        <v>76.62</v>
      </c>
      <c r="I17" s="4">
        <v>1</v>
      </c>
      <c r="J17" s="4">
        <v>1</v>
      </c>
      <c r="K17" s="4">
        <v>2</v>
      </c>
      <c r="L17" s="4">
        <v>4</v>
      </c>
      <c r="M17" s="4">
        <v>8</v>
      </c>
      <c r="N17" s="4">
        <v>16</v>
      </c>
      <c r="O17" s="4">
        <v>23</v>
      </c>
      <c r="P17" s="4">
        <v>28</v>
      </c>
      <c r="Q17" s="4">
        <v>29</v>
      </c>
      <c r="R17" s="4">
        <v>31</v>
      </c>
      <c r="S17" s="4">
        <v>31</v>
      </c>
    </row>
    <row r="18" spans="1:19" ht="15.75" thickBot="1" x14ac:dyDescent="0.3">
      <c r="A18" s="90" t="s">
        <v>196</v>
      </c>
      <c r="B18" s="87">
        <v>421570</v>
      </c>
      <c r="C18" s="4">
        <v>0</v>
      </c>
      <c r="D18" s="4">
        <v>77772731</v>
      </c>
      <c r="E18" s="4">
        <v>184.48</v>
      </c>
      <c r="F18" s="4">
        <v>185</v>
      </c>
      <c r="G18" s="4">
        <v>99.3</v>
      </c>
      <c r="H18" s="4">
        <v>9859.9699999999993</v>
      </c>
      <c r="I18" s="4">
        <v>0</v>
      </c>
      <c r="J18" s="4">
        <v>1</v>
      </c>
      <c r="K18" s="4">
        <v>22</v>
      </c>
      <c r="L18" s="4">
        <v>49</v>
      </c>
      <c r="M18" s="4">
        <v>101</v>
      </c>
      <c r="N18" s="4">
        <v>185</v>
      </c>
      <c r="O18" s="4">
        <v>269</v>
      </c>
      <c r="P18" s="4">
        <v>318</v>
      </c>
      <c r="Q18" s="4">
        <v>337</v>
      </c>
      <c r="R18" s="4">
        <v>358</v>
      </c>
      <c r="S18" s="4">
        <v>360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I11" sqref="I11"/>
    </sheetView>
  </sheetViews>
  <sheetFormatPr defaultRowHeight="15" x14ac:dyDescent="0.25"/>
  <cols>
    <col min="1" max="1" width="15.140625" bestFit="1" customWidth="1"/>
    <col min="4" max="4" width="10.28515625" style="1" bestFit="1" customWidth="1"/>
    <col min="5" max="5" width="14.5703125" customWidth="1"/>
    <col min="14" max="14" width="13.5703125" bestFit="1" customWidth="1"/>
  </cols>
  <sheetData>
    <row r="1" spans="1:15" ht="15.75" thickBot="1" x14ac:dyDescent="0.3"/>
    <row r="2" spans="1:15" ht="15.75" thickBot="1" x14ac:dyDescent="0.3">
      <c r="A2" s="83" t="s">
        <v>199</v>
      </c>
      <c r="B2" s="84" t="s">
        <v>181</v>
      </c>
      <c r="C2" s="84" t="s">
        <v>182</v>
      </c>
      <c r="D2" s="84" t="s">
        <v>183</v>
      </c>
      <c r="E2" s="84" t="s">
        <v>184</v>
      </c>
      <c r="F2" s="84" t="s">
        <v>185</v>
      </c>
      <c r="G2" s="84" t="s">
        <v>186</v>
      </c>
      <c r="H2" s="84" t="s">
        <v>187</v>
      </c>
      <c r="I2" s="84" t="s">
        <v>188</v>
      </c>
      <c r="J2" s="84" t="s">
        <v>189</v>
      </c>
      <c r="K2" s="84" t="s">
        <v>190</v>
      </c>
      <c r="L2" s="84" t="s">
        <v>198</v>
      </c>
      <c r="M2" s="84" t="s">
        <v>191</v>
      </c>
      <c r="N2" s="84" t="s">
        <v>192</v>
      </c>
      <c r="O2" s="85" t="s">
        <v>193</v>
      </c>
    </row>
    <row r="3" spans="1:15" x14ac:dyDescent="0.25">
      <c r="A3" s="88" t="s">
        <v>181</v>
      </c>
      <c r="B3" s="98">
        <v>1</v>
      </c>
      <c r="C3" s="91">
        <v>-5.0096943057624098E-2</v>
      </c>
      <c r="D3" s="91">
        <v>6.5290172688491105E-2</v>
      </c>
      <c r="E3" s="91">
        <v>-5.9844066813748702E-2</v>
      </c>
      <c r="F3" s="91">
        <v>-5.9844066813748702E-2</v>
      </c>
      <c r="G3" s="91">
        <v>-5.9844066813748702E-2</v>
      </c>
      <c r="H3" s="91">
        <v>-5.9844066813748702E-2</v>
      </c>
      <c r="I3" s="91">
        <v>-5.9844066813748702E-2</v>
      </c>
      <c r="J3" s="91">
        <v>-0.21108778320914501</v>
      </c>
      <c r="K3" s="91">
        <v>0.20855168377223199</v>
      </c>
      <c r="L3" s="91">
        <v>-5.4798800339914795E-4</v>
      </c>
      <c r="M3" s="91">
        <v>2.4003667518148301E-2</v>
      </c>
      <c r="N3" s="91">
        <v>-8.5194991832409805E-2</v>
      </c>
      <c r="O3" s="92">
        <v>-0.18288146008008199</v>
      </c>
    </row>
    <row r="4" spans="1:15" x14ac:dyDescent="0.25">
      <c r="A4" s="89" t="s">
        <v>182</v>
      </c>
      <c r="B4" s="93">
        <v>-5.0096943057624098E-2</v>
      </c>
      <c r="C4" s="97">
        <v>1</v>
      </c>
      <c r="D4" s="50">
        <v>0.14385881912450901</v>
      </c>
      <c r="E4" s="50">
        <v>-2.6415133236112699E-2</v>
      </c>
      <c r="F4" s="50">
        <v>-2.6415133236112699E-2</v>
      </c>
      <c r="G4" s="50">
        <v>-2.6415133236112699E-2</v>
      </c>
      <c r="H4" s="50">
        <v>-2.6415133236112699E-2</v>
      </c>
      <c r="I4" s="50">
        <v>-2.6415133236112699E-2</v>
      </c>
      <c r="J4" s="50">
        <v>0.182111607445926</v>
      </c>
      <c r="K4" s="50">
        <v>9.6730180303373506E-2</v>
      </c>
      <c r="L4" s="50">
        <v>-0.155948558840424</v>
      </c>
      <c r="M4" s="50">
        <v>4.43652425238498E-3</v>
      </c>
      <c r="N4" s="50">
        <v>-2.3124470102597302E-3</v>
      </c>
      <c r="O4" s="94">
        <v>-5.8312939954171798E-2</v>
      </c>
    </row>
    <row r="5" spans="1:15" x14ac:dyDescent="0.25">
      <c r="A5" s="89" t="s">
        <v>183</v>
      </c>
      <c r="B5" s="93">
        <v>6.5290172688491105E-2</v>
      </c>
      <c r="C5" s="50">
        <v>0.14385881912450901</v>
      </c>
      <c r="D5" s="97">
        <v>1</v>
      </c>
      <c r="E5" s="50">
        <v>0.297056262121767</v>
      </c>
      <c r="F5" s="50">
        <v>0.297056262121767</v>
      </c>
      <c r="G5" s="50">
        <v>0.297056262121767</v>
      </c>
      <c r="H5" s="50">
        <v>0.297056262121767</v>
      </c>
      <c r="I5" s="50">
        <v>0.297056262121767</v>
      </c>
      <c r="J5" s="50">
        <v>-0.16421040615409899</v>
      </c>
      <c r="K5" s="50">
        <v>-3.3852702609072902E-2</v>
      </c>
      <c r="L5" s="50">
        <v>-7.8281137210377494E-2</v>
      </c>
      <c r="M5" s="50">
        <v>3.5719815101947299E-3</v>
      </c>
      <c r="N5" s="50">
        <v>-1.2029554499588899E-4</v>
      </c>
      <c r="O5" s="94">
        <v>3.3611897598706799E-3</v>
      </c>
    </row>
    <row r="6" spans="1:15" x14ac:dyDescent="0.25">
      <c r="A6" s="89" t="s">
        <v>184</v>
      </c>
      <c r="B6" s="93">
        <v>-5.9844066813748702E-2</v>
      </c>
      <c r="C6" s="50">
        <v>-2.6415133236112699E-2</v>
      </c>
      <c r="D6" s="50">
        <v>0.297056262121767</v>
      </c>
      <c r="E6" s="97">
        <v>1</v>
      </c>
      <c r="F6" s="97">
        <v>1</v>
      </c>
      <c r="G6" s="97">
        <v>1</v>
      </c>
      <c r="H6" s="97">
        <v>1</v>
      </c>
      <c r="I6" s="97">
        <v>1</v>
      </c>
      <c r="J6" s="50">
        <v>1.09147584478661E-2</v>
      </c>
      <c r="K6" s="50">
        <v>-0.105168294430788</v>
      </c>
      <c r="L6" s="50">
        <v>-3.5206127658322702E-3</v>
      </c>
      <c r="M6" s="50">
        <v>1.4941425560868701E-3</v>
      </c>
      <c r="N6" s="50">
        <v>4.7172342084613399E-2</v>
      </c>
      <c r="O6" s="94">
        <v>0.169787549602994</v>
      </c>
    </row>
    <row r="7" spans="1:15" x14ac:dyDescent="0.25">
      <c r="A7" s="89" t="s">
        <v>185</v>
      </c>
      <c r="B7" s="93">
        <v>-5.9844066813748702E-2</v>
      </c>
      <c r="C7" s="50">
        <v>-2.6415133236112699E-2</v>
      </c>
      <c r="D7" s="50">
        <v>0.297056262121767</v>
      </c>
      <c r="E7" s="97">
        <v>1</v>
      </c>
      <c r="F7" s="97">
        <v>1</v>
      </c>
      <c r="G7" s="97">
        <v>1</v>
      </c>
      <c r="H7" s="97">
        <v>1</v>
      </c>
      <c r="I7" s="97">
        <v>1</v>
      </c>
      <c r="J7" s="50">
        <v>1.09147584478661E-2</v>
      </c>
      <c r="K7" s="50">
        <v>-0.105168294430788</v>
      </c>
      <c r="L7" s="50">
        <v>-3.5206127658322702E-3</v>
      </c>
      <c r="M7" s="50">
        <v>1.4941425560868701E-3</v>
      </c>
      <c r="N7" s="50">
        <v>4.7172342084613399E-2</v>
      </c>
      <c r="O7" s="94">
        <v>0.169787549602994</v>
      </c>
    </row>
    <row r="8" spans="1:15" x14ac:dyDescent="0.25">
      <c r="A8" s="89" t="s">
        <v>186</v>
      </c>
      <c r="B8" s="93">
        <v>-5.9844066813748702E-2</v>
      </c>
      <c r="C8" s="50">
        <v>-2.6415133236112699E-2</v>
      </c>
      <c r="D8" s="50">
        <v>0.297056262121767</v>
      </c>
      <c r="E8" s="97">
        <v>1</v>
      </c>
      <c r="F8" s="97">
        <v>1</v>
      </c>
      <c r="G8" s="97">
        <v>1</v>
      </c>
      <c r="H8" s="97">
        <v>1</v>
      </c>
      <c r="I8" s="97">
        <v>1</v>
      </c>
      <c r="J8" s="50">
        <v>1.09147584478661E-2</v>
      </c>
      <c r="K8" s="50">
        <v>-0.105168294430788</v>
      </c>
      <c r="L8" s="50">
        <v>-3.5206127658322702E-3</v>
      </c>
      <c r="M8" s="50">
        <v>1.4941425560868701E-3</v>
      </c>
      <c r="N8" s="50">
        <v>4.7172342084613399E-2</v>
      </c>
      <c r="O8" s="94">
        <v>0.169787549602994</v>
      </c>
    </row>
    <row r="9" spans="1:15" x14ac:dyDescent="0.25">
      <c r="A9" s="89" t="s">
        <v>187</v>
      </c>
      <c r="B9" s="93">
        <v>-5.9844066813748702E-2</v>
      </c>
      <c r="C9" s="50">
        <v>-2.6415133236112699E-2</v>
      </c>
      <c r="D9" s="50">
        <v>0.297056262121767</v>
      </c>
      <c r="E9" s="97">
        <v>1</v>
      </c>
      <c r="F9" s="97">
        <v>1</v>
      </c>
      <c r="G9" s="97">
        <v>1</v>
      </c>
      <c r="H9" s="97">
        <v>1</v>
      </c>
      <c r="I9" s="97">
        <v>1</v>
      </c>
      <c r="J9" s="50">
        <v>1.09147584478661E-2</v>
      </c>
      <c r="K9" s="50">
        <v>-0.105168294430788</v>
      </c>
      <c r="L9" s="50">
        <v>-3.5206127658322702E-3</v>
      </c>
      <c r="M9" s="50">
        <v>1.4941425560868701E-3</v>
      </c>
      <c r="N9" s="50">
        <v>4.7172342084613399E-2</v>
      </c>
      <c r="O9" s="94">
        <v>0.169787549602994</v>
      </c>
    </row>
    <row r="10" spans="1:15" x14ac:dyDescent="0.25">
      <c r="A10" s="89" t="s">
        <v>188</v>
      </c>
      <c r="B10" s="93">
        <v>-5.9844066813748702E-2</v>
      </c>
      <c r="C10" s="50">
        <v>-2.6415133236112699E-2</v>
      </c>
      <c r="D10" s="50">
        <v>0.297056262121767</v>
      </c>
      <c r="E10" s="97">
        <v>1</v>
      </c>
      <c r="F10" s="97">
        <v>1</v>
      </c>
      <c r="G10" s="97">
        <v>1</v>
      </c>
      <c r="H10" s="97">
        <v>1</v>
      </c>
      <c r="I10" s="97">
        <v>1</v>
      </c>
      <c r="J10" s="50">
        <v>1.09147584478661E-2</v>
      </c>
      <c r="K10" s="50">
        <v>-0.105168294430788</v>
      </c>
      <c r="L10" s="50">
        <v>-3.5206127658322702E-3</v>
      </c>
      <c r="M10" s="50">
        <v>1.4941425560868701E-3</v>
      </c>
      <c r="N10" s="50">
        <v>4.7172342084613399E-2</v>
      </c>
      <c r="O10" s="94">
        <v>0.169787549602994</v>
      </c>
    </row>
    <row r="11" spans="1:15" x14ac:dyDescent="0.25">
      <c r="A11" s="89" t="s">
        <v>189</v>
      </c>
      <c r="B11" s="93">
        <v>-0.21108778320914501</v>
      </c>
      <c r="C11" s="50">
        <v>0.182111607445926</v>
      </c>
      <c r="D11" s="50">
        <v>-0.16421040615409899</v>
      </c>
      <c r="E11" s="50">
        <v>1.09147584478661E-2</v>
      </c>
      <c r="F11" s="50">
        <v>1.09147584478661E-2</v>
      </c>
      <c r="G11" s="50">
        <v>1.09147584478661E-2</v>
      </c>
      <c r="H11" s="50">
        <v>1.09147584478661E-2</v>
      </c>
      <c r="I11" s="50">
        <v>1.09147584478661E-2</v>
      </c>
      <c r="J11" s="97">
        <v>1</v>
      </c>
      <c r="K11" s="50">
        <v>-0.29995301843900801</v>
      </c>
      <c r="L11" s="50">
        <v>-1.94351087509185E-3</v>
      </c>
      <c r="M11" s="50">
        <v>-7.4773864202544102E-3</v>
      </c>
      <c r="N11" s="50">
        <v>-2.09213353188205E-2</v>
      </c>
      <c r="O11" s="94">
        <v>-3.3143575283262499E-3</v>
      </c>
    </row>
    <row r="12" spans="1:15" x14ac:dyDescent="0.25">
      <c r="A12" s="89" t="s">
        <v>190</v>
      </c>
      <c r="B12" s="93">
        <v>0.20855168377223199</v>
      </c>
      <c r="C12" s="50">
        <v>9.6730180303373506E-2</v>
      </c>
      <c r="D12" s="50">
        <v>-3.3852702609072902E-2</v>
      </c>
      <c r="E12" s="50">
        <v>-0.105168294430788</v>
      </c>
      <c r="F12" s="50">
        <v>-0.105168294430788</v>
      </c>
      <c r="G12" s="50">
        <v>-0.105168294430788</v>
      </c>
      <c r="H12" s="50">
        <v>-0.105168294430788</v>
      </c>
      <c r="I12" s="50">
        <v>-0.105168294430788</v>
      </c>
      <c r="J12" s="50">
        <v>-0.29995301843900801</v>
      </c>
      <c r="K12" s="97">
        <v>1</v>
      </c>
      <c r="L12" s="50">
        <v>1.0459543585678899E-2</v>
      </c>
      <c r="M12" s="50">
        <v>7.8367709642866799E-3</v>
      </c>
      <c r="N12" s="50">
        <v>-2.5863716499838301E-2</v>
      </c>
      <c r="O12" s="94">
        <v>-6.8238253729731801E-2</v>
      </c>
    </row>
    <row r="13" spans="1:15" x14ac:dyDescent="0.25">
      <c r="A13" s="89" t="s">
        <v>198</v>
      </c>
      <c r="B13" s="93">
        <v>-5.4798800339914795E-4</v>
      </c>
      <c r="C13" s="50">
        <v>-0.155948558840424</v>
      </c>
      <c r="D13" s="50">
        <v>-7.8281137210377494E-2</v>
      </c>
      <c r="E13" s="50">
        <v>-3.5206127658322702E-3</v>
      </c>
      <c r="F13" s="50">
        <v>-3.5206127658322702E-3</v>
      </c>
      <c r="G13" s="50">
        <v>-3.5206127658322702E-3</v>
      </c>
      <c r="H13" s="50">
        <v>-3.5206127658322702E-3</v>
      </c>
      <c r="I13" s="50">
        <v>-3.5206127658322702E-3</v>
      </c>
      <c r="J13" s="50">
        <v>-1.94351087509185E-3</v>
      </c>
      <c r="K13" s="50">
        <v>1.0459543585678899E-2</v>
      </c>
      <c r="L13" s="97">
        <v>1</v>
      </c>
      <c r="M13" s="50">
        <v>9.1610190481568397E-4</v>
      </c>
      <c r="N13" s="50">
        <v>1.2774220374789E-2</v>
      </c>
      <c r="O13" s="94">
        <v>5.9303794918557002E-4</v>
      </c>
    </row>
    <row r="14" spans="1:15" x14ac:dyDescent="0.25">
      <c r="A14" s="89" t="s">
        <v>191</v>
      </c>
      <c r="B14" s="93">
        <v>2.4003667518148301E-2</v>
      </c>
      <c r="C14" s="50">
        <v>4.43652425238498E-3</v>
      </c>
      <c r="D14" s="50">
        <v>3.5719815101947299E-3</v>
      </c>
      <c r="E14" s="50">
        <v>1.4941425560868701E-3</v>
      </c>
      <c r="F14" s="50">
        <v>1.4941425560868701E-3</v>
      </c>
      <c r="G14" s="50">
        <v>1.4941425560868701E-3</v>
      </c>
      <c r="H14" s="50">
        <v>1.4941425560868701E-3</v>
      </c>
      <c r="I14" s="50">
        <v>1.4941425560868701E-3</v>
      </c>
      <c r="J14" s="50">
        <v>-7.4773864202544102E-3</v>
      </c>
      <c r="K14" s="50">
        <v>7.8367709642866799E-3</v>
      </c>
      <c r="L14" s="50">
        <v>9.1610190481568397E-4</v>
      </c>
      <c r="M14" s="97">
        <v>1</v>
      </c>
      <c r="N14" s="50">
        <v>0.14803206001323099</v>
      </c>
      <c r="O14" s="94">
        <v>-2.9664586701248301E-3</v>
      </c>
    </row>
    <row r="15" spans="1:15" x14ac:dyDescent="0.25">
      <c r="A15" s="89" t="s">
        <v>192</v>
      </c>
      <c r="B15" s="93">
        <v>-8.5194991832409805E-2</v>
      </c>
      <c r="C15" s="50">
        <v>-2.3124470102597302E-3</v>
      </c>
      <c r="D15" s="50">
        <v>-1.2029554499588899E-4</v>
      </c>
      <c r="E15" s="50">
        <v>4.7172342084613399E-2</v>
      </c>
      <c r="F15" s="50">
        <v>4.7172342084613399E-2</v>
      </c>
      <c r="G15" s="50">
        <v>4.7172342084613399E-2</v>
      </c>
      <c r="H15" s="50">
        <v>4.7172342084613399E-2</v>
      </c>
      <c r="I15" s="50">
        <v>4.7172342084613399E-2</v>
      </c>
      <c r="J15" s="50">
        <v>-2.09213353188205E-2</v>
      </c>
      <c r="K15" s="50">
        <v>-2.5863716499838301E-2</v>
      </c>
      <c r="L15" s="50">
        <v>1.2774220374789E-2</v>
      </c>
      <c r="M15" s="50">
        <v>0.14803206001323099</v>
      </c>
      <c r="N15" s="97">
        <v>1</v>
      </c>
      <c r="O15" s="94">
        <v>0.243827992263074</v>
      </c>
    </row>
    <row r="16" spans="1:15" ht="15.75" thickBot="1" x14ac:dyDescent="0.3">
      <c r="A16" s="90" t="s">
        <v>193</v>
      </c>
      <c r="B16" s="95">
        <v>-0.18288146008008199</v>
      </c>
      <c r="C16" s="96">
        <v>-5.8312939954171798E-2</v>
      </c>
      <c r="D16" s="96">
        <v>3.3611897598706799E-3</v>
      </c>
      <c r="E16" s="96">
        <v>0.169787549602994</v>
      </c>
      <c r="F16" s="96">
        <v>0.169787549602994</v>
      </c>
      <c r="G16" s="96">
        <v>0.169787549602994</v>
      </c>
      <c r="H16" s="96">
        <v>0.169787549602994</v>
      </c>
      <c r="I16" s="96">
        <v>0.169787549602994</v>
      </c>
      <c r="J16" s="96">
        <v>-3.3143575283262499E-3</v>
      </c>
      <c r="K16" s="96">
        <v>-6.8238253729731801E-2</v>
      </c>
      <c r="L16" s="96">
        <v>5.9303794918557002E-4</v>
      </c>
      <c r="M16" s="96">
        <v>-2.9664586701248301E-3</v>
      </c>
      <c r="N16" s="96">
        <v>0.243827992263074</v>
      </c>
      <c r="O16" s="9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18" sqref="C18"/>
    </sheetView>
  </sheetViews>
  <sheetFormatPr defaultRowHeight="15" x14ac:dyDescent="0.25"/>
  <cols>
    <col min="2" max="2" width="70.7109375" bestFit="1" customWidth="1"/>
    <col min="3" max="3" width="19.85546875" bestFit="1" customWidth="1"/>
    <col min="4" max="4" width="78.42578125" bestFit="1" customWidth="1"/>
  </cols>
  <sheetData>
    <row r="1" spans="1:7" x14ac:dyDescent="0.25">
      <c r="A1" t="s">
        <v>37</v>
      </c>
      <c r="C1" t="s">
        <v>38</v>
      </c>
    </row>
    <row r="2" spans="1:7" x14ac:dyDescent="0.25">
      <c r="B2" t="s">
        <v>39</v>
      </c>
    </row>
    <row r="3" spans="1:7" x14ac:dyDescent="0.25">
      <c r="B3" t="s">
        <v>40</v>
      </c>
    </row>
    <row r="4" spans="1:7" x14ac:dyDescent="0.25">
      <c r="B4" t="s">
        <v>41</v>
      </c>
    </row>
    <row r="5" spans="1:7" x14ac:dyDescent="0.25">
      <c r="B5" t="s">
        <v>42</v>
      </c>
    </row>
    <row r="6" spans="1:7" x14ac:dyDescent="0.25">
      <c r="B6" t="s">
        <v>43</v>
      </c>
      <c r="D6" s="100" t="s">
        <v>200</v>
      </c>
      <c r="E6" s="100"/>
      <c r="F6" s="100"/>
      <c r="G6" s="100"/>
    </row>
    <row r="7" spans="1:7" x14ac:dyDescent="0.25">
      <c r="B7" t="s">
        <v>44</v>
      </c>
      <c r="D7" s="100"/>
      <c r="E7" s="100"/>
      <c r="F7" s="100"/>
      <c r="G7" s="100"/>
    </row>
    <row r="8" spans="1:7" x14ac:dyDescent="0.25">
      <c r="B8" t="s">
        <v>45</v>
      </c>
      <c r="C8" t="s">
        <v>45</v>
      </c>
    </row>
    <row r="9" spans="1:7" x14ac:dyDescent="0.25">
      <c r="C9" t="s">
        <v>46</v>
      </c>
    </row>
    <row r="10" spans="1:7" x14ac:dyDescent="0.25">
      <c r="B10" t="s">
        <v>47</v>
      </c>
    </row>
    <row r="11" spans="1:7" x14ac:dyDescent="0.25">
      <c r="B11" t="s">
        <v>48</v>
      </c>
    </row>
    <row r="12" spans="1:7" x14ac:dyDescent="0.25">
      <c r="B12" t="s">
        <v>49</v>
      </c>
      <c r="C12" t="s">
        <v>49</v>
      </c>
    </row>
    <row r="13" spans="1:7" x14ac:dyDescent="0.25">
      <c r="B13" t="s">
        <v>50</v>
      </c>
    </row>
    <row r="18" spans="2:2" x14ac:dyDescent="0.25">
      <c r="B18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6"/>
  <sheetViews>
    <sheetView workbookViewId="0">
      <selection activeCell="C3" sqref="C3:I7"/>
    </sheetView>
  </sheetViews>
  <sheetFormatPr defaultRowHeight="15" x14ac:dyDescent="0.25"/>
  <sheetData>
    <row r="2" spans="3:9" ht="15.75" thickBot="1" x14ac:dyDescent="0.3"/>
    <row r="3" spans="3:9" x14ac:dyDescent="0.25">
      <c r="C3" s="63" t="s">
        <v>51</v>
      </c>
      <c r="D3" s="64"/>
      <c r="E3" s="64"/>
      <c r="F3" s="64"/>
      <c r="G3" s="64"/>
      <c r="H3" s="64"/>
      <c r="I3" s="65"/>
    </row>
    <row r="4" spans="3:9" x14ac:dyDescent="0.25">
      <c r="C4" s="66"/>
      <c r="D4" s="67"/>
      <c r="E4" s="67"/>
      <c r="F4" s="67"/>
      <c r="G4" s="67"/>
      <c r="H4" s="67"/>
      <c r="I4" s="68"/>
    </row>
    <row r="5" spans="3:9" x14ac:dyDescent="0.25">
      <c r="C5" s="66"/>
      <c r="D5" s="67"/>
      <c r="E5" s="67"/>
      <c r="F5" s="67"/>
      <c r="G5" s="67"/>
      <c r="H5" s="67"/>
      <c r="I5" s="68"/>
    </row>
    <row r="6" spans="3:9" x14ac:dyDescent="0.25">
      <c r="C6" s="66"/>
      <c r="D6" s="67"/>
      <c r="E6" s="67"/>
      <c r="F6" s="67"/>
      <c r="G6" s="67"/>
      <c r="H6" s="67"/>
      <c r="I6" s="68"/>
    </row>
    <row r="7" spans="3:9" ht="15.75" thickBot="1" x14ac:dyDescent="0.3">
      <c r="C7" s="69"/>
      <c r="D7" s="70"/>
      <c r="E7" s="70"/>
      <c r="F7" s="70"/>
      <c r="G7" s="70"/>
      <c r="H7" s="70"/>
      <c r="I7" s="71"/>
    </row>
    <row r="10" spans="3:9" ht="15.75" thickBot="1" x14ac:dyDescent="0.3"/>
    <row r="11" spans="3:9" x14ac:dyDescent="0.25">
      <c r="C11" s="63" t="s">
        <v>52</v>
      </c>
      <c r="D11" s="64"/>
      <c r="E11" s="65"/>
      <c r="G11" s="63" t="s">
        <v>53</v>
      </c>
      <c r="H11" s="64"/>
      <c r="I11" s="65"/>
    </row>
    <row r="12" spans="3:9" x14ac:dyDescent="0.25">
      <c r="C12" s="66"/>
      <c r="D12" s="67"/>
      <c r="E12" s="68"/>
      <c r="G12" s="66"/>
      <c r="H12" s="67"/>
      <c r="I12" s="68"/>
    </row>
    <row r="13" spans="3:9" x14ac:dyDescent="0.25">
      <c r="C13" s="66"/>
      <c r="D13" s="67"/>
      <c r="E13" s="68"/>
      <c r="G13" s="66"/>
      <c r="H13" s="67"/>
      <c r="I13" s="68"/>
    </row>
    <row r="14" spans="3:9" x14ac:dyDescent="0.25">
      <c r="C14" s="66"/>
      <c r="D14" s="67"/>
      <c r="E14" s="68"/>
      <c r="G14" s="66"/>
      <c r="H14" s="67"/>
      <c r="I14" s="68"/>
    </row>
    <row r="15" spans="3:9" x14ac:dyDescent="0.25">
      <c r="C15" s="66"/>
      <c r="D15" s="67"/>
      <c r="E15" s="68"/>
      <c r="G15" s="66"/>
      <c r="H15" s="67"/>
      <c r="I15" s="68"/>
    </row>
    <row r="16" spans="3:9" ht="15.75" thickBot="1" x14ac:dyDescent="0.3">
      <c r="C16" s="69"/>
      <c r="D16" s="70"/>
      <c r="E16" s="71"/>
      <c r="G16" s="69"/>
      <c r="H16" s="70"/>
      <c r="I16" s="71"/>
    </row>
  </sheetData>
  <mergeCells count="3">
    <mergeCell ref="C11:E16"/>
    <mergeCell ref="C3:I7"/>
    <mergeCell ref="G11:I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41"/>
  <sheetViews>
    <sheetView topLeftCell="A24" workbookViewId="0">
      <selection activeCell="C39" sqref="C39"/>
    </sheetView>
  </sheetViews>
  <sheetFormatPr defaultRowHeight="15" x14ac:dyDescent="0.25"/>
  <cols>
    <col min="3" max="3" width="22.42578125" style="1" customWidth="1"/>
    <col min="5" max="5" width="14.7109375" customWidth="1"/>
    <col min="6" max="6" width="18.5703125" customWidth="1"/>
    <col min="7" max="7" width="13.5703125" customWidth="1"/>
    <col min="10" max="10" width="20.28515625" customWidth="1"/>
    <col min="11" max="11" width="16.28515625" customWidth="1"/>
    <col min="12" max="12" width="14.140625" customWidth="1"/>
  </cols>
  <sheetData>
    <row r="2" spans="3:13" ht="15.75" thickBot="1" x14ac:dyDescent="0.3"/>
    <row r="3" spans="3:13" x14ac:dyDescent="0.25">
      <c r="C3" s="72" t="s">
        <v>15</v>
      </c>
      <c r="D3" s="73"/>
      <c r="E3" s="73"/>
      <c r="F3" s="73"/>
      <c r="G3" s="73"/>
      <c r="H3" s="74"/>
    </row>
    <row r="4" spans="3:13" x14ac:dyDescent="0.25">
      <c r="C4" s="17" t="s">
        <v>16</v>
      </c>
      <c r="D4" s="18" t="s">
        <v>4</v>
      </c>
      <c r="E4" s="18" t="s">
        <v>30</v>
      </c>
      <c r="F4" s="18" t="s">
        <v>31</v>
      </c>
      <c r="G4" s="18" t="s">
        <v>17</v>
      </c>
      <c r="H4" s="19" t="s">
        <v>18</v>
      </c>
    </row>
    <row r="5" spans="3:13" x14ac:dyDescent="0.25">
      <c r="C5" s="17" t="s">
        <v>19</v>
      </c>
      <c r="D5" s="4">
        <v>12</v>
      </c>
      <c r="E5" s="4">
        <v>960.74681999999996</v>
      </c>
      <c r="F5" s="4">
        <v>80.062240000000003</v>
      </c>
      <c r="G5" s="4">
        <v>606.74</v>
      </c>
      <c r="H5" s="5" t="s">
        <v>3</v>
      </c>
    </row>
    <row r="6" spans="3:13" x14ac:dyDescent="0.25">
      <c r="C6" s="17" t="s">
        <v>5</v>
      </c>
      <c r="D6" s="4">
        <v>3485</v>
      </c>
      <c r="E6" s="4">
        <v>459.85991999999999</v>
      </c>
      <c r="F6" s="4">
        <v>0.13195000000000001</v>
      </c>
      <c r="G6" s="4"/>
      <c r="H6" s="5"/>
    </row>
    <row r="7" spans="3:13" ht="15.75" thickBot="1" x14ac:dyDescent="0.3">
      <c r="C7" s="20" t="s">
        <v>20</v>
      </c>
      <c r="D7" s="6">
        <v>3497</v>
      </c>
      <c r="E7" s="6">
        <v>1420.6067399999999</v>
      </c>
      <c r="F7" s="6"/>
      <c r="G7" s="6"/>
      <c r="H7" s="7"/>
    </row>
    <row r="8" spans="3:13" ht="15.75" thickBot="1" x14ac:dyDescent="0.3"/>
    <row r="9" spans="3:13" x14ac:dyDescent="0.25">
      <c r="C9" s="21" t="s">
        <v>6</v>
      </c>
      <c r="D9" s="15">
        <v>0.36325000000000002</v>
      </c>
      <c r="E9" s="22" t="s">
        <v>7</v>
      </c>
      <c r="F9" s="16">
        <v>0.39629999999999999</v>
      </c>
    </row>
    <row r="10" spans="3:13" x14ac:dyDescent="0.25">
      <c r="C10" s="17" t="s">
        <v>8</v>
      </c>
      <c r="D10" s="4">
        <v>6.0018500000000001</v>
      </c>
      <c r="E10" s="18" t="s">
        <v>9</v>
      </c>
      <c r="F10" s="5">
        <v>0.38519999999999999</v>
      </c>
    </row>
    <row r="11" spans="3:13" ht="15.75" thickBot="1" x14ac:dyDescent="0.3">
      <c r="C11" s="20" t="s">
        <v>10</v>
      </c>
      <c r="D11" s="6">
        <v>6.0523800000000003</v>
      </c>
      <c r="E11" s="23"/>
      <c r="F11" s="7"/>
    </row>
    <row r="12" spans="3:13" ht="15.75" thickBot="1" x14ac:dyDescent="0.3"/>
    <row r="13" spans="3:13" s="1" customFormat="1" x14ac:dyDescent="0.25">
      <c r="C13" s="75" t="s">
        <v>11</v>
      </c>
      <c r="D13" s="76"/>
      <c r="E13" s="76"/>
      <c r="F13" s="76"/>
      <c r="G13" s="76"/>
      <c r="H13" s="76"/>
      <c r="I13" s="76"/>
      <c r="J13" s="76"/>
      <c r="K13" s="76"/>
      <c r="L13" s="77"/>
    </row>
    <row r="14" spans="3:13" s="1" customFormat="1" x14ac:dyDescent="0.25">
      <c r="C14" s="17" t="s">
        <v>0</v>
      </c>
      <c r="D14" s="18" t="s">
        <v>1</v>
      </c>
      <c r="E14" s="18" t="s">
        <v>4</v>
      </c>
      <c r="F14" s="18" t="s">
        <v>32</v>
      </c>
      <c r="G14" s="18" t="s">
        <v>33</v>
      </c>
      <c r="H14" s="18" t="s">
        <v>12</v>
      </c>
      <c r="I14" s="18" t="s">
        <v>13</v>
      </c>
      <c r="J14" s="18" t="s">
        <v>34</v>
      </c>
      <c r="K14" s="18" t="s">
        <v>35</v>
      </c>
      <c r="L14" s="19" t="s">
        <v>21</v>
      </c>
    </row>
    <row r="15" spans="3:13" x14ac:dyDescent="0.25">
      <c r="C15" s="17" t="s">
        <v>14</v>
      </c>
      <c r="D15" s="4" t="s">
        <v>14</v>
      </c>
      <c r="E15" s="4">
        <v>1</v>
      </c>
      <c r="F15" s="4">
        <v>4.3698399999999999</v>
      </c>
      <c r="G15" s="4">
        <v>3.5479999999999998E-2</v>
      </c>
      <c r="H15" s="4">
        <v>123.18</v>
      </c>
      <c r="I15" s="4" t="s">
        <v>3</v>
      </c>
      <c r="J15" s="4">
        <v>0</v>
      </c>
      <c r="K15" s="4">
        <v>0</v>
      </c>
      <c r="L15" s="5"/>
    </row>
    <row r="16" spans="3:13" x14ac:dyDescent="0.25">
      <c r="C16" s="17"/>
      <c r="D16" s="4"/>
      <c r="E16" s="4">
        <v>1</v>
      </c>
      <c r="F16" s="4">
        <v>2.99E-3</v>
      </c>
      <c r="G16" s="4">
        <v>1.7064000000000001E-4</v>
      </c>
      <c r="H16" s="4">
        <v>17.53</v>
      </c>
      <c r="I16" s="4" t="s">
        <v>3</v>
      </c>
      <c r="J16" s="4">
        <v>0.21648999999999999</v>
      </c>
      <c r="K16" s="4">
        <v>1.64195</v>
      </c>
      <c r="L16" s="5">
        <f>ABS(J16)</f>
        <v>0.21648999999999999</v>
      </c>
      <c r="M16" s="9"/>
    </row>
    <row r="17" spans="3:13" x14ac:dyDescent="0.25">
      <c r="C17" s="17"/>
      <c r="D17" s="4"/>
      <c r="E17" s="4">
        <v>1</v>
      </c>
      <c r="F17" s="4">
        <v>1.381E-5</v>
      </c>
      <c r="G17" s="4">
        <v>6.81E-6</v>
      </c>
      <c r="H17" s="4">
        <v>2.0299999999999998</v>
      </c>
      <c r="I17" s="4">
        <v>4.2599999999999999E-2</v>
      </c>
      <c r="J17" s="4">
        <v>2.0320000000000001E-2</v>
      </c>
      <c r="K17" s="4">
        <v>1.0804400000000001</v>
      </c>
      <c r="L17" s="5">
        <f t="shared" ref="L17:L27" si="0">ABS(J17)</f>
        <v>2.0320000000000001E-2</v>
      </c>
      <c r="M17" s="9"/>
    </row>
    <row r="18" spans="3:13" x14ac:dyDescent="0.25">
      <c r="C18" s="17"/>
      <c r="D18" s="4"/>
      <c r="E18" s="4">
        <v>1</v>
      </c>
      <c r="F18" s="4">
        <v>0.10736</v>
      </c>
      <c r="G18" s="4">
        <v>2.5799999999999998E-3</v>
      </c>
      <c r="H18" s="4">
        <v>41.59</v>
      </c>
      <c r="I18" s="4" t="s">
        <v>3</v>
      </c>
      <c r="J18" s="4">
        <v>0.40908</v>
      </c>
      <c r="K18" s="4">
        <v>1.04142</v>
      </c>
      <c r="L18" s="5">
        <f t="shared" si="0"/>
        <v>0.40908</v>
      </c>
      <c r="M18" s="9"/>
    </row>
    <row r="19" spans="3:13" x14ac:dyDescent="0.25">
      <c r="C19" s="17"/>
      <c r="D19" s="4"/>
      <c r="E19" s="4">
        <v>1</v>
      </c>
      <c r="F19" s="4">
        <v>7.9829999999999998E-2</v>
      </c>
      <c r="G19" s="4">
        <v>1.8400000000000001E-3</v>
      </c>
      <c r="H19" s="4">
        <v>43.44</v>
      </c>
      <c r="I19" s="4" t="s">
        <v>3</v>
      </c>
      <c r="J19" s="4">
        <v>0.42169000000000001</v>
      </c>
      <c r="K19" s="4">
        <v>1.01461</v>
      </c>
      <c r="L19" s="5">
        <f t="shared" si="0"/>
        <v>0.42169000000000001</v>
      </c>
      <c r="M19" s="9"/>
    </row>
    <row r="20" spans="3:13" x14ac:dyDescent="0.25">
      <c r="C20" s="17"/>
      <c r="D20" s="4"/>
      <c r="E20" s="4">
        <v>1</v>
      </c>
      <c r="F20" s="4">
        <v>-4.2229999999999997E-2</v>
      </c>
      <c r="G20" s="4">
        <v>1.8259999999999998E-2</v>
      </c>
      <c r="H20" s="4">
        <v>-2.31</v>
      </c>
      <c r="I20" s="4">
        <v>2.0799999999999999E-2</v>
      </c>
      <c r="J20" s="4">
        <v>-2.427E-2</v>
      </c>
      <c r="K20" s="4">
        <v>1.1854</v>
      </c>
      <c r="L20" s="5">
        <f t="shared" si="0"/>
        <v>2.427E-2</v>
      </c>
      <c r="M20" s="9"/>
    </row>
    <row r="21" spans="3:13" x14ac:dyDescent="0.25">
      <c r="C21" s="17"/>
      <c r="D21" s="4"/>
      <c r="E21" s="4">
        <v>1</v>
      </c>
      <c r="F21" s="4">
        <v>-7.3179999999999995E-2</v>
      </c>
      <c r="G21" s="4">
        <v>1.5610000000000001E-2</v>
      </c>
      <c r="H21" s="4">
        <v>-4.6900000000000004</v>
      </c>
      <c r="I21" s="4" t="s">
        <v>3</v>
      </c>
      <c r="J21" s="4">
        <v>-5.7389999999999997E-2</v>
      </c>
      <c r="K21" s="4">
        <v>1.6125</v>
      </c>
      <c r="L21" s="5">
        <f t="shared" si="0"/>
        <v>5.7389999999999997E-2</v>
      </c>
      <c r="M21" s="9"/>
    </row>
    <row r="22" spans="3:13" x14ac:dyDescent="0.25">
      <c r="C22" s="17"/>
      <c r="D22" s="4"/>
      <c r="E22" s="4">
        <v>1</v>
      </c>
      <c r="F22" s="4">
        <v>-0.10827000000000001</v>
      </c>
      <c r="G22" s="4">
        <v>2.1360000000000001E-2</v>
      </c>
      <c r="H22" s="4">
        <v>-5.07</v>
      </c>
      <c r="I22" s="4" t="s">
        <v>3</v>
      </c>
      <c r="J22" s="4">
        <v>-4.9119999999999997E-2</v>
      </c>
      <c r="K22" s="4">
        <v>1.0111000000000001</v>
      </c>
      <c r="L22" s="5">
        <f t="shared" si="0"/>
        <v>4.9119999999999997E-2</v>
      </c>
      <c r="M22" s="9"/>
    </row>
    <row r="23" spans="3:13" x14ac:dyDescent="0.25">
      <c r="C23" s="17"/>
      <c r="D23" s="4"/>
      <c r="E23" s="4">
        <v>1</v>
      </c>
      <c r="F23" s="4">
        <v>0.22155</v>
      </c>
      <c r="G23" s="4">
        <v>2.4490000000000001E-2</v>
      </c>
      <c r="H23" s="4">
        <v>9.0500000000000007</v>
      </c>
      <c r="I23" s="4" t="s">
        <v>3</v>
      </c>
      <c r="J23" s="4">
        <v>8.8220000000000007E-2</v>
      </c>
      <c r="K23" s="4">
        <v>1.02346</v>
      </c>
      <c r="L23" s="5">
        <f t="shared" si="0"/>
        <v>8.8220000000000007E-2</v>
      </c>
      <c r="M23" s="9"/>
    </row>
    <row r="24" spans="3:13" x14ac:dyDescent="0.25">
      <c r="C24" s="17"/>
      <c r="D24" s="4"/>
      <c r="E24" s="4">
        <v>1</v>
      </c>
      <c r="F24" s="4">
        <v>0.46012999999999998</v>
      </c>
      <c r="G24" s="4">
        <v>1.6230000000000001E-2</v>
      </c>
      <c r="H24" s="4">
        <v>28.34</v>
      </c>
      <c r="I24" s="4" t="s">
        <v>3</v>
      </c>
      <c r="J24" s="4">
        <v>0.28588999999999998</v>
      </c>
      <c r="K24" s="4">
        <v>1.09535</v>
      </c>
      <c r="L24" s="5">
        <f t="shared" si="0"/>
        <v>0.28588999999999998</v>
      </c>
      <c r="M24" s="9"/>
    </row>
    <row r="25" spans="3:13" x14ac:dyDescent="0.25">
      <c r="C25" s="17"/>
      <c r="D25" s="4"/>
      <c r="E25" s="4">
        <v>1</v>
      </c>
      <c r="F25" s="4">
        <v>0.24859999999999999</v>
      </c>
      <c r="G25" s="4">
        <v>1.721E-2</v>
      </c>
      <c r="H25" s="4">
        <v>14.44</v>
      </c>
      <c r="I25" s="4" t="s">
        <v>3</v>
      </c>
      <c r="J25" s="4">
        <v>0.14427999999999999</v>
      </c>
      <c r="K25" s="4">
        <v>1.0741499999999999</v>
      </c>
      <c r="L25" s="5">
        <f t="shared" si="0"/>
        <v>0.14427999999999999</v>
      </c>
      <c r="M25" s="9"/>
    </row>
    <row r="26" spans="3:13" x14ac:dyDescent="0.25">
      <c r="C26" s="17"/>
      <c r="D26" s="4"/>
      <c r="E26" s="4">
        <v>1</v>
      </c>
      <c r="F26" s="4">
        <v>-0.11548</v>
      </c>
      <c r="G26" s="4">
        <v>1.8880000000000001E-2</v>
      </c>
      <c r="H26" s="4">
        <v>-6.12</v>
      </c>
      <c r="I26" s="4" t="s">
        <v>3</v>
      </c>
      <c r="J26" s="4">
        <v>-6.4000000000000001E-2</v>
      </c>
      <c r="K26" s="4">
        <v>1.17879</v>
      </c>
      <c r="L26" s="5">
        <f t="shared" si="0"/>
        <v>6.4000000000000001E-2</v>
      </c>
      <c r="M26" s="9"/>
    </row>
    <row r="27" spans="3:13" ht="15.75" thickBot="1" x14ac:dyDescent="0.3">
      <c r="C27" s="20"/>
      <c r="D27" s="6"/>
      <c r="E27" s="6">
        <v>1</v>
      </c>
      <c r="F27" s="6">
        <v>8.591E-2</v>
      </c>
      <c r="G27" s="6">
        <v>2.5520000000000001E-2</v>
      </c>
      <c r="H27" s="6">
        <v>3.37</v>
      </c>
      <c r="I27" s="6">
        <v>8.0000000000000004E-4</v>
      </c>
      <c r="J27" s="6">
        <v>3.3550000000000003E-2</v>
      </c>
      <c r="K27" s="6">
        <v>1.0692999999999999</v>
      </c>
      <c r="L27" s="7">
        <f t="shared" si="0"/>
        <v>3.3550000000000003E-2</v>
      </c>
      <c r="M27" s="9"/>
    </row>
    <row r="30" spans="3:13" x14ac:dyDescent="0.25">
      <c r="C30" s="2" t="s">
        <v>36</v>
      </c>
    </row>
    <row r="34" spans="3:7" x14ac:dyDescent="0.25">
      <c r="C34" t="s">
        <v>137</v>
      </c>
      <c r="D34" t="s">
        <v>106</v>
      </c>
      <c r="E34" t="s">
        <v>105</v>
      </c>
      <c r="F34" t="s">
        <v>143</v>
      </c>
    </row>
    <row r="35" spans="3:7" x14ac:dyDescent="0.25">
      <c r="C35" t="s">
        <v>142</v>
      </c>
      <c r="D35" s="35"/>
      <c r="E35" s="35"/>
      <c r="F35" s="35"/>
      <c r="G35" s="35"/>
    </row>
    <row r="36" spans="3:7" x14ac:dyDescent="0.25">
      <c r="C36" t="s">
        <v>138</v>
      </c>
      <c r="D36" s="35"/>
      <c r="E36" s="35"/>
      <c r="F36" s="35"/>
      <c r="G36" s="35"/>
    </row>
    <row r="37" spans="3:7" x14ac:dyDescent="0.25">
      <c r="C37" t="s">
        <v>139</v>
      </c>
      <c r="D37" s="35"/>
      <c r="E37" s="35"/>
      <c r="F37" s="35"/>
      <c r="G37" s="35"/>
    </row>
    <row r="38" spans="3:7" x14ac:dyDescent="0.25">
      <c r="C38" s="3" t="s">
        <v>144</v>
      </c>
      <c r="D38" s="35"/>
      <c r="E38" s="35"/>
      <c r="F38" s="35"/>
      <c r="G38" s="35"/>
    </row>
    <row r="39" spans="3:7" x14ac:dyDescent="0.25">
      <c r="C39" t="s">
        <v>140</v>
      </c>
      <c r="D39" s="35"/>
      <c r="E39" s="35"/>
      <c r="F39" s="35"/>
      <c r="G39" s="35"/>
    </row>
    <row r="40" spans="3:7" x14ac:dyDescent="0.25">
      <c r="C40" t="s">
        <v>141</v>
      </c>
      <c r="D40" s="35"/>
      <c r="E40" s="35"/>
      <c r="F40" s="35"/>
      <c r="G40" s="35"/>
    </row>
    <row r="41" spans="3:7" x14ac:dyDescent="0.25">
      <c r="C41" s="1" t="s">
        <v>145</v>
      </c>
      <c r="D41" s="35"/>
      <c r="E41" s="35"/>
      <c r="F41" s="35"/>
      <c r="G41" s="35"/>
    </row>
  </sheetData>
  <mergeCells count="2">
    <mergeCell ref="C3:H3"/>
    <mergeCell ref="C13:L1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4"/>
  <sheetViews>
    <sheetView topLeftCell="A4" workbookViewId="0">
      <selection activeCell="H22" sqref="H22"/>
    </sheetView>
  </sheetViews>
  <sheetFormatPr defaultRowHeight="15" x14ac:dyDescent="0.25"/>
  <cols>
    <col min="2" max="2" width="7.7109375" customWidth="1"/>
    <col min="4" max="4" width="12.85546875" customWidth="1"/>
    <col min="5" max="5" width="17.28515625" customWidth="1"/>
    <col min="6" max="6" width="12.7109375" customWidth="1"/>
    <col min="7" max="7" width="17.85546875" customWidth="1"/>
    <col min="10" max="10" width="7.140625" customWidth="1"/>
    <col min="11" max="11" width="6.140625" customWidth="1"/>
    <col min="12" max="12" width="12.5703125" customWidth="1"/>
    <col min="13" max="13" width="17.5703125" customWidth="1"/>
    <col min="14" max="14" width="13.28515625" customWidth="1"/>
    <col min="15" max="15" width="17.7109375" customWidth="1"/>
  </cols>
  <sheetData>
    <row r="2" spans="2:15" ht="15.75" thickBot="1" x14ac:dyDescent="0.3"/>
    <row r="3" spans="2:15" s="1" customFormat="1" x14ac:dyDescent="0.25">
      <c r="B3" s="78" t="s">
        <v>27</v>
      </c>
      <c r="C3" s="79"/>
      <c r="D3" s="79"/>
      <c r="E3" s="79"/>
      <c r="F3" s="79"/>
      <c r="G3" s="80"/>
      <c r="J3" s="78" t="s">
        <v>28</v>
      </c>
      <c r="K3" s="79"/>
      <c r="L3" s="79"/>
      <c r="M3" s="79"/>
      <c r="N3" s="79"/>
      <c r="O3" s="80"/>
    </row>
    <row r="4" spans="2:15" s="1" customFormat="1" x14ac:dyDescent="0.25">
      <c r="B4" s="12" t="s">
        <v>29</v>
      </c>
      <c r="C4" s="13" t="s">
        <v>22</v>
      </c>
      <c r="D4" s="13" t="s">
        <v>23</v>
      </c>
      <c r="E4" s="13" t="s">
        <v>24</v>
      </c>
      <c r="F4" s="13" t="s">
        <v>25</v>
      </c>
      <c r="G4" s="14" t="s">
        <v>26</v>
      </c>
      <c r="J4" s="12" t="s">
        <v>29</v>
      </c>
      <c r="K4" s="13" t="s">
        <v>22</v>
      </c>
      <c r="L4" s="13" t="s">
        <v>23</v>
      </c>
      <c r="M4" s="13" t="s">
        <v>24</v>
      </c>
      <c r="N4" s="13" t="s">
        <v>25</v>
      </c>
      <c r="O4" s="14" t="s">
        <v>26</v>
      </c>
    </row>
    <row r="5" spans="2:15" x14ac:dyDescent="0.25">
      <c r="B5" s="10">
        <v>1</v>
      </c>
      <c r="C5" s="4">
        <v>150</v>
      </c>
      <c r="D5" s="4">
        <v>6.9051689999999999</v>
      </c>
      <c r="E5" s="4">
        <v>6.9910839999999999</v>
      </c>
      <c r="F5" s="4">
        <v>1072.299</v>
      </c>
      <c r="G5" s="5">
        <v>1116.915</v>
      </c>
      <c r="J5" s="10">
        <v>1</v>
      </c>
      <c r="K5" s="4">
        <v>350</v>
      </c>
      <c r="L5" s="4">
        <v>6.8129090000000003</v>
      </c>
      <c r="M5" s="4">
        <v>6.9226840000000003</v>
      </c>
      <c r="N5" s="4">
        <v>976.38959999999997</v>
      </c>
      <c r="O5" s="5">
        <v>1042.78</v>
      </c>
    </row>
    <row r="6" spans="2:15" x14ac:dyDescent="0.25">
      <c r="B6" s="10">
        <v>2</v>
      </c>
      <c r="C6" s="4">
        <v>150</v>
      </c>
      <c r="D6" s="4">
        <v>6.5650899999999996</v>
      </c>
      <c r="E6" s="4">
        <v>6.5835210000000002</v>
      </c>
      <c r="F6" s="4">
        <v>763.4633</v>
      </c>
      <c r="G6" s="5">
        <v>725.24540000000002</v>
      </c>
      <c r="J6" s="10">
        <v>2</v>
      </c>
      <c r="K6" s="4">
        <v>350</v>
      </c>
      <c r="L6" s="4">
        <v>6.5327960000000003</v>
      </c>
      <c r="M6" s="4">
        <v>6.5520670000000001</v>
      </c>
      <c r="N6" s="4">
        <v>746.55619999999999</v>
      </c>
      <c r="O6" s="5">
        <v>702.43140000000005</v>
      </c>
    </row>
    <row r="7" spans="2:15" x14ac:dyDescent="0.25">
      <c r="B7" s="10">
        <v>3</v>
      </c>
      <c r="C7" s="4">
        <v>150</v>
      </c>
      <c r="D7" s="4">
        <v>6.3709619999999996</v>
      </c>
      <c r="E7" s="4">
        <v>6.3899949999999999</v>
      </c>
      <c r="F7" s="4">
        <v>632.68340000000001</v>
      </c>
      <c r="G7" s="5">
        <v>596.54769999999996</v>
      </c>
      <c r="J7" s="10">
        <v>3</v>
      </c>
      <c r="K7" s="4">
        <v>350</v>
      </c>
      <c r="L7" s="4">
        <v>6.3606619999999996</v>
      </c>
      <c r="M7" s="4">
        <v>6.355124</v>
      </c>
      <c r="N7" s="4">
        <v>618.87810000000002</v>
      </c>
      <c r="O7" s="5">
        <v>575.99199999999996</v>
      </c>
    </row>
    <row r="8" spans="2:15" x14ac:dyDescent="0.25">
      <c r="B8" s="10">
        <v>4</v>
      </c>
      <c r="C8" s="4">
        <v>150</v>
      </c>
      <c r="D8" s="4">
        <v>6.28071</v>
      </c>
      <c r="E8" s="4">
        <v>6.235074</v>
      </c>
      <c r="F8" s="4">
        <v>569.16210000000001</v>
      </c>
      <c r="G8" s="5">
        <v>510.84769999999997</v>
      </c>
      <c r="J8" s="10">
        <v>4</v>
      </c>
      <c r="K8" s="4">
        <v>350</v>
      </c>
      <c r="L8" s="4">
        <v>6.2167440000000003</v>
      </c>
      <c r="M8" s="4">
        <v>6.1984950000000003</v>
      </c>
      <c r="N8" s="4">
        <v>532.72649999999999</v>
      </c>
      <c r="O8" s="5">
        <v>492.57769999999999</v>
      </c>
    </row>
    <row r="9" spans="2:15" x14ac:dyDescent="0.25">
      <c r="B9" s="10">
        <v>5</v>
      </c>
      <c r="C9" s="4">
        <v>150</v>
      </c>
      <c r="D9" s="4">
        <v>6.1133170000000003</v>
      </c>
      <c r="E9" s="4">
        <v>6.0794670000000002</v>
      </c>
      <c r="F9" s="4">
        <v>488.34980000000002</v>
      </c>
      <c r="G9" s="5">
        <v>437.32479999999998</v>
      </c>
      <c r="J9" s="10">
        <v>5</v>
      </c>
      <c r="K9" s="4">
        <v>350</v>
      </c>
      <c r="L9" s="4">
        <v>6.1259589999999999</v>
      </c>
      <c r="M9" s="4">
        <v>6.055072</v>
      </c>
      <c r="N9" s="4">
        <v>487.89280000000002</v>
      </c>
      <c r="O9" s="5">
        <v>426.54590000000002</v>
      </c>
    </row>
    <row r="10" spans="2:15" x14ac:dyDescent="0.25">
      <c r="B10" s="10">
        <v>6</v>
      </c>
      <c r="C10" s="4">
        <v>150</v>
      </c>
      <c r="D10" s="4">
        <v>5.9582050000000004</v>
      </c>
      <c r="E10" s="4">
        <v>5.9270639999999997</v>
      </c>
      <c r="F10" s="4">
        <v>406.9615</v>
      </c>
      <c r="G10" s="5">
        <v>375.38060000000002</v>
      </c>
      <c r="J10" s="10">
        <v>6</v>
      </c>
      <c r="K10" s="4">
        <v>350</v>
      </c>
      <c r="L10" s="4">
        <v>5.973268</v>
      </c>
      <c r="M10" s="4">
        <v>5.9308560000000003</v>
      </c>
      <c r="N10" s="4">
        <v>419.61219999999997</v>
      </c>
      <c r="O10" s="5">
        <v>376.69369999999998</v>
      </c>
    </row>
    <row r="11" spans="2:15" x14ac:dyDescent="0.25">
      <c r="B11" s="10">
        <v>7</v>
      </c>
      <c r="C11" s="4">
        <v>150</v>
      </c>
      <c r="D11" s="4">
        <v>5.8609499999999999</v>
      </c>
      <c r="E11" s="4">
        <v>5.7876120000000002</v>
      </c>
      <c r="F11" s="4">
        <v>375.13440000000003</v>
      </c>
      <c r="G11" s="5">
        <v>326.46370000000002</v>
      </c>
      <c r="J11" s="10">
        <v>7</v>
      </c>
      <c r="K11" s="4">
        <v>350</v>
      </c>
      <c r="L11" s="4">
        <v>5.8667090000000002</v>
      </c>
      <c r="M11" s="4">
        <v>5.8053309999999998</v>
      </c>
      <c r="N11" s="4">
        <v>374.81619999999998</v>
      </c>
      <c r="O11" s="5">
        <v>332.35680000000002</v>
      </c>
    </row>
    <row r="12" spans="2:15" x14ac:dyDescent="0.25">
      <c r="B12" s="10">
        <v>8</v>
      </c>
      <c r="C12" s="4">
        <v>150</v>
      </c>
      <c r="D12" s="4">
        <v>5.7409169999999996</v>
      </c>
      <c r="E12" s="4">
        <v>5.6413089999999997</v>
      </c>
      <c r="F12" s="4">
        <v>336.1182</v>
      </c>
      <c r="G12" s="5">
        <v>282.17189999999999</v>
      </c>
      <c r="J12" s="10">
        <v>8</v>
      </c>
      <c r="K12" s="4">
        <v>350</v>
      </c>
      <c r="L12" s="4">
        <v>5.7280980000000001</v>
      </c>
      <c r="M12" s="4">
        <v>5.65083</v>
      </c>
      <c r="N12" s="4">
        <v>327.51909999999998</v>
      </c>
      <c r="O12" s="5">
        <v>284.82580000000002</v>
      </c>
    </row>
    <row r="13" spans="2:15" x14ac:dyDescent="0.25">
      <c r="B13" s="10">
        <v>9</v>
      </c>
      <c r="C13" s="4">
        <v>150</v>
      </c>
      <c r="D13" s="4">
        <v>5.4311889999999998</v>
      </c>
      <c r="E13" s="4">
        <v>5.4502740000000003</v>
      </c>
      <c r="F13" s="4">
        <v>241.1789</v>
      </c>
      <c r="G13" s="5">
        <v>233.2765</v>
      </c>
      <c r="J13" s="10">
        <v>9</v>
      </c>
      <c r="K13" s="4">
        <v>350</v>
      </c>
      <c r="L13" s="4">
        <v>5.4898360000000004</v>
      </c>
      <c r="M13" s="4">
        <v>5.4650930000000004</v>
      </c>
      <c r="N13" s="4">
        <v>257.27519999999998</v>
      </c>
      <c r="O13" s="5">
        <v>236.78909999999999</v>
      </c>
    </row>
    <row r="14" spans="2:15" ht="15.75" thickBot="1" x14ac:dyDescent="0.3">
      <c r="B14" s="11">
        <v>10</v>
      </c>
      <c r="C14" s="6">
        <v>150</v>
      </c>
      <c r="D14" s="6">
        <v>4.8890070000000003</v>
      </c>
      <c r="E14" s="6">
        <v>5.0779009999999998</v>
      </c>
      <c r="F14" s="6">
        <v>145.74459999999999</v>
      </c>
      <c r="G14" s="7">
        <v>164.36510000000001</v>
      </c>
      <c r="J14" s="11">
        <v>10</v>
      </c>
      <c r="K14" s="6">
        <v>350</v>
      </c>
      <c r="L14" s="6">
        <v>4.9111149999999997</v>
      </c>
      <c r="M14" s="6">
        <v>5.0814000000000004</v>
      </c>
      <c r="N14" s="6">
        <v>151.85589999999999</v>
      </c>
      <c r="O14" s="7">
        <v>165.2876</v>
      </c>
    </row>
  </sheetData>
  <mergeCells count="2">
    <mergeCell ref="B3:G3"/>
    <mergeCell ref="J3:O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S29"/>
  <sheetViews>
    <sheetView showGridLines="0" zoomScale="96" zoomScaleNormal="96" workbookViewId="0">
      <selection activeCell="N21" sqref="N21"/>
    </sheetView>
  </sheetViews>
  <sheetFormatPr defaultRowHeight="15" x14ac:dyDescent="0.25"/>
  <cols>
    <col min="1" max="1" width="7.42578125" customWidth="1"/>
    <col min="2" max="2" width="6.85546875" bestFit="1" customWidth="1"/>
    <col min="3" max="3" width="7.42578125" bestFit="1" customWidth="1"/>
    <col min="4" max="4" width="9.85546875" bestFit="1" customWidth="1"/>
    <col min="5" max="5" width="8.28515625" bestFit="1" customWidth="1"/>
    <col min="6" max="6" width="9.85546875" bestFit="1" customWidth="1"/>
    <col min="7" max="7" width="13.85546875" customWidth="1"/>
    <col min="8" max="8" width="12.85546875" customWidth="1"/>
    <col min="9" max="12" width="10.5703125" customWidth="1"/>
    <col min="17" max="17" width="14.7109375" bestFit="1" customWidth="1"/>
    <col min="18" max="19" width="8.5703125" bestFit="1" customWidth="1"/>
  </cols>
  <sheetData>
    <row r="1" spans="1:19" x14ac:dyDescent="0.25">
      <c r="A1" s="81" t="s">
        <v>146</v>
      </c>
      <c r="B1" s="81"/>
      <c r="C1" s="81"/>
      <c r="D1" s="81"/>
      <c r="E1" s="81"/>
      <c r="F1" s="81"/>
      <c r="G1" s="81"/>
      <c r="H1" s="81"/>
      <c r="I1" s="81"/>
      <c r="J1" s="36"/>
      <c r="K1" s="36"/>
      <c r="L1" s="36"/>
    </row>
    <row r="2" spans="1:19" ht="36" x14ac:dyDescent="0.25">
      <c r="A2" s="37" t="s">
        <v>147</v>
      </c>
      <c r="B2" s="37" t="s">
        <v>148</v>
      </c>
      <c r="C2" s="37" t="s">
        <v>149</v>
      </c>
      <c r="D2" s="37" t="s">
        <v>150</v>
      </c>
      <c r="E2" s="37" t="s">
        <v>151</v>
      </c>
      <c r="F2" s="37" t="s">
        <v>152</v>
      </c>
      <c r="G2" s="37" t="s">
        <v>153</v>
      </c>
      <c r="H2" s="37" t="s">
        <v>154</v>
      </c>
      <c r="I2" s="37" t="s">
        <v>155</v>
      </c>
      <c r="J2" s="37" t="s">
        <v>156</v>
      </c>
      <c r="K2" s="37" t="s">
        <v>157</v>
      </c>
      <c r="L2" s="37" t="s">
        <v>158</v>
      </c>
      <c r="Q2" s="38" t="s">
        <v>159</v>
      </c>
      <c r="R2" s="38" t="s">
        <v>160</v>
      </c>
      <c r="S2" s="38" t="s">
        <v>161</v>
      </c>
    </row>
    <row r="3" spans="1:19" ht="1.5" customHeight="1" x14ac:dyDescent="0.25">
      <c r="A3" s="37">
        <v>0</v>
      </c>
      <c r="B3" s="37"/>
      <c r="C3" s="37"/>
      <c r="D3" s="37"/>
      <c r="E3" s="37"/>
      <c r="F3" s="37"/>
      <c r="G3" s="37"/>
      <c r="H3" s="37"/>
      <c r="I3" s="37">
        <v>0</v>
      </c>
      <c r="J3" s="39"/>
      <c r="K3" s="39"/>
      <c r="L3" s="39"/>
      <c r="Q3" s="4">
        <v>0</v>
      </c>
      <c r="R3" s="4">
        <v>0</v>
      </c>
      <c r="S3" s="4">
        <v>1</v>
      </c>
    </row>
    <row r="4" spans="1:19" x14ac:dyDescent="0.25">
      <c r="A4" s="40">
        <v>1</v>
      </c>
      <c r="B4" s="41"/>
      <c r="C4" s="41"/>
      <c r="D4" s="42">
        <v>37</v>
      </c>
      <c r="E4" s="43">
        <f>F4-D4</f>
        <v>12</v>
      </c>
      <c r="F4" s="44">
        <v>49</v>
      </c>
      <c r="G4" s="45">
        <f>D4/F4</f>
        <v>0.75510204081632648</v>
      </c>
      <c r="H4" s="45">
        <f>D4/$D$14</f>
        <v>0.27611940298507465</v>
      </c>
      <c r="I4" s="45">
        <f>H4</f>
        <v>0.27611940298507465</v>
      </c>
      <c r="J4" s="45">
        <f>E4/$E$14</f>
        <v>3.3707865168539325E-2</v>
      </c>
      <c r="K4" s="45">
        <f>J4</f>
        <v>3.3707865168539325E-2</v>
      </c>
      <c r="L4" s="45">
        <f>ABS(I4-K4)</f>
        <v>0.24241153781653532</v>
      </c>
      <c r="Q4" s="46">
        <v>0.1</v>
      </c>
      <c r="R4" s="47">
        <f t="shared" ref="R4:R13" si="0">I4/Q4</f>
        <v>2.7611940298507465</v>
      </c>
      <c r="S4" s="4">
        <v>1</v>
      </c>
    </row>
    <row r="5" spans="1:19" x14ac:dyDescent="0.25">
      <c r="A5" s="40">
        <v>2</v>
      </c>
      <c r="B5" s="41"/>
      <c r="C5" s="41"/>
      <c r="D5" s="48">
        <v>29</v>
      </c>
      <c r="E5" s="43">
        <f t="shared" ref="E5:E13" si="1">F5-D5</f>
        <v>20</v>
      </c>
      <c r="F5" s="44">
        <v>49</v>
      </c>
      <c r="G5" s="49">
        <f t="shared" ref="G5:G13" si="2">D5/F5</f>
        <v>0.59183673469387754</v>
      </c>
      <c r="H5" s="49">
        <f t="shared" ref="H5:H13" si="3">D5/$D$14</f>
        <v>0.21641791044776118</v>
      </c>
      <c r="I5" s="49">
        <f>I4+H5</f>
        <v>0.4925373134328358</v>
      </c>
      <c r="J5" s="49">
        <f t="shared" ref="J5:J13" si="4">E5/$E$14</f>
        <v>5.6179775280898875E-2</v>
      </c>
      <c r="K5" s="49">
        <f>K4+J5</f>
        <v>8.98876404494382E-2</v>
      </c>
      <c r="L5" s="49">
        <f t="shared" ref="L5:L13" si="5">ABS(I5-K5)</f>
        <v>0.4026496729833976</v>
      </c>
      <c r="Q5" s="46">
        <v>0.2</v>
      </c>
      <c r="R5" s="50">
        <f t="shared" si="0"/>
        <v>2.4626865671641789</v>
      </c>
      <c r="S5" s="4">
        <v>1</v>
      </c>
    </row>
    <row r="6" spans="1:19" x14ac:dyDescent="0.25">
      <c r="A6" s="40">
        <v>3</v>
      </c>
      <c r="B6" s="41"/>
      <c r="C6" s="41"/>
      <c r="D6" s="42">
        <v>18</v>
      </c>
      <c r="E6" s="43">
        <f t="shared" si="1"/>
        <v>31</v>
      </c>
      <c r="F6" s="44">
        <v>49</v>
      </c>
      <c r="G6" s="45">
        <f t="shared" si="2"/>
        <v>0.36734693877551022</v>
      </c>
      <c r="H6" s="45">
        <f t="shared" si="3"/>
        <v>0.13432835820895522</v>
      </c>
      <c r="I6" s="45">
        <f t="shared" ref="I6:I13" si="6">I5+H6</f>
        <v>0.62686567164179108</v>
      </c>
      <c r="J6" s="45">
        <f t="shared" si="4"/>
        <v>8.7078651685393263E-2</v>
      </c>
      <c r="K6" s="45">
        <f t="shared" ref="K6:K13" si="7">K5+J6</f>
        <v>0.17696629213483145</v>
      </c>
      <c r="L6" s="45">
        <f t="shared" si="5"/>
        <v>0.44989937950695963</v>
      </c>
      <c r="Q6" s="46">
        <v>0.3</v>
      </c>
      <c r="R6" s="50">
        <f t="shared" si="0"/>
        <v>2.0895522388059704</v>
      </c>
      <c r="S6" s="4">
        <v>1</v>
      </c>
    </row>
    <row r="7" spans="1:19" x14ac:dyDescent="0.25">
      <c r="A7" s="40">
        <v>4</v>
      </c>
      <c r="B7" s="41"/>
      <c r="C7" s="41"/>
      <c r="D7" s="48">
        <v>19</v>
      </c>
      <c r="E7" s="43">
        <f t="shared" si="1"/>
        <v>30</v>
      </c>
      <c r="F7" s="44">
        <v>49</v>
      </c>
      <c r="G7" s="45">
        <f t="shared" si="2"/>
        <v>0.38775510204081631</v>
      </c>
      <c r="H7" s="45">
        <f t="shared" si="3"/>
        <v>0.1417910447761194</v>
      </c>
      <c r="I7" s="45">
        <f t="shared" si="6"/>
        <v>0.76865671641791045</v>
      </c>
      <c r="J7" s="45">
        <f t="shared" si="4"/>
        <v>8.4269662921348312E-2</v>
      </c>
      <c r="K7" s="45">
        <f t="shared" si="7"/>
        <v>0.26123595505617975</v>
      </c>
      <c r="L7" s="45">
        <f t="shared" si="5"/>
        <v>0.50742076136173075</v>
      </c>
      <c r="Q7" s="46">
        <v>0.4</v>
      </c>
      <c r="R7" s="50">
        <f t="shared" si="0"/>
        <v>1.9216417910447761</v>
      </c>
      <c r="S7" s="4">
        <v>1</v>
      </c>
    </row>
    <row r="8" spans="1:19" x14ac:dyDescent="0.25">
      <c r="A8" s="40">
        <v>5</v>
      </c>
      <c r="B8" s="41"/>
      <c r="C8" s="41"/>
      <c r="D8" s="42">
        <v>15</v>
      </c>
      <c r="E8" s="43">
        <f t="shared" si="1"/>
        <v>34</v>
      </c>
      <c r="F8" s="44">
        <v>49</v>
      </c>
      <c r="G8" s="51">
        <f t="shared" si="2"/>
        <v>0.30612244897959184</v>
      </c>
      <c r="H8" s="51">
        <f t="shared" si="3"/>
        <v>0.11194029850746269</v>
      </c>
      <c r="I8" s="51">
        <f t="shared" si="6"/>
        <v>0.88059701492537312</v>
      </c>
      <c r="J8" s="51">
        <f t="shared" si="4"/>
        <v>9.5505617977528087E-2</v>
      </c>
      <c r="K8" s="51">
        <f t="shared" si="7"/>
        <v>0.35674157303370785</v>
      </c>
      <c r="L8" s="51">
        <f t="shared" si="5"/>
        <v>0.52385544189166522</v>
      </c>
      <c r="Q8" s="46">
        <v>0.5</v>
      </c>
      <c r="R8" s="50">
        <f t="shared" si="0"/>
        <v>1.7611940298507462</v>
      </c>
      <c r="S8" s="4">
        <v>1</v>
      </c>
    </row>
    <row r="9" spans="1:19" x14ac:dyDescent="0.25">
      <c r="A9" s="40">
        <v>6</v>
      </c>
      <c r="B9" s="41"/>
      <c r="C9" s="41"/>
      <c r="D9" s="48">
        <v>6</v>
      </c>
      <c r="E9" s="43">
        <f t="shared" si="1"/>
        <v>43</v>
      </c>
      <c r="F9" s="44">
        <v>49</v>
      </c>
      <c r="G9" s="45">
        <f t="shared" si="2"/>
        <v>0.12244897959183673</v>
      </c>
      <c r="H9" s="45">
        <f t="shared" si="3"/>
        <v>4.4776119402985072E-2</v>
      </c>
      <c r="I9" s="45">
        <f t="shared" si="6"/>
        <v>0.92537313432835822</v>
      </c>
      <c r="J9" s="45">
        <f t="shared" si="4"/>
        <v>0.12078651685393259</v>
      </c>
      <c r="K9" s="45">
        <f t="shared" si="7"/>
        <v>0.47752808988764045</v>
      </c>
      <c r="L9" s="45">
        <f t="shared" si="5"/>
        <v>0.44784504444071777</v>
      </c>
      <c r="N9">
        <f>SUM(D4:D5)/98</f>
        <v>0.67346938775510201</v>
      </c>
      <c r="Q9" s="46">
        <v>0.6</v>
      </c>
      <c r="R9" s="50">
        <f t="shared" si="0"/>
        <v>1.5422885572139304</v>
      </c>
      <c r="S9" s="4">
        <v>1</v>
      </c>
    </row>
    <row r="10" spans="1:19" x14ac:dyDescent="0.25">
      <c r="A10" s="40">
        <v>7</v>
      </c>
      <c r="B10" s="41"/>
      <c r="C10" s="41"/>
      <c r="D10" s="42">
        <v>5</v>
      </c>
      <c r="E10" s="43">
        <f t="shared" si="1"/>
        <v>44</v>
      </c>
      <c r="F10" s="44">
        <v>49</v>
      </c>
      <c r="G10" s="45">
        <f t="shared" si="2"/>
        <v>0.10204081632653061</v>
      </c>
      <c r="H10" s="45">
        <f t="shared" si="3"/>
        <v>3.7313432835820892E-2</v>
      </c>
      <c r="I10" s="45">
        <f t="shared" si="6"/>
        <v>0.96268656716417911</v>
      </c>
      <c r="J10" s="45">
        <f t="shared" si="4"/>
        <v>0.12359550561797752</v>
      </c>
      <c r="K10" s="45">
        <f t="shared" si="7"/>
        <v>0.601123595505618</v>
      </c>
      <c r="L10" s="45">
        <f t="shared" si="5"/>
        <v>0.36156297165856111</v>
      </c>
      <c r="N10">
        <f>N9/F15</f>
        <v>2.4626865671641789</v>
      </c>
      <c r="Q10" s="46">
        <v>0.7</v>
      </c>
      <c r="R10" s="50">
        <f t="shared" si="0"/>
        <v>1.375266524520256</v>
      </c>
      <c r="S10" s="4">
        <v>1</v>
      </c>
    </row>
    <row r="11" spans="1:19" x14ac:dyDescent="0.25">
      <c r="A11" s="40">
        <v>8</v>
      </c>
      <c r="B11" s="41"/>
      <c r="C11" s="41"/>
      <c r="D11" s="48">
        <v>3</v>
      </c>
      <c r="E11" s="43">
        <f t="shared" si="1"/>
        <v>46</v>
      </c>
      <c r="F11" s="44">
        <v>49</v>
      </c>
      <c r="G11" s="45">
        <f t="shared" si="2"/>
        <v>6.1224489795918366E-2</v>
      </c>
      <c r="H11" s="45">
        <f t="shared" si="3"/>
        <v>2.2388059701492536E-2</v>
      </c>
      <c r="I11" s="45">
        <f t="shared" si="6"/>
        <v>0.9850746268656716</v>
      </c>
      <c r="J11" s="45">
        <f t="shared" si="4"/>
        <v>0.12921348314606743</v>
      </c>
      <c r="K11" s="45">
        <f t="shared" si="7"/>
        <v>0.7303370786516854</v>
      </c>
      <c r="L11" s="45">
        <f t="shared" si="5"/>
        <v>0.2547375482139862</v>
      </c>
      <c r="Q11" s="46">
        <v>0.8</v>
      </c>
      <c r="R11" s="50">
        <f t="shared" si="0"/>
        <v>1.2313432835820894</v>
      </c>
      <c r="S11" s="4">
        <v>1</v>
      </c>
    </row>
    <row r="12" spans="1:19" x14ac:dyDescent="0.25">
      <c r="A12" s="40">
        <v>9</v>
      </c>
      <c r="B12" s="41"/>
      <c r="C12" s="41"/>
      <c r="D12" s="42">
        <v>2</v>
      </c>
      <c r="E12" s="43">
        <f t="shared" si="1"/>
        <v>47</v>
      </c>
      <c r="F12" s="44">
        <v>49</v>
      </c>
      <c r="G12" s="45">
        <f t="shared" si="2"/>
        <v>4.0816326530612242E-2</v>
      </c>
      <c r="H12" s="45">
        <f t="shared" si="3"/>
        <v>1.4925373134328358E-2</v>
      </c>
      <c r="I12" s="45">
        <f t="shared" si="6"/>
        <v>1</v>
      </c>
      <c r="J12" s="45">
        <f t="shared" si="4"/>
        <v>0.13202247191011235</v>
      </c>
      <c r="K12" s="45">
        <f t="shared" si="7"/>
        <v>0.86235955056179781</v>
      </c>
      <c r="L12" s="45">
        <f t="shared" si="5"/>
        <v>0.13764044943820219</v>
      </c>
      <c r="Q12" s="46">
        <v>0.9</v>
      </c>
      <c r="R12" s="50">
        <f t="shared" si="0"/>
        <v>1.1111111111111112</v>
      </c>
      <c r="S12" s="4">
        <v>1</v>
      </c>
    </row>
    <row r="13" spans="1:19" x14ac:dyDescent="0.25">
      <c r="A13" s="40">
        <v>10</v>
      </c>
      <c r="B13" s="41"/>
      <c r="C13" s="41"/>
      <c r="D13" s="48">
        <v>0</v>
      </c>
      <c r="E13" s="43">
        <f t="shared" si="1"/>
        <v>49</v>
      </c>
      <c r="F13" s="44">
        <v>49</v>
      </c>
      <c r="G13" s="45">
        <f t="shared" si="2"/>
        <v>0</v>
      </c>
      <c r="H13" s="45">
        <f t="shared" si="3"/>
        <v>0</v>
      </c>
      <c r="I13" s="45">
        <f t="shared" si="6"/>
        <v>1</v>
      </c>
      <c r="J13" s="45">
        <f t="shared" si="4"/>
        <v>0.13764044943820225</v>
      </c>
      <c r="K13" s="45">
        <f t="shared" si="7"/>
        <v>1</v>
      </c>
      <c r="L13" s="45">
        <f t="shared" si="5"/>
        <v>0</v>
      </c>
      <c r="Q13" s="46">
        <v>1</v>
      </c>
      <c r="R13" s="50">
        <f t="shared" si="0"/>
        <v>1</v>
      </c>
      <c r="S13" s="52">
        <v>1</v>
      </c>
    </row>
    <row r="14" spans="1:19" x14ac:dyDescent="0.25">
      <c r="A14" s="53"/>
      <c r="B14" s="54"/>
      <c r="C14" s="54"/>
      <c r="D14" s="55">
        <f>SUM(D4:D13)</f>
        <v>134</v>
      </c>
      <c r="E14" s="55">
        <f>SUM(E4:E13)</f>
        <v>356</v>
      </c>
      <c r="F14" s="55">
        <f>SUM(F4:F13)</f>
        <v>490</v>
      </c>
      <c r="G14" s="53"/>
      <c r="H14" s="53"/>
      <c r="I14" s="53"/>
      <c r="J14" s="56"/>
      <c r="K14" s="57" t="s">
        <v>158</v>
      </c>
      <c r="L14" s="58">
        <f>MAX(L4:L13)</f>
        <v>0.52385544189166522</v>
      </c>
    </row>
    <row r="15" spans="1:19" x14ac:dyDescent="0.25">
      <c r="F15" s="9">
        <f>D14/F14</f>
        <v>0.27346938775510204</v>
      </c>
    </row>
    <row r="16" spans="1:19" ht="15" customHeight="1" x14ac:dyDescent="0.25">
      <c r="A16" s="81" t="s">
        <v>162</v>
      </c>
      <c r="B16" s="81"/>
      <c r="C16" s="81"/>
      <c r="D16" s="81"/>
      <c r="E16" s="81"/>
      <c r="F16" s="81"/>
      <c r="G16" s="81"/>
      <c r="H16" s="81"/>
      <c r="I16" s="81"/>
      <c r="J16" s="36"/>
      <c r="K16" s="36"/>
      <c r="L16" s="36"/>
    </row>
    <row r="17" spans="1:19" ht="36" x14ac:dyDescent="0.25">
      <c r="A17" s="37" t="s">
        <v>147</v>
      </c>
      <c r="B17" s="37" t="s">
        <v>148</v>
      </c>
      <c r="C17" s="37" t="s">
        <v>149</v>
      </c>
      <c r="D17" s="37" t="s">
        <v>150</v>
      </c>
      <c r="E17" s="37" t="s">
        <v>151</v>
      </c>
      <c r="F17" s="37" t="s">
        <v>152</v>
      </c>
      <c r="G17" s="37" t="s">
        <v>163</v>
      </c>
      <c r="H17" s="37" t="s">
        <v>154</v>
      </c>
      <c r="I17" s="37" t="s">
        <v>155</v>
      </c>
      <c r="J17" s="37" t="s">
        <v>156</v>
      </c>
      <c r="K17" s="37" t="s">
        <v>157</v>
      </c>
      <c r="L17" s="37" t="s">
        <v>158</v>
      </c>
      <c r="Q17" s="38" t="s">
        <v>159</v>
      </c>
      <c r="R17" s="38" t="s">
        <v>160</v>
      </c>
      <c r="S17" s="38" t="s">
        <v>161</v>
      </c>
    </row>
    <row r="18" spans="1:19" ht="1.5" customHeight="1" x14ac:dyDescent="0.25">
      <c r="A18" s="37">
        <v>0</v>
      </c>
      <c r="B18" s="37"/>
      <c r="C18" s="37"/>
      <c r="D18" s="37"/>
      <c r="E18" s="37"/>
      <c r="F18" s="37"/>
      <c r="G18" s="37"/>
      <c r="H18" s="37"/>
      <c r="I18" s="37">
        <v>0</v>
      </c>
      <c r="J18" s="39"/>
      <c r="K18" s="39"/>
      <c r="L18" s="39"/>
      <c r="Q18" s="4">
        <v>0</v>
      </c>
      <c r="R18" s="4"/>
      <c r="S18" s="4">
        <v>1</v>
      </c>
    </row>
    <row r="19" spans="1:19" x14ac:dyDescent="0.25">
      <c r="A19" s="40">
        <v>1</v>
      </c>
      <c r="B19" s="41"/>
      <c r="C19" s="41"/>
      <c r="D19" s="42">
        <v>19</v>
      </c>
      <c r="E19" s="43">
        <f>F19-D19</f>
        <v>2</v>
      </c>
      <c r="F19" s="44">
        <v>21</v>
      </c>
      <c r="G19" s="45">
        <f>D19/F19</f>
        <v>0.90476190476190477</v>
      </c>
      <c r="H19" s="45">
        <f>D19/$D$29</f>
        <v>0.38775510204081631</v>
      </c>
      <c r="I19" s="45">
        <f>H19</f>
        <v>0.38775510204081631</v>
      </c>
      <c r="J19" s="45">
        <f>E19/$E$29</f>
        <v>1.2422360248447204E-2</v>
      </c>
      <c r="K19" s="45">
        <f>J19</f>
        <v>1.2422360248447204E-2</v>
      </c>
      <c r="L19" s="45">
        <f>ABS(I19-K19)</f>
        <v>0.37533274179236908</v>
      </c>
      <c r="P19" s="46"/>
      <c r="Q19" s="46">
        <v>0.1</v>
      </c>
      <c r="R19" s="47">
        <f t="shared" ref="R19:R28" si="8">I19/Q19</f>
        <v>3.8775510204081631</v>
      </c>
      <c r="S19" s="4">
        <v>1</v>
      </c>
    </row>
    <row r="20" spans="1:19" x14ac:dyDescent="0.25">
      <c r="A20" s="40">
        <v>2</v>
      </c>
      <c r="B20" s="41"/>
      <c r="C20" s="41"/>
      <c r="D20" s="48">
        <v>12</v>
      </c>
      <c r="E20" s="43">
        <f t="shared" ref="E20:E28" si="9">F20-D20</f>
        <v>9</v>
      </c>
      <c r="F20" s="44">
        <v>21</v>
      </c>
      <c r="G20" s="59">
        <f t="shared" ref="G20:G28" si="10">D20/F20</f>
        <v>0.5714285714285714</v>
      </c>
      <c r="H20" s="59">
        <f t="shared" ref="H20:H28" si="11">D20/$D$29</f>
        <v>0.24489795918367346</v>
      </c>
      <c r="I20" s="59">
        <f>I19+H20</f>
        <v>0.63265306122448983</v>
      </c>
      <c r="J20" s="59">
        <f t="shared" ref="J20:J28" si="12">E20/$E$29</f>
        <v>5.5900621118012424E-2</v>
      </c>
      <c r="K20" s="59">
        <f>K19+J20</f>
        <v>6.8322981366459631E-2</v>
      </c>
      <c r="L20" s="59">
        <f t="shared" ref="L20:L28" si="13">ABS(I20-K20)</f>
        <v>0.56433007985803019</v>
      </c>
      <c r="P20" s="46"/>
      <c r="Q20" s="46">
        <v>0.2</v>
      </c>
      <c r="R20" s="50">
        <f t="shared" si="8"/>
        <v>3.1632653061224492</v>
      </c>
      <c r="S20" s="4">
        <v>1</v>
      </c>
    </row>
    <row r="21" spans="1:19" x14ac:dyDescent="0.25">
      <c r="A21" s="40">
        <v>3</v>
      </c>
      <c r="B21" s="41"/>
      <c r="C21" s="41"/>
      <c r="D21" s="42">
        <v>5</v>
      </c>
      <c r="E21" s="43">
        <f t="shared" si="9"/>
        <v>16</v>
      </c>
      <c r="F21" s="44">
        <v>21</v>
      </c>
      <c r="G21" s="45">
        <f t="shared" si="10"/>
        <v>0.23809523809523808</v>
      </c>
      <c r="H21" s="45">
        <f t="shared" si="11"/>
        <v>0.10204081632653061</v>
      </c>
      <c r="I21" s="45">
        <f t="shared" ref="I21:I28" si="14">I20+H21</f>
        <v>0.73469387755102045</v>
      </c>
      <c r="J21" s="45">
        <f t="shared" si="12"/>
        <v>9.9378881987577633E-2</v>
      </c>
      <c r="K21" s="45">
        <f t="shared" ref="K21:K28" si="15">K20+J21</f>
        <v>0.16770186335403725</v>
      </c>
      <c r="L21" s="45">
        <f t="shared" si="13"/>
        <v>0.5669920141969832</v>
      </c>
      <c r="P21" s="46"/>
      <c r="Q21" s="46">
        <v>0.3</v>
      </c>
      <c r="R21" s="50">
        <f t="shared" si="8"/>
        <v>2.4489795918367347</v>
      </c>
      <c r="S21" s="4">
        <v>1</v>
      </c>
    </row>
    <row r="22" spans="1:19" x14ac:dyDescent="0.25">
      <c r="A22" s="40">
        <v>4</v>
      </c>
      <c r="B22" s="41"/>
      <c r="C22" s="41"/>
      <c r="D22" s="48">
        <v>5</v>
      </c>
      <c r="E22" s="43">
        <f t="shared" si="9"/>
        <v>16</v>
      </c>
      <c r="F22" s="44">
        <v>21</v>
      </c>
      <c r="G22" s="51">
        <f t="shared" si="10"/>
        <v>0.23809523809523808</v>
      </c>
      <c r="H22" s="51">
        <f t="shared" si="11"/>
        <v>0.10204081632653061</v>
      </c>
      <c r="I22" s="51">
        <f t="shared" si="14"/>
        <v>0.83673469387755106</v>
      </c>
      <c r="J22" s="51">
        <f t="shared" si="12"/>
        <v>9.9378881987577633E-2</v>
      </c>
      <c r="K22" s="51">
        <f t="shared" si="15"/>
        <v>0.26708074534161486</v>
      </c>
      <c r="L22" s="51">
        <f t="shared" si="13"/>
        <v>0.56965394853593621</v>
      </c>
      <c r="P22" s="46"/>
      <c r="Q22" s="46">
        <v>0.4</v>
      </c>
      <c r="R22" s="50">
        <f t="shared" si="8"/>
        <v>2.0918367346938775</v>
      </c>
      <c r="S22" s="4">
        <v>1</v>
      </c>
    </row>
    <row r="23" spans="1:19" x14ac:dyDescent="0.25">
      <c r="A23" s="40">
        <v>5</v>
      </c>
      <c r="B23" s="41"/>
      <c r="C23" s="41"/>
      <c r="D23" s="42">
        <v>4</v>
      </c>
      <c r="E23" s="43">
        <f t="shared" si="9"/>
        <v>17</v>
      </c>
      <c r="F23" s="44">
        <v>21</v>
      </c>
      <c r="G23" s="45">
        <f t="shared" si="10"/>
        <v>0.19047619047619047</v>
      </c>
      <c r="H23" s="45">
        <f t="shared" si="11"/>
        <v>8.1632653061224483E-2</v>
      </c>
      <c r="I23" s="45">
        <f t="shared" si="14"/>
        <v>0.91836734693877553</v>
      </c>
      <c r="J23" s="45">
        <f t="shared" si="12"/>
        <v>0.10559006211180125</v>
      </c>
      <c r="K23" s="45">
        <f t="shared" si="15"/>
        <v>0.37267080745341608</v>
      </c>
      <c r="L23" s="45">
        <f t="shared" si="13"/>
        <v>0.54569653948535946</v>
      </c>
      <c r="P23" s="46"/>
      <c r="Q23" s="46">
        <v>0.5</v>
      </c>
      <c r="R23" s="50">
        <f t="shared" si="8"/>
        <v>1.8367346938775511</v>
      </c>
      <c r="S23" s="4">
        <v>1</v>
      </c>
    </row>
    <row r="24" spans="1:19" x14ac:dyDescent="0.25">
      <c r="A24" s="40">
        <v>6</v>
      </c>
      <c r="B24" s="41"/>
      <c r="C24" s="41"/>
      <c r="D24" s="48">
        <v>1</v>
      </c>
      <c r="E24" s="43">
        <f t="shared" si="9"/>
        <v>20</v>
      </c>
      <c r="F24" s="44">
        <v>21</v>
      </c>
      <c r="G24" s="45">
        <f t="shared" si="10"/>
        <v>4.7619047619047616E-2</v>
      </c>
      <c r="H24" s="45">
        <f t="shared" si="11"/>
        <v>2.0408163265306121E-2</v>
      </c>
      <c r="I24" s="45">
        <f t="shared" si="14"/>
        <v>0.93877551020408168</v>
      </c>
      <c r="J24" s="45">
        <f t="shared" si="12"/>
        <v>0.12422360248447205</v>
      </c>
      <c r="K24" s="45">
        <f t="shared" si="15"/>
        <v>0.49689440993788814</v>
      </c>
      <c r="L24" s="45">
        <f t="shared" si="13"/>
        <v>0.44188110026619354</v>
      </c>
      <c r="P24" s="46"/>
      <c r="Q24" s="46">
        <v>0.6</v>
      </c>
      <c r="R24" s="50">
        <f t="shared" si="8"/>
        <v>1.5646258503401362</v>
      </c>
      <c r="S24" s="4">
        <v>1</v>
      </c>
    </row>
    <row r="25" spans="1:19" x14ac:dyDescent="0.25">
      <c r="A25" s="40">
        <v>7</v>
      </c>
      <c r="B25" s="41"/>
      <c r="C25" s="41"/>
      <c r="D25" s="42">
        <v>2</v>
      </c>
      <c r="E25" s="43">
        <f t="shared" si="9"/>
        <v>19</v>
      </c>
      <c r="F25" s="44">
        <v>21</v>
      </c>
      <c r="G25" s="45">
        <f t="shared" si="10"/>
        <v>9.5238095238095233E-2</v>
      </c>
      <c r="H25" s="45">
        <f t="shared" si="11"/>
        <v>4.0816326530612242E-2</v>
      </c>
      <c r="I25" s="45">
        <f t="shared" si="14"/>
        <v>0.97959183673469397</v>
      </c>
      <c r="J25" s="45">
        <f t="shared" si="12"/>
        <v>0.11801242236024845</v>
      </c>
      <c r="K25" s="45">
        <f t="shared" si="15"/>
        <v>0.61490683229813659</v>
      </c>
      <c r="L25" s="45">
        <f t="shared" si="13"/>
        <v>0.36468500443655738</v>
      </c>
      <c r="P25" s="46"/>
      <c r="Q25" s="46">
        <v>0.7</v>
      </c>
      <c r="R25" s="50">
        <f t="shared" si="8"/>
        <v>1.3994169096209914</v>
      </c>
      <c r="S25" s="4">
        <v>1</v>
      </c>
    </row>
    <row r="26" spans="1:19" x14ac:dyDescent="0.25">
      <c r="A26" s="40">
        <v>8</v>
      </c>
      <c r="B26" s="41"/>
      <c r="C26" s="41"/>
      <c r="D26" s="48">
        <v>1</v>
      </c>
      <c r="E26" s="43">
        <f t="shared" si="9"/>
        <v>20</v>
      </c>
      <c r="F26" s="44">
        <v>21</v>
      </c>
      <c r="G26" s="45">
        <f t="shared" si="10"/>
        <v>4.7619047619047616E-2</v>
      </c>
      <c r="H26" s="45">
        <f t="shared" si="11"/>
        <v>2.0408163265306121E-2</v>
      </c>
      <c r="I26" s="45">
        <f t="shared" si="14"/>
        <v>1</v>
      </c>
      <c r="J26" s="45">
        <f t="shared" si="12"/>
        <v>0.12422360248447205</v>
      </c>
      <c r="K26" s="45">
        <f t="shared" si="15"/>
        <v>0.73913043478260865</v>
      </c>
      <c r="L26" s="45">
        <f t="shared" si="13"/>
        <v>0.26086956521739135</v>
      </c>
      <c r="P26" s="46"/>
      <c r="Q26" s="46">
        <v>0.8</v>
      </c>
      <c r="R26" s="50">
        <f t="shared" si="8"/>
        <v>1.25</v>
      </c>
      <c r="S26" s="4">
        <v>1</v>
      </c>
    </row>
    <row r="27" spans="1:19" x14ac:dyDescent="0.25">
      <c r="A27" s="40">
        <v>9</v>
      </c>
      <c r="B27" s="41"/>
      <c r="C27" s="41"/>
      <c r="D27" s="42">
        <v>0</v>
      </c>
      <c r="E27" s="43">
        <f t="shared" si="9"/>
        <v>21</v>
      </c>
      <c r="F27" s="44">
        <v>21</v>
      </c>
      <c r="G27" s="45">
        <f t="shared" si="10"/>
        <v>0</v>
      </c>
      <c r="H27" s="45">
        <f t="shared" si="11"/>
        <v>0</v>
      </c>
      <c r="I27" s="45">
        <f t="shared" si="14"/>
        <v>1</v>
      </c>
      <c r="J27" s="45">
        <f t="shared" si="12"/>
        <v>0.13043478260869565</v>
      </c>
      <c r="K27" s="45">
        <f t="shared" si="15"/>
        <v>0.86956521739130432</v>
      </c>
      <c r="L27" s="45">
        <f t="shared" si="13"/>
        <v>0.13043478260869568</v>
      </c>
      <c r="P27" s="46"/>
      <c r="Q27" s="46">
        <v>0.9</v>
      </c>
      <c r="R27" s="50">
        <f t="shared" si="8"/>
        <v>1.1111111111111112</v>
      </c>
      <c r="S27" s="4">
        <v>1</v>
      </c>
    </row>
    <row r="28" spans="1:19" x14ac:dyDescent="0.25">
      <c r="A28" s="40">
        <v>10</v>
      </c>
      <c r="B28" s="41"/>
      <c r="C28" s="41"/>
      <c r="D28" s="48">
        <v>0</v>
      </c>
      <c r="E28" s="43">
        <f t="shared" si="9"/>
        <v>21</v>
      </c>
      <c r="F28" s="44">
        <v>21</v>
      </c>
      <c r="G28" s="45">
        <f t="shared" si="10"/>
        <v>0</v>
      </c>
      <c r="H28" s="45">
        <f t="shared" si="11"/>
        <v>0</v>
      </c>
      <c r="I28" s="45">
        <f t="shared" si="14"/>
        <v>1</v>
      </c>
      <c r="J28" s="45">
        <f t="shared" si="12"/>
        <v>0.13043478260869565</v>
      </c>
      <c r="K28" s="45">
        <f t="shared" si="15"/>
        <v>1</v>
      </c>
      <c r="L28" s="45">
        <f t="shared" si="13"/>
        <v>0</v>
      </c>
      <c r="P28" s="46"/>
      <c r="Q28" s="46">
        <v>1</v>
      </c>
      <c r="R28" s="50">
        <f t="shared" si="8"/>
        <v>1</v>
      </c>
      <c r="S28" s="52">
        <v>1</v>
      </c>
    </row>
    <row r="29" spans="1:19" x14ac:dyDescent="0.25">
      <c r="A29" s="53"/>
      <c r="B29" s="54"/>
      <c r="C29" s="54"/>
      <c r="D29" s="55">
        <f>SUM(D19:D28)</f>
        <v>49</v>
      </c>
      <c r="E29" s="55">
        <f>SUM(E19:E28)</f>
        <v>161</v>
      </c>
      <c r="F29" s="55">
        <f>SUM(F19:F28)</f>
        <v>210</v>
      </c>
      <c r="G29" s="53"/>
      <c r="H29" s="53"/>
      <c r="I29" s="53"/>
      <c r="J29" s="56"/>
      <c r="K29" s="57" t="s">
        <v>158</v>
      </c>
      <c r="L29" s="58">
        <f>MAX(L19:L28)</f>
        <v>0.56965394853593621</v>
      </c>
    </row>
  </sheetData>
  <mergeCells count="2">
    <mergeCell ref="A1:I1"/>
    <mergeCell ref="A16:I16"/>
  </mergeCells>
  <conditionalFormatting sqref="G4:G13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{D59FFC59-8D60-4EF3-8486-A2A72018A540}</x14:id>
        </ext>
      </extLst>
    </cfRule>
  </conditionalFormatting>
  <conditionalFormatting sqref="G19:G2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{BCF3006C-EF7A-4FAE-90D4-1BBD7C479E87}</x14:id>
        </ext>
      </extLst>
    </cfRule>
  </conditionalFormatting>
  <pageMargins left="0.7" right="0.7" top="0.75" bottom="0.75" header="0.3" footer="0.3"/>
  <pageSetup orientation="portrait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59FFC59-8D60-4EF3-8486-A2A72018A54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G4:G13</xm:sqref>
        </x14:conditionalFormatting>
        <x14:conditionalFormatting xmlns:xm="http://schemas.microsoft.com/office/excel/2006/main">
          <x14:cfRule type="dataBar" id="{BCF3006C-EF7A-4FAE-90D4-1BBD7C479E8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G19:G28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Expectations</vt:lpstr>
      <vt:lpstr>continuous Summary</vt:lpstr>
      <vt:lpstr>correlation</vt:lpstr>
      <vt:lpstr>Variable Reduction Steps</vt:lpstr>
      <vt:lpstr>Split the data into train-Test</vt:lpstr>
      <vt:lpstr>Model Output</vt:lpstr>
      <vt:lpstr>Decile Analysis</vt:lpstr>
      <vt:lpstr>Gains Tables - Binary Classific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PC</dc:creator>
  <cp:lastModifiedBy>Mr.X</cp:lastModifiedBy>
  <dcterms:created xsi:type="dcterms:W3CDTF">2016-06-25T07:47:38Z</dcterms:created>
  <dcterms:modified xsi:type="dcterms:W3CDTF">2020-05-11T08:58:59Z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579c54b8-4f6f-4a5b-9bdc-e64e6f7cf85e</vt:lpwstr>
  </property>
</Properties>
</file>