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th3235_drexel_edu/Documents/"/>
    </mc:Choice>
  </mc:AlternateContent>
  <xr:revisionPtr revIDLastSave="0" documentId="8_{DE00CE0A-9F75-4F7C-99AF-EB1B31F1DF38}" xr6:coauthVersionLast="47" xr6:coauthVersionMax="47" xr10:uidLastSave="{00000000-0000-0000-0000-000000000000}"/>
  <bookViews>
    <workbookView xWindow="-120" yWindow="-120" windowWidth="20730" windowHeight="11160" xr2:uid="{D79D8139-2628-4F13-AF24-7774DF55FAA7}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N2" i="1"/>
  <c r="L2" i="1"/>
  <c r="H2" i="1"/>
  <c r="I4" i="1"/>
  <c r="I7" i="1"/>
  <c r="O11" i="1"/>
  <c r="L17" i="1"/>
  <c r="O9" i="1"/>
  <c r="O3" i="1"/>
  <c r="O8" i="1"/>
  <c r="O4" i="1"/>
  <c r="O7" i="1"/>
  <c r="O14" i="1"/>
  <c r="O16" i="1"/>
  <c r="O12" i="1"/>
  <c r="O6" i="1"/>
  <c r="O13" i="1"/>
  <c r="O17" i="1"/>
  <c r="O15" i="1"/>
  <c r="O10" i="1"/>
  <c r="O2" i="1"/>
  <c r="N8" i="1"/>
  <c r="N4" i="1"/>
  <c r="N7" i="1"/>
  <c r="N11" i="1"/>
  <c r="N14" i="1"/>
  <c r="N16" i="1"/>
  <c r="N12" i="1"/>
  <c r="N6" i="1"/>
  <c r="N13" i="1"/>
  <c r="N17" i="1"/>
  <c r="N15" i="1"/>
  <c r="N10" i="1"/>
  <c r="N9" i="1"/>
  <c r="N3" i="1"/>
  <c r="M8" i="1"/>
  <c r="M4" i="1"/>
  <c r="M7" i="1"/>
  <c r="M11" i="1"/>
  <c r="M14" i="1"/>
  <c r="M16" i="1"/>
  <c r="M12" i="1"/>
  <c r="M6" i="1"/>
  <c r="M13" i="1"/>
  <c r="M17" i="1"/>
  <c r="M15" i="1"/>
  <c r="M10" i="1"/>
  <c r="M2" i="1"/>
  <c r="M9" i="1"/>
  <c r="M3" i="1"/>
  <c r="L8" i="1"/>
  <c r="L4" i="1"/>
  <c r="L7" i="1"/>
  <c r="L11" i="1"/>
  <c r="L14" i="1"/>
  <c r="L16" i="1"/>
  <c r="L12" i="1"/>
  <c r="L6" i="1"/>
  <c r="L13" i="1"/>
  <c r="L15" i="1"/>
  <c r="L10" i="1"/>
  <c r="L9" i="1"/>
  <c r="L3" i="1"/>
  <c r="O5" i="1"/>
  <c r="N5" i="1"/>
  <c r="M5" i="1"/>
  <c r="L5" i="1"/>
  <c r="K7" i="1"/>
  <c r="K4" i="1"/>
  <c r="K8" i="1"/>
  <c r="K5" i="1"/>
  <c r="K11" i="1"/>
  <c r="K14" i="1"/>
  <c r="K16" i="1"/>
  <c r="K12" i="1"/>
  <c r="K6" i="1"/>
  <c r="K13" i="1"/>
  <c r="K17" i="1"/>
  <c r="K15" i="1"/>
  <c r="K10" i="1"/>
  <c r="K2" i="1"/>
  <c r="K9" i="1"/>
  <c r="K3" i="1"/>
  <c r="J8" i="1"/>
  <c r="J4" i="1"/>
  <c r="J7" i="1"/>
  <c r="J11" i="1"/>
  <c r="J14" i="1"/>
  <c r="J16" i="1"/>
  <c r="J12" i="1"/>
  <c r="J6" i="1"/>
  <c r="J13" i="1"/>
  <c r="J17" i="1"/>
  <c r="J15" i="1"/>
  <c r="J10" i="1"/>
  <c r="J9" i="1"/>
  <c r="J3" i="1"/>
  <c r="J5" i="1"/>
  <c r="I8" i="1"/>
  <c r="H8" i="1" s="1"/>
  <c r="G8" i="1" s="1" a="1"/>
  <c r="G8" i="1" s="1"/>
  <c r="H4" i="1"/>
  <c r="G4" i="1" s="1" a="1"/>
  <c r="G4" i="1" s="1"/>
  <c r="H7" i="1"/>
  <c r="G7" i="1" s="1" a="1"/>
  <c r="G7" i="1" s="1"/>
  <c r="I11" i="1"/>
  <c r="H11" i="1" s="1"/>
  <c r="G11" i="1" s="1" a="1"/>
  <c r="G11" i="1" s="1"/>
  <c r="I14" i="1"/>
  <c r="H14" i="1" s="1"/>
  <c r="G14" i="1" s="1" a="1"/>
  <c r="G14" i="1" s="1"/>
  <c r="I16" i="1"/>
  <c r="H16" i="1" s="1"/>
  <c r="G16" i="1" s="1" a="1"/>
  <c r="G16" i="1" s="1"/>
  <c r="I12" i="1"/>
  <c r="H12" i="1" s="1"/>
  <c r="G12" i="1" s="1" a="1"/>
  <c r="G12" i="1" s="1"/>
  <c r="I6" i="1"/>
  <c r="H6" i="1" s="1"/>
  <c r="G6" i="1" s="1" a="1"/>
  <c r="G6" i="1" s="1"/>
  <c r="I13" i="1"/>
  <c r="I17" i="1"/>
  <c r="H17" i="1" s="1"/>
  <c r="G17" i="1" s="1" a="1"/>
  <c r="G17" i="1" s="1"/>
  <c r="I15" i="1"/>
  <c r="H15" i="1" s="1"/>
  <c r="G15" i="1" s="1" a="1"/>
  <c r="G15" i="1" s="1"/>
  <c r="I10" i="1"/>
  <c r="H10" i="1" s="1"/>
  <c r="G10" i="1" s="1" a="1"/>
  <c r="G10" i="1" s="1"/>
  <c r="I2" i="1"/>
  <c r="I9" i="1"/>
  <c r="H9" i="1" s="1"/>
  <c r="G9" i="1" s="1" a="1"/>
  <c r="G9" i="1" s="1"/>
  <c r="I3" i="1"/>
  <c r="I5" i="1"/>
  <c r="H5" i="1" s="1"/>
  <c r="G5" i="1" s="1" a="1"/>
  <c r="G5" i="1" s="1"/>
  <c r="G2" i="1" l="1" a="1"/>
  <c r="G2" i="1" s="1"/>
  <c r="H3" i="1"/>
  <c r="G3" i="1" s="1" a="1"/>
  <c r="G3" i="1" s="1"/>
  <c r="H13" i="1"/>
  <c r="G13" i="1" s="1" a="1"/>
  <c r="G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<sst xmlns="http://schemas.openxmlformats.org/spreadsheetml/2006/main" count="63" uniqueCount="48">
  <si>
    <t>Customer</t>
  </si>
  <si>
    <t>Location</t>
  </si>
  <si>
    <t>Lat</t>
  </si>
  <si>
    <t>Long</t>
  </si>
  <si>
    <t>Positive?</t>
  </si>
  <si>
    <t>Service</t>
  </si>
  <si>
    <t>Closest Servicer</t>
  </si>
  <si>
    <t>Shortest Distance</t>
  </si>
  <si>
    <t>Abel Brothers Towing</t>
  </si>
  <si>
    <t>AAA Mid-Atlantic</t>
  </si>
  <si>
    <t>Curbside SOS</t>
  </si>
  <si>
    <t>Pennsylvania Turnpike</t>
  </si>
  <si>
    <t>Allstate Roadside</t>
  </si>
  <si>
    <t>Good Sam Roadside</t>
  </si>
  <si>
    <t>OnStar</t>
  </si>
  <si>
    <t>Jake</t>
  </si>
  <si>
    <t>Amelia</t>
  </si>
  <si>
    <t>Lock out</t>
  </si>
  <si>
    <t>Chloe</t>
  </si>
  <si>
    <t xml:space="preserve">Battery </t>
  </si>
  <si>
    <t>Ben</t>
  </si>
  <si>
    <t>Linda</t>
  </si>
  <si>
    <t>Tom</t>
  </si>
  <si>
    <t>Flat tire</t>
  </si>
  <si>
    <t>Evelyn</t>
  </si>
  <si>
    <t>Nate</t>
  </si>
  <si>
    <t>Ava</t>
  </si>
  <si>
    <t>Gas</t>
  </si>
  <si>
    <t>Rachel</t>
  </si>
  <si>
    <t>Lucas</t>
  </si>
  <si>
    <t>Tow</t>
  </si>
  <si>
    <t>James</t>
  </si>
  <si>
    <t>Repair</t>
  </si>
  <si>
    <t>Sam</t>
  </si>
  <si>
    <t>Sophia</t>
  </si>
  <si>
    <t>David</t>
  </si>
  <si>
    <t>Service Provider Name</t>
  </si>
  <si>
    <t>Location City</t>
  </si>
  <si>
    <t>Latitude</t>
  </si>
  <si>
    <t>Longitude</t>
  </si>
  <si>
    <t>Zip code</t>
  </si>
  <si>
    <t>Malvern</t>
  </si>
  <si>
    <t>Philadelphia</t>
  </si>
  <si>
    <t>Reading</t>
  </si>
  <si>
    <t>Harrisburg</t>
  </si>
  <si>
    <t>Lancaster</t>
  </si>
  <si>
    <t>York</t>
  </si>
  <si>
    <t>West 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</si>
</sst>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7D23-E1F3-43CF-9FD7-621F9705D00D}">
  <dimension ref="A1:O21"/>
  <sheetViews>
    <sheetView tabSelected="1" topLeftCell="D12" workbookViewId="0">
      <selection activeCell="G21" sqref="G21:H21"/>
    </sheetView>
  </sheetViews>
  <sheetFormatPr defaultRowHeight="15"/>
  <cols>
    <col min="3" max="3" width="10.28515625" bestFit="1" customWidth="1"/>
    <col min="4" max="4" width="9.85546875" bestFit="1" customWidth="1"/>
    <col min="6" max="6" width="18.28515625" bestFit="1" customWidth="1"/>
    <col min="7" max="7" width="20.5703125" bestFit="1" customWidth="1"/>
    <col min="8" max="8" width="20.5703125" customWidth="1"/>
    <col min="9" max="14" width="12.5703125" bestFit="1" customWidth="1"/>
    <col min="15" max="15" width="9.140625" customWidth="1"/>
  </cols>
  <sheetData>
    <row r="1" spans="1:15" ht="48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>
        <v>18901</v>
      </c>
      <c r="C2">
        <v>40.306130000000003</v>
      </c>
      <c r="D2">
        <v>-75.147049999999993</v>
      </c>
      <c r="E2" t="b">
        <v>0</v>
      </c>
      <c r="G2" t="str" cm="1">
        <f t="array" ref="G2">_xlfn.IFS(H2=I2, "Abel Brother Towing",H2=J2, "AAA Mid-Atlantic",H2=K2, "Curbside SOS", H2=L2, "Pennsylvania Turnpike", H2=M2, "Allstate Roadside", H2=N2, "Good Sam Roadside", H2=O2, "Onstar")</f>
        <v>AAA Mid-Atlantic</v>
      </c>
      <c r="H2">
        <f t="shared" ref="H2:H17" si="0">MIN(I2:O2)</f>
        <v>0.35399559799523594</v>
      </c>
      <c r="I2">
        <f>SQRT(((C2-Sheet2!$C$2)^2)+((D2-Sheet2!$D$2)^2))</f>
        <v>0.4547324569458509</v>
      </c>
      <c r="J2">
        <f>SQRT(((C2-Sheet2!$C$3)^2)+((D2-Sheet2!$D$3)^2))</f>
        <v>0.35399559799523594</v>
      </c>
      <c r="K2">
        <f>SQRT(((C2-Sheet2!$C$4)^2)+((D2-Sheet2!$D$4)^2))</f>
        <v>0.78040662695803398</v>
      </c>
      <c r="L2">
        <f>SQRT(((C2-Sheet2!$C$5)^2)+((D2-Sheet2!$D$5)^2))</f>
        <v>1.7399616396346331</v>
      </c>
      <c r="M2">
        <f>SQRT(((C2-Sheet2!$C$6)^2)+((D2-Sheet2!$D$6)^2))</f>
        <v>1.1890978661994167</v>
      </c>
      <c r="N2">
        <f>SQRT(((C2-Sheet2!$C$7)^2)+((D2-Sheet2!$D$7)^2))</f>
        <v>1.617549777719381</v>
      </c>
      <c r="O2">
        <f>SQRT(((C2-Sheet2!$C$8)^2)+((D2-Sheet2!$D$8)^2))</f>
        <v>0.57401941378320342</v>
      </c>
    </row>
    <row r="3" spans="1:15">
      <c r="A3" t="s">
        <v>16</v>
      </c>
      <c r="B3">
        <v>19103</v>
      </c>
      <c r="C3">
        <v>39.953769999999999</v>
      </c>
      <c r="D3">
        <v>-75.176329999999993</v>
      </c>
      <c r="E3" t="b">
        <v>0</v>
      </c>
      <c r="F3" t="s">
        <v>17</v>
      </c>
      <c r="G3" t="str" cm="1">
        <f t="array" ref="G3">_xlfn.IFS(H3=I3, "Abel Brother Towing",H3=J3, "AAA Mid-Atlantic",H3=K3, "Curbside SOS", H3=L3, "Pennsylvania Turnpike", H3=M3, "Allstate Roadside", H3=N3, "Good Sam Roadside", H3=O3, "Onstar")</f>
        <v>AAA Mid-Atlantic</v>
      </c>
      <c r="H3">
        <f t="shared" si="0"/>
        <v>1.1191326999059486E-2</v>
      </c>
      <c r="I3">
        <f>SQRT(((C3-Sheet2!$C$2)^2)+((D3-Sheet2!$D$2)^2))</f>
        <v>0.34661418580319042</v>
      </c>
      <c r="J3">
        <f>SQRT(((C3-Sheet2!$C$3)^2)+((D3-Sheet2!$D$3)^2))</f>
        <v>1.1191326999059486E-2</v>
      </c>
      <c r="K3">
        <f>SQRT(((C3-Sheet2!$C$4)^2)+((D3-Sheet2!$D$4)^2))</f>
        <v>0.84211013163363391</v>
      </c>
      <c r="L3">
        <f>SQRT(((C3-Sheet2!$C$5)^2)+((D3-Sheet2!$D$5)^2))</f>
        <v>1.7399428329114848</v>
      </c>
      <c r="M3">
        <f>SQRT(((C3-Sheet2!$C$6)^2)+((D3-Sheet2!$D$6)^2))</f>
        <v>1.1322997596926376</v>
      </c>
      <c r="N3">
        <f>SQRT(((C3-Sheet2!$C$7)^2)+((D3-Sheet2!$D$7)^2))</f>
        <v>1.5513951288437184</v>
      </c>
      <c r="O3">
        <f>SQRT(((C3-Sheet2!$C$8)^2)+((D3-Sheet2!$D$8)^2))</f>
        <v>0.42922594725856394</v>
      </c>
    </row>
    <row r="4" spans="1:15">
      <c r="A4" t="s">
        <v>18</v>
      </c>
      <c r="B4">
        <v>19083</v>
      </c>
      <c r="C4">
        <v>39.976309999999998</v>
      </c>
      <c r="D4">
        <v>-75.312700000000007</v>
      </c>
      <c r="E4" t="b">
        <v>1</v>
      </c>
      <c r="F4" t="s">
        <v>19</v>
      </c>
      <c r="G4" t="str" cm="1">
        <f t="array" ref="G4">_xlfn.IFS(H4=I4, "Abel Brother Towing",H4=J4, "AAA Mid-Atlantic",H4=K4, "Curbside SOS", H4=L4, "Pennsylvania Turnpike", H4=M4, "Allstate Roadside", H4=N4, "Good Sam Roadside", H4=O4, "Onstar")</f>
        <v>AAA Mid-Atlantic</v>
      </c>
      <c r="H4">
        <f t="shared" si="0"/>
        <v>0.14939348747519887</v>
      </c>
      <c r="I4">
        <f>SQRT(((C4-Sheet2!$C$2)^2)+((D4-Sheet2!$D$2)^2))</f>
        <v>0.20906195756282342</v>
      </c>
      <c r="J4">
        <f>SQRT(((C4-Sheet2!$C$3)^2)+((D4-Sheet2!$D$3)^2))</f>
        <v>0.14939348747519887</v>
      </c>
      <c r="K4">
        <f>SQRT(((C4-Sheet2!$C$4)^2)+((D4-Sheet2!$D$4)^2))</f>
        <v>0.71156935297973378</v>
      </c>
      <c r="L4">
        <f>SQRT(((C4-Sheet2!$C$5)^2)+((D4-Sheet2!$D$5)^2))</f>
        <v>1.6017551848207006</v>
      </c>
      <c r="M4">
        <f>SQRT(((C4-Sheet2!$C$6)^2)+((D4-Sheet2!$D$6)^2))</f>
        <v>0.99470858451105026</v>
      </c>
      <c r="N4">
        <f>SQRT(((C4-Sheet2!$C$7)^2)+((D4-Sheet2!$D$7)^2))</f>
        <v>1.4150664168511586</v>
      </c>
      <c r="O4">
        <f>SQRT(((C4-Sheet2!$C$8)^2)+((D4-Sheet2!$D$8)^2))</f>
        <v>0.29321581147680237</v>
      </c>
    </row>
    <row r="5" spans="1:15">
      <c r="A5" t="s">
        <v>16</v>
      </c>
      <c r="B5">
        <v>19103</v>
      </c>
      <c r="C5">
        <v>39.953769999999999</v>
      </c>
      <c r="D5">
        <v>-75.176329999999993</v>
      </c>
      <c r="E5" t="b">
        <v>1</v>
      </c>
      <c r="F5" t="s">
        <v>19</v>
      </c>
      <c r="G5" t="str" cm="1">
        <f t="array" ref="G5">_xlfn.IFS(H5=I5, "Abel Brother Towing",H5=J5, "AAA Mid-Atlantic",H5=K5, "Curbside SOS", H5=L5, "Pennsylvania Turnpike", H5=M5, "Allstate Roadside", H5=N5, "Good Sam Roadside", H5=O5, "Onstar")</f>
        <v>AAA Mid-Atlantic</v>
      </c>
      <c r="H5">
        <f t="shared" si="0"/>
        <v>1.1191326999059486E-2</v>
      </c>
      <c r="I5">
        <f>SQRT(((C5-Sheet2!$C$2)^2)+((D5-Sheet2!$D$2)^2))</f>
        <v>0.34661418580319042</v>
      </c>
      <c r="J5">
        <f>SQRT(((C5-Sheet2!$C$3)^2)+((D5-Sheet2!$D$3)^2))</f>
        <v>1.1191326999059486E-2</v>
      </c>
      <c r="K5">
        <f>SQRT(((C5-Sheet2!$C$4)^2)+((D5-Sheet2!$D$4)^2))</f>
        <v>0.84211013163363391</v>
      </c>
      <c r="L5">
        <f>SQRT(((C5-Sheet2!$C$5)^2)+((D5-Sheet2!$D$5)^2))</f>
        <v>1.7399428329114848</v>
      </c>
      <c r="M5">
        <f>SQRT(((C5-Sheet2!$C$6)^2)+((D5-Sheet2!$D$6)^2))</f>
        <v>1.1322997596926376</v>
      </c>
      <c r="N5">
        <f>SQRT(((C5-Sheet2!$C$7)^2)+((D5-Sheet2!$D$7)^2))</f>
        <v>1.5513951288437184</v>
      </c>
      <c r="O5">
        <f>SQRT(((C5-Sheet2!$C$8)^2)+((D5-Sheet2!$D$8)^2))</f>
        <v>0.42922594725856394</v>
      </c>
    </row>
    <row r="6" spans="1:15">
      <c r="A6" t="s">
        <v>20</v>
      </c>
      <c r="B6">
        <v>19464</v>
      </c>
      <c r="C6">
        <v>40.25891</v>
      </c>
      <c r="D6">
        <v>-75.615560000000002</v>
      </c>
      <c r="E6" t="b">
        <v>0</v>
      </c>
      <c r="F6" t="s">
        <v>19</v>
      </c>
      <c r="G6" t="str" cm="1">
        <f t="array" ref="G6">_xlfn.IFS(H6=I6, "Abel Brother Towing",H6=J6, "AAA Mid-Atlantic",H6=K6, "Curbside SOS", H6=L6, "Pennsylvania Turnpike", H6=M6, "Allstate Roadside", H6=N6, "Good Sam Roadside", H6=O6, "Onstar")</f>
        <v>Abel Brother Towing</v>
      </c>
      <c r="H6">
        <f t="shared" si="0"/>
        <v>0.24519032954013306</v>
      </c>
      <c r="I6">
        <f>SQRT(((C6-Sheet2!$C$2)^2)+((D6-Sheet2!$D$2)^2))</f>
        <v>0.24519032954013306</v>
      </c>
      <c r="J6">
        <f>SQRT(((C6-Sheet2!$C$3)^2)+((D6-Sheet2!$D$3)^2))</f>
        <v>0.54465580479786058</v>
      </c>
      <c r="K6">
        <f>SQRT(((C6-Sheet2!$C$4)^2)+((D6-Sheet2!$D$4)^2))</f>
        <v>0.32064614717785195</v>
      </c>
      <c r="L6">
        <f>SQRT(((C6-Sheet2!$C$5)^2)+((D6-Sheet2!$D$5)^2))</f>
        <v>1.271220320676163</v>
      </c>
      <c r="M6">
        <f>SQRT(((C6-Sheet2!$C$6)^2)+((D6-Sheet2!$D$6)^2))</f>
        <v>0.72447403245388309</v>
      </c>
      <c r="N6">
        <f>SQRT(((C6-Sheet2!$C$7)^2)+((D6-Sheet2!$D$7)^2))</f>
        <v>1.1509365732741277</v>
      </c>
      <c r="O6">
        <f>SQRT(((C6-Sheet2!$C$8)^2)+((D6-Sheet2!$D$8)^2))</f>
        <v>0.29837963687222085</v>
      </c>
    </row>
    <row r="7" spans="1:15">
      <c r="A7" t="s">
        <v>21</v>
      </c>
      <c r="B7">
        <v>19401</v>
      </c>
      <c r="C7">
        <v>40.131129999999999</v>
      </c>
      <c r="D7">
        <v>-75.331639999999993</v>
      </c>
      <c r="E7" t="b">
        <v>0</v>
      </c>
      <c r="G7" t="str" cm="1">
        <f t="array" ref="G7">_xlfn.IFS(H7=I7, "Abel Brother Towing",H7=J7, "AAA Mid-Atlantic",H7=K7, "Curbside SOS", H7=L7, "Pennsylvania Turnpike", H7=M7, "Allstate Roadside", H7=N7, "Good Sam Roadside", H7=O7, "Onstar")</f>
        <v>Abel Brother Towing</v>
      </c>
      <c r="H7">
        <f t="shared" si="0"/>
        <v>0.20470260013005215</v>
      </c>
      <c r="I7">
        <f>SQRT(((C7-Sheet2!$C$2)^2)+((D7-Sheet2!$D$2)^2))</f>
        <v>0.20470260013005215</v>
      </c>
      <c r="J7">
        <f>SQRT(((C7-Sheet2!$C$3)^2)+((D7-Sheet2!$D$3)^2))</f>
        <v>0.24408038532417731</v>
      </c>
      <c r="K7">
        <f>SQRT(((C7-Sheet2!$C$4)^2)+((D7-Sheet2!$D$4)^2))</f>
        <v>0.62939848148848643</v>
      </c>
      <c r="L7">
        <f>SQRT(((C7-Sheet2!$C$5)^2)+((D7-Sheet2!$D$5)^2))</f>
        <v>1.5615362591051278</v>
      </c>
      <c r="M7">
        <f>SQRT(((C7-Sheet2!$C$6)^2)+((D7-Sheet2!$D$6)^2))</f>
        <v>0.97831239003704917</v>
      </c>
      <c r="N7">
        <f>SQRT(((C7-Sheet2!$C$7)^2)+((D7-Sheet2!$D$7)^2))</f>
        <v>1.4061955356564089</v>
      </c>
      <c r="O7">
        <f>SQRT(((C7-Sheet2!$C$8)^2)+((D7-Sheet2!$D$8)^2))</f>
        <v>0.32256113296552946</v>
      </c>
    </row>
    <row r="8" spans="1:15">
      <c r="A8" t="s">
        <v>22</v>
      </c>
      <c r="B8">
        <v>19406</v>
      </c>
      <c r="C8">
        <v>40.092869999999998</v>
      </c>
      <c r="D8">
        <v>-75.394369999999995</v>
      </c>
      <c r="E8" t="b">
        <v>0</v>
      </c>
      <c r="F8" t="s">
        <v>23</v>
      </c>
      <c r="G8" t="str" cm="1">
        <f t="array" ref="G8">_xlfn.IFS(H8=I8, "Abel Brother Towing",H8=J8, "AAA Mid-Atlantic",H8=K8, "Curbside SOS", H8=L8, "Pennsylvania Turnpike", H8=M8, "Allstate Roadside", H8=N8, "Good Sam Roadside", H8=O8, "Onstar")</f>
        <v>Abel Brother Towing</v>
      </c>
      <c r="H8">
        <f t="shared" si="0"/>
        <v>0.13147077926293002</v>
      </c>
      <c r="I8">
        <f>SQRT(((C8-Sheet2!$C$2)^2)+((D8-Sheet2!$D$2)^2))</f>
        <v>0.13147077926293002</v>
      </c>
      <c r="J8">
        <f>SQRT(((C8-Sheet2!$C$3)^2)+((D8-Sheet2!$D$3)^2))</f>
        <v>0.26869045721796408</v>
      </c>
      <c r="K8">
        <f>SQRT(((C8-Sheet2!$C$4)^2)+((D8-Sheet2!$D$4)^2))</f>
        <v>0.58524016762352338</v>
      </c>
      <c r="L8">
        <f>SQRT(((C8-Sheet2!$C$5)^2)+((D8-Sheet2!$D$5)^2))</f>
        <v>1.5031858626929775</v>
      </c>
      <c r="M8">
        <f>SQRT(((C8-Sheet2!$C$6)^2)+((D8-Sheet2!$D$6)^2))</f>
        <v>0.91278670991639643</v>
      </c>
      <c r="N8">
        <f>SQRT(((C8-Sheet2!$C$7)^2)+((D8-Sheet2!$D$7)^2))</f>
        <v>1.3396787532091448</v>
      </c>
      <c r="O8">
        <f>SQRT(((C8-Sheet2!$C$8)^2)+((D8-Sheet2!$D$8)^2))</f>
        <v>0.24908790777555517</v>
      </c>
    </row>
    <row r="9" spans="1:15">
      <c r="A9" t="s">
        <v>24</v>
      </c>
      <c r="B9">
        <v>19013</v>
      </c>
      <c r="C9">
        <v>39.842329999999997</v>
      </c>
      <c r="D9">
        <v>-75.380799999999994</v>
      </c>
      <c r="E9" t="b">
        <v>1</v>
      </c>
      <c r="F9" t="s">
        <v>23</v>
      </c>
      <c r="G9" t="str" cm="1">
        <f t="array" ref="G9">_xlfn.IFS(H9=I9, "Abel Brother Towing",H9=J9, "AAA Mid-Atlantic",H9=K9, "Curbside SOS", H9=L9, "Pennsylvania Turnpike", H9=M9, "Allstate Roadside", H9=N9, "Good Sam Roadside", H9=O9, "Onstar")</f>
        <v>Abel Brother Towing</v>
      </c>
      <c r="H9">
        <f t="shared" si="0"/>
        <v>0.234653823535873</v>
      </c>
      <c r="I9">
        <f>SQRT(((C9-Sheet2!$C$2)^2)+((D9-Sheet2!$D$2)^2))</f>
        <v>0.234653823535873</v>
      </c>
      <c r="J9">
        <f>SQRT(((C9-Sheet2!$C$3)^2)+((D9-Sheet2!$D$3)^2))</f>
        <v>0.24216282311700485</v>
      </c>
      <c r="K9">
        <f>SQRT(((C9-Sheet2!$C$4)^2)+((D9-Sheet2!$D$4)^2))</f>
        <v>0.73589435580116602</v>
      </c>
      <c r="L9">
        <f>SQRT(((C9-Sheet2!$C$5)^2)+((D9-Sheet2!$D$5)^2))</f>
        <v>1.5663281159769937</v>
      </c>
      <c r="M9">
        <f>SQRT(((C9-Sheet2!$C$6)^2)+((D9-Sheet2!$D$6)^2))</f>
        <v>0.94515486291930173</v>
      </c>
      <c r="N9">
        <f>SQRT(((C9-Sheet2!$C$7)^2)+((D9-Sheet2!$D$7)^2))</f>
        <v>1.3522590295132124</v>
      </c>
      <c r="O9">
        <f>SQRT(((C9-Sheet2!$C$8)^2)+((D9-Sheet2!$D$8)^2))</f>
        <v>0.25397154742216133</v>
      </c>
    </row>
    <row r="10" spans="1:15">
      <c r="A10" t="s">
        <v>25</v>
      </c>
      <c r="B10">
        <v>19063</v>
      </c>
      <c r="C10">
        <v>39.919429999999998</v>
      </c>
      <c r="D10">
        <v>-75.422430000000006</v>
      </c>
      <c r="E10" t="b">
        <v>1</v>
      </c>
      <c r="G10" t="str" cm="1">
        <f t="array" ref="G10">_xlfn.IFS(H10=I10, "Abel Brother Towing",H10=J10, "AAA Mid-Atlantic",H10=K10, "Curbside SOS", H10=L10, "Pennsylvania Turnpike", H10=M10, "Allstate Roadside", H10=N10, "Good Sam Roadside", H10=O10, "Onstar")</f>
        <v>Abel Brother Towing</v>
      </c>
      <c r="H10">
        <f t="shared" si="0"/>
        <v>0.14777739272297541</v>
      </c>
      <c r="I10">
        <f>SQRT(((C10-Sheet2!$C$2)^2)+((D10-Sheet2!$D$2)^2))</f>
        <v>0.14777739272297541</v>
      </c>
      <c r="J10">
        <f>SQRT(((C10-Sheet2!$C$3)^2)+((D10-Sheet2!$D$3)^2))</f>
        <v>0.25935983073715069</v>
      </c>
      <c r="K10">
        <f>SQRT(((C10-Sheet2!$C$4)^2)+((D10-Sheet2!$D$4)^2))</f>
        <v>0.65397817226570998</v>
      </c>
      <c r="L10">
        <f>SQRT(((C10-Sheet2!$C$5)^2)+((D10-Sheet2!$D$5)^2))</f>
        <v>1.5063996301778624</v>
      </c>
      <c r="M10">
        <f>SQRT(((C10-Sheet2!$C$6)^2)+((D10-Sheet2!$D$6)^2))</f>
        <v>0.89098134986091693</v>
      </c>
      <c r="N10">
        <f>SQRT(((C10-Sheet2!$C$7)^2)+((D10-Sheet2!$D$7)^2))</f>
        <v>1.3059836989028546</v>
      </c>
      <c r="O10">
        <f>SQRT(((C10-Sheet2!$C$8)^2)+((D10-Sheet2!$D$8)^2))</f>
        <v>0.18766416226866714</v>
      </c>
    </row>
    <row r="11" spans="1:15">
      <c r="A11" t="s">
        <v>26</v>
      </c>
      <c r="B11">
        <v>19355</v>
      </c>
      <c r="C11">
        <v>40.041969999999999</v>
      </c>
      <c r="D11">
        <v>-75.533699999999996</v>
      </c>
      <c r="E11" t="b">
        <v>1</v>
      </c>
      <c r="F11" t="s">
        <v>27</v>
      </c>
      <c r="G11" t="str" cm="1">
        <f t="array" ref="G11">_xlfn.IFS(H11=I11, "Abel Brother Towing",H11=J11, "AAA Mid-Atlantic",H11=K11, "Curbside SOS", H11=L11, "Pennsylvania Turnpike", H11=M11, "Allstate Roadside", H11=N11, "Good Sam Roadside", H11=O11, "Onstar")</f>
        <v>Abel Brother Towing</v>
      </c>
      <c r="H11">
        <f t="shared" si="0"/>
        <v>2.1489134463714466E-2</v>
      </c>
      <c r="I11">
        <f>SQRT(((C11-Sheet2!$C$2)^2)+((D11-Sheet2!$D$2)^2))</f>
        <v>2.1489134463714466E-2</v>
      </c>
      <c r="J11">
        <f>SQRT(((C11-Sheet2!$C$3)^2)+((D11-Sheet2!$D$3)^2))</f>
        <v>0.37918233991049544</v>
      </c>
      <c r="K11">
        <f>SQRT(((C11-Sheet2!$C$4)^2)+((D11-Sheet2!$D$4)^2))</f>
        <v>0.49073905173728116</v>
      </c>
      <c r="L11">
        <f>SQRT(((C11-Sheet2!$C$5)^2)+((D11-Sheet2!$D$5)^2))</f>
        <v>1.3726165935540868</v>
      </c>
      <c r="M11">
        <f>SQRT(((C11-Sheet2!$C$6)^2)+((D11-Sheet2!$D$6)^2))</f>
        <v>0.77181073126771071</v>
      </c>
      <c r="N11">
        <f>SQRT(((C11-Sheet2!$C$7)^2)+((D11-Sheet2!$D$7)^2))</f>
        <v>1.1966351143519087</v>
      </c>
      <c r="O11">
        <f>SQRT(((C11-Sheet2!$C$8)^2)+((D11-Sheet2!$D$8)^2))</f>
        <v>0.10844377759927443</v>
      </c>
    </row>
    <row r="12" spans="1:15">
      <c r="A12" t="s">
        <v>28</v>
      </c>
      <c r="B12">
        <v>17603</v>
      </c>
      <c r="C12">
        <v>40.005980000000001</v>
      </c>
      <c r="D12">
        <v>-76.400540000000007</v>
      </c>
      <c r="E12" t="b">
        <v>0</v>
      </c>
      <c r="F12" t="s">
        <v>17</v>
      </c>
      <c r="G12" t="str" cm="1">
        <f t="array" ref="G12">_xlfn.IFS(H12=I12, "Abel Brother Towing",H12=J12, "AAA Mid-Atlantic",H12=K12, "Curbside SOS", H12=L12, "Pennsylvania Turnpike", H12=M12, "Allstate Roadside", H12=N12, "Good Sam Roadside", H12=O12, "Onstar")</f>
        <v>Allstate Roadside</v>
      </c>
      <c r="H12">
        <f t="shared" si="0"/>
        <v>0.10025710947360375</v>
      </c>
      <c r="I12">
        <f>SQRT(((C12-Sheet2!$C$2)^2)+((D12-Sheet2!$D$2)^2))</f>
        <v>0.888054333923326</v>
      </c>
      <c r="J12">
        <f>SQRT(((C12-Sheet2!$C$3)^2)+((D12-Sheet2!$D$3)^2))</f>
        <v>1.2364927577628668</v>
      </c>
      <c r="K12">
        <f>SQRT(((C12-Sheet2!$C$4)^2)+((D12-Sheet2!$D$4)^2))</f>
        <v>0.57704782644075703</v>
      </c>
      <c r="L12">
        <f>SQRT(((C12-Sheet2!$C$5)^2)+((D12-Sheet2!$D$5)^2))</f>
        <v>0.55475947400652759</v>
      </c>
      <c r="M12">
        <f>SQRT(((C12-Sheet2!$C$6)^2)+((D12-Sheet2!$D$6)^2))</f>
        <v>0.10025710947360375</v>
      </c>
      <c r="N12">
        <f>SQRT(((C12-Sheet2!$C$7)^2)+((D12-Sheet2!$D$7)^2))</f>
        <v>0.33002346886243528</v>
      </c>
      <c r="O12">
        <f>SQRT(((C12-Sheet2!$C$8)^2)+((D12-Sheet2!$D$8)^2))</f>
        <v>0.79632837447877003</v>
      </c>
    </row>
    <row r="13" spans="1:15">
      <c r="A13" t="s">
        <v>29</v>
      </c>
      <c r="B13">
        <v>18101</v>
      </c>
      <c r="C13">
        <v>40.601790000000001</v>
      </c>
      <c r="D13">
        <v>-75.472639999999998</v>
      </c>
      <c r="E13" t="b">
        <v>0</v>
      </c>
      <c r="F13" t="s">
        <v>30</v>
      </c>
      <c r="G13" t="str" cm="1">
        <f t="array" ref="G13">_xlfn.IFS(H13=I13, "Abel Brother Towing",H13=J13, "AAA Mid-Atlantic",H13=K13, "Curbside SOS", H13=L13, "Pennsylvania Turnpike", H13=M13, "Allstate Roadside", H13=N13, "Good Sam Roadside", H13=O13, "Onstar")</f>
        <v>Curbside SOS</v>
      </c>
      <c r="H13">
        <f t="shared" si="0"/>
        <v>0.52650666064163465</v>
      </c>
      <c r="I13">
        <f>SQRT(((C13-Sheet2!$C$2)^2)+((D13-Sheet2!$D$2)^2))</f>
        <v>0.56702819832879636</v>
      </c>
      <c r="J13">
        <f>SQRT(((C13-Sheet2!$C$3)^2)+((D13-Sheet2!$D$3)^2))</f>
        <v>0.71830843632802022</v>
      </c>
      <c r="K13">
        <f>SQRT(((C13-Sheet2!$C$4)^2)+((D13-Sheet2!$D$4)^2))</f>
        <v>0.52650666064163465</v>
      </c>
      <c r="L13">
        <f>SQRT(((C13-Sheet2!$C$5)^2)+((D13-Sheet2!$D$5)^2))</f>
        <v>1.4517358822113673</v>
      </c>
      <c r="M13">
        <f>SQRT(((C13-Sheet2!$C$6)^2)+((D13-Sheet2!$D$6)^2))</f>
        <v>1.0057970529386111</v>
      </c>
      <c r="N13">
        <f>SQRT(((C13-Sheet2!$C$7)^2)+((D13-Sheet2!$D$7)^2))</f>
        <v>1.4084528603045257</v>
      </c>
      <c r="O13">
        <f>SQRT(((C13-Sheet2!$C$8)^2)+((D13-Sheet2!$D$8)^2))</f>
        <v>0.65471227856211778</v>
      </c>
    </row>
    <row r="14" spans="1:15">
      <c r="A14" t="s">
        <v>31</v>
      </c>
      <c r="B14">
        <v>19601</v>
      </c>
      <c r="C14">
        <v>40.358330000000002</v>
      </c>
      <c r="D14">
        <v>-75.941140000000004</v>
      </c>
      <c r="E14" t="b">
        <v>0</v>
      </c>
      <c r="F14" t="s">
        <v>32</v>
      </c>
      <c r="G14" t="str" cm="1">
        <f t="array" ref="G14">_xlfn.IFS(H14=I14, "Abel Brother Towing",H14=J14, "AAA Mid-Atlantic",H14=K14, "Curbside SOS", H14=L14, "Pennsylvania Turnpike", H14=M14, "Allstate Roadside", H14=N14, "Good Sam Roadside", H14=O14, "Onstar")</f>
        <v>Curbside SOS</v>
      </c>
      <c r="H14">
        <f t="shared" si="0"/>
        <v>2.6822201624776321E-2</v>
      </c>
      <c r="I14">
        <f>SQRT(((C14-Sheet2!$C$2)^2)+((D14-Sheet2!$D$2)^2))</f>
        <v>0.53579062748428152</v>
      </c>
      <c r="J14">
        <f>SQRT(((C14-Sheet2!$C$3)^2)+((D14-Sheet2!$D$3)^2))</f>
        <v>0.87561390835231323</v>
      </c>
      <c r="K14">
        <f>SQRT(((C14-Sheet2!$C$4)^2)+((D14-Sheet2!$D$4)^2))</f>
        <v>2.6822201624776321E-2</v>
      </c>
      <c r="L14">
        <f>SQRT(((C14-Sheet2!$C$5)^2)+((D14-Sheet2!$D$5)^2))</f>
        <v>0.94938444820841705</v>
      </c>
      <c r="M14">
        <f>SQRT(((C14-Sheet2!$C$6)^2)+((D14-Sheet2!$D$6)^2))</f>
        <v>0.48521499822243164</v>
      </c>
      <c r="N14">
        <f>SQRT(((C14-Sheet2!$C$7)^2)+((D14-Sheet2!$D$7)^2))</f>
        <v>0.88049921436648171</v>
      </c>
      <c r="O14">
        <f>SQRT(((C14-Sheet2!$C$8)^2)+((D14-Sheet2!$D$8)^2))</f>
        <v>0.52034971557597509</v>
      </c>
    </row>
    <row r="15" spans="1:15">
      <c r="A15" t="s">
        <v>33</v>
      </c>
      <c r="B15">
        <v>17401</v>
      </c>
      <c r="C15">
        <v>39.961129999999997</v>
      </c>
      <c r="D15">
        <v>-76.734030000000004</v>
      </c>
      <c r="E15" t="b">
        <v>1</v>
      </c>
      <c r="F15" t="s">
        <v>17</v>
      </c>
      <c r="G15" t="str" cm="1">
        <f t="array" ref="G15">_xlfn.IFS(H15=I15, "Abel Brother Towing",H15=J15, "AAA Mid-Atlantic",H15=K15, "Curbside SOS", H15=L15, "Pennsylvania Turnpike", H15=M15, "Allstate Roadside", H15=N15, "Good Sam Roadside", H15=O15, "Onstar")</f>
        <v>Good Sam Roadside</v>
      </c>
      <c r="H15">
        <f t="shared" si="0"/>
        <v>6.4984459680821815E-3</v>
      </c>
      <c r="I15">
        <f>SQRT(((C15-Sheet2!$C$2)^2)+((D15-Sheet2!$D$2)^2))</f>
        <v>1.2233355082723618</v>
      </c>
      <c r="J15">
        <f>SQRT(((C15-Sheet2!$C$3)^2)+((D15-Sheet2!$D$3)^2))</f>
        <v>1.5688531893711462</v>
      </c>
      <c r="K15">
        <f>SQRT(((C15-Sheet2!$C$4)^2)+((D15-Sheet2!$D$4)^2))</f>
        <v>0.88976773250101793</v>
      </c>
      <c r="L15">
        <f>SQRT(((C15-Sheet2!$C$5)^2)+((D15-Sheet2!$D$5)^2))</f>
        <v>0.34741303055585532</v>
      </c>
      <c r="M15">
        <f>SQRT(((C15-Sheet2!$C$6)^2)+((D15-Sheet2!$D$6)^2))</f>
        <v>0.4353522640345498</v>
      </c>
      <c r="N15">
        <f>SQRT(((C15-Sheet2!$C$7)^2)+((D15-Sheet2!$D$7)^2))</f>
        <v>6.4984459680821815E-3</v>
      </c>
      <c r="O15">
        <f>SQRT(((C15-Sheet2!$C$8)^2)+((D15-Sheet2!$D$8)^2))</f>
        <v>1.1285300819207236</v>
      </c>
    </row>
    <row r="16" spans="1:15">
      <c r="A16" t="s">
        <v>34</v>
      </c>
      <c r="B16">
        <v>19380</v>
      </c>
      <c r="C16">
        <v>39.989229999999999</v>
      </c>
      <c r="D16">
        <v>-75.611879999999999</v>
      </c>
      <c r="E16" t="b">
        <v>1</v>
      </c>
      <c r="F16" t="s">
        <v>23</v>
      </c>
      <c r="G16" t="str" cm="1">
        <f t="array" ref="G16">_xlfn.IFS(H16=I16, "Abel Brother Towing",H16=J16, "AAA Mid-Atlantic",H16=K16, "Curbside SOS", H16=L16, "Pennsylvania Turnpike", H16=M16, "Allstate Roadside", H16=N16, "Good Sam Roadside", H16=O16, "Onstar")</f>
        <v>Onstar</v>
      </c>
      <c r="H16">
        <f t="shared" si="0"/>
        <v>2.9234659224962826E-2</v>
      </c>
      <c r="I16">
        <f>SQRT(((C16-Sheet2!$C$2)^2)+((D16-Sheet2!$D$2)^2))</f>
        <v>0.10946887822572675</v>
      </c>
      <c r="J16">
        <f>SQRT(((C16-Sheet2!$C$3)^2)+((D16-Sheet2!$D$3)^2))</f>
        <v>0.44817940526088518</v>
      </c>
      <c r="K16">
        <f>SQRT(((C16-Sheet2!$C$4)^2)+((D16-Sheet2!$D$4)^2))</f>
        <v>0.46819843795126309</v>
      </c>
      <c r="L16">
        <f>SQRT(((C16-Sheet2!$C$5)^2)+((D16-Sheet2!$D$5)^2))</f>
        <v>1.3060646972106764</v>
      </c>
      <c r="M16">
        <f>SQRT(((C16-Sheet2!$C$6)^2)+((D16-Sheet2!$D$6)^2))</f>
        <v>0.69532544416265551</v>
      </c>
      <c r="N16">
        <f>SQRT(((C16-Sheet2!$C$7)^2)+((D16-Sheet2!$D$7)^2))</f>
        <v>1.1161377286428402</v>
      </c>
      <c r="O16">
        <f>SQRT(((C16-Sheet2!$C$8)^2)+((D16-Sheet2!$D$8)^2))</f>
        <v>2.9234659224962826E-2</v>
      </c>
    </row>
    <row r="17" spans="1:15">
      <c r="A17" t="s">
        <v>35</v>
      </c>
      <c r="B17">
        <v>17110</v>
      </c>
      <c r="C17">
        <v>40.318080000000002</v>
      </c>
      <c r="D17">
        <v>-76.879279999999994</v>
      </c>
      <c r="E17" t="b">
        <v>0</v>
      </c>
      <c r="F17" t="s">
        <v>30</v>
      </c>
      <c r="G17" t="str" cm="1">
        <f t="array" ref="G17">_xlfn.IFS(H17=I17, "Abel Brother Towing",H17=J17, "AAA Mid-Atlantic",H17=K17, "Curbside SOS", H17=L17, "Pennsylvania Turnpike", H17=M17, "Allstate Roadside", H17=N17, "Good Sam Roadside", H17=O17, "Onstar")</f>
        <v>Pennsylvania Turnpike</v>
      </c>
      <c r="H17">
        <f t="shared" si="0"/>
        <v>4.5489238287754148E-2</v>
      </c>
      <c r="I17">
        <f>SQRT(((C17-Sheet2!$C$2)^2)+((D17-Sheet2!$D$2)^2))</f>
        <v>1.395054612837781</v>
      </c>
      <c r="J17">
        <f>SQRT(((C17-Sheet2!$C$3)^2)+((D17-Sheet2!$D$3)^2))</f>
        <v>1.7526111596129899</v>
      </c>
      <c r="K17">
        <f>SQRT(((C17-Sheet2!$C$4)^2)+((D17-Sheet2!$D$4)^2))</f>
        <v>0.95254113548968722</v>
      </c>
      <c r="L17">
        <f>SQRT(((C17-Sheet2!$C$5)^2)+((D17-Sheet2!$D$5)^2))</f>
        <v>4.5489238287754148E-2</v>
      </c>
      <c r="M17">
        <f>SQRT(((C17-Sheet2!$C$6)^2)+((D17-Sheet2!$D$6)^2))</f>
        <v>0.63853294417751072</v>
      </c>
      <c r="N17">
        <f>SQRT(((C17-Sheet2!$C$7)^2)+((D17-Sheet2!$D$7)^2))</f>
        <v>0.386448608226241</v>
      </c>
      <c r="O17">
        <f>SQRT(((C17-Sheet2!$C$8)^2)+((D17-Sheet2!$D$8)^2))</f>
        <v>1.3229648343020946</v>
      </c>
    </row>
    <row r="21" spans="1:15" ht="15.75">
      <c r="G21" s="9"/>
      <c r="H21" s="9"/>
    </row>
  </sheetData>
  <autoFilter ref="A1:O1" xr:uid="{05917D23-E1F3-43CF-9FD7-621F9705D00D}">
    <sortState xmlns:xlrd2="http://schemas.microsoft.com/office/spreadsheetml/2017/richdata2" ref="A2:O17">
      <sortCondition ref="G1"/>
    </sortState>
  </autoFilter>
  <conditionalFormatting sqref="I1:I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O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0 H32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:G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2:H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eadings="1" gridLine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6356-C232-4D3F-A33A-081F10461728}">
  <dimension ref="A1:E8"/>
  <sheetViews>
    <sheetView workbookViewId="0">
      <selection activeCell="A2" sqref="A2:A8"/>
    </sheetView>
  </sheetViews>
  <sheetFormatPr defaultRowHeight="15"/>
  <cols>
    <col min="1" max="1" width="11.28515625" customWidth="1"/>
    <col min="2" max="2" width="11.42578125" customWidth="1"/>
    <col min="3" max="4" width="14.5703125" customWidth="1"/>
  </cols>
  <sheetData>
    <row r="1" spans="1:5" ht="48" thickBot="1">
      <c r="A1" s="1" t="s">
        <v>36</v>
      </c>
      <c r="B1" s="2" t="s">
        <v>37</v>
      </c>
      <c r="C1" s="3" t="s">
        <v>38</v>
      </c>
      <c r="D1" s="3" t="s">
        <v>39</v>
      </c>
      <c r="E1" s="3" t="s">
        <v>40</v>
      </c>
    </row>
    <row r="2" spans="1:5" ht="48" thickBot="1">
      <c r="A2" s="4" t="s">
        <v>8</v>
      </c>
      <c r="B2" s="5" t="s">
        <v>41</v>
      </c>
      <c r="C2" s="6">
        <v>40.036200000000001</v>
      </c>
      <c r="D2" s="6">
        <v>-75.513000000000005</v>
      </c>
      <c r="E2" s="6">
        <v>19355</v>
      </c>
    </row>
    <row r="3" spans="1:5" ht="32.25" thickBot="1">
      <c r="A3" s="4" t="s">
        <v>9</v>
      </c>
      <c r="B3" s="5" t="s">
        <v>42</v>
      </c>
      <c r="C3" s="6">
        <v>39.952599999999997</v>
      </c>
      <c r="D3" s="6">
        <v>-75.165199999999999</v>
      </c>
      <c r="E3" s="6">
        <v>19102</v>
      </c>
    </row>
    <row r="4" spans="1:5" ht="32.25" thickBot="1">
      <c r="A4" s="4" t="s">
        <v>10</v>
      </c>
      <c r="B4" s="5" t="s">
        <v>43</v>
      </c>
      <c r="C4" s="6">
        <v>40.335599999999999</v>
      </c>
      <c r="D4" s="6">
        <v>-75.926900000000003</v>
      </c>
      <c r="E4" s="6">
        <v>19601</v>
      </c>
    </row>
    <row r="5" spans="1:5" ht="32.25" thickBot="1">
      <c r="A5" s="4" t="s">
        <v>11</v>
      </c>
      <c r="B5" s="5" t="s">
        <v>44</v>
      </c>
      <c r="C5" s="6">
        <v>40.273200000000003</v>
      </c>
      <c r="D5" s="6">
        <v>-76.886700000000005</v>
      </c>
      <c r="E5" s="6">
        <v>17102</v>
      </c>
    </row>
    <row r="6" spans="1:5" ht="32.25" thickBot="1">
      <c r="A6" s="4" t="s">
        <v>12</v>
      </c>
      <c r="B6" s="5" t="s">
        <v>45</v>
      </c>
      <c r="C6" s="6">
        <v>40.0379</v>
      </c>
      <c r="D6" s="6">
        <v>-76.305499999999995</v>
      </c>
      <c r="E6" s="6">
        <v>17603</v>
      </c>
    </row>
    <row r="7" spans="1:5" ht="32.25" thickBot="1">
      <c r="A7" s="4" t="s">
        <v>13</v>
      </c>
      <c r="B7" s="5" t="s">
        <v>46</v>
      </c>
      <c r="C7" s="6">
        <v>39.962600000000002</v>
      </c>
      <c r="D7" s="6">
        <v>-76.727699999999999</v>
      </c>
      <c r="E7" s="6">
        <v>17401</v>
      </c>
    </row>
    <row r="8" spans="1:5" ht="32.25" thickBot="1">
      <c r="A8" s="4" t="s">
        <v>14</v>
      </c>
      <c r="B8" s="5" t="s">
        <v>47</v>
      </c>
      <c r="C8" s="6">
        <v>39.960700000000003</v>
      </c>
      <c r="D8" s="6">
        <v>-75.605500000000006</v>
      </c>
      <c r="E8" s="6">
        <v>19380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Holland,Tanner</dc:creator>
  <cp:keywords/>
  <dc:description/>
  <cp:lastModifiedBy/>
  <cp:revision/>
  <dcterms:created xsi:type="dcterms:W3CDTF">2024-11-14T16:28:29Z</dcterms:created>
  <dcterms:modified xsi:type="dcterms:W3CDTF">2024-11-16T15:04:20Z</dcterms:modified>
  <cp:category/>
  <cp:contentStatus/>
</cp:coreProperties>
</file>