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8C7FFC2E-D6B4-4B94-889D-C1DF80B03A78}" xr6:coauthVersionLast="47" xr6:coauthVersionMax="47" xr10:uidLastSave="{00000000-0000-0000-0000-000000000000}"/>
  <bookViews>
    <workbookView xWindow="-108" yWindow="-108" windowWidth="23256" windowHeight="12456" tabRatio="842" activeTab="4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H23" i="3" s="1"/>
  <c r="G23" i="3"/>
  <c r="I24" i="2"/>
  <c r="K24" i="2" s="1"/>
  <c r="J24" i="2"/>
  <c r="F24" i="2"/>
  <c r="G24" i="2"/>
  <c r="C24" i="2"/>
  <c r="D24" i="2"/>
  <c r="G40" i="1"/>
  <c r="I40" i="1" s="1"/>
  <c r="H40" i="1"/>
  <c r="C40" i="1"/>
  <c r="D40" i="1"/>
  <c r="E40" i="1"/>
  <c r="T16" i="14"/>
  <c r="T17" i="14"/>
  <c r="T18" i="14"/>
  <c r="T19" i="14"/>
  <c r="T20" i="14"/>
  <c r="T21" i="14"/>
  <c r="T22" i="14"/>
  <c r="T23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I1" i="14"/>
  <c r="C6" i="14"/>
  <c r="G6" i="14"/>
  <c r="L45" i="14" a="1"/>
  <c r="B45" i="14" a="1"/>
  <c r="F45" i="14" a="1"/>
  <c r="H45" i="14" a="1"/>
  <c r="J45" i="14" a="1"/>
  <c r="D45" i="14" a="1"/>
  <c r="O3" i="14" a="1"/>
  <c r="S3" i="14" a="1"/>
  <c r="M3" i="14" a="1"/>
  <c r="I3" i="14" a="1"/>
  <c r="Q3" i="14" a="1"/>
  <c r="K3" i="14" a="1"/>
  <c r="C10" i="14" a="1"/>
  <c r="N19" i="8" l="1"/>
  <c r="H20" i="5"/>
  <c r="D45" i="14"/>
  <c r="J45" i="14"/>
  <c r="H45" i="14"/>
  <c r="F45" i="14"/>
  <c r="B45" i="14"/>
  <c r="L45" i="14"/>
  <c r="K3" i="14"/>
  <c r="Q3" i="14"/>
  <c r="I3" i="14"/>
  <c r="M3" i="14"/>
  <c r="S3" i="14"/>
  <c r="O3" i="14"/>
  <c r="C10" i="14"/>
  <c r="G10" i="14" a="1"/>
  <c r="G10" i="14"/>
  <c r="Q14" i="14"/>
  <c r="K14" i="14"/>
  <c r="H14" i="14"/>
  <c r="E14" i="14"/>
  <c r="G5" i="14"/>
  <c r="F5" i="14"/>
  <c r="E5" i="14"/>
  <c r="D5" i="14"/>
  <c r="C5" i="14"/>
  <c r="B5" i="14"/>
  <c r="F10" i="14" a="1"/>
  <c r="F10" i="14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B10" i="14" a="1"/>
  <c r="E10" i="14" a="1"/>
  <c r="D10" i="14" a="1"/>
  <c r="C10" i="12" a="1"/>
  <c r="D10" i="14" l="1"/>
  <c r="E10" i="14"/>
  <c r="B10" i="14"/>
  <c r="C10" i="12"/>
  <c r="F10" i="12" a="1"/>
  <c r="F10" i="12"/>
  <c r="G10" i="12" a="1"/>
  <c r="G10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15" i="12"/>
  <c r="B43" i="12"/>
  <c r="I1" i="12"/>
  <c r="Q14" i="12"/>
  <c r="N14" i="12"/>
  <c r="K14" i="12"/>
  <c r="E14" i="12"/>
  <c r="G5" i="12"/>
  <c r="F5" i="12"/>
  <c r="E5" i="12"/>
  <c r="D5" i="12"/>
  <c r="C5" i="12"/>
  <c r="K3" i="12" a="1"/>
  <c r="D45" i="12" a="1"/>
  <c r="J45" i="12" a="1"/>
  <c r="Q3" i="12" a="1"/>
  <c r="S3" i="12" a="1"/>
  <c r="L45" i="12" a="1"/>
  <c r="H45" i="12" a="1"/>
  <c r="F45" i="12" a="1"/>
  <c r="B45" i="12" a="1"/>
  <c r="I3" i="12" a="1"/>
  <c r="O3" i="12" a="1"/>
  <c r="M3" i="12" a="1"/>
  <c r="E10" i="12" a="1"/>
  <c r="B10" i="2" a="1"/>
  <c r="D45" i="12" l="1"/>
  <c r="K3" i="12"/>
  <c r="Q3" i="12"/>
  <c r="J45" i="12"/>
  <c r="S3" i="12"/>
  <c r="L45" i="12"/>
  <c r="H45" i="12"/>
  <c r="F45" i="12"/>
  <c r="B45" i="12"/>
  <c r="M3" i="12"/>
  <c r="O3" i="12"/>
  <c r="I3" i="12"/>
  <c r="E10" i="12"/>
  <c r="B10" i="2"/>
  <c r="B10" i="1" a="1"/>
  <c r="B10" i="1"/>
  <c r="C10" i="10" a="1"/>
  <c r="C10" i="10"/>
  <c r="C10" i="5" a="1"/>
  <c r="C10" i="5"/>
  <c r="D10" i="8" a="1"/>
  <c r="D10" i="8"/>
  <c r="E10" i="8" a="1"/>
  <c r="E10" i="8"/>
  <c r="C10" i="3" a="1"/>
  <c r="C10" i="3"/>
  <c r="D10" i="10" a="1"/>
  <c r="D10" i="10"/>
  <c r="E10" i="10" a="1"/>
  <c r="E10" i="10"/>
  <c r="B10" i="8" a="1"/>
  <c r="B10" i="8"/>
  <c r="C10" i="8" a="1"/>
  <c r="C10" i="8"/>
  <c r="D10" i="12" a="1"/>
  <c r="D10" i="12"/>
  <c r="C10" i="2" a="1"/>
  <c r="C10" i="2"/>
  <c r="C10" i="1" a="1"/>
  <c r="C10" i="1"/>
  <c r="B10" i="10" a="1"/>
  <c r="B10" i="10"/>
  <c r="B10" i="3" a="1"/>
  <c r="B10" i="3"/>
  <c r="D10" i="2" a="1"/>
  <c r="D10" i="2"/>
  <c r="B10" i="12" a="1"/>
  <c r="B10" i="12"/>
  <c r="B10" i="9" a="1"/>
  <c r="B10" i="9"/>
  <c r="C10" i="9" a="1"/>
  <c r="C10" i="9"/>
  <c r="B10" i="5" a="1"/>
  <c r="B10" i="5"/>
  <c r="B5" i="12"/>
  <c r="E5" i="10" l="1"/>
  <c r="D5" i="10"/>
  <c r="C5" i="10"/>
  <c r="B5" i="10"/>
  <c r="G1" i="10"/>
  <c r="K3" i="10" a="1"/>
  <c r="M3" i="10" a="1"/>
  <c r="I3" i="10" a="1"/>
  <c r="G3" i="10" a="1"/>
  <c r="M3" i="10" l="1"/>
  <c r="K3" i="10"/>
  <c r="G3" i="10"/>
  <c r="I3" i="10"/>
  <c r="G16" i="9"/>
  <c r="F16" i="9"/>
  <c r="H16" i="9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G3" i="9" a="1"/>
  <c r="E3" i="9" a="1"/>
  <c r="N18" i="8" l="1"/>
  <c r="H19" i="5"/>
  <c r="H22" i="3"/>
  <c r="K23" i="2"/>
  <c r="E3" i="9"/>
  <c r="G3" i="9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G3" i="8" a="1"/>
  <c r="I3" i="8" a="1"/>
  <c r="K3" i="8" a="1"/>
  <c r="G3" i="8" l="1"/>
  <c r="M3" i="8"/>
  <c r="K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G3" i="5" a="1"/>
  <c r="E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F3" i="2" a="1"/>
  <c r="N3" i="1" a="1"/>
  <c r="L3" i="1" a="1"/>
  <c r="H3" i="2" a="1"/>
  <c r="E3" i="3" a="1"/>
  <c r="G3" i="3" a="1"/>
  <c r="J3" i="2" a="1"/>
  <c r="F3" i="2" l="1"/>
  <c r="L3" i="1"/>
  <c r="N3" i="1"/>
  <c r="H3" i="2"/>
  <c r="J3" i="2"/>
  <c r="G3" i="3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<sst xmlns="http://schemas.openxmlformats.org/spreadsheetml/2006/main" count="402" uniqueCount="80">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</sst>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9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9" fontId="2" fillId="4" borderId="12" xfId="0" applyNumberFormat="1" applyFont="1" applyFill="1" applyBorder="1" applyAlignment="1">
      <alignment horizontal="center" vertical="center"/>
    </xf>
    <xf numFmtId="169" fontId="1" fillId="0" borderId="5" xfId="0" applyNumberFormat="1" applyFont="1" applyBorder="1" applyAlignment="1">
      <alignment horizontal="center" vertical="center"/>
    </xf>
    <xf numFmtId="169" fontId="2" fillId="5" borderId="10" xfId="0" applyNumberFormat="1" applyFont="1" applyFill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 vertical="center"/>
    </xf>
    <xf numFmtId="169" fontId="2" fillId="9" borderId="10" xfId="0" applyNumberFormat="1" applyFont="1" applyFill="1" applyBorder="1" applyAlignment="1">
      <alignment horizontal="center" vertical="center"/>
    </xf>
    <xf numFmtId="169" fontId="2" fillId="5" borderId="11" xfId="0" applyNumberFormat="1" applyFont="1" applyFill="1" applyBorder="1" applyAlignment="1">
      <alignment horizontal="center" vertical="center"/>
    </xf>
    <xf numFmtId="169" fontId="1" fillId="0" borderId="6" xfId="0" applyNumberFormat="1" applyFont="1" applyBorder="1" applyAlignment="1">
      <alignment horizontal="center" vertical="center"/>
    </xf>
    <xf numFmtId="169" fontId="2" fillId="9" borderId="11" xfId="0" applyNumberFormat="1" applyFont="1" applyFill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Data...3408409745</v>
        <stp/>
        <stp>BDP|11883986536691201393</stp>
        <tr r="C10" s="10"/>
      </tp>
      <tp t="s">
        <v>#N/A N/A</v>
        <stp/>
        <stp>BDP|18062887627254797806</stp>
        <tr r="E10" s="12"/>
        <tr r="C10" s="12"/>
      </tp>
      <tp t="s">
        <v>#N/A Requesting Data...2795033494</v>
        <stp/>
        <stp>BDP|16545953933052450030</stp>
        <tr r="B10" s="5"/>
      </tp>
      <tp t="s">
        <v>#N/A N/A</v>
        <stp/>
        <stp>BDH|14120426093494568398</stp>
        <tr r="N3" s="1"/>
      </tp>
      <tp t="s">
        <v>#N/A N/A</v>
        <stp/>
        <stp>BDH|11975774905479352304</stp>
        <tr r="H3" s="2"/>
      </tp>
      <tp t="s">
        <v>#N/A N/A</v>
        <stp/>
        <stp>BDP|14650062796027575721</stp>
        <tr r="E10" s="14"/>
        <tr r="G10" s="12"/>
      </tp>
      <tp t="s">
        <v>#N/A N/A</v>
        <stp/>
        <stp>BDH|17143534362541615835</stp>
        <tr r="L3" s="1"/>
      </tp>
      <tp t="s">
        <v>#N/A N/A</v>
        <stp/>
        <stp>BDH|10954425499620952041</stp>
        <tr r="M3" s="14"/>
      </tp>
      <tp t="s">
        <v>#N/A Requesting Data...2872909096</v>
        <stp/>
        <stp>BDP|12076286461161277423</stp>
        <tr r="C10" s="5"/>
      </tp>
      <tp t="s">
        <v>#N/A Requesting Data...228749463</v>
        <stp/>
        <stp>BDP|18219294914923540841</stp>
        <tr r="C10" s="9"/>
      </tp>
      <tp t="s">
        <v>#N/A N/A</v>
        <stp/>
        <stp>BDH|14438487668314286239</stp>
        <tr r="G3" s="8"/>
      </tp>
      <tp t="s">
        <v>#N/A N/A</v>
        <stp/>
        <stp>BDH|14659725812702889069</stp>
        <tr r="M3" s="8"/>
      </tp>
      <tp t="s">
        <v>#N/A N/A</v>
        <stp/>
        <stp>BDP|13030111079165378191</stp>
        <tr r="F10" s="14"/>
      </tp>
      <tp t="s">
        <v>#N/A Requesting Data...3097363474</v>
        <stp/>
        <stp>BDP|17674809694487604003</stp>
        <tr r="B10" s="10"/>
      </tp>
      <tp t="s">
        <v>#N/A N/A</v>
        <stp/>
        <stp>BDH|17924025658814998792</stp>
        <tr r="L45" s="14"/>
      </tp>
      <tp t="s">
        <v>#N/A N/A</v>
        <stp/>
        <stp>BDH|16230626229301294290</stp>
        <tr r="G3" s="9"/>
      </tp>
      <tp t="s">
        <v>#N/A N/A</v>
        <stp/>
        <stp>BDH|12194809786401386509</stp>
        <tr r="S3" s="12"/>
      </tp>
      <tp t="s">
        <v>#N/A N/A</v>
        <stp/>
        <stp>BDP|11473368239062878490</stp>
        <tr r="D10" s="14"/>
        <tr r="F10" s="12"/>
      </tp>
      <tp t="s">
        <v>#N/A Requesting Data...640924112</v>
        <stp/>
        <stp>BDP|14572736216992007722</stp>
        <tr r="B10" s="2"/>
      </tp>
      <tp t="s">
        <v>#N/A Requesting Data...2574098001</v>
        <stp/>
        <stp>BDP|13060443244535072213</stp>
        <tr r="B10" s="1"/>
      </tp>
      <tp t="s">
        <v>#N/A N/A</v>
        <stp/>
        <stp>BDH|12761449360717514306</stp>
        <tr r="S3" s="14"/>
      </tp>
      <tp t="s">
        <v>#N/A N/A</v>
        <stp/>
        <stp>BDH|15162662563882479367</stp>
        <tr r="O3" s="14"/>
      </tp>
      <tp t="s">
        <v>#N/A N/A</v>
        <stp/>
        <stp>BDH|15861616174675340579</stp>
        <tr r="B45" s="14"/>
      </tp>
      <tp t="s">
        <v>#N/A Requesting Data...765682250</v>
        <stp/>
        <stp>BDP|17166731865344641740</stp>
        <tr r="C10" s="1"/>
      </tp>
      <tp t="s">
        <v>#N/A N/A</v>
        <stp/>
        <stp>BDH|12465421903874444718</stp>
        <tr r="F45" s="12"/>
      </tp>
      <tp t="s">
        <v>#N/A N/A</v>
        <stp/>
        <stp>BDH|14902072550771643548</stp>
        <tr r="E3" s="9"/>
      </tp>
    </main>
    <main first="bofaddin.rtdserver">
      <tp t="s">
        <v>#N/A N/A</v>
        <stp/>
        <stp>BDH|1013474590297763792</stp>
        <tr r="B45" s="12"/>
      </tp>
      <tp t="s">
        <v>#N/A N/A</v>
        <stp/>
        <stp>BDH|2717560623909469091</stp>
        <tr r="I3" s="10"/>
      </tp>
      <tp t="s">
        <v>#N/A N/A</v>
        <stp/>
        <stp>BDH|3445546162904307803</stp>
        <tr r="I3" s="8"/>
      </tp>
      <tp t="s">
        <v>#N/A N/A</v>
        <stp/>
        <stp>BDH|5349215390462485038</stp>
        <tr r="K3" s="10"/>
      </tp>
      <tp t="s">
        <v>#N/A N/A</v>
        <stp/>
        <stp>BDH|8881870080613539582</stp>
        <tr r="E3" s="5"/>
      </tp>
      <tp t="s">
        <v>#N/A N/A</v>
        <stp/>
        <stp>BDH|5645638548481727952</stp>
        <tr r="H45" s="14"/>
      </tp>
      <tp t="s">
        <v>#N/A N/A</v>
        <stp/>
        <stp>BDH|7773134792624455432</stp>
        <tr r="I3" s="12"/>
      </tp>
      <tp t="s">
        <v>#N/A N/A</v>
        <stp/>
        <stp>BDH|8137878096425285487</stp>
        <tr r="F3" s="2"/>
      </tp>
      <tp t="s">
        <v>#N/A N/A</v>
        <stp/>
        <stp>BDH|8018213874797332241</stp>
        <tr r="Q3" s="12"/>
      </tp>
      <tp t="s">
        <v>#N/A Requesting Data...3823113338</v>
        <stp/>
        <stp>BDP|9706553668206945454</stp>
        <tr r="D10" s="8"/>
      </tp>
      <tp t="s">
        <v>#N/A N/A</v>
        <stp/>
        <stp>BDH|5229848164922646121</stp>
        <tr r="E3" s="3"/>
      </tp>
      <tp t="s">
        <v>#N/A N/A</v>
        <stp/>
        <stp>BDH|3252827332534898510</stp>
        <tr r="D45" s="14"/>
      </tp>
      <tp t="s">
        <v>#N/A N/A</v>
        <stp/>
        <stp>BDH|5275909267274734715</stp>
        <tr r="J45" s="14"/>
      </tp>
      <tp t="s">
        <v>#N/A N/A</v>
        <stp/>
        <stp>BDH|3505202943914129860</stp>
        <tr r="H45" s="12"/>
        <tr r="D45" s="12"/>
      </tp>
      <tp t="s">
        <v>#N/A Requesting Data...3223983511</v>
        <stp/>
        <stp>BDP|4329662592027264695</stp>
        <tr r="B10" s="12"/>
      </tp>
      <tp t="s">
        <v>#N/A Requesting Data...1352503684</v>
        <stp/>
        <stp>BDP|6614610459362681385</stp>
        <tr r="E10" s="10"/>
      </tp>
      <tp t="s">
        <v>#N/A N/A</v>
        <stp/>
        <stp>BDH|5302064217883081298</stp>
        <tr r="I3" s="14"/>
      </tp>
      <tp t="s">
        <v>#N/A N/A</v>
        <stp/>
        <stp>BDH|5277142693832393961</stp>
        <tr r="Q3" s="14"/>
      </tp>
      <tp t="s">
        <v>#N/A N/A</v>
        <stp/>
        <stp>BDH|4041302854410172451</stp>
        <tr r="G3" s="3"/>
      </tp>
      <tp t="s">
        <v>#N/A N/A</v>
        <stp/>
        <stp>BDP|3122389811593012513</stp>
        <tr r="C10" s="14"/>
      </tp>
      <tp t="s">
        <v>#N/A Requesting Data...3604514514</v>
        <stp/>
        <stp>BDP|1931107217112743305</stp>
        <tr r="D10" s="2"/>
      </tp>
      <tp t="s">
        <v>#N/A Requesting Data...1195471323</v>
        <stp/>
        <stp>BDP|8919074471278682748</stp>
        <tr r="C10" s="3"/>
      </tp>
      <tp t="s">
        <v>#N/A Requesting Data...1498314380</v>
        <stp/>
        <stp>BDP|6499873574608943180</stp>
        <tr r="B10" s="8"/>
      </tp>
      <tp t="s">
        <v>#N/A N/A</v>
        <stp/>
        <stp>BDH|8465360895296315406</stp>
        <tr r="G3" s="5"/>
      </tp>
      <tp t="s">
        <v>#N/A Requesting Data...478740291</v>
        <stp/>
        <stp>BDP|9073119891745028595</stp>
        <tr r="E10" s="8"/>
      </tp>
      <tp t="s">
        <v>#N/A Requesting Data...4153912841</v>
        <stp/>
        <stp>BDP|7280882837258491593</stp>
        <tr r="D10" s="10"/>
      </tp>
      <tp t="s">
        <v>#N/A N/A</v>
        <stp/>
        <stp>BDH|5676990869173419841</stp>
        <tr r="M3" s="12"/>
      </tp>
      <tp t="s">
        <v>#N/A N/A</v>
        <stp/>
        <stp>BDH|4958413075624023299</stp>
        <tr r="J45" s="12"/>
      </tp>
      <tp t="s">
        <v>#N/A N/A</v>
        <stp/>
        <stp>BDH|5468311159426329744</stp>
        <tr r="M3" s="10"/>
      </tp>
      <tp t="s">
        <v>#N/A N/A</v>
        <stp/>
        <stp>BDH|4076022359824825715</stp>
        <tr r="J3" s="2"/>
      </tp>
      <tp t="s">
        <v>#N/A N/A</v>
        <stp/>
        <stp>BDH|1466163179840461591</stp>
        <tr r="K3" s="8"/>
      </tp>
      <tp t="s">
        <v>#N/A Requesting Data...677683987</v>
        <stp/>
        <stp>BDP|4720520890802409863</stp>
        <tr r="B10" s="3"/>
      </tp>
      <tp t="s">
        <v>#N/A N/A</v>
        <stp/>
        <stp>BDH|1365840357916289864</stp>
        <tr r="K3" s="14"/>
      </tp>
      <tp t="s">
        <v>#N/A N/A</v>
        <stp/>
        <stp>BDH|7144521354254813048</stp>
        <tr r="O3" s="12"/>
        <tr r="K3" s="12"/>
      </tp>
      <tp t="s">
        <v>#N/A Requesting Data...2082941091</v>
        <stp/>
        <stp>BDP|2192385730727379645</stp>
        <tr r="C10" s="8"/>
      </tp>
      <tp t="s">
        <v>#N/A N/A</v>
        <stp/>
        <stp>BDH|8903894600240432361</stp>
        <tr r="L45" s="12"/>
      </tp>
      <tp t="s">
        <v>#N/A N/A</v>
        <stp/>
        <stp>BDH|8013744470949673279</stp>
        <tr r="F45" s="14"/>
      </tp>
      <tp t="s">
        <v>#N/A Requesting Data...2255823807</v>
        <stp/>
        <stp>BDP|519161733290183679</stp>
        <tr r="B10" s="9"/>
      </tp>
      <tp t="s">
        <v>#N/A Requesting Data...541490559</v>
        <stp/>
        <stp>BDP|332801733094788947</stp>
        <tr r="B10" s="14"/>
        <tr r="D10" s="12"/>
      </tp>
      <tp t="s">
        <v>#N/A Requesting Data...1712256066</v>
        <stp/>
        <stp>BDP|416056535068485843</stp>
        <tr r="C10" s="2"/>
      </tp>
      <tp t="s">
        <v>#N/A N/A</v>
        <stp/>
        <stp>BDP|967432059673127000</stp>
        <tr r="G10" s="14"/>
      </tp>
      <tp t="s">
        <v>#N/A N/A</v>
        <stp/>
        <stp>BDH|919709802306952993</stp>
        <tr r="G3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.00_);_(&quot;$&quot;* \(#,##0.00\);_(&quot;$&quot;* &quot;-&quot;??_);_(@_)">
                  <c:v>20572.519958333647</c:v>
                </c:pt>
                <c:pt idx="3" formatCode="_(&quot;$&quot;* #,##0.00_);_(&quot;$&quot;* \(#,##0.00\);_(&quot;$&quot;* &quot;-&quot;??_);_(@_)">
                  <c:v>18236.58391666643</c:v>
                </c:pt>
                <c:pt idx="4" formatCode="_(&quot;$&quot;* #,##0.00_);_(&quot;$&quot;* \(#,##0.00\);_(&quot;$&quot;* &quot;-&quot;??_);_(@_)">
                  <c:v>45757.170791666686</c:v>
                </c:pt>
                <c:pt idx="5" formatCode="_(&quot;$&quot;* #,##0.00_);_(&quot;$&quot;* \(#,##0.00\);_(&quot;$&quot;* &quot;-&quot;??_);_(@_)">
                  <c:v>63393.419749999666</c:v>
                </c:pt>
                <c:pt idx="6" formatCode="_(&quot;$&quot;* #,##0.00_);_(&quot;$&quot;* \(#,##0.00\);_(&quot;$&quot;* &quot;-&quot;??_);_(@_)">
                  <c:v>61094.388208332988</c:v>
                </c:pt>
                <c:pt idx="7" formatCode="_(&quot;$&quot;* #,##0.00_);_(&quot;$&quot;* \(#,##0.00\);_(&quot;$&quot;* &quot;-&quot;??_);_(@_)">
                  <c:v>90173.865666666854</c:v>
                </c:pt>
                <c:pt idx="8" formatCode="_(&quot;$&quot;* #,##0.00_);_(&quot;$&quot;* \(#,##0.00\);_(&quot;$&quot;* &quot;-&quot;??_);_(@_)">
                  <c:v>74992.472625000097</c:v>
                </c:pt>
                <c:pt idx="9" formatCode="_(&quot;$&quot;* #,##0.00_);_(&quot;$&quot;* \(#,##0.00\);_(&quot;$&quot;* &quot;-&quot;??_);_(@_)">
                  <c:v>81807.740500000044</c:v>
                </c:pt>
                <c:pt idx="10" formatCode="_(&quot;$&quot;* #,##0.00_);_(&quot;$&quot;* \(#,##0.00\);_(&quot;$&quot;* &quot;-&quot;??_);_(@_)">
                  <c:v>59055.41124999959</c:v>
                </c:pt>
                <c:pt idx="11" formatCode="_(&quot;$&quot;* #,##0.00_);_(&quot;$&quot;* \(#,##0.00\);_(&quot;$&quot;* &quot;-&quot;??_);_(@_)">
                  <c:v>42354.969124999763</c:v>
                </c:pt>
                <c:pt idx="12" formatCode="_(&quot;$&quot;* #,##0.00_);_(&quot;$&quot;* \(#,##0.00\);_(&quot;$&quot;* &quot;-&quot;??_);_(@_)">
                  <c:v>38059.901083333454</c:v>
                </c:pt>
                <c:pt idx="13" formatCode="_(&quot;$&quot;* #,##0.00_);_(&quot;$&quot;* \(#,##0.00\);_(&quot;$&quot;* &quot;-&quot;??_);_(@_)">
                  <c:v>56217.301041666513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#,##0.00_);_("$"* \(#,##0.00\);_("$"*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-21730.833777777756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#,##0.00_);_("$"* \(#,##0.00\);_("$"*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1981.3711111110479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-48016.794444443403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#,##0.00_);_("$"* \(#,##0.00\);_("$"*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-12721.318543334342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-1124.1733333332741</c:v>
                </c:pt>
                <c:pt idx="1">
                  <c:v>2978.7918888889853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64837.727716074645</c:v>
                </c:pt>
                <c:pt idx="12">
                  <c:v>38957.331052547874</c:v>
                </c:pt>
                <c:pt idx="13">
                  <c:v>-11334.484437440191</c:v>
                </c:pt>
                <c:pt idx="14">
                  <c:v>34156.797751233782</c:v>
                </c:pt>
                <c:pt idx="15">
                  <c:v>-16188.4539461192</c:v>
                </c:pt>
                <c:pt idx="16">
                  <c:v>-2619.5204751941892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56125.214644821666</c:v>
                </c:pt>
                <c:pt idx="4">
                  <c:v>39225.910170083109</c:v>
                </c:pt>
                <c:pt idx="5">
                  <c:v>15593.953784406411</c:v>
                </c:pt>
                <c:pt idx="6">
                  <c:v>12279.276684667464</c:v>
                </c:pt>
                <c:pt idx="7">
                  <c:v>42255.63945660241</c:v>
                </c:pt>
                <c:pt idx="8">
                  <c:v>17431.054379030538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27</xdr:col>
      <xdr:colOff>100014</xdr:colOff>
      <xdr:row>20</xdr:row>
      <xdr:rowOff>62706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J40" sqref="J40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09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45933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45933</v>
      </c>
      <c r="M3" s="3">
        <f ca="1"/>
        <v>101.806</v>
      </c>
      <c r="N3" s="53" cm="1">
        <f t="array" aca="1" ref="N3:O6" ca="1">_xll.BDH($C$4, "PX_LAST, ", $L$1, "")</f>
        <v>45933</v>
      </c>
      <c r="O3" s="3">
        <f ca="1"/>
        <v>101.01600000000001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45936</v>
      </c>
      <c r="M4" s="3">
        <f ca="1"/>
        <v>106.31399999999999</v>
      </c>
      <c r="N4" s="53">
        <f ca="1"/>
        <v>45936</v>
      </c>
      <c r="O4" s="3">
        <f ca="1"/>
        <v>100.465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45937</v>
      </c>
      <c r="M5" s="3">
        <f ca="1"/>
        <v>106.738</v>
      </c>
      <c r="N5" s="53">
        <f ca="1"/>
        <v>45937</v>
      </c>
      <c r="O5" s="3">
        <f ca="1"/>
        <v>100.452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45938</v>
      </c>
      <c r="M6" s="3">
        <f ca="1"/>
        <v>104.866</v>
      </c>
      <c r="N6" s="53">
        <f ca="1"/>
        <v>45938</v>
      </c>
      <c r="O6" s="3">
        <f ca="1"/>
        <v>100.539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104.8661</v>
      </c>
      <c r="C10" s="13" cm="1">
        <f t="array" ref="C10">_xll.BDP(C4,"PX_LAST")</f>
        <v>100.539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105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105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105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105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105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105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105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105">
        <f t="shared" si="4"/>
        <v>81807.740500000044</v>
      </c>
      <c r="J22" s="1"/>
    </row>
    <row r="23" spans="1:10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105">
        <f t="shared" si="4"/>
        <v>60914.435958333328</v>
      </c>
      <c r="J23" s="1"/>
    </row>
    <row r="24" spans="1:10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105">
        <f t="shared" si="4"/>
        <v>74009.595416666678</v>
      </c>
      <c r="J24" s="1"/>
    </row>
    <row r="25" spans="1:10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105">
        <f t="shared" si="4"/>
        <v>33945.590374999971</v>
      </c>
      <c r="J25" s="1"/>
    </row>
    <row r="26" spans="1:10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105">
        <f t="shared" si="4"/>
        <v>26106.814333333008</v>
      </c>
      <c r="J26" s="1"/>
    </row>
    <row r="27" spans="1:10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105"/>
      <c r="J27" s="1"/>
    </row>
    <row r="28" spans="1:10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105">
        <f t="shared" si="4"/>
        <v>32354.597708333502</v>
      </c>
      <c r="J28" s="1"/>
    </row>
    <row r="29" spans="1:10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105">
        <f t="shared" si="4"/>
        <v>32365.614166666328</v>
      </c>
      <c r="J29" s="1"/>
    </row>
    <row r="30" spans="1:10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105">
        <f t="shared" si="4"/>
        <v>34935.891624999553</v>
      </c>
      <c r="J30" s="1"/>
    </row>
    <row r="31" spans="1:10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105">
        <f t="shared" si="4"/>
        <v>32388.287583332876</v>
      </c>
      <c r="J31" s="1"/>
    </row>
    <row r="32" spans="1:10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10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10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10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9">$C$6*(A35-$A$14)/360*$C$5-$C$7*(A35-$A$14)/360*$C$5*$F$14/100</f>
        <v>15435.729166666664</v>
      </c>
      <c r="I35" s="10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10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10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10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>-1*(C39-$C$14)*10^-4*$B$8*$B$5</f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>$C$6*(A39-$A$14)/360*$C$5-$C$7*(A39-$A$14)/360*$C$5*$F$14/100</f>
        <v>18743.385416666664</v>
      </c>
      <c r="I39" s="105">
        <f t="shared" si="8"/>
        <v>38059.901083333454</v>
      </c>
      <c r="J39" s="1"/>
    </row>
    <row r="40" spans="1:10" x14ac:dyDescent="0.3">
      <c r="A40" s="37">
        <v>45938</v>
      </c>
      <c r="B40" s="4">
        <v>104.866</v>
      </c>
      <c r="C40" s="1">
        <f t="shared" ref="C40" si="10">B40-$G$6</f>
        <v>93.325000000000003</v>
      </c>
      <c r="D40" s="31">
        <f>-1*(C40-$C$14)*10^-4*$B$8*$B$5</f>
        <v>146901.24999999997</v>
      </c>
      <c r="E40" s="32">
        <f t="shared" ref="E40" si="11">$B$6*(A40-$A$14)/360*$B$5</f>
        <v>24305.555555555558</v>
      </c>
      <c r="F40" s="4">
        <v>100.539</v>
      </c>
      <c r="G40" s="1">
        <f t="shared" ref="G40" si="12">(F40-$F$14)/100*$C$5</f>
        <v>124800.00000000012</v>
      </c>
      <c r="H40" s="32">
        <f>$C$6*(A40-$A$14)/360*$C$5-$C$7*(A40-$A$14)/360*$C$5*$F$14/100</f>
        <v>19294.661458333336</v>
      </c>
      <c r="I40" s="105">
        <f t="shared" ref="I40" si="13">(D40+E40)*$B$9-G40-H40</f>
        <v>56217.301041666513</v>
      </c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05"/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105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105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105"/>
      <c r="J44" s="1"/>
    </row>
    <row r="45" spans="1:10" x14ac:dyDescent="0.3">
      <c r="A45" s="37">
        <v>45943</v>
      </c>
      <c r="B45" s="34"/>
      <c r="E45" s="35"/>
      <c r="F45" s="34"/>
      <c r="H45" s="35"/>
      <c r="I45" s="107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108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M7" sqref="M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45933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45933</v>
      </c>
      <c r="G3" s="1">
        <f ca="1"/>
        <v>46.137</v>
      </c>
      <c r="H3" s="53" cm="1">
        <f t="array" aca="1" ref="H3:I6" ca="1">_xll.BDH($C$4, "PX_LAST, ", $F$1, "")</f>
        <v>45933</v>
      </c>
      <c r="I3" s="47">
        <f ca="1"/>
        <v>33.853999999999999</v>
      </c>
      <c r="J3" s="53" cm="1">
        <f t="array" aca="1" ref="J3:K6" ca="1">_xll.BDH($D$4, "PX_LAST, ", $F$1, "")</f>
        <v>45933</v>
      </c>
      <c r="K3" s="1">
        <f ca="1"/>
        <v>47.753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45936</v>
      </c>
      <c r="G4" s="1">
        <f ca="1"/>
        <v>46.728999999999999</v>
      </c>
      <c r="H4" s="54">
        <f ca="1"/>
        <v>45936</v>
      </c>
      <c r="I4" s="1">
        <f ca="1"/>
        <v>34.582000000000001</v>
      </c>
      <c r="J4" s="54">
        <f ca="1"/>
        <v>45936</v>
      </c>
      <c r="K4" s="1">
        <f ca="1"/>
        <v>48.448999999999998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45937</v>
      </c>
      <c r="G5" s="1">
        <f ca="1"/>
        <v>47.106999999999999</v>
      </c>
      <c r="H5" s="54">
        <f ca="1"/>
        <v>45937</v>
      </c>
      <c r="I5" s="1">
        <f ca="1"/>
        <v>34.889000000000003</v>
      </c>
      <c r="J5" s="54">
        <f ca="1"/>
        <v>45937</v>
      </c>
      <c r="K5" s="1">
        <f ca="1"/>
        <v>49.048000000000002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45938</v>
      </c>
      <c r="G6" s="1">
        <f ca="1"/>
        <v>47.043999999999997</v>
      </c>
      <c r="H6" s="54">
        <f ca="1"/>
        <v>45938</v>
      </c>
      <c r="I6" s="1">
        <f ca="1"/>
        <v>35.479999999999997</v>
      </c>
      <c r="J6" s="54">
        <f ca="1"/>
        <v>45938</v>
      </c>
      <c r="K6" s="1">
        <f ca="1"/>
        <v>49.991999999999997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47.044139999999999</v>
      </c>
      <c r="C10" s="21" cm="1">
        <f t="array" ref="C10">_xll.BDP(C4,"px_last")</f>
        <v>35.479619999999997</v>
      </c>
      <c r="D10" s="22" cm="1">
        <f t="array" ref="D10">_xll.BDP(D4,"px_last")</f>
        <v>49.992440000000002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5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5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5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5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5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5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5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5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5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47.043999999999997</v>
      </c>
      <c r="C24" s="31">
        <f t="shared" ref="C24" si="23">-1*(B24-$B$14)*10^-4*$B$8*$B$5</f>
        <v>-20870.975999999977</v>
      </c>
      <c r="D24" s="32">
        <f t="shared" ref="D24" si="24">$B$6*(A24-$A$14)/360*$B$5</f>
        <v>27222.222222222226</v>
      </c>
      <c r="E24" s="4">
        <v>35.479999999999997</v>
      </c>
      <c r="F24" s="31">
        <f t="shared" ref="F24" si="25">-1*(E24-$E$14)*10^-4*$C$8*$C$5</f>
        <v>-11982.079999999974</v>
      </c>
      <c r="G24" s="32">
        <f t="shared" ref="G24" si="26">$C$6*(A24-$A$14)/360*$C$5</f>
        <v>6222.2222222222226</v>
      </c>
      <c r="H24" s="4">
        <v>49.991999999999997</v>
      </c>
      <c r="I24" s="31">
        <f t="shared" ref="I24" si="27">-1*(H24-$H$14)*10^-4*$D$8*$D$5</f>
        <v>12600.000000000033</v>
      </c>
      <c r="J24" s="32">
        <f t="shared" ref="J24" si="28">$D$6*(A24-$A$14)/360*$D$5</f>
        <v>9722.2222222222226</v>
      </c>
      <c r="K24" s="105">
        <f t="shared" ref="K24" si="29">C24+D24+F24+G24-I24-J24</f>
        <v>-21730.833777777756</v>
      </c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105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105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105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105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105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105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105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K4" sqref="K4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45933</v>
      </c>
      <c r="F3" s="1">
        <f ca="1"/>
        <v>56.69</v>
      </c>
      <c r="G3" s="53" cm="1">
        <f t="array" aca="1" ref="G3:H6" ca="1">_xll.BDH($C$4, "PX_LAST, ",E1, "")</f>
        <v>45933</v>
      </c>
      <c r="H3" s="47">
        <f ca="1"/>
        <v>39.761000000000003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45936</v>
      </c>
      <c r="F4" s="1">
        <f ca="1"/>
        <v>57.584000000000003</v>
      </c>
      <c r="G4" s="54">
        <f ca="1"/>
        <v>45936</v>
      </c>
      <c r="H4" s="1">
        <f ca="1"/>
        <v>40.457999999999998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45937</v>
      </c>
      <c r="F5" s="1">
        <f ca="1"/>
        <v>57.856000000000002</v>
      </c>
      <c r="G5" s="54">
        <f ca="1"/>
        <v>45937</v>
      </c>
      <c r="H5" s="1">
        <f ca="1"/>
        <v>40.533000000000001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45938</v>
      </c>
      <c r="F6" s="1">
        <f ca="1"/>
        <v>57.868000000000002</v>
      </c>
      <c r="G6" s="54">
        <f ca="1"/>
        <v>45938</v>
      </c>
      <c r="H6" s="1">
        <f ca="1"/>
        <v>40.604999999999997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57.868479999999998</v>
      </c>
      <c r="C10" s="22" cm="1">
        <f t="array" ref="C10">_xll.BDP(C4,"px_last")</f>
        <v>40.604509999999998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0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10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10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10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10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10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10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10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10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57.868000000000002</v>
      </c>
      <c r="C23" s="31">
        <f t="shared" ref="C23" si="12">-1*(B23-$B$14)*10^-4*$B$8*$B$5</f>
        <v>-3650.5600000000204</v>
      </c>
      <c r="D23" s="32">
        <f t="shared" ref="D23" si="13">$B$6*(A23-$A$14)/360*$B$5</f>
        <v>7222.2222222222226</v>
      </c>
      <c r="E23" s="4">
        <v>40.604999999999997</v>
      </c>
      <c r="F23" s="31">
        <f t="shared" ref="F23" si="14">-1*(E23-$E$14)*10^-4*$C$8*$C$5</f>
        <v>-8520.8199999999579</v>
      </c>
      <c r="G23" s="32">
        <f t="shared" ref="G23" si="15">$C$6*(A23-$A$14)/360*$C$5</f>
        <v>10111.111111111111</v>
      </c>
      <c r="H23" s="105">
        <f t="shared" ref="H23" si="16">C23+D23-F23-G23</f>
        <v>1981.3711111110479</v>
      </c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105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105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10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0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0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45933</v>
      </c>
      <c r="F3" s="1">
        <f ca="1"/>
        <v>94.963999999999999</v>
      </c>
      <c r="G3" s="53" cm="1">
        <f t="array" aca="1" ref="G3:H6" ca="1">_xll.BDH($C$4, "PX_LAST, ",E1, "")</f>
        <v>45933</v>
      </c>
      <c r="H3" s="47">
        <f ca="1"/>
        <v>106.473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45936</v>
      </c>
      <c r="F4" s="1">
        <f ca="1"/>
        <v>94.912000000000006</v>
      </c>
      <c r="G4" s="54">
        <f ca="1"/>
        <v>45936</v>
      </c>
      <c r="H4" s="1">
        <f ca="1"/>
        <v>106.16800000000001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45937</v>
      </c>
      <c r="F5" s="1">
        <f ca="1"/>
        <v>94.86</v>
      </c>
      <c r="G5" s="54">
        <f ca="1"/>
        <v>45937</v>
      </c>
      <c r="H5" s="1">
        <f ca="1"/>
        <v>106.07599999999999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45938</v>
      </c>
      <c r="F6" s="1">
        <f ca="1"/>
        <v>94.793000000000006</v>
      </c>
      <c r="G6" s="54">
        <f ca="1"/>
        <v>45938</v>
      </c>
      <c r="H6" s="1">
        <f ca="1"/>
        <v>106.027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94.793000000000006</v>
      </c>
      <c r="C10" s="22" cm="1">
        <f t="array" ref="C10">_xll.BDP(C4,"px_last")</f>
        <v>106.027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39">
        <f>C18+D18-F18-G18</f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>(B19-$B$14)/100*$B$5</f>
        <v>-2700.0000000001023</v>
      </c>
      <c r="D19" s="32">
        <f>(A19-$A$14)/360*$B$6*$B$5-(A19-$A$14)/360*$B$7*$B$5*$B$14/100</f>
        <v>1266.2562499999985</v>
      </c>
      <c r="E19" s="4">
        <v>106.07599999999999</v>
      </c>
      <c r="F19" s="31">
        <f>(E19-$E$14)/100*$C$5</f>
        <v>32599.999999999338</v>
      </c>
      <c r="G19" s="32">
        <f>(A19-$A$14)/360*$C$6*$C$5-(A19-$A$14)/360*$C$7*$C$5*$E$14/100</f>
        <v>6128.4513888888887</v>
      </c>
      <c r="H19" s="39">
        <f>C19+D19-F19-G19</f>
        <v>-40162.195138888332</v>
      </c>
      <c r="I19" s="1"/>
    </row>
    <row r="20" spans="1:9" x14ac:dyDescent="0.3">
      <c r="A20" s="37">
        <v>45938</v>
      </c>
      <c r="B20" s="46">
        <v>94.793000000000006</v>
      </c>
      <c r="C20" s="31">
        <f>(B20-$B$14)/100*$B$5</f>
        <v>-14759.999999998854</v>
      </c>
      <c r="D20" s="32">
        <f>(A20-$A$14)/360*$B$6*$B$5-(A20-$A$14)/360*$B$7*$B$5*$B$14/100</f>
        <v>1447.1499999999996</v>
      </c>
      <c r="E20" s="4">
        <v>106.027</v>
      </c>
      <c r="F20" s="31">
        <f>(E20-$E$14)/100*$C$5</f>
        <v>27700.000000000102</v>
      </c>
      <c r="G20" s="32">
        <f>(A20-$A$14)/360*$C$6*$C$5-(A20-$A$14)/360*$C$7*$C$5*$E$14/100</f>
        <v>7003.9444444444453</v>
      </c>
      <c r="H20" s="39">
        <f>C20+D20-F20-G20</f>
        <v>-48016.794444443403</v>
      </c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tabSelected="1" zoomScale="80" zoomScaleNormal="80" workbookViewId="0">
      <selection activeCell="R12" sqref="R1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45933</v>
      </c>
      <c r="H3" s="1">
        <f ca="1"/>
        <v>100.846</v>
      </c>
      <c r="I3" s="53" cm="1">
        <f t="array" aca="1" ref="I3:J6" ca="1">_xll.BDH($C$4, "PX_LAST, ", $G$1, "")</f>
        <v>45933</v>
      </c>
      <c r="J3" s="47">
        <f ca="1"/>
        <v>101.1484375</v>
      </c>
      <c r="K3" s="53" cm="1">
        <f t="array" aca="1" ref="K3:L6" ca="1">_xll.BDH($D$4, "PX_LAST, ", $G$1, "")</f>
        <v>45933</v>
      </c>
      <c r="L3" s="1">
        <f ca="1"/>
        <v>94.849000000000004</v>
      </c>
      <c r="M3" s="53" cm="1">
        <f t="array" aca="1" ref="M3:N6" ca="1">_xll.BDH($E$4, "PX_LAST, ", $G$1, "")</f>
        <v>45933</v>
      </c>
      <c r="N3" s="55">
        <f ca="1"/>
        <v>100.5546875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45936</v>
      </c>
      <c r="H4" s="1">
        <f ca="1"/>
        <v>100.666</v>
      </c>
      <c r="I4" s="54">
        <f ca="1"/>
        <v>45936</v>
      </c>
      <c r="J4" s="1">
        <f ca="1"/>
        <v>100.8828125</v>
      </c>
      <c r="K4" s="54">
        <f ca="1"/>
        <v>45936</v>
      </c>
      <c r="L4" s="1">
        <f ca="1"/>
        <v>94.522000000000006</v>
      </c>
      <c r="M4" s="54">
        <f ca="1"/>
        <v>45936</v>
      </c>
      <c r="N4" s="55">
        <f ca="1"/>
        <v>99.96875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45937</v>
      </c>
      <c r="H5" s="1">
        <f ca="1"/>
        <v>100.748</v>
      </c>
      <c r="I5" s="54">
        <f ca="1"/>
        <v>45937</v>
      </c>
      <c r="J5" s="1">
        <f ca="1"/>
        <v>101.1171875</v>
      </c>
      <c r="K5" s="54">
        <f ca="1"/>
        <v>45937</v>
      </c>
      <c r="L5" s="1">
        <f ca="1"/>
        <v>94.481999999999999</v>
      </c>
      <c r="M5" s="54">
        <f ca="1"/>
        <v>45937</v>
      </c>
      <c r="N5" s="55">
        <f ca="1"/>
        <v>100.359375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45938</v>
      </c>
      <c r="H6" s="1">
        <f ca="1"/>
        <v>100.798</v>
      </c>
      <c r="I6" s="54">
        <f ca="1"/>
        <v>45938</v>
      </c>
      <c r="J6" s="1">
        <f ca="1"/>
        <v>101.1484375</v>
      </c>
      <c r="K6" s="54">
        <f ca="1"/>
        <v>45938</v>
      </c>
      <c r="L6" s="1">
        <f ca="1"/>
        <v>94.536000000000001</v>
      </c>
      <c r="M6" s="54">
        <f ca="1"/>
        <v>45938</v>
      </c>
      <c r="N6" s="55">
        <f ca="1"/>
        <v>100.484375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100.798</v>
      </c>
      <c r="C10" s="21" cm="1">
        <f t="array" ref="C10">_xll.BDP(C4,"px_last")</f>
        <v>101.15625</v>
      </c>
      <c r="D10" s="21" cm="1">
        <f t="array" ref="D10">_xll.BDP(D4,"px_last")</f>
        <v>94.536000000000001</v>
      </c>
      <c r="E10" s="22" cm="1">
        <f t="array" ref="E10">_xll.BDP(E4,"px_last")</f>
        <v>100.5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105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105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105">
        <f>C17+D17-F17-G17-I17-J17+L17+M17</f>
        <v>-16258.991816669015</v>
      </c>
    </row>
    <row r="18" spans="1:14" x14ac:dyDescent="0.3">
      <c r="A18" s="37">
        <v>45937</v>
      </c>
      <c r="B18" s="46">
        <v>100.748</v>
      </c>
      <c r="C18" s="31">
        <f>(B18-$B$14)/100*$B$5</f>
        <v>13719.999999999856</v>
      </c>
      <c r="D18" s="32">
        <f>(A18-$A$14)/360*$B$6*$B$5-(A18-$A$14)/360*$B$7*$B$5*$B$14/100</f>
        <v>1440.8450000000012</v>
      </c>
      <c r="E18" s="79">
        <v>101.1171875</v>
      </c>
      <c r="F18" s="31">
        <f>(E18-$E$14)/100*$C$5</f>
        <v>29809.500000000528</v>
      </c>
      <c r="G18" s="32">
        <f>(A18-$A$14)/360*$C$6*$C$5-(A18-$A$14)/360*$C$7*$C$5*$E$14/100</f>
        <v>-40.766906666663999</v>
      </c>
      <c r="H18" s="4">
        <v>94.481999999999999</v>
      </c>
      <c r="I18" s="31">
        <f>(H18-$H$14)/100*$D$5</f>
        <v>5349.9999999999663</v>
      </c>
      <c r="J18" s="32">
        <f>(A18-$A$14)/360*$D$6*$D$5-(A18-$A$14)/360*$D$7*$D$5*$H$14/100</f>
        <v>1152.4479166666674</v>
      </c>
      <c r="K18" s="79">
        <v>100.359375</v>
      </c>
      <c r="L18" s="31">
        <f>(K18-$K$14)/100*$E$5</f>
        <v>2619.7500000001241</v>
      </c>
      <c r="M18" s="32">
        <f>(A18-$A$14)/360*$E$6*$E$5-(A18-$A$14)/360*$E$7*$E$5*$K$14/100</f>
        <v>355.20583000000033</v>
      </c>
      <c r="N18" s="105">
        <f>C18+D18-F18-G18-I18-J18+L18+M18</f>
        <v>-18135.380180000517</v>
      </c>
    </row>
    <row r="19" spans="1:14" x14ac:dyDescent="0.3">
      <c r="A19" s="37">
        <v>45938</v>
      </c>
      <c r="B19" s="46">
        <v>100.798</v>
      </c>
      <c r="C19" s="31">
        <f>(B19-$B$14)/100*$B$5</f>
        <v>20719.999999999458</v>
      </c>
      <c r="D19" s="32">
        <f>(A19-$A$14)/360*$B$6*$B$5-(A19-$A$14)/360*$B$7*$B$5*$B$14/100</f>
        <v>1680.9858333333341</v>
      </c>
      <c r="E19" s="79">
        <v>101.1484375</v>
      </c>
      <c r="F19" s="31">
        <f>(E19-$E$14)/100*$C$5</f>
        <v>34059.500000000524</v>
      </c>
      <c r="G19" s="32">
        <f>(A19-$A$14)/360*$C$6*$C$5-(A19-$A$14)/360*$C$7*$C$5*$E$14/100</f>
        <v>-47.561391111108605</v>
      </c>
      <c r="H19" s="4">
        <v>94.536000000000001</v>
      </c>
      <c r="I19" s="31">
        <f>(H19-$H$14)/100*$D$5</f>
        <v>8050.0000000000673</v>
      </c>
      <c r="J19" s="32">
        <f>(A19-$A$14)/360*$D$6*$D$5-(A19-$A$14)/360*$D$7*$D$5*$H$14/100</f>
        <v>1344.5225694444443</v>
      </c>
      <c r="K19" s="79">
        <v>100.484375</v>
      </c>
      <c r="L19" s="31">
        <f>(K19-$K$14)/100*$E$5</f>
        <v>7869.7500000001237</v>
      </c>
      <c r="M19" s="32">
        <f>(A19-$A$14)/360*$E$6*$E$5-(A19-$A$14)/360*$E$7*$E$5*$K$14/100</f>
        <v>414.40680166666698</v>
      </c>
      <c r="N19" s="105">
        <f>C19+D19-F19-G19-I19-J19+L19+M19</f>
        <v>-12721.318543334342</v>
      </c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105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105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10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45938</v>
      </c>
      <c r="F3" s="1">
        <f ca="1"/>
        <v>92.989000000000004</v>
      </c>
      <c r="G3" s="53" cm="1">
        <f t="array" aca="1" ref="G3:H6" ca="1">_xll.BDH($C$4, "PX_LAST, ",E1, "")</f>
        <v>45933</v>
      </c>
      <c r="H3" s="47">
        <f ca="1"/>
        <v>45.582000000000001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45936</v>
      </c>
      <c r="H4" s="1">
        <f ca="1"/>
        <v>46.14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45937</v>
      </c>
      <c r="H5" s="1">
        <f ca="1"/>
        <v>46.350999999999999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45938</v>
      </c>
      <c r="H6" s="1">
        <f ca="1"/>
        <v>46.363999999999997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92.989009999999993</v>
      </c>
      <c r="C10" s="22" cm="1">
        <f t="array" ref="C10">_xll.BDP(C4,"px_last")</f>
        <v>46.363630000000001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39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46.377000000000002</v>
      </c>
      <c r="F16" s="31">
        <f t="shared" ref="F16" si="6">-1*(E16-$E$14)*10^-4*$C$8*$C$5</f>
        <v>-26905.203000000049</v>
      </c>
      <c r="G16" s="32">
        <f>$C$6*(A16-$A$14)/360*$C$5</f>
        <v>4333.3333333333339</v>
      </c>
      <c r="H16" s="39">
        <f>C16+D16-F16-G16</f>
        <v>2978.7918888889853</v>
      </c>
      <c r="I16" s="1"/>
    </row>
    <row r="17" spans="1:9" x14ac:dyDescent="0.3">
      <c r="A17" s="37">
        <v>45938</v>
      </c>
      <c r="B17" s="46"/>
      <c r="C17" s="31"/>
      <c r="D17" s="32"/>
      <c r="E17" s="46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zoomScale="80" zoomScaleNormal="80" workbookViewId="0">
      <selection activeCell="K15" sqref="K15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45933</v>
      </c>
      <c r="H3" s="1">
        <f ca="1"/>
        <v>92.57</v>
      </c>
      <c r="I3" s="53" cm="1">
        <f t="array" aca="1" ref="I3:J6" ca="1">_xll.BDH($C$4, "PX_LAST, ", $G$1, "")</f>
        <v>45933</v>
      </c>
      <c r="J3" s="47">
        <f ca="1"/>
        <v>100.9</v>
      </c>
      <c r="K3" s="53" cm="1">
        <f t="array" aca="1" ref="K3:L6" ca="1">_xll.BDH($D$4, "PX_LAST, ", $G$1, "")</f>
        <v>45933</v>
      </c>
      <c r="L3" s="1">
        <f ca="1"/>
        <v>121.04</v>
      </c>
      <c r="M3" s="53" cm="1">
        <f t="array" aca="1" ref="M3:N6" ca="1">_xll.BDH($E$4, "PX_LAST, ", $G$1, "")</f>
        <v>45933</v>
      </c>
      <c r="N3" s="55">
        <f ca="1"/>
        <v>99.516999999999996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45936</v>
      </c>
      <c r="H4" s="1">
        <f ca="1"/>
        <v>92.53</v>
      </c>
      <c r="I4" s="54">
        <f ca="1"/>
        <v>45936</v>
      </c>
      <c r="J4" s="1">
        <f ca="1"/>
        <v>100.917</v>
      </c>
      <c r="K4" s="54">
        <f ca="1"/>
        <v>45936</v>
      </c>
      <c r="L4" s="1">
        <f ca="1"/>
        <v>120.97499999999999</v>
      </c>
      <c r="M4" s="54">
        <f ca="1"/>
        <v>45936</v>
      </c>
      <c r="N4" s="55">
        <f ca="1"/>
        <v>99.501000000000005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45937</v>
      </c>
      <c r="H5" s="1">
        <f ca="1"/>
        <v>92.26</v>
      </c>
      <c r="I5" s="54">
        <f ca="1"/>
        <v>45937</v>
      </c>
      <c r="J5" s="1">
        <f ca="1"/>
        <v>100.93</v>
      </c>
      <c r="K5" s="54">
        <f ca="1"/>
        <v>45937</v>
      </c>
      <c r="L5" s="1">
        <f ca="1"/>
        <v>120.96</v>
      </c>
      <c r="M5" s="54">
        <f ca="1"/>
        <v>45937</v>
      </c>
      <c r="N5" s="55">
        <f ca="1"/>
        <v>99.540999999999997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45938</v>
      </c>
      <c r="H6" s="1">
        <f ca="1"/>
        <v>92.19</v>
      </c>
      <c r="I6" s="54">
        <f ca="1"/>
        <v>45938</v>
      </c>
      <c r="J6" s="1">
        <f ca="1"/>
        <v>100.989</v>
      </c>
      <c r="K6" s="54">
        <f ca="1"/>
        <v>45938</v>
      </c>
      <c r="L6" s="1">
        <f ca="1"/>
        <v>121.09</v>
      </c>
      <c r="M6" s="54">
        <f ca="1"/>
        <v>45938</v>
      </c>
      <c r="N6" s="55">
        <f ca="1"/>
        <v>99.658000000000001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92.19</v>
      </c>
      <c r="C10" s="21" cm="1">
        <f t="array" ref="C10">_xll.BDP(C4,"px_last")</f>
        <v>100.989</v>
      </c>
      <c r="D10" s="21" cm="1">
        <f t="array" ref="D10">_xll.BDP(D4,"px_last")</f>
        <v>121.09</v>
      </c>
      <c r="E10" s="22" cm="1">
        <f t="array" ref="E10">_xll.BDP(E4,"px_last")</f>
        <v>99.658000000000001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15"/>
    </row>
    <row r="15" spans="1:14" x14ac:dyDescent="0.3">
      <c r="A15" s="37">
        <v>45938</v>
      </c>
      <c r="B15" s="79"/>
      <c r="C15" s="31"/>
      <c r="D15" s="32"/>
      <c r="E15" s="79"/>
      <c r="F15" s="31"/>
      <c r="G15" s="32"/>
      <c r="H15" s="79"/>
      <c r="I15" s="31"/>
      <c r="J15" s="32"/>
      <c r="K15" s="79"/>
      <c r="L15" s="31"/>
      <c r="M15" s="32"/>
      <c r="N15" s="39"/>
    </row>
    <row r="16" spans="1:14" x14ac:dyDescent="0.3">
      <c r="A16" s="37">
        <v>45939</v>
      </c>
      <c r="B16" s="79"/>
      <c r="C16" s="31"/>
      <c r="D16" s="32"/>
      <c r="E16" s="79"/>
      <c r="F16" s="31"/>
      <c r="G16" s="32"/>
      <c r="H16" s="79"/>
      <c r="I16" s="31"/>
      <c r="J16" s="32"/>
      <c r="K16" s="79"/>
      <c r="L16" s="31"/>
      <c r="M16" s="32"/>
      <c r="N16" s="39"/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39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U12" sqref="U12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45933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92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92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94" cm="1">
        <f t="array" aca="1" ref="I3:J6" ca="1">_xll.BDH($B$4, "PX_LAST, ", $I$1, "")</f>
        <v>45933</v>
      </c>
      <c r="J3" s="1">
        <f ca="1"/>
        <v>80.84</v>
      </c>
      <c r="K3" s="94" cm="1">
        <f t="array" aca="1" ref="K3:L6" ca="1">_xll.BDH($C$4, "PX_LAST, ", $I$1, "")</f>
        <v>45933</v>
      </c>
      <c r="L3" s="47">
        <f ca="1"/>
        <v>99.58984375</v>
      </c>
      <c r="M3" s="94" cm="1">
        <f t="array" aca="1" ref="M3:N6" ca="1">_xll.BDH($D$4, "PX_LAST, ", $I$1, "")</f>
        <v>45933</v>
      </c>
      <c r="N3" s="1">
        <f ca="1"/>
        <v>111.55</v>
      </c>
      <c r="O3" s="94" cm="1">
        <f t="array" aca="1" ref="O3:P6" ca="1">_xll.BDH($E$4, "PX_LAST, ", $I$1, "")</f>
        <v>45933</v>
      </c>
      <c r="P3" s="55">
        <f ca="1"/>
        <v>99.58984375</v>
      </c>
      <c r="Q3" s="94" cm="1">
        <f t="array" aca="1" ref="Q3:R6" ca="1">_xll.BDH($F$4, "PX_LAST, ", $I$1, "")</f>
        <v>45933</v>
      </c>
      <c r="R3" s="55">
        <f ca="1"/>
        <v>101.0390625</v>
      </c>
      <c r="S3" s="94" cm="1">
        <f t="array" aca="1" ref="S3:T6" ca="1">_xll.BDH($G$4, "PX_LAST, ", $I$1, "")</f>
        <v>45933</v>
      </c>
      <c r="T3" s="55">
        <f ca="1"/>
        <v>100.59375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95">
        <f ca="1"/>
        <v>45936</v>
      </c>
      <c r="J4" s="1">
        <f ca="1"/>
        <v>80.86</v>
      </c>
      <c r="K4" s="96">
        <f ca="1"/>
        <v>45936</v>
      </c>
      <c r="L4" s="1">
        <f ca="1"/>
        <v>99.5078125</v>
      </c>
      <c r="M4" s="96">
        <f ca="1"/>
        <v>45936</v>
      </c>
      <c r="N4" s="1">
        <f ca="1"/>
        <v>111.19</v>
      </c>
      <c r="O4" s="95">
        <f ca="1"/>
        <v>45936</v>
      </c>
      <c r="P4" s="55">
        <f ca="1"/>
        <v>99.5078125</v>
      </c>
      <c r="Q4" s="95">
        <f ca="1"/>
        <v>45936</v>
      </c>
      <c r="R4" s="55">
        <f ca="1"/>
        <v>100.765625</v>
      </c>
      <c r="S4" s="96">
        <f ca="1"/>
        <v>45936</v>
      </c>
      <c r="T4" s="55">
        <f ca="1"/>
        <v>100.015625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95">
        <f ca="1"/>
        <v>45937</v>
      </c>
      <c r="J5" s="1">
        <f ca="1"/>
        <v>80.77</v>
      </c>
      <c r="K5" s="96">
        <f ca="1"/>
        <v>45937</v>
      </c>
      <c r="L5" s="1">
        <f ca="1"/>
        <v>99.65625</v>
      </c>
      <c r="M5" s="96">
        <f ca="1"/>
        <v>45937</v>
      </c>
      <c r="N5" s="1">
        <f ca="1"/>
        <v>111.4</v>
      </c>
      <c r="O5" s="95">
        <f ca="1"/>
        <v>45937</v>
      </c>
      <c r="P5" s="55">
        <f ca="1"/>
        <v>99.65625</v>
      </c>
      <c r="Q5" s="95">
        <f ca="1"/>
        <v>45937</v>
      </c>
      <c r="R5" s="55">
        <f ca="1"/>
        <v>101.0078125</v>
      </c>
      <c r="S5" s="96">
        <f ca="1"/>
        <v>45937</v>
      </c>
      <c r="T5" s="55">
        <f ca="1"/>
        <v>100.40625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95">
        <f ca="1"/>
        <v>45938</v>
      </c>
      <c r="J6" s="1">
        <f ca="1"/>
        <v>80.819800000000001</v>
      </c>
      <c r="K6" s="96">
        <f ca="1"/>
        <v>45938</v>
      </c>
      <c r="L6" s="1">
        <f ca="1"/>
        <v>99.609375</v>
      </c>
      <c r="M6" s="96">
        <f ca="1"/>
        <v>45938</v>
      </c>
      <c r="N6" s="1">
        <f ca="1"/>
        <v>111.52500000000001</v>
      </c>
      <c r="O6" s="95">
        <f ca="1"/>
        <v>45938</v>
      </c>
      <c r="P6" s="55">
        <f ca="1"/>
        <v>99.609375</v>
      </c>
      <c r="Q6" s="95">
        <f ca="1"/>
        <v>45938</v>
      </c>
      <c r="R6" s="55">
        <f ca="1"/>
        <v>101.0703125</v>
      </c>
      <c r="S6" s="96">
        <f ca="1"/>
        <v>45938</v>
      </c>
      <c r="T6" s="55">
        <f ca="1"/>
        <v>100.7265625</v>
      </c>
    </row>
    <row r="7" spans="1:20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96"/>
      <c r="J7" s="1"/>
      <c r="K7" s="96"/>
      <c r="L7" s="1"/>
      <c r="M7" s="96"/>
      <c r="N7" s="1"/>
      <c r="O7" s="96"/>
      <c r="P7" s="1"/>
      <c r="Q7" s="96"/>
      <c r="R7" s="1"/>
      <c r="S7" s="96"/>
      <c r="T7" s="1"/>
    </row>
    <row r="8" spans="1:20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/>
      <c r="J8" s="1"/>
      <c r="K8" s="96"/>
      <c r="L8" s="1"/>
      <c r="M8" s="96"/>
      <c r="N8" s="1"/>
      <c r="O8" s="96"/>
      <c r="P8" s="1"/>
      <c r="Q8" s="96"/>
      <c r="R8" s="1"/>
      <c r="S8" s="96"/>
      <c r="T8" s="1"/>
    </row>
    <row r="9" spans="1:20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6"/>
      <c r="J9" s="1"/>
      <c r="K9" s="96"/>
      <c r="L9" s="1"/>
      <c r="M9" s="96"/>
      <c r="N9" s="1"/>
      <c r="O9" s="96"/>
      <c r="P9" s="1"/>
      <c r="Q9" s="96"/>
      <c r="R9" s="1"/>
      <c r="S9" s="96"/>
      <c r="T9" s="1"/>
    </row>
    <row r="10" spans="1:20" ht="15" thickBot="1" x14ac:dyDescent="0.35">
      <c r="A10" s="16" t="s">
        <v>29</v>
      </c>
      <c r="B10" s="11" cm="1">
        <f t="array" ref="B10">_xll.BDP(B4,"px_last")</f>
        <v>80.78</v>
      </c>
      <c r="C10" s="21" cm="1">
        <f t="array" ref="C10">_xll.BDP(C4,"px_last")</f>
        <v>99.6171875</v>
      </c>
      <c r="D10" s="21" cm="1">
        <f t="array" ref="D10">_xll.BDP(D4,"px_last")</f>
        <v>111.46810000000001</v>
      </c>
      <c r="E10" s="21" cm="1">
        <f t="array" ref="E10">_xll.BDP(E4,"px_last")</f>
        <v>99.6171875</v>
      </c>
      <c r="F10" s="21" cm="1">
        <f t="array" ref="F10">_xll.BDP(F4,"px_last")</f>
        <v>101.078125</v>
      </c>
      <c r="G10" s="22" cm="1">
        <f t="array" ref="G10">_xll.BDP(G4,"px_last")</f>
        <v>100.734375</v>
      </c>
      <c r="H10" s="1"/>
      <c r="I10" s="96"/>
      <c r="J10" s="1"/>
      <c r="K10" s="96"/>
      <c r="L10" s="1"/>
      <c r="M10" s="96"/>
      <c r="N10" s="1"/>
      <c r="O10" s="96"/>
      <c r="P10" s="1"/>
      <c r="Q10" s="96"/>
      <c r="R10" s="1"/>
      <c r="S10" s="96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96"/>
      <c r="J11" s="1"/>
      <c r="K11" s="96"/>
      <c r="L11" s="1"/>
      <c r="M11" s="96"/>
      <c r="N11" s="1"/>
      <c r="O11" s="96"/>
      <c r="P11" s="1"/>
      <c r="Q11" s="96"/>
      <c r="R11" s="1"/>
      <c r="S11" s="96"/>
      <c r="T11" s="1"/>
    </row>
    <row r="12" spans="1:20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97"/>
      <c r="J12" s="85"/>
      <c r="K12" s="99" t="s">
        <v>0</v>
      </c>
      <c r="L12" s="93"/>
      <c r="M12" s="102"/>
      <c r="N12" s="83" t="s">
        <v>0</v>
      </c>
      <c r="O12" s="97"/>
      <c r="P12" s="85"/>
      <c r="Q12" s="101" t="s">
        <v>0</v>
      </c>
      <c r="R12" s="90"/>
      <c r="S12" s="104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98" t="s">
        <v>21</v>
      </c>
      <c r="J13" s="22" t="s">
        <v>20</v>
      </c>
      <c r="K13" s="100" t="s">
        <v>17</v>
      </c>
      <c r="L13" s="21" t="s">
        <v>21</v>
      </c>
      <c r="M13" s="103" t="s">
        <v>20</v>
      </c>
      <c r="N13" s="11" t="s">
        <v>17</v>
      </c>
      <c r="O13" s="98" t="s">
        <v>21</v>
      </c>
      <c r="P13" s="22" t="s">
        <v>20</v>
      </c>
      <c r="Q13" s="100" t="s">
        <v>17</v>
      </c>
      <c r="R13" s="21" t="s">
        <v>21</v>
      </c>
      <c r="S13" s="103" t="s">
        <v>20</v>
      </c>
      <c r="T13" s="16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1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106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106">
        <f t="shared" ref="T16:T31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106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106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106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106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106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106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106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106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106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106">
        <f t="shared" si="12"/>
        <v>64837.727716074645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106">
        <f t="shared" si="12"/>
        <v>38957.331052547874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106">
        <f t="shared" si="12"/>
        <v>-11334.484437440191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106">
        <f t="shared" si="12"/>
        <v>34156.797751233782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106">
        <f t="shared" si="12"/>
        <v>-16188.4539461192</v>
      </c>
    </row>
    <row r="31" spans="1:20" x14ac:dyDescent="0.3">
      <c r="A31" s="37">
        <v>45938</v>
      </c>
      <c r="B31" s="46">
        <v>80.825000000000003</v>
      </c>
      <c r="C31" s="47">
        <f t="shared" si="0"/>
        <v>-146614.92022423673</v>
      </c>
      <c r="D31" s="47">
        <f t="shared" si="1"/>
        <v>-94587.499999999985</v>
      </c>
      <c r="E31" s="46">
        <v>99.609375</v>
      </c>
      <c r="F31" s="47">
        <f t="shared" si="2"/>
        <v>-99023.4375</v>
      </c>
      <c r="G31" s="48">
        <f t="shared" si="3"/>
        <v>-7599.0480143229142</v>
      </c>
      <c r="H31" s="46">
        <v>111.5287</v>
      </c>
      <c r="I31" s="47">
        <f t="shared" si="4"/>
        <v>-283830.44967308769</v>
      </c>
      <c r="J31" s="48">
        <f t="shared" si="5"/>
        <v>-97289.999999999985</v>
      </c>
      <c r="K31" s="46">
        <v>99.609375</v>
      </c>
      <c r="L31" s="47">
        <f t="shared" si="6"/>
        <v>-86328.125</v>
      </c>
      <c r="M31" s="48">
        <f t="shared" si="7"/>
        <v>-7385.7337456597161</v>
      </c>
      <c r="N31" s="46">
        <v>101.0859375</v>
      </c>
      <c r="O31" s="47">
        <f t="shared" si="8"/>
        <v>-51562.5</v>
      </c>
      <c r="P31" s="48">
        <f t="shared" si="9"/>
        <v>-263.62027994791424</v>
      </c>
      <c r="Q31" s="46">
        <v>100.6328125</v>
      </c>
      <c r="R31" s="47">
        <f t="shared" si="10"/>
        <v>-106640.625</v>
      </c>
      <c r="S31" s="48">
        <f t="shared" si="11"/>
        <v>3020.5685872395879</v>
      </c>
      <c r="T31" s="106">
        <f t="shared" si="12"/>
        <v>-2619.5204751941892</v>
      </c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92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94" cm="1">
        <f t="array" aca="1" ref="B45:C61" ca="1">_xll.BDH($B$4, "PX_LAST, ", B43, "")</f>
        <v>45916</v>
      </c>
      <c r="C45" s="1">
        <f ca="1"/>
        <v>81.13</v>
      </c>
      <c r="D45" s="94" cm="1">
        <f t="array" aca="1" ref="D45:E61" ca="1">_xll.BDH($C$4, "PX_LAST, ", B43, "")</f>
        <v>45916</v>
      </c>
      <c r="E45" s="47">
        <f ca="1"/>
        <v>100.17578125</v>
      </c>
      <c r="F45" s="94" cm="1">
        <f t="array" aca="1" ref="F45:G61" ca="1">_xll.BDH($D$4, "PX_LAST, ", B43, "")</f>
        <v>45916</v>
      </c>
      <c r="G45" s="1">
        <f ca="1"/>
        <v>112.26</v>
      </c>
      <c r="H45" s="53" cm="1">
        <f t="array" aca="1" ref="H45:I61" ca="1">_xll.BDH($E$4, "PX_LAST, ", B43, "")</f>
        <v>45916</v>
      </c>
      <c r="I45" s="55">
        <f ca="1"/>
        <v>100.17578125</v>
      </c>
      <c r="J45" s="53" cm="1">
        <f t="array" aca="1" ref="J45:K61" ca="1">_xll.BDH($F$4, "PX_LAST, ", B43, "")</f>
        <v>45916</v>
      </c>
      <c r="K45" s="55">
        <f ca="1"/>
        <v>101.7890625</v>
      </c>
      <c r="L45" s="53" cm="1">
        <f t="array" aca="1" ref="L45:M61" ca="1">_xll.BDH($G$4, "PX_LAST, ", B43, "")</f>
        <v>45916</v>
      </c>
      <c r="M45" s="55">
        <f ca="1"/>
        <v>101.6171875</v>
      </c>
      <c r="R45" s="58"/>
      <c r="S45" s="58"/>
      <c r="T45" s="58"/>
    </row>
    <row r="46" spans="1:20" x14ac:dyDescent="0.3">
      <c r="B46" s="95">
        <f ca="1"/>
        <v>45917</v>
      </c>
      <c r="C46" s="60">
        <f ca="1"/>
        <v>81.05</v>
      </c>
      <c r="D46" s="95">
        <f ca="1"/>
        <v>45917</v>
      </c>
      <c r="E46" s="60">
        <f ca="1"/>
        <v>99.86328125</v>
      </c>
      <c r="F46" s="95">
        <f ca="1"/>
        <v>45917</v>
      </c>
      <c r="G46" s="55">
        <f ca="1"/>
        <v>112.06</v>
      </c>
      <c r="H46" s="78">
        <f ca="1"/>
        <v>45917</v>
      </c>
      <c r="I46" s="55">
        <f ca="1"/>
        <v>99.86328125</v>
      </c>
      <c r="J46" s="78">
        <f ca="1"/>
        <v>45917</v>
      </c>
      <c r="K46" s="60">
        <f ca="1"/>
        <v>101.296875</v>
      </c>
      <c r="L46" s="78">
        <f ca="1"/>
        <v>45917</v>
      </c>
      <c r="M46" s="55">
        <f ca="1"/>
        <v>100.9296875</v>
      </c>
    </row>
    <row r="47" spans="1:20" x14ac:dyDescent="0.3">
      <c r="B47" s="95">
        <f ca="1"/>
        <v>45918</v>
      </c>
      <c r="C47" s="60">
        <f ca="1"/>
        <v>81.23</v>
      </c>
      <c r="D47" s="95">
        <f ca="1"/>
        <v>45918</v>
      </c>
      <c r="E47" s="60">
        <f ca="1"/>
        <v>99.82421875</v>
      </c>
      <c r="F47" s="95">
        <f ca="1"/>
        <v>45918</v>
      </c>
      <c r="G47" s="55">
        <f ca="1"/>
        <v>111.83</v>
      </c>
      <c r="H47" s="78">
        <f ca="1"/>
        <v>45918</v>
      </c>
      <c r="I47" s="55">
        <f ca="1"/>
        <v>99.82421875</v>
      </c>
      <c r="J47" s="78">
        <f ca="1"/>
        <v>45918</v>
      </c>
      <c r="K47" s="60">
        <f ca="1"/>
        <v>101.15625</v>
      </c>
      <c r="L47" s="78">
        <f ca="1"/>
        <v>45918</v>
      </c>
      <c r="M47" s="55">
        <f ca="1"/>
        <v>100.390625</v>
      </c>
    </row>
    <row r="48" spans="1:20" x14ac:dyDescent="0.3">
      <c r="B48" s="95">
        <f ca="1"/>
        <v>45919</v>
      </c>
      <c r="C48" s="60">
        <f ca="1"/>
        <v>81.260000000000005</v>
      </c>
      <c r="D48" s="95">
        <f ca="1"/>
        <v>45919</v>
      </c>
      <c r="E48" s="60">
        <f ca="1"/>
        <v>99.7578125</v>
      </c>
      <c r="F48" s="95">
        <f ca="1"/>
        <v>45919</v>
      </c>
      <c r="G48" s="55">
        <f ca="1"/>
        <v>111.74</v>
      </c>
      <c r="H48" s="78">
        <f ca="1"/>
        <v>45919</v>
      </c>
      <c r="I48" s="55">
        <f ca="1"/>
        <v>99.7578125</v>
      </c>
      <c r="J48" s="78">
        <f ca="1"/>
        <v>45919</v>
      </c>
      <c r="K48" s="60">
        <f ca="1"/>
        <v>100.9765625</v>
      </c>
      <c r="L48" s="78">
        <f ca="1"/>
        <v>45919</v>
      </c>
      <c r="M48" s="55">
        <f ca="1"/>
        <v>100.078125</v>
      </c>
    </row>
    <row r="49" spans="2:13" x14ac:dyDescent="0.3">
      <c r="B49" s="95">
        <f ca="1"/>
        <v>45922</v>
      </c>
      <c r="C49" s="60">
        <f ca="1"/>
        <v>81.319999999999993</v>
      </c>
      <c r="D49" s="95">
        <f ca="1"/>
        <v>45922</v>
      </c>
      <c r="E49" s="60">
        <f ca="1"/>
        <v>99.65234375</v>
      </c>
      <c r="F49" s="95">
        <f ca="1"/>
        <v>45922</v>
      </c>
      <c r="G49" s="55">
        <f ca="1"/>
        <v>111.49</v>
      </c>
      <c r="H49" s="78">
        <f ca="1"/>
        <v>45922</v>
      </c>
      <c r="I49" s="55">
        <f ca="1"/>
        <v>99.65234375</v>
      </c>
      <c r="J49" s="78">
        <f ca="1"/>
        <v>45922</v>
      </c>
      <c r="K49" s="60">
        <f ca="1"/>
        <v>100.8203125</v>
      </c>
      <c r="L49" s="78">
        <f ca="1"/>
        <v>45922</v>
      </c>
      <c r="M49" s="55">
        <f ca="1"/>
        <v>99.78125</v>
      </c>
    </row>
    <row r="50" spans="2:13" x14ac:dyDescent="0.3">
      <c r="B50" s="95">
        <f ca="1"/>
        <v>45923</v>
      </c>
      <c r="C50" s="60">
        <f ca="1"/>
        <v>81.260000000000005</v>
      </c>
      <c r="D50" s="95">
        <f ca="1"/>
        <v>45923</v>
      </c>
      <c r="E50" s="60">
        <f ca="1"/>
        <v>99.80078125</v>
      </c>
      <c r="F50" s="95">
        <f ca="1"/>
        <v>45923</v>
      </c>
      <c r="G50" s="55">
        <f ca="1"/>
        <v>111.71</v>
      </c>
      <c r="H50" s="78">
        <f ca="1"/>
        <v>45923</v>
      </c>
      <c r="I50" s="55">
        <f ca="1"/>
        <v>99.80078125</v>
      </c>
      <c r="J50" s="78">
        <f ca="1"/>
        <v>45923</v>
      </c>
      <c r="K50" s="60">
        <f ca="1"/>
        <v>101.1484375</v>
      </c>
      <c r="L50" s="78">
        <f ca="1"/>
        <v>45923</v>
      </c>
      <c r="M50" s="55">
        <f ca="1"/>
        <v>100.4765625</v>
      </c>
    </row>
    <row r="51" spans="2:13" x14ac:dyDescent="0.3">
      <c r="B51" s="95">
        <f ca="1"/>
        <v>45924</v>
      </c>
      <c r="C51" s="60">
        <f ca="1"/>
        <v>81.150000000000006</v>
      </c>
      <c r="D51" s="95">
        <f ca="1"/>
        <v>45924</v>
      </c>
      <c r="E51" s="60">
        <f ca="1"/>
        <v>99.58203125</v>
      </c>
      <c r="F51" s="95">
        <f ca="1"/>
        <v>45924</v>
      </c>
      <c r="G51" s="55">
        <f ca="1"/>
        <v>111.26</v>
      </c>
      <c r="H51" s="78">
        <f ca="1"/>
        <v>45924</v>
      </c>
      <c r="I51" s="55">
        <f ca="1"/>
        <v>99.58203125</v>
      </c>
      <c r="J51" s="78">
        <f ca="1"/>
        <v>45924</v>
      </c>
      <c r="K51" s="60">
        <f ca="1"/>
        <v>100.8203125</v>
      </c>
      <c r="L51" s="78">
        <f ca="1"/>
        <v>45924</v>
      </c>
      <c r="M51" s="55">
        <f ca="1"/>
        <v>99.9765625</v>
      </c>
    </row>
    <row r="52" spans="2:13" x14ac:dyDescent="0.3">
      <c r="B52" s="95">
        <f ca="1"/>
        <v>45925</v>
      </c>
      <c r="C52" s="60">
        <f ca="1"/>
        <v>80.92</v>
      </c>
      <c r="D52" s="95">
        <f ca="1"/>
        <v>45925</v>
      </c>
      <c r="E52" s="60">
        <f ca="1"/>
        <v>99.40234375</v>
      </c>
      <c r="F52" s="95">
        <f ca="1"/>
        <v>45925</v>
      </c>
      <c r="G52" s="55">
        <f ca="1"/>
        <v>111.06</v>
      </c>
      <c r="H52" s="78">
        <f ca="1"/>
        <v>45925</v>
      </c>
      <c r="I52" s="55">
        <f ca="1"/>
        <v>99.40234375</v>
      </c>
      <c r="J52" s="78">
        <f ca="1"/>
        <v>45925</v>
      </c>
      <c r="K52" s="60">
        <f ca="1"/>
        <v>100.6328125</v>
      </c>
      <c r="L52" s="78">
        <f ca="1"/>
        <v>45925</v>
      </c>
      <c r="M52" s="55">
        <f ca="1"/>
        <v>100.0234375</v>
      </c>
    </row>
    <row r="53" spans="2:13" x14ac:dyDescent="0.3">
      <c r="B53" s="95">
        <f ca="1"/>
        <v>45926</v>
      </c>
      <c r="C53" s="60">
        <f ca="1"/>
        <v>81.08</v>
      </c>
      <c r="D53" s="95">
        <f ca="1"/>
        <v>45926</v>
      </c>
      <c r="E53" s="60">
        <f ca="1"/>
        <v>99.37890625</v>
      </c>
      <c r="F53" s="95">
        <f ca="1"/>
        <v>45926</v>
      </c>
      <c r="G53" s="55">
        <f ca="1"/>
        <v>111.21</v>
      </c>
      <c r="H53" s="78">
        <f ca="1"/>
        <v>45926</v>
      </c>
      <c r="I53" s="55">
        <f ca="1"/>
        <v>99.37890625</v>
      </c>
      <c r="J53" s="78">
        <f ca="1"/>
        <v>45926</v>
      </c>
      <c r="K53" s="60">
        <f ca="1"/>
        <v>100.5859375</v>
      </c>
      <c r="L53" s="78">
        <f ca="1"/>
        <v>45926</v>
      </c>
      <c r="M53" s="55">
        <f ca="1"/>
        <v>100</v>
      </c>
    </row>
    <row r="54" spans="2:13" x14ac:dyDescent="0.3">
      <c r="B54" s="95">
        <f ca="1"/>
        <v>45929</v>
      </c>
      <c r="C54" s="55">
        <f ca="1"/>
        <v>81.22</v>
      </c>
      <c r="D54" s="95">
        <f ca="1"/>
        <v>45929</v>
      </c>
      <c r="E54" s="55">
        <f ca="1"/>
        <v>99.5078125</v>
      </c>
      <c r="F54" s="95">
        <f ca="1"/>
        <v>45929</v>
      </c>
      <c r="G54" s="55">
        <f ca="1"/>
        <v>111.58</v>
      </c>
      <c r="H54" s="78">
        <f ca="1"/>
        <v>45929</v>
      </c>
      <c r="I54" s="55">
        <f ca="1"/>
        <v>99.5078125</v>
      </c>
      <c r="J54" s="78">
        <f ca="1"/>
        <v>45929</v>
      </c>
      <c r="K54" s="55">
        <f ca="1"/>
        <v>100.8828125</v>
      </c>
      <c r="L54" s="78">
        <f ca="1"/>
        <v>45929</v>
      </c>
      <c r="M54" s="55">
        <f ca="1"/>
        <v>100.71875</v>
      </c>
    </row>
    <row r="55" spans="2:13" x14ac:dyDescent="0.3">
      <c r="B55" s="95">
        <f ca="1"/>
        <v>45930</v>
      </c>
      <c r="C55" s="55">
        <f ca="1"/>
        <v>81.19</v>
      </c>
      <c r="D55" s="95">
        <f ca="1"/>
        <v>45930</v>
      </c>
      <c r="E55" s="55">
        <f ca="1"/>
        <v>99.48046875</v>
      </c>
      <c r="F55" s="95">
        <f ca="1"/>
        <v>45930</v>
      </c>
      <c r="G55" s="55">
        <f ca="1"/>
        <v>111.47</v>
      </c>
      <c r="H55" s="78">
        <f ca="1"/>
        <v>45930</v>
      </c>
      <c r="I55" s="55">
        <f ca="1"/>
        <v>99.48046875</v>
      </c>
      <c r="J55" s="78">
        <f ca="1"/>
        <v>45930</v>
      </c>
      <c r="K55" s="55">
        <f ca="1"/>
        <v>100.7890625</v>
      </c>
      <c r="L55" s="78">
        <f ca="1"/>
        <v>45930</v>
      </c>
      <c r="M55" s="55">
        <f ca="1"/>
        <v>100.28125</v>
      </c>
    </row>
    <row r="56" spans="2:13" x14ac:dyDescent="0.3">
      <c r="B56" s="95">
        <f ca="1"/>
        <v>45931</v>
      </c>
      <c r="C56" s="55">
        <f ca="1"/>
        <v>80.959999999999994</v>
      </c>
      <c r="D56" s="95">
        <f ca="1"/>
        <v>45931</v>
      </c>
      <c r="E56" s="55">
        <f ca="1"/>
        <v>99.78515625</v>
      </c>
      <c r="F56" s="95">
        <f ca="1"/>
        <v>45931</v>
      </c>
      <c r="G56" s="55">
        <f ca="1"/>
        <v>111.51</v>
      </c>
      <c r="H56" s="78">
        <f ca="1"/>
        <v>45931</v>
      </c>
      <c r="I56" s="55">
        <f ca="1"/>
        <v>99.78515625</v>
      </c>
      <c r="J56" s="78">
        <f ca="1"/>
        <v>45931</v>
      </c>
      <c r="K56" s="55">
        <f ca="1"/>
        <v>101.2109375</v>
      </c>
      <c r="L56" s="78">
        <f ca="1"/>
        <v>45931</v>
      </c>
      <c r="M56" s="55">
        <f ca="1"/>
        <v>100.6328125</v>
      </c>
    </row>
    <row r="57" spans="2:13" x14ac:dyDescent="0.3">
      <c r="B57" s="95">
        <f ca="1"/>
        <v>45932</v>
      </c>
      <c r="C57" s="55">
        <f ca="1"/>
        <v>80.930000000000007</v>
      </c>
      <c r="D57" s="95">
        <f ca="1"/>
        <v>45932</v>
      </c>
      <c r="E57" s="55">
        <f ca="1"/>
        <v>99.79296875</v>
      </c>
      <c r="F57" s="95">
        <f ca="1"/>
        <v>45932</v>
      </c>
      <c r="G57" s="55">
        <f ca="1"/>
        <v>111.69</v>
      </c>
      <c r="H57" s="78">
        <f ca="1"/>
        <v>45932</v>
      </c>
      <c r="I57" s="55">
        <f ca="1"/>
        <v>99.79296875</v>
      </c>
      <c r="J57" s="78">
        <f ca="1"/>
        <v>45932</v>
      </c>
      <c r="K57" s="55">
        <f ca="1"/>
        <v>101.3359375</v>
      </c>
      <c r="L57" s="78">
        <f ca="1"/>
        <v>45932</v>
      </c>
      <c r="M57" s="55">
        <f ca="1"/>
        <v>100.96875</v>
      </c>
    </row>
    <row r="58" spans="2:13" x14ac:dyDescent="0.3">
      <c r="B58" s="95">
        <f ca="1"/>
        <v>45933</v>
      </c>
      <c r="C58" s="55">
        <f ca="1"/>
        <v>80.84</v>
      </c>
      <c r="D58" s="95">
        <f ca="1"/>
        <v>45933</v>
      </c>
      <c r="E58" s="55">
        <f ca="1"/>
        <v>99.58984375</v>
      </c>
      <c r="F58" s="95">
        <f ca="1"/>
        <v>45933</v>
      </c>
      <c r="G58" s="55">
        <f ca="1"/>
        <v>111.55</v>
      </c>
      <c r="H58" s="78">
        <f ca="1"/>
        <v>45933</v>
      </c>
      <c r="I58" s="55">
        <f ca="1"/>
        <v>99.58984375</v>
      </c>
      <c r="J58" s="78">
        <f ca="1"/>
        <v>45933</v>
      </c>
      <c r="K58" s="55">
        <f ca="1"/>
        <v>101.0390625</v>
      </c>
      <c r="L58" s="78">
        <f ca="1"/>
        <v>45933</v>
      </c>
      <c r="M58" s="55">
        <f ca="1"/>
        <v>100.59375</v>
      </c>
    </row>
    <row r="59" spans="2:13" x14ac:dyDescent="0.3">
      <c r="B59" s="95">
        <f ca="1"/>
        <v>45936</v>
      </c>
      <c r="C59" s="55">
        <f ca="1"/>
        <v>80.86</v>
      </c>
      <c r="D59" s="95">
        <f ca="1"/>
        <v>45936</v>
      </c>
      <c r="E59" s="55">
        <f ca="1"/>
        <v>99.5078125</v>
      </c>
      <c r="F59" s="95">
        <f ca="1"/>
        <v>45936</v>
      </c>
      <c r="G59" s="55">
        <f ca="1"/>
        <v>111.19</v>
      </c>
      <c r="H59" s="78">
        <f ca="1"/>
        <v>45936</v>
      </c>
      <c r="I59" s="55">
        <f ca="1"/>
        <v>99.5078125</v>
      </c>
      <c r="J59" s="78">
        <f ca="1"/>
        <v>45936</v>
      </c>
      <c r="K59" s="55">
        <f ca="1"/>
        <v>100.765625</v>
      </c>
      <c r="L59" s="78">
        <f ca="1"/>
        <v>45936</v>
      </c>
      <c r="M59" s="55">
        <f ca="1"/>
        <v>100.015625</v>
      </c>
    </row>
    <row r="60" spans="2:13" x14ac:dyDescent="0.3">
      <c r="B60" s="95">
        <f ca="1"/>
        <v>45937</v>
      </c>
      <c r="C60" s="55">
        <f ca="1"/>
        <v>80.77</v>
      </c>
      <c r="D60" s="95">
        <f ca="1"/>
        <v>45937</v>
      </c>
      <c r="E60" s="55">
        <f ca="1"/>
        <v>99.65625</v>
      </c>
      <c r="F60" s="95">
        <f ca="1"/>
        <v>45937</v>
      </c>
      <c r="G60" s="55">
        <f ca="1"/>
        <v>111.4</v>
      </c>
      <c r="H60" s="78">
        <f ca="1"/>
        <v>45937</v>
      </c>
      <c r="I60" s="55">
        <f ca="1"/>
        <v>99.65625</v>
      </c>
      <c r="J60" s="78">
        <f ca="1"/>
        <v>45937</v>
      </c>
      <c r="K60" s="55">
        <f ca="1"/>
        <v>101.0078125</v>
      </c>
      <c r="L60" s="78">
        <f ca="1"/>
        <v>45937</v>
      </c>
      <c r="M60" s="55">
        <f ca="1"/>
        <v>100.40625</v>
      </c>
    </row>
    <row r="61" spans="2:13" x14ac:dyDescent="0.3">
      <c r="B61" s="95">
        <f ca="1"/>
        <v>45938</v>
      </c>
      <c r="C61" s="55">
        <f ca="1"/>
        <v>80.825000000000003</v>
      </c>
      <c r="D61" s="95">
        <f ca="1"/>
        <v>45938</v>
      </c>
      <c r="E61" s="55">
        <f ca="1"/>
        <v>99.609375</v>
      </c>
      <c r="F61" s="95">
        <f ca="1"/>
        <v>45938</v>
      </c>
      <c r="G61" s="55">
        <f ca="1"/>
        <v>111.5287</v>
      </c>
      <c r="H61" s="78">
        <f ca="1"/>
        <v>45938</v>
      </c>
      <c r="I61" s="55">
        <f ca="1"/>
        <v>99.609375</v>
      </c>
      <c r="J61" s="78">
        <f ca="1"/>
        <v>45938</v>
      </c>
      <c r="K61" s="55">
        <f ca="1"/>
        <v>101.0703125</v>
      </c>
      <c r="L61" s="78">
        <f ca="1"/>
        <v>45938</v>
      </c>
      <c r="M61" s="55">
        <f ca="1"/>
        <v>100.7265625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U73"/>
  <sheetViews>
    <sheetView zoomScale="80" zoomScaleNormal="80" workbookViewId="0">
      <selection activeCell="R27" sqref="R27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TODAY()-10</f>
        <v>45928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92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92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94" cm="1">
        <f t="array" aca="1" ref="I3:J10" ca="1">_xll.BDH($B$4, "PX_LAST, ", $I$1, "")</f>
        <v>45929</v>
      </c>
      <c r="J3" s="1">
        <f ca="1"/>
        <v>111.58</v>
      </c>
      <c r="K3" s="94" cm="1">
        <f t="array" aca="1" ref="K3:L10" ca="1">_xll.BDH($C$4, "PX_LAST, ", $I$1, "")</f>
        <v>45929</v>
      </c>
      <c r="L3" s="47">
        <f ca="1"/>
        <v>99.50390625</v>
      </c>
      <c r="M3" s="94" cm="1">
        <f t="array" aca="1" ref="M3:N10" ca="1">_xll.BDH($D$4, "PX_LAST, ", $I$1, "")</f>
        <v>45929</v>
      </c>
      <c r="N3" s="1">
        <f ca="1"/>
        <v>100.8828125</v>
      </c>
      <c r="O3" s="94" cm="1">
        <f t="array" aca="1" ref="O3:P10" ca="1">_xll.BDH($E$4, "PX_LAST, ", $I$1, "")</f>
        <v>45929</v>
      </c>
      <c r="P3" s="55">
        <f ca="1"/>
        <v>100.71875</v>
      </c>
      <c r="Q3" s="94" cm="1">
        <f t="array" aca="1" ref="Q3:R10" ca="1">_xll.BDH($F$4, "PX_LAST, ", $I$1, "")</f>
        <v>45929</v>
      </c>
      <c r="R3" s="55">
        <f ca="1"/>
        <v>84.11</v>
      </c>
      <c r="S3" s="94" cm="1">
        <f t="array" aca="1" ref="S3:T10" ca="1">_xll.BDH($G$4, "PX_LAST, ", $I$1, "")</f>
        <v>45929</v>
      </c>
      <c r="T3" s="55">
        <f ca="1"/>
        <v>99.7265625</v>
      </c>
    </row>
    <row r="4" spans="1:20" ht="32.25" customHeight="1" x14ac:dyDescent="0.3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95">
        <f ca="1"/>
        <v>45930</v>
      </c>
      <c r="J4" s="1">
        <f ca="1"/>
        <v>111.47</v>
      </c>
      <c r="K4" s="96">
        <f ca="1"/>
        <v>45930</v>
      </c>
      <c r="L4" s="1">
        <f ca="1"/>
        <v>99.47265625</v>
      </c>
      <c r="M4" s="96">
        <f ca="1"/>
        <v>45930</v>
      </c>
      <c r="N4" s="1">
        <f ca="1"/>
        <v>100.7890625</v>
      </c>
      <c r="O4" s="95">
        <f ca="1"/>
        <v>45930</v>
      </c>
      <c r="P4" s="55">
        <f ca="1"/>
        <v>100.28125</v>
      </c>
      <c r="Q4" s="95">
        <f ca="1"/>
        <v>45930</v>
      </c>
      <c r="R4" s="55">
        <f ca="1"/>
        <v>84.11</v>
      </c>
      <c r="S4" s="96">
        <f ca="1"/>
        <v>45930</v>
      </c>
      <c r="T4" s="55">
        <f ca="1"/>
        <v>99.6640625</v>
      </c>
    </row>
    <row r="5" spans="1:20" x14ac:dyDescent="0.3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5">
        <f ca="1"/>
        <v>45931</v>
      </c>
      <c r="J5" s="1">
        <f ca="1"/>
        <v>111.51</v>
      </c>
      <c r="K5" s="96">
        <f ca="1"/>
        <v>45931</v>
      </c>
      <c r="L5" s="1">
        <f ca="1"/>
        <v>99.78515625</v>
      </c>
      <c r="M5" s="96">
        <f ca="1"/>
        <v>45931</v>
      </c>
      <c r="N5" s="1">
        <f ca="1"/>
        <v>101.2109375</v>
      </c>
      <c r="O5" s="95">
        <f ca="1"/>
        <v>45931</v>
      </c>
      <c r="P5" s="55">
        <f ca="1"/>
        <v>100.6328125</v>
      </c>
      <c r="Q5" s="95">
        <f ca="1"/>
        <v>45931</v>
      </c>
      <c r="R5" s="55">
        <f ca="1"/>
        <v>84.07</v>
      </c>
      <c r="S5" s="96">
        <f ca="1"/>
        <v>45931</v>
      </c>
      <c r="T5" s="55">
        <f ca="1"/>
        <v>100.0390625</v>
      </c>
    </row>
    <row r="6" spans="1:20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95">
        <f ca="1"/>
        <v>45932</v>
      </c>
      <c r="J6" s="1">
        <f ca="1"/>
        <v>111.69</v>
      </c>
      <c r="K6" s="96">
        <f ca="1"/>
        <v>45932</v>
      </c>
      <c r="L6" s="1">
        <f ca="1"/>
        <v>99.79296875</v>
      </c>
      <c r="M6" s="96">
        <f ca="1"/>
        <v>45932</v>
      </c>
      <c r="N6" s="1">
        <f ca="1"/>
        <v>101.3359375</v>
      </c>
      <c r="O6" s="95">
        <f ca="1"/>
        <v>45932</v>
      </c>
      <c r="P6" s="55">
        <f ca="1"/>
        <v>100.96875</v>
      </c>
      <c r="Q6" s="95">
        <f ca="1"/>
        <v>45932</v>
      </c>
      <c r="R6" s="55">
        <f ca="1"/>
        <v>84.16</v>
      </c>
      <c r="S6" s="96">
        <f ca="1"/>
        <v>45932</v>
      </c>
      <c r="T6" s="55">
        <f ca="1"/>
        <v>100.0859375</v>
      </c>
    </row>
    <row r="7" spans="1:20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96">
        <f ca="1"/>
        <v>45933</v>
      </c>
      <c r="J7" s="1">
        <f ca="1"/>
        <v>111.55</v>
      </c>
      <c r="K7" s="96">
        <f ca="1"/>
        <v>45933</v>
      </c>
      <c r="L7" s="1">
        <f ca="1"/>
        <v>99.58984375</v>
      </c>
      <c r="M7" s="96">
        <f ca="1"/>
        <v>45933</v>
      </c>
      <c r="N7" s="1">
        <f ca="1"/>
        <v>101.0390625</v>
      </c>
      <c r="O7" s="96">
        <f ca="1"/>
        <v>45933</v>
      </c>
      <c r="P7" s="1">
        <f ca="1"/>
        <v>100.59375</v>
      </c>
      <c r="Q7" s="96">
        <f ca="1"/>
        <v>45933</v>
      </c>
      <c r="R7" s="1">
        <f ca="1"/>
        <v>84.06</v>
      </c>
      <c r="S7" s="96">
        <f ca="1"/>
        <v>45933</v>
      </c>
      <c r="T7" s="1">
        <f ca="1"/>
        <v>99.8203125</v>
      </c>
    </row>
    <row r="8" spans="1:20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>
        <f ca="1"/>
        <v>45936</v>
      </c>
      <c r="J8" s="1">
        <f ca="1"/>
        <v>111.19</v>
      </c>
      <c r="K8" s="96">
        <f ca="1"/>
        <v>45936</v>
      </c>
      <c r="L8" s="1">
        <f ca="1"/>
        <v>99.50390625</v>
      </c>
      <c r="M8" s="96">
        <f ca="1"/>
        <v>45936</v>
      </c>
      <c r="N8" s="1">
        <f ca="1"/>
        <v>100.765625</v>
      </c>
      <c r="O8" s="96">
        <f ca="1"/>
        <v>45936</v>
      </c>
      <c r="P8" s="1">
        <f ca="1"/>
        <v>100.015625</v>
      </c>
      <c r="Q8" s="96">
        <f ca="1"/>
        <v>45936</v>
      </c>
      <c r="R8" s="1">
        <f ca="1"/>
        <v>83.89</v>
      </c>
      <c r="S8" s="96">
        <f ca="1"/>
        <v>45936</v>
      </c>
      <c r="T8" s="1">
        <f ca="1"/>
        <v>99.6484375</v>
      </c>
    </row>
    <row r="9" spans="1:20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6">
        <f ca="1"/>
        <v>45937</v>
      </c>
      <c r="J9" s="1">
        <f ca="1"/>
        <v>111.4</v>
      </c>
      <c r="K9" s="96">
        <f ca="1"/>
        <v>45937</v>
      </c>
      <c r="L9" s="1">
        <f ca="1"/>
        <v>99.65234375</v>
      </c>
      <c r="M9" s="96">
        <f ca="1"/>
        <v>45937</v>
      </c>
      <c r="N9" s="1">
        <f ca="1"/>
        <v>101.0078125</v>
      </c>
      <c r="O9" s="96">
        <f ca="1"/>
        <v>45937</v>
      </c>
      <c r="P9" s="1">
        <f ca="1"/>
        <v>100.40625</v>
      </c>
      <c r="Q9" s="96">
        <f ca="1"/>
        <v>45937</v>
      </c>
      <c r="R9" s="1">
        <f ca="1"/>
        <v>84</v>
      </c>
      <c r="S9" s="96">
        <f ca="1"/>
        <v>45937</v>
      </c>
      <c r="T9" s="1">
        <f ca="1"/>
        <v>99.8671875</v>
      </c>
    </row>
    <row r="10" spans="1:20" ht="15" thickBot="1" x14ac:dyDescent="0.35">
      <c r="A10" s="16" t="s">
        <v>29</v>
      </c>
      <c r="B10" s="11" cm="1">
        <f t="array" ref="B10">_xll.BDP(B4,"px_last")</f>
        <v>111.46810000000001</v>
      </c>
      <c r="C10" s="21" cm="1">
        <f t="array" ref="C10">_xll.BDP(C4,"px_last")</f>
        <v>99.625</v>
      </c>
      <c r="D10" s="21" cm="1">
        <f t="array" ref="D10">_xll.BDP(D4,"px_last")</f>
        <v>101.078125</v>
      </c>
      <c r="E10" s="21" cm="1">
        <f t="array" ref="E10">_xll.BDP(E4,"px_last")</f>
        <v>100.734375</v>
      </c>
      <c r="F10" s="21" cm="1">
        <f t="array" ref="F10">_xll.BDP(F4,"px_last")</f>
        <v>84.034999999999997</v>
      </c>
      <c r="G10" s="22" cm="1">
        <f t="array" ref="G10">_xll.BDP(G4,"px_last")</f>
        <v>99.875</v>
      </c>
      <c r="H10" s="1"/>
      <c r="I10" s="96">
        <f ca="1"/>
        <v>45938</v>
      </c>
      <c r="J10" s="1">
        <f ca="1"/>
        <v>111.41500000000001</v>
      </c>
      <c r="K10" s="96">
        <f ca="1"/>
        <v>45938</v>
      </c>
      <c r="L10" s="1">
        <f ca="1"/>
        <v>99.57421875</v>
      </c>
      <c r="M10" s="96">
        <f ca="1"/>
        <v>45938</v>
      </c>
      <c r="N10" s="1">
        <f ca="1"/>
        <v>100.9921875</v>
      </c>
      <c r="O10" s="96">
        <f ca="1"/>
        <v>45938</v>
      </c>
      <c r="P10" s="1">
        <f ca="1"/>
        <v>100.515625</v>
      </c>
      <c r="Q10" s="96">
        <f ca="1"/>
        <v>45938</v>
      </c>
      <c r="R10" s="1">
        <f ca="1"/>
        <v>84.004999999999995</v>
      </c>
      <c r="S10" s="96">
        <f ca="1"/>
        <v>45938</v>
      </c>
      <c r="T10" s="1">
        <f ca="1"/>
        <v>99.8046875</v>
      </c>
    </row>
    <row r="11" spans="1:20" ht="15" thickBot="1" x14ac:dyDescent="0.35">
      <c r="C11" s="1"/>
      <c r="D11" s="1"/>
      <c r="E11" s="1"/>
      <c r="F11" s="1"/>
      <c r="G11" s="1"/>
      <c r="H11" s="1"/>
      <c r="I11" s="96"/>
      <c r="J11" s="1"/>
      <c r="K11" s="96"/>
      <c r="L11" s="1"/>
      <c r="M11" s="96"/>
      <c r="N11" s="1"/>
      <c r="O11" s="96"/>
      <c r="P11" s="1"/>
      <c r="Q11" s="96"/>
      <c r="R11" s="1"/>
      <c r="S11" s="96"/>
      <c r="T11" s="1"/>
    </row>
    <row r="12" spans="1:20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97"/>
      <c r="J12" s="85"/>
      <c r="K12" s="99" t="s">
        <v>1</v>
      </c>
      <c r="L12" s="93"/>
      <c r="M12" s="102"/>
      <c r="N12" s="83" t="s">
        <v>1</v>
      </c>
      <c r="O12" s="97"/>
      <c r="P12" s="85"/>
      <c r="Q12" s="101" t="s">
        <v>0</v>
      </c>
      <c r="R12" s="90"/>
      <c r="S12" s="104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98" t="s">
        <v>21</v>
      </c>
      <c r="J13" s="22" t="s">
        <v>20</v>
      </c>
      <c r="K13" s="100" t="s">
        <v>17</v>
      </c>
      <c r="L13" s="21" t="s">
        <v>21</v>
      </c>
      <c r="M13" s="103" t="s">
        <v>20</v>
      </c>
      <c r="N13" s="11" t="s">
        <v>17</v>
      </c>
      <c r="O13" s="98" t="s">
        <v>21</v>
      </c>
      <c r="P13" s="22" t="s">
        <v>20</v>
      </c>
      <c r="Q13" s="100" t="s">
        <v>17</v>
      </c>
      <c r="R13" s="21" t="s">
        <v>21</v>
      </c>
      <c r="S13" s="103" t="s">
        <v>20</v>
      </c>
      <c r="T13" s="16"/>
    </row>
    <row r="14" spans="1:20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15"/>
    </row>
    <row r="15" spans="1:20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106">
        <f>C15+D15-F15-G15-I15-J15-L15-M15-O15-P15+R15+S15</f>
        <v>-55382.275611917656</v>
      </c>
    </row>
    <row r="16" spans="1:20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106">
        <f t="shared" ref="T16:T26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106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106">
        <f t="shared" si="12"/>
        <v>56125.214644821666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106">
        <f t="shared" si="12"/>
        <v>39225.910170083109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106">
        <f t="shared" si="12"/>
        <v>15593.953784406411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106">
        <f t="shared" si="12"/>
        <v>12279.276684667464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106">
        <f t="shared" si="12"/>
        <v>42255.63945660241</v>
      </c>
    </row>
    <row r="23" spans="1:20" x14ac:dyDescent="0.3">
      <c r="A23" s="37">
        <v>45938</v>
      </c>
      <c r="B23" s="46">
        <v>111.41500000000001</v>
      </c>
      <c r="C23" s="47">
        <f t="shared" si="0"/>
        <v>148213.23960164472</v>
      </c>
      <c r="D23" s="47">
        <f t="shared" si="1"/>
        <v>-54608.124999999993</v>
      </c>
      <c r="E23" s="46">
        <v>99.56640625</v>
      </c>
      <c r="F23" s="47">
        <f t="shared" si="2"/>
        <v>30097.65625</v>
      </c>
      <c r="G23" s="48">
        <f t="shared" si="3"/>
        <v>-3502.497881401905</v>
      </c>
      <c r="H23" s="46">
        <v>100.9921875</v>
      </c>
      <c r="I23" s="47">
        <f t="shared" si="4"/>
        <v>30468.75</v>
      </c>
      <c r="J23" s="48">
        <f t="shared" si="5"/>
        <v>-12.959798177082121</v>
      </c>
      <c r="K23" s="46">
        <v>100.515625</v>
      </c>
      <c r="L23" s="47">
        <f t="shared" si="6"/>
        <v>80390.625</v>
      </c>
      <c r="M23" s="48">
        <f t="shared" si="7"/>
        <v>2011.7635416666672</v>
      </c>
      <c r="N23" s="46">
        <v>84.004999999999995</v>
      </c>
      <c r="O23" s="47">
        <f t="shared" si="8"/>
        <v>113344.86667063937</v>
      </c>
      <c r="P23" s="48">
        <f t="shared" si="9"/>
        <v>-76374.999999999985</v>
      </c>
      <c r="Q23" s="46">
        <v>99.8046875</v>
      </c>
      <c r="R23" s="47">
        <f t="shared" si="10"/>
        <v>111015.62500000001</v>
      </c>
      <c r="S23" s="48">
        <f t="shared" si="11"/>
        <v>-10766.481439887139</v>
      </c>
      <c r="T23" s="106">
        <f t="shared" si="12"/>
        <v>17431.054379030538</v>
      </c>
    </row>
    <row r="24" spans="1:20" x14ac:dyDescent="0.3">
      <c r="A24" s="37">
        <v>45939</v>
      </c>
      <c r="B24" s="46"/>
      <c r="C24" s="47"/>
      <c r="D24" s="47"/>
      <c r="E24" s="46"/>
      <c r="F24" s="47"/>
      <c r="G24" s="48"/>
      <c r="H24" s="46"/>
      <c r="I24" s="47"/>
      <c r="J24" s="48"/>
      <c r="K24" s="46"/>
      <c r="L24" s="47"/>
      <c r="M24" s="48"/>
      <c r="N24" s="46"/>
      <c r="O24" s="47"/>
      <c r="P24" s="48"/>
      <c r="Q24" s="46"/>
      <c r="R24" s="47"/>
      <c r="S24" s="48"/>
      <c r="T24" s="106"/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106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106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106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106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106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106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106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92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94" cm="1">
        <f t="array" aca="1" ref="B45:C53" ca="1">_xll.BDH($B$4, "PX_LAST, ", B43, "")</f>
        <v>45926</v>
      </c>
      <c r="C45" s="1">
        <f ca="1"/>
        <v>111.21</v>
      </c>
      <c r="D45" s="94" cm="1">
        <f t="array" aca="1" ref="D45:E53" ca="1">_xll.BDH($C$4, "PX_LAST, ", B43, "")</f>
        <v>45926</v>
      </c>
      <c r="E45" s="47">
        <f ca="1"/>
        <v>99.36328125</v>
      </c>
      <c r="F45" s="94" cm="1">
        <f t="array" aca="1" ref="F45:G53" ca="1">_xll.BDH($D$4, "PX_LAST, ", B43, "")</f>
        <v>45926</v>
      </c>
      <c r="G45" s="1">
        <f ca="1"/>
        <v>100.5859375</v>
      </c>
      <c r="H45" s="53" cm="1">
        <f t="array" aca="1" ref="H45:I53" ca="1">_xll.BDH($E$4, "PX_LAST, ", B43, "")</f>
        <v>45926</v>
      </c>
      <c r="I45" s="55">
        <f ca="1"/>
        <v>100</v>
      </c>
      <c r="J45" s="53" cm="1">
        <f t="array" aca="1" ref="J45:K53" ca="1">_xll.BDH($F$4, "PX_LAST, ", B43, "")</f>
        <v>45926</v>
      </c>
      <c r="K45" s="55">
        <f ca="1"/>
        <v>83.93</v>
      </c>
      <c r="L45" s="53" cm="1">
        <f t="array" aca="1" ref="L45:M53" ca="1">_xll.BDH($G$4, "PX_LAST, ", B43, "")</f>
        <v>45926</v>
      </c>
      <c r="M45" s="55">
        <f ca="1"/>
        <v>99.4921875</v>
      </c>
      <c r="R45" s="58"/>
      <c r="S45" s="58"/>
      <c r="T45" s="58"/>
    </row>
    <row r="46" spans="1:20" x14ac:dyDescent="0.3">
      <c r="B46" s="95">
        <f ca="1"/>
        <v>45929</v>
      </c>
      <c r="C46" s="60">
        <f ca="1"/>
        <v>111.58</v>
      </c>
      <c r="D46" s="95">
        <f ca="1"/>
        <v>45929</v>
      </c>
      <c r="E46" s="60">
        <f ca="1"/>
        <v>99.50390625</v>
      </c>
      <c r="F46" s="95">
        <f ca="1"/>
        <v>45929</v>
      </c>
      <c r="G46" s="55">
        <f ca="1"/>
        <v>100.8828125</v>
      </c>
      <c r="H46" s="78">
        <f ca="1"/>
        <v>45929</v>
      </c>
      <c r="I46" s="55">
        <f ca="1"/>
        <v>100.71875</v>
      </c>
      <c r="J46" s="78">
        <f ca="1"/>
        <v>45929</v>
      </c>
      <c r="K46" s="60">
        <f ca="1"/>
        <v>84.11</v>
      </c>
      <c r="L46" s="78">
        <f ca="1"/>
        <v>45929</v>
      </c>
      <c r="M46" s="55">
        <f ca="1"/>
        <v>99.7265625</v>
      </c>
    </row>
    <row r="47" spans="1:20" x14ac:dyDescent="0.3">
      <c r="B47" s="95">
        <f ca="1"/>
        <v>45930</v>
      </c>
      <c r="C47" s="60">
        <f ca="1"/>
        <v>111.47</v>
      </c>
      <c r="D47" s="95">
        <f ca="1"/>
        <v>45930</v>
      </c>
      <c r="E47" s="60">
        <f ca="1"/>
        <v>99.47265625</v>
      </c>
      <c r="F47" s="95">
        <f ca="1"/>
        <v>45930</v>
      </c>
      <c r="G47" s="55">
        <f ca="1"/>
        <v>100.7890625</v>
      </c>
      <c r="H47" s="78">
        <f ca="1"/>
        <v>45930</v>
      </c>
      <c r="I47" s="55">
        <f ca="1"/>
        <v>100.28125</v>
      </c>
      <c r="J47" s="78">
        <f ca="1"/>
        <v>45930</v>
      </c>
      <c r="K47" s="60">
        <f ca="1"/>
        <v>84.11</v>
      </c>
      <c r="L47" s="78">
        <f ca="1"/>
        <v>45930</v>
      </c>
      <c r="M47" s="55">
        <f ca="1"/>
        <v>99.6640625</v>
      </c>
    </row>
    <row r="48" spans="1:20" x14ac:dyDescent="0.3">
      <c r="B48" s="95">
        <f ca="1"/>
        <v>45931</v>
      </c>
      <c r="C48" s="60">
        <f ca="1"/>
        <v>111.51</v>
      </c>
      <c r="D48" s="95">
        <f ca="1"/>
        <v>45931</v>
      </c>
      <c r="E48" s="60">
        <f ca="1"/>
        <v>99.78515625</v>
      </c>
      <c r="F48" s="95">
        <f ca="1"/>
        <v>45931</v>
      </c>
      <c r="G48" s="55">
        <f ca="1"/>
        <v>101.2109375</v>
      </c>
      <c r="H48" s="78">
        <f ca="1"/>
        <v>45931</v>
      </c>
      <c r="I48" s="55">
        <f ca="1"/>
        <v>100.6328125</v>
      </c>
      <c r="J48" s="78">
        <f ca="1"/>
        <v>45931</v>
      </c>
      <c r="K48" s="60">
        <f ca="1"/>
        <v>84.07</v>
      </c>
      <c r="L48" s="78">
        <f ca="1"/>
        <v>45931</v>
      </c>
      <c r="M48" s="55">
        <f ca="1"/>
        <v>100.0390625</v>
      </c>
    </row>
    <row r="49" spans="2:13" x14ac:dyDescent="0.3">
      <c r="B49" s="95">
        <f ca="1"/>
        <v>45932</v>
      </c>
      <c r="C49" s="60">
        <f ca="1"/>
        <v>111.69</v>
      </c>
      <c r="D49" s="95">
        <f ca="1"/>
        <v>45932</v>
      </c>
      <c r="E49" s="60">
        <f ca="1"/>
        <v>99.79296875</v>
      </c>
      <c r="F49" s="95">
        <f ca="1"/>
        <v>45932</v>
      </c>
      <c r="G49" s="55">
        <f ca="1"/>
        <v>101.3359375</v>
      </c>
      <c r="H49" s="78">
        <f ca="1"/>
        <v>45932</v>
      </c>
      <c r="I49" s="55">
        <f ca="1"/>
        <v>100.96875</v>
      </c>
      <c r="J49" s="78">
        <f ca="1"/>
        <v>45932</v>
      </c>
      <c r="K49" s="60">
        <f ca="1"/>
        <v>84.16</v>
      </c>
      <c r="L49" s="78">
        <f ca="1"/>
        <v>45932</v>
      </c>
      <c r="M49" s="55">
        <f ca="1"/>
        <v>100.0859375</v>
      </c>
    </row>
    <row r="50" spans="2:13" x14ac:dyDescent="0.3">
      <c r="B50" s="95">
        <f ca="1"/>
        <v>45933</v>
      </c>
      <c r="C50" s="60">
        <f ca="1"/>
        <v>111.55</v>
      </c>
      <c r="D50" s="95">
        <f ca="1"/>
        <v>45933</v>
      </c>
      <c r="E50" s="60">
        <f ca="1"/>
        <v>99.58984375</v>
      </c>
      <c r="F50" s="95">
        <f ca="1"/>
        <v>45933</v>
      </c>
      <c r="G50" s="55">
        <f ca="1"/>
        <v>101.0390625</v>
      </c>
      <c r="H50" s="78">
        <f ca="1"/>
        <v>45933</v>
      </c>
      <c r="I50" s="55">
        <f ca="1"/>
        <v>100.59375</v>
      </c>
      <c r="J50" s="78">
        <f ca="1"/>
        <v>45933</v>
      </c>
      <c r="K50" s="60">
        <f ca="1"/>
        <v>84.06</v>
      </c>
      <c r="L50" s="78">
        <f ca="1"/>
        <v>45933</v>
      </c>
      <c r="M50" s="55">
        <f ca="1"/>
        <v>99.8203125</v>
      </c>
    </row>
    <row r="51" spans="2:13" x14ac:dyDescent="0.3">
      <c r="B51" s="95">
        <f ca="1"/>
        <v>45936</v>
      </c>
      <c r="C51" s="60">
        <f ca="1"/>
        <v>111.19</v>
      </c>
      <c r="D51" s="95">
        <f ca="1"/>
        <v>45936</v>
      </c>
      <c r="E51" s="60">
        <f ca="1"/>
        <v>99.50390625</v>
      </c>
      <c r="F51" s="95">
        <f ca="1"/>
        <v>45936</v>
      </c>
      <c r="G51" s="55">
        <f ca="1"/>
        <v>100.765625</v>
      </c>
      <c r="H51" s="78">
        <f ca="1"/>
        <v>45936</v>
      </c>
      <c r="I51" s="55">
        <f ca="1"/>
        <v>100.015625</v>
      </c>
      <c r="J51" s="78">
        <f ca="1"/>
        <v>45936</v>
      </c>
      <c r="K51" s="60">
        <f ca="1"/>
        <v>83.89</v>
      </c>
      <c r="L51" s="78">
        <f ca="1"/>
        <v>45936</v>
      </c>
      <c r="M51" s="55">
        <f ca="1"/>
        <v>99.6484375</v>
      </c>
    </row>
    <row r="52" spans="2:13" x14ac:dyDescent="0.3">
      <c r="B52" s="95">
        <f ca="1"/>
        <v>45937</v>
      </c>
      <c r="C52" s="60">
        <f ca="1"/>
        <v>111.4</v>
      </c>
      <c r="D52" s="95">
        <f ca="1"/>
        <v>45937</v>
      </c>
      <c r="E52" s="60">
        <f ca="1"/>
        <v>99.65234375</v>
      </c>
      <c r="F52" s="95">
        <f ca="1"/>
        <v>45937</v>
      </c>
      <c r="G52" s="55">
        <f ca="1"/>
        <v>101.0078125</v>
      </c>
      <c r="H52" s="78">
        <f ca="1"/>
        <v>45937</v>
      </c>
      <c r="I52" s="55">
        <f ca="1"/>
        <v>100.40625</v>
      </c>
      <c r="J52" s="78">
        <f ca="1"/>
        <v>45937</v>
      </c>
      <c r="K52" s="60">
        <f ca="1"/>
        <v>84</v>
      </c>
      <c r="L52" s="78">
        <f ca="1"/>
        <v>45937</v>
      </c>
      <c r="M52" s="55">
        <f ca="1"/>
        <v>99.8671875</v>
      </c>
    </row>
    <row r="53" spans="2:13" x14ac:dyDescent="0.3">
      <c r="B53" s="95">
        <f ca="1"/>
        <v>45938</v>
      </c>
      <c r="C53" s="60">
        <f ca="1"/>
        <v>111.41500000000001</v>
      </c>
      <c r="D53" s="95">
        <f ca="1"/>
        <v>45938</v>
      </c>
      <c r="E53" s="60">
        <f ca="1"/>
        <v>99.56640625</v>
      </c>
      <c r="F53" s="95">
        <f ca="1"/>
        <v>45938</v>
      </c>
      <c r="G53" s="55">
        <f ca="1"/>
        <v>100.9921875</v>
      </c>
      <c r="H53" s="78">
        <f ca="1"/>
        <v>45938</v>
      </c>
      <c r="I53" s="55">
        <f ca="1"/>
        <v>100.515625</v>
      </c>
      <c r="J53" s="78">
        <f ca="1"/>
        <v>45938</v>
      </c>
      <c r="K53" s="60">
        <f ca="1"/>
        <v>84.004999999999995</v>
      </c>
      <c r="L53" s="78">
        <f ca="1"/>
        <v>45938</v>
      </c>
      <c r="M53" s="55">
        <f ca="1"/>
        <v>99.8046875</v>
      </c>
    </row>
    <row r="54" spans="2:13" x14ac:dyDescent="0.3">
      <c r="B54" s="95"/>
      <c r="D54" s="95"/>
      <c r="F54" s="95"/>
      <c r="H54" s="78"/>
      <c r="J54" s="78"/>
      <c r="L54" s="78"/>
    </row>
    <row r="55" spans="2:13" x14ac:dyDescent="0.3">
      <c r="B55" s="95"/>
      <c r="D55" s="95"/>
      <c r="F55" s="95"/>
      <c r="H55" s="78"/>
      <c r="J55" s="78"/>
      <c r="L55" s="78"/>
    </row>
    <row r="56" spans="2:13" x14ac:dyDescent="0.3">
      <c r="B56" s="95"/>
      <c r="D56" s="95"/>
      <c r="F56" s="95"/>
      <c r="H56" s="78"/>
      <c r="J56" s="78"/>
      <c r="L56" s="78"/>
    </row>
    <row r="57" spans="2:13" x14ac:dyDescent="0.3">
      <c r="B57" s="95"/>
      <c r="D57" s="95"/>
      <c r="F57" s="95"/>
      <c r="H57" s="78"/>
      <c r="J57" s="78"/>
      <c r="L57" s="78"/>
    </row>
    <row r="58" spans="2:13" x14ac:dyDescent="0.3">
      <c r="B58" s="95"/>
      <c r="D58" s="95"/>
      <c r="F58" s="95"/>
      <c r="H58" s="78"/>
      <c r="J58" s="78"/>
      <c r="L58" s="78"/>
    </row>
    <row r="59" spans="2:13" x14ac:dyDescent="0.3">
      <c r="B59" s="95"/>
      <c r="D59" s="95"/>
      <c r="F59" s="95"/>
      <c r="H59" s="78"/>
      <c r="J59" s="78"/>
      <c r="L59" s="78"/>
    </row>
    <row r="60" spans="2:13" x14ac:dyDescent="0.3">
      <c r="B60" s="95"/>
      <c r="D60" s="95"/>
      <c r="F60" s="95"/>
      <c r="H60" s="78"/>
      <c r="J60" s="78"/>
      <c r="L60" s="78"/>
    </row>
    <row r="61" spans="2:13" x14ac:dyDescent="0.3">
      <c r="B61" s="95"/>
      <c r="D61" s="95"/>
      <c r="F61" s="95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B12:D12"/>
    <mergeCell ref="E12:G12"/>
    <mergeCell ref="H12:J12"/>
    <mergeCell ref="K12:M12"/>
    <mergeCell ref="N12:P12"/>
    <mergeCell ref="Q12:S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2025-10-08T17:56:49Z</dcterms:modified>
</cp:coreProperties>
</file>