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F70DC923-2515-451C-B91D-7CF6A7E4545B}" xr6:coauthVersionLast="47" xr6:coauthVersionMax="47" xr10:uidLastSave="{00000000-0000-0000-0000-000000000000}"/>
  <bookViews>
    <workbookView xWindow="-108" yWindow="-108" windowWidth="23256" windowHeight="12456" tabRatio="916" firstSheet="8" activeTab="8" xr2:uid="{00000000-000D-0000-FFFF-FFFF00000000}"/>
  </bookViews>
  <sheets>
    <sheet name="Summary" sheetId="29" r:id="rId1"/>
    <sheet name="ACAFP Basis" sheetId="32" r:id="rId2"/>
    <sheet name="EU Defence vs Oil" sheetId="2" r:id="rId3"/>
    <sheet name="EU Insurance CDS RV" sheetId="3" r:id="rId4"/>
    <sheet name="Barclays" sheetId="5" r:id="rId5"/>
    <sheet name="KSA RV" sheetId="8" r:id="rId6"/>
    <sheet name="EU Banks CDS RV" sheetId="9" r:id="rId7"/>
    <sheet name="EU ETF Compression" sheetId="10" r:id="rId8"/>
    <sheet name="US ETF Compression" sheetId="12" r:id="rId9"/>
    <sheet name="US IG Cash Curve" sheetId="14" r:id="rId10"/>
    <sheet name="Not_Live_BOFA Basis" sheetId="17" r:id="rId11"/>
    <sheet name="CDX IG vs SPX Puts" sheetId="19" r:id="rId12"/>
    <sheet name="New_CDX IG vs SPX Puts" sheetId="33" r:id="rId13"/>
    <sheet name="ETF Compression" sheetId="24" r:id="rId14"/>
    <sheet name="IHYG vs Xover" sheetId="25" r:id="rId15"/>
    <sheet name="XCCY AT1 HSBC" sheetId="26" r:id="rId16"/>
    <sheet name="XCCY NPS DB" sheetId="28" r:id="rId17"/>
    <sheet name="ACAFP vs SOCGEN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0" l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15" i="8"/>
  <c r="B15" i="8" s="1"/>
  <c r="P1" i="9" a="1"/>
  <c r="P1" i="9" s="1"/>
  <c r="A15" i="9" s="1"/>
  <c r="A16" i="9" s="1"/>
  <c r="A17" i="9" s="1"/>
  <c r="A18" i="9" s="1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Y58" i="10"/>
  <c r="Y59" i="10"/>
  <c r="Y60" i="10"/>
  <c r="Y61" i="10"/>
  <c r="Y62" i="10"/>
  <c r="Y63" i="10"/>
  <c r="Y64" i="10"/>
  <c r="Y65" i="10"/>
  <c r="Y66" i="10"/>
  <c r="Y67" i="10"/>
  <c r="Y68" i="10"/>
  <c r="Y69" i="10"/>
  <c r="Y70" i="10"/>
  <c r="Y71" i="10"/>
  <c r="Y72" i="10"/>
  <c r="Y73" i="10"/>
  <c r="Y74" i="10"/>
  <c r="Y75" i="10"/>
  <c r="Y76" i="10"/>
  <c r="Y77" i="10"/>
  <c r="Y78" i="10"/>
  <c r="Y79" i="10"/>
  <c r="Y80" i="10"/>
  <c r="Y81" i="10"/>
  <c r="Y82" i="10"/>
  <c r="Y83" i="10"/>
  <c r="Y84" i="10"/>
  <c r="Y85" i="10"/>
  <c r="Y86" i="10"/>
  <c r="Y87" i="10"/>
  <c r="Y88" i="10"/>
  <c r="Y89" i="10"/>
  <c r="Y90" i="10"/>
  <c r="Y91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5" i="10"/>
  <c r="Y106" i="10"/>
  <c r="Y107" i="10"/>
  <c r="Y108" i="10"/>
  <c r="Y109" i="10"/>
  <c r="Y110" i="10"/>
  <c r="Y111" i="10"/>
  <c r="Y112" i="10"/>
  <c r="Y113" i="10"/>
  <c r="Y114" i="10"/>
  <c r="Y115" i="10"/>
  <c r="Y116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2" i="10"/>
  <c r="Y133" i="10"/>
  <c r="Y134" i="10"/>
  <c r="Y135" i="10"/>
  <c r="Y136" i="10"/>
  <c r="Y137" i="10"/>
  <c r="Y138" i="10"/>
  <c r="Y139" i="10"/>
  <c r="Y140" i="10"/>
  <c r="Y141" i="10"/>
  <c r="Y142" i="10"/>
  <c r="Y143" i="10"/>
  <c r="Y144" i="10"/>
  <c r="Y145" i="10"/>
  <c r="Y146" i="10"/>
  <c r="Y147" i="10"/>
  <c r="Y148" i="10"/>
  <c r="Y149" i="10"/>
  <c r="Y150" i="10"/>
  <c r="Y151" i="10"/>
  <c r="Y152" i="10"/>
  <c r="Y153" i="10"/>
  <c r="Y154" i="10"/>
  <c r="Y155" i="10"/>
  <c r="Y156" i="10"/>
  <c r="Y157" i="10"/>
  <c r="Y158" i="10"/>
  <c r="Y159" i="10"/>
  <c r="Y160" i="10"/>
  <c r="Y161" i="10"/>
  <c r="Y162" i="10"/>
  <c r="Y163" i="10"/>
  <c r="Y164" i="10"/>
  <c r="Y165" i="10"/>
  <c r="Y166" i="10"/>
  <c r="Y167" i="10"/>
  <c r="Y168" i="10"/>
  <c r="Y169" i="10"/>
  <c r="Y170" i="10"/>
  <c r="Y171" i="10"/>
  <c r="Y172" i="10"/>
  <c r="Y173" i="10"/>
  <c r="Y174" i="10"/>
  <c r="Y175" i="10"/>
  <c r="Y176" i="10"/>
  <c r="Y177" i="10"/>
  <c r="Y178" i="10"/>
  <c r="Y179" i="10"/>
  <c r="Y180" i="10"/>
  <c r="Y181" i="10"/>
  <c r="Y182" i="10"/>
  <c r="Y183" i="10"/>
  <c r="Y184" i="10"/>
  <c r="Y185" i="10"/>
  <c r="Y186" i="10"/>
  <c r="Y187" i="10"/>
  <c r="Y188" i="10"/>
  <c r="Y189" i="10"/>
  <c r="Y190" i="10"/>
  <c r="Y191" i="10"/>
  <c r="Y192" i="10"/>
  <c r="Y193" i="10"/>
  <c r="Y194" i="10"/>
  <c r="Y195" i="10"/>
  <c r="Y196" i="10"/>
  <c r="Y197" i="10"/>
  <c r="Y198" i="10"/>
  <c r="Y199" i="10"/>
  <c r="Y200" i="10"/>
  <c r="Y201" i="10"/>
  <c r="Y202" i="10"/>
  <c r="Y203" i="10"/>
  <c r="Y204" i="10"/>
  <c r="Y205" i="10"/>
  <c r="Y206" i="10"/>
  <c r="Y207" i="10"/>
  <c r="Y208" i="10"/>
  <c r="Y209" i="10"/>
  <c r="Y210" i="10"/>
  <c r="Y211" i="10"/>
  <c r="Y212" i="10"/>
  <c r="Y213" i="10"/>
  <c r="Y214" i="10"/>
  <c r="Y215" i="10"/>
  <c r="Y216" i="10"/>
  <c r="Y217" i="10"/>
  <c r="Y218" i="10"/>
  <c r="Y219" i="10"/>
  <c r="Y220" i="10"/>
  <c r="Y221" i="10"/>
  <c r="Y222" i="10"/>
  <c r="Y223" i="10"/>
  <c r="Y224" i="10"/>
  <c r="Y225" i="10"/>
  <c r="Y226" i="10"/>
  <c r="Y227" i="10"/>
  <c r="Y228" i="10"/>
  <c r="Y229" i="10"/>
  <c r="Y230" i="10"/>
  <c r="Y231" i="10"/>
  <c r="Y232" i="10"/>
  <c r="Y233" i="10"/>
  <c r="Y234" i="10"/>
  <c r="Y235" i="10"/>
  <c r="Y236" i="10"/>
  <c r="Y237" i="10"/>
  <c r="Y238" i="10"/>
  <c r="Y239" i="10"/>
  <c r="Y240" i="10"/>
  <c r="Y241" i="10"/>
  <c r="Y242" i="10"/>
  <c r="Y243" i="10"/>
  <c r="Y244" i="10"/>
  <c r="Y245" i="10"/>
  <c r="Y246" i="10"/>
  <c r="Y247" i="10"/>
  <c r="Y248" i="10"/>
  <c r="Y249" i="10"/>
  <c r="Y250" i="10"/>
  <c r="Y251" i="10"/>
  <c r="Y252" i="10"/>
  <c r="Y253" i="10"/>
  <c r="Y254" i="10"/>
  <c r="Y255" i="10"/>
  <c r="Y256" i="10"/>
  <c r="Y257" i="10"/>
  <c r="Y258" i="10"/>
  <c r="Y259" i="10"/>
  <c r="Y260" i="10"/>
  <c r="Y261" i="10"/>
  <c r="Y262" i="10"/>
  <c r="Y263" i="10"/>
  <c r="Y264" i="10"/>
  <c r="Y265" i="10"/>
  <c r="Y266" i="10"/>
  <c r="Y267" i="10"/>
  <c r="Y268" i="10"/>
  <c r="Y269" i="10"/>
  <c r="Y270" i="10"/>
  <c r="Y271" i="10"/>
  <c r="Y272" i="10"/>
  <c r="Y273" i="10"/>
  <c r="Y274" i="10"/>
  <c r="Y275" i="10"/>
  <c r="Y276" i="10"/>
  <c r="Y277" i="10"/>
  <c r="Y278" i="10"/>
  <c r="Y279" i="10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7" i="10"/>
  <c r="Y298" i="10"/>
  <c r="Y299" i="10"/>
  <c r="Y300" i="10"/>
  <c r="Y301" i="10"/>
  <c r="Y302" i="10"/>
  <c r="Y303" i="10"/>
  <c r="Y304" i="10"/>
  <c r="Y305" i="10"/>
  <c r="Y306" i="10"/>
  <c r="Y307" i="10"/>
  <c r="Y308" i="10"/>
  <c r="Y309" i="10"/>
  <c r="Y310" i="10"/>
  <c r="Y311" i="10"/>
  <c r="Y312" i="10"/>
  <c r="Y313" i="10"/>
  <c r="Y314" i="10"/>
  <c r="Y315" i="10"/>
  <c r="Y316" i="10"/>
  <c r="Y317" i="10"/>
  <c r="Y318" i="10"/>
  <c r="Y319" i="10"/>
  <c r="Y320" i="10"/>
  <c r="Y321" i="10"/>
  <c r="Y322" i="10"/>
  <c r="Y323" i="10"/>
  <c r="Y324" i="10"/>
  <c r="Y325" i="10"/>
  <c r="Y326" i="10"/>
  <c r="Y327" i="10"/>
  <c r="Y328" i="10"/>
  <c r="Y329" i="10"/>
  <c r="Y330" i="10"/>
  <c r="Y331" i="10"/>
  <c r="Y332" i="10"/>
  <c r="Y333" i="10"/>
  <c r="Y334" i="10"/>
  <c r="Y335" i="10"/>
  <c r="Y336" i="10"/>
  <c r="Y337" i="10"/>
  <c r="Y338" i="10"/>
  <c r="Y339" i="10"/>
  <c r="Y340" i="10"/>
  <c r="Y341" i="10"/>
  <c r="Y342" i="10"/>
  <c r="Y343" i="10"/>
  <c r="Y344" i="10"/>
  <c r="Y345" i="10"/>
  <c r="Y346" i="10"/>
  <c r="Y347" i="10"/>
  <c r="Y348" i="10"/>
  <c r="Y349" i="10"/>
  <c r="Y350" i="10"/>
  <c r="Y351" i="10"/>
  <c r="Y352" i="10"/>
  <c r="Y353" i="10"/>
  <c r="Y354" i="10"/>
  <c r="Y355" i="10"/>
  <c r="Y356" i="10"/>
  <c r="Y357" i="10"/>
  <c r="Y358" i="10"/>
  <c r="Y359" i="10"/>
  <c r="Y360" i="10"/>
  <c r="Y361" i="10"/>
  <c r="Y362" i="10"/>
  <c r="Y363" i="10"/>
  <c r="Y364" i="10"/>
  <c r="Y365" i="10"/>
  <c r="Y366" i="10"/>
  <c r="Y367" i="10"/>
  <c r="Y368" i="10"/>
  <c r="Y369" i="10"/>
  <c r="Y370" i="10"/>
  <c r="Y371" i="10"/>
  <c r="Y372" i="10"/>
  <c r="Y373" i="10"/>
  <c r="Y374" i="10"/>
  <c r="Y375" i="10"/>
  <c r="Y376" i="10"/>
  <c r="Y377" i="10"/>
  <c r="Y378" i="10"/>
  <c r="Y379" i="10"/>
  <c r="Y380" i="10"/>
  <c r="Y381" i="10"/>
  <c r="Y382" i="10"/>
  <c r="Y383" i="10"/>
  <c r="Y384" i="10"/>
  <c r="Y385" i="10"/>
  <c r="Y386" i="10"/>
  <c r="Y387" i="10"/>
  <c r="Y388" i="10"/>
  <c r="Y389" i="10"/>
  <c r="Y390" i="10"/>
  <c r="Y391" i="10"/>
  <c r="Y392" i="10"/>
  <c r="Y393" i="10"/>
  <c r="Y394" i="10"/>
  <c r="Y395" i="10"/>
  <c r="Y396" i="10"/>
  <c r="Y397" i="10"/>
  <c r="Y398" i="10"/>
  <c r="Y399" i="10"/>
  <c r="Y400" i="10"/>
  <c r="Y401" i="10"/>
  <c r="Y402" i="10"/>
  <c r="Y403" i="10"/>
  <c r="Y404" i="10"/>
  <c r="Y405" i="10"/>
  <c r="Y406" i="10"/>
  <c r="Y407" i="10"/>
  <c r="Y408" i="10"/>
  <c r="Y409" i="10"/>
  <c r="Y410" i="10"/>
  <c r="Y411" i="10"/>
  <c r="Y412" i="10"/>
  <c r="Y413" i="10"/>
  <c r="Y414" i="10"/>
  <c r="Y415" i="10"/>
  <c r="Y416" i="10"/>
  <c r="Y417" i="10"/>
  <c r="Y418" i="10"/>
  <c r="Y419" i="10"/>
  <c r="Y420" i="10"/>
  <c r="Y421" i="10"/>
  <c r="Y422" i="10"/>
  <c r="Y423" i="10"/>
  <c r="Y424" i="10"/>
  <c r="Y425" i="10"/>
  <c r="Y426" i="10"/>
  <c r="Y427" i="10"/>
  <c r="Y428" i="10"/>
  <c r="Y429" i="10"/>
  <c r="Y430" i="10"/>
  <c r="Y431" i="10"/>
  <c r="Y432" i="10"/>
  <c r="Y433" i="10"/>
  <c r="Y434" i="10"/>
  <c r="Y435" i="10"/>
  <c r="Y436" i="10"/>
  <c r="Y437" i="10"/>
  <c r="Y438" i="10"/>
  <c r="Y439" i="10"/>
  <c r="Y440" i="10"/>
  <c r="Y441" i="10"/>
  <c r="Y442" i="10"/>
  <c r="Y443" i="10"/>
  <c r="Y444" i="10"/>
  <c r="Y445" i="10"/>
  <c r="Y446" i="10"/>
  <c r="Y447" i="10"/>
  <c r="Y448" i="10"/>
  <c r="Y449" i="10"/>
  <c r="Y450" i="10"/>
  <c r="Y451" i="10"/>
  <c r="Y452" i="10"/>
  <c r="Y453" i="10"/>
  <c r="Y454" i="10"/>
  <c r="Y455" i="10"/>
  <c r="Y456" i="10"/>
  <c r="Y457" i="10"/>
  <c r="Y458" i="10"/>
  <c r="Y459" i="10"/>
  <c r="Y460" i="10"/>
  <c r="Y461" i="10"/>
  <c r="Y462" i="10"/>
  <c r="Y463" i="10"/>
  <c r="Y464" i="10"/>
  <c r="Y465" i="10"/>
  <c r="Y466" i="10"/>
  <c r="Y467" i="10"/>
  <c r="Y468" i="10"/>
  <c r="Y469" i="10"/>
  <c r="Y470" i="10"/>
  <c r="Y471" i="10"/>
  <c r="Y472" i="10"/>
  <c r="Y473" i="10"/>
  <c r="Y474" i="10"/>
  <c r="Y475" i="10"/>
  <c r="Y476" i="10"/>
  <c r="Y477" i="10"/>
  <c r="Y478" i="10"/>
  <c r="Y479" i="10"/>
  <c r="Y480" i="10"/>
  <c r="Y481" i="10"/>
  <c r="Y482" i="10"/>
  <c r="Y483" i="10"/>
  <c r="Y484" i="10"/>
  <c r="Y485" i="10"/>
  <c r="Y486" i="10"/>
  <c r="Y487" i="10"/>
  <c r="Y488" i="10"/>
  <c r="Y489" i="10"/>
  <c r="Y490" i="10"/>
  <c r="Y491" i="10"/>
  <c r="Y492" i="10"/>
  <c r="Y493" i="10"/>
  <c r="Y494" i="10"/>
  <c r="Y495" i="10"/>
  <c r="Y496" i="10"/>
  <c r="Y497" i="10"/>
  <c r="Y498" i="10"/>
  <c r="Y499" i="10"/>
  <c r="Y500" i="10"/>
  <c r="Y501" i="10"/>
  <c r="Y502" i="10"/>
  <c r="Y503" i="10"/>
  <c r="Y504" i="10"/>
  <c r="Y505" i="10"/>
  <c r="Y506" i="10"/>
  <c r="Y507" i="10"/>
  <c r="Y508" i="10"/>
  <c r="Y509" i="10"/>
  <c r="Y510" i="10"/>
  <c r="Y511" i="10"/>
  <c r="Y512" i="10"/>
  <c r="Y513" i="10"/>
  <c r="Y514" i="10"/>
  <c r="Y515" i="10"/>
  <c r="Y516" i="10"/>
  <c r="Y517" i="10"/>
  <c r="Y518" i="10"/>
  <c r="Y519" i="10"/>
  <c r="Y520" i="10"/>
  <c r="Y521" i="10"/>
  <c r="Y522" i="10"/>
  <c r="Y523" i="10"/>
  <c r="Y524" i="10"/>
  <c r="Y525" i="10"/>
  <c r="Y526" i="10"/>
  <c r="Y527" i="10"/>
  <c r="Y528" i="10"/>
  <c r="Y529" i="10"/>
  <c r="Y530" i="10"/>
  <c r="Y531" i="10"/>
  <c r="Y532" i="10"/>
  <c r="Y533" i="10"/>
  <c r="Y534" i="10"/>
  <c r="Y535" i="10"/>
  <c r="Y536" i="10"/>
  <c r="Y537" i="10"/>
  <c r="Y538" i="10"/>
  <c r="Y539" i="10"/>
  <c r="Y540" i="10"/>
  <c r="Y541" i="10"/>
  <c r="Y542" i="10"/>
  <c r="Y543" i="10"/>
  <c r="Y544" i="10"/>
  <c r="Y545" i="10"/>
  <c r="Y546" i="10"/>
  <c r="Y547" i="10"/>
  <c r="Y548" i="10"/>
  <c r="Y549" i="10"/>
  <c r="Y550" i="10"/>
  <c r="Y551" i="10"/>
  <c r="Y552" i="10"/>
  <c r="Y553" i="10"/>
  <c r="Y554" i="10"/>
  <c r="Y555" i="10"/>
  <c r="Y556" i="10"/>
  <c r="Y557" i="10"/>
  <c r="Y558" i="10"/>
  <c r="Y559" i="10"/>
  <c r="Y560" i="10"/>
  <c r="Y561" i="10"/>
  <c r="Y562" i="10"/>
  <c r="Y563" i="10"/>
  <c r="Y564" i="10"/>
  <c r="Y565" i="10"/>
  <c r="Y566" i="10"/>
  <c r="Y567" i="10"/>
  <c r="Y568" i="10"/>
  <c r="Y569" i="10"/>
  <c r="Y570" i="10"/>
  <c r="Y571" i="10"/>
  <c r="Y572" i="10"/>
  <c r="Y573" i="10"/>
  <c r="Y574" i="10"/>
  <c r="Y575" i="10"/>
  <c r="Y576" i="10"/>
  <c r="Y577" i="10"/>
  <c r="Y578" i="10"/>
  <c r="Y579" i="10"/>
  <c r="Y580" i="10"/>
  <c r="Y581" i="10"/>
  <c r="Y582" i="10"/>
  <c r="Y583" i="10"/>
  <c r="Y584" i="10"/>
  <c r="Y585" i="10"/>
  <c r="Y586" i="10"/>
  <c r="Y587" i="10"/>
  <c r="Y588" i="10"/>
  <c r="Y589" i="10"/>
  <c r="Y590" i="10"/>
  <c r="Y591" i="10"/>
  <c r="Y592" i="10"/>
  <c r="Y593" i="10"/>
  <c r="Y594" i="10"/>
  <c r="Y595" i="10"/>
  <c r="Y596" i="10"/>
  <c r="Y597" i="10"/>
  <c r="Y598" i="10"/>
  <c r="Y599" i="10"/>
  <c r="Y600" i="10"/>
  <c r="Y601" i="10"/>
  <c r="Y602" i="10"/>
  <c r="Y603" i="10"/>
  <c r="Y604" i="10"/>
  <c r="Y605" i="10"/>
  <c r="Y606" i="10"/>
  <c r="Y607" i="10"/>
  <c r="Y608" i="10"/>
  <c r="Y609" i="10"/>
  <c r="Y610" i="10"/>
  <c r="Y611" i="10"/>
  <c r="Y612" i="10"/>
  <c r="Y613" i="10"/>
  <c r="Y614" i="10"/>
  <c r="Y615" i="10"/>
  <c r="Y616" i="10"/>
  <c r="Y617" i="10"/>
  <c r="Y618" i="10"/>
  <c r="Y619" i="10"/>
  <c r="Y620" i="10"/>
  <c r="Y621" i="10"/>
  <c r="Y622" i="10"/>
  <c r="Y623" i="10"/>
  <c r="Y624" i="10"/>
  <c r="Y625" i="10"/>
  <c r="Y626" i="10"/>
  <c r="Y627" i="10"/>
  <c r="Y628" i="10"/>
  <c r="Y629" i="10"/>
  <c r="Y630" i="10"/>
  <c r="Y631" i="10"/>
  <c r="Y632" i="10"/>
  <c r="Y633" i="10"/>
  <c r="Y634" i="10"/>
  <c r="Y635" i="10"/>
  <c r="Y636" i="10"/>
  <c r="Y637" i="10"/>
  <c r="Y638" i="10"/>
  <c r="Y639" i="10"/>
  <c r="Y640" i="10"/>
  <c r="Y641" i="10"/>
  <c r="Y642" i="10"/>
  <c r="Y643" i="10"/>
  <c r="Y644" i="10"/>
  <c r="Y645" i="10"/>
  <c r="Y646" i="10"/>
  <c r="Y647" i="10"/>
  <c r="Y648" i="10"/>
  <c r="Y649" i="10"/>
  <c r="Y650" i="10"/>
  <c r="Y651" i="10"/>
  <c r="Y652" i="10"/>
  <c r="Y653" i="10"/>
  <c r="Y654" i="10"/>
  <c r="Y655" i="10"/>
  <c r="Y656" i="10"/>
  <c r="Y657" i="10"/>
  <c r="Y658" i="10"/>
  <c r="Y659" i="10"/>
  <c r="Y660" i="10"/>
  <c r="Y661" i="10"/>
  <c r="Y662" i="10"/>
  <c r="Y663" i="10"/>
  <c r="Y664" i="10"/>
  <c r="Y665" i="10"/>
  <c r="Y666" i="10"/>
  <c r="Y667" i="10"/>
  <c r="Y668" i="10"/>
  <c r="Y669" i="10"/>
  <c r="Y670" i="10"/>
  <c r="Y671" i="10"/>
  <c r="Y672" i="10"/>
  <c r="Y673" i="10"/>
  <c r="Y674" i="10"/>
  <c r="Y675" i="10"/>
  <c r="Y676" i="10"/>
  <c r="Y677" i="10"/>
  <c r="Y678" i="10"/>
  <c r="Y679" i="10"/>
  <c r="Y680" i="10"/>
  <c r="Y681" i="10"/>
  <c r="Y682" i="10"/>
  <c r="Y683" i="10"/>
  <c r="Y684" i="10"/>
  <c r="Y685" i="10"/>
  <c r="Y686" i="10"/>
  <c r="Y687" i="10"/>
  <c r="Y688" i="10"/>
  <c r="Y689" i="10"/>
  <c r="Y690" i="10"/>
  <c r="Y691" i="10"/>
  <c r="Y692" i="10"/>
  <c r="Y693" i="10"/>
  <c r="Y694" i="10"/>
  <c r="Y695" i="10"/>
  <c r="Y696" i="10"/>
  <c r="Y697" i="10"/>
  <c r="Y698" i="10"/>
  <c r="Y699" i="10"/>
  <c r="Y700" i="10"/>
  <c r="Y701" i="10"/>
  <c r="Y702" i="10"/>
  <c r="Y703" i="10"/>
  <c r="Y704" i="10"/>
  <c r="Y705" i="10"/>
  <c r="Y706" i="10"/>
  <c r="Y707" i="10"/>
  <c r="Y708" i="10"/>
  <c r="Y709" i="10"/>
  <c r="Y710" i="10"/>
  <c r="Y711" i="10"/>
  <c r="Y712" i="10"/>
  <c r="Y713" i="10"/>
  <c r="Y714" i="10"/>
  <c r="Y715" i="10"/>
  <c r="Y716" i="10"/>
  <c r="Y717" i="10"/>
  <c r="Y718" i="10"/>
  <c r="Y719" i="10"/>
  <c r="Y720" i="10"/>
  <c r="Y721" i="10"/>
  <c r="Y722" i="10"/>
  <c r="Y723" i="10"/>
  <c r="Y724" i="10"/>
  <c r="Y725" i="10"/>
  <c r="Y726" i="10"/>
  <c r="Y727" i="10"/>
  <c r="Y728" i="10"/>
  <c r="Y729" i="10"/>
  <c r="Y730" i="10"/>
  <c r="Y731" i="10"/>
  <c r="Y732" i="10"/>
  <c r="Y733" i="10"/>
  <c r="Y734" i="10"/>
  <c r="Y735" i="10"/>
  <c r="Y736" i="10"/>
  <c r="Y737" i="10"/>
  <c r="Y738" i="10"/>
  <c r="Y739" i="10"/>
  <c r="Y740" i="10"/>
  <c r="Y741" i="10"/>
  <c r="Y742" i="10"/>
  <c r="Y743" i="10"/>
  <c r="Y744" i="10"/>
  <c r="Y745" i="10"/>
  <c r="Y746" i="10"/>
  <c r="Y747" i="10"/>
  <c r="Y748" i="10"/>
  <c r="Y749" i="10"/>
  <c r="Y750" i="10"/>
  <c r="Y751" i="10"/>
  <c r="Y752" i="10"/>
  <c r="Y753" i="10"/>
  <c r="Y754" i="10"/>
  <c r="Y755" i="10"/>
  <c r="Y756" i="10"/>
  <c r="Y757" i="10"/>
  <c r="Y758" i="10"/>
  <c r="Y759" i="10"/>
  <c r="Y760" i="10"/>
  <c r="Y761" i="10"/>
  <c r="Y762" i="10"/>
  <c r="Y763" i="10"/>
  <c r="Y764" i="10"/>
  <c r="Y765" i="10"/>
  <c r="Y766" i="10"/>
  <c r="Y767" i="10"/>
  <c r="Y768" i="10"/>
  <c r="Y769" i="10"/>
  <c r="Y770" i="10"/>
  <c r="Y771" i="10"/>
  <c r="Y772" i="10"/>
  <c r="Y773" i="10"/>
  <c r="Y774" i="10"/>
  <c r="Y775" i="10"/>
  <c r="Y776" i="10"/>
  <c r="Y777" i="10"/>
  <c r="Y778" i="10"/>
  <c r="Y779" i="10"/>
  <c r="Y780" i="10"/>
  <c r="Y781" i="10"/>
  <c r="Y782" i="10"/>
  <c r="Y783" i="10"/>
  <c r="Y784" i="10"/>
  <c r="Y785" i="10"/>
  <c r="Y786" i="10"/>
  <c r="Y787" i="10"/>
  <c r="Y788" i="10"/>
  <c r="Y789" i="10"/>
  <c r="Y790" i="10"/>
  <c r="Y791" i="10"/>
  <c r="Y792" i="10"/>
  <c r="Y793" i="10"/>
  <c r="Y794" i="10"/>
  <c r="Y795" i="10"/>
  <c r="Y796" i="10"/>
  <c r="Y797" i="10"/>
  <c r="Y798" i="10"/>
  <c r="Y799" i="10"/>
  <c r="Y800" i="10"/>
  <c r="Y801" i="10"/>
  <c r="Y802" i="10"/>
  <c r="Y803" i="10"/>
  <c r="Y804" i="10"/>
  <c r="Y805" i="10"/>
  <c r="Y806" i="10"/>
  <c r="Y807" i="10"/>
  <c r="Y808" i="10"/>
  <c r="Y809" i="10"/>
  <c r="Y810" i="10"/>
  <c r="Y811" i="10"/>
  <c r="Y812" i="10"/>
  <c r="Y813" i="10"/>
  <c r="Y814" i="10"/>
  <c r="Y815" i="10"/>
  <c r="Y816" i="10"/>
  <c r="Y817" i="10"/>
  <c r="Y818" i="10"/>
  <c r="Y819" i="10"/>
  <c r="Y820" i="10"/>
  <c r="Y821" i="10"/>
  <c r="Y822" i="10"/>
  <c r="Y823" i="10"/>
  <c r="Y824" i="10"/>
  <c r="Y825" i="10"/>
  <c r="Y826" i="10"/>
  <c r="Y827" i="10"/>
  <c r="Y828" i="10"/>
  <c r="Y829" i="10"/>
  <c r="Y830" i="10"/>
  <c r="Y831" i="10"/>
  <c r="Y832" i="10"/>
  <c r="Y833" i="10"/>
  <c r="Y834" i="10"/>
  <c r="Y835" i="10"/>
  <c r="Y836" i="10"/>
  <c r="Y837" i="10"/>
  <c r="Y838" i="10"/>
  <c r="Y839" i="10"/>
  <c r="Y840" i="10"/>
  <c r="Y841" i="10"/>
  <c r="Y842" i="10"/>
  <c r="Y843" i="10"/>
  <c r="Y844" i="10"/>
  <c r="Y845" i="10"/>
  <c r="Y846" i="10"/>
  <c r="Y847" i="10"/>
  <c r="Y848" i="10"/>
  <c r="Y849" i="10"/>
  <c r="Y850" i="10"/>
  <c r="Y851" i="10"/>
  <c r="Y852" i="10"/>
  <c r="Y853" i="10"/>
  <c r="Y854" i="10"/>
  <c r="Y855" i="10"/>
  <c r="Y856" i="10"/>
  <c r="Y857" i="10"/>
  <c r="Y858" i="10"/>
  <c r="Y859" i="10"/>
  <c r="Y860" i="10"/>
  <c r="Y861" i="10"/>
  <c r="Y862" i="10"/>
  <c r="Y863" i="10"/>
  <c r="Y864" i="10"/>
  <c r="Y865" i="10"/>
  <c r="Y866" i="10"/>
  <c r="Y867" i="10"/>
  <c r="Y868" i="10"/>
  <c r="Y869" i="10"/>
  <c r="Y870" i="10"/>
  <c r="Y871" i="10"/>
  <c r="Y872" i="10"/>
  <c r="Y873" i="10"/>
  <c r="Y874" i="10"/>
  <c r="Y875" i="10"/>
  <c r="Y876" i="10"/>
  <c r="Y877" i="10"/>
  <c r="Y878" i="10"/>
  <c r="Y879" i="10"/>
  <c r="Y880" i="10"/>
  <c r="Y881" i="10"/>
  <c r="Y882" i="10"/>
  <c r="Y883" i="10"/>
  <c r="Y884" i="10"/>
  <c r="Y885" i="10"/>
  <c r="Y886" i="10"/>
  <c r="Y887" i="10"/>
  <c r="Y888" i="10"/>
  <c r="Y889" i="10"/>
  <c r="Y890" i="10"/>
  <c r="Y891" i="10"/>
  <c r="Y892" i="10"/>
  <c r="Y893" i="10"/>
  <c r="Y894" i="10"/>
  <c r="Y895" i="10"/>
  <c r="Y896" i="10"/>
  <c r="Y897" i="10"/>
  <c r="Y898" i="10"/>
  <c r="Y899" i="10"/>
  <c r="Y900" i="10"/>
  <c r="Y901" i="10"/>
  <c r="Y902" i="10"/>
  <c r="Y903" i="10"/>
  <c r="Y904" i="10"/>
  <c r="Y905" i="10"/>
  <c r="Y906" i="10"/>
  <c r="Y907" i="10"/>
  <c r="Y908" i="10"/>
  <c r="Y909" i="10"/>
  <c r="Y910" i="10"/>
  <c r="Y911" i="10"/>
  <c r="Y912" i="10"/>
  <c r="Y913" i="10"/>
  <c r="Y914" i="10"/>
  <c r="Y915" i="10"/>
  <c r="Y916" i="10"/>
  <c r="Y917" i="10"/>
  <c r="Y918" i="10"/>
  <c r="Y919" i="10"/>
  <c r="Y920" i="10"/>
  <c r="Y921" i="10"/>
  <c r="Y922" i="10"/>
  <c r="Y923" i="10"/>
  <c r="Y924" i="10"/>
  <c r="Y925" i="10"/>
  <c r="Y926" i="10"/>
  <c r="Y927" i="10"/>
  <c r="Y928" i="10"/>
  <c r="Y929" i="10"/>
  <c r="Y930" i="10"/>
  <c r="Y931" i="10"/>
  <c r="Y932" i="10"/>
  <c r="Y933" i="10"/>
  <c r="Y934" i="10"/>
  <c r="Y935" i="10"/>
  <c r="Y936" i="10"/>
  <c r="Y937" i="10"/>
  <c r="Y938" i="10"/>
  <c r="Y939" i="10"/>
  <c r="Y940" i="10"/>
  <c r="Y941" i="10"/>
  <c r="Y942" i="10"/>
  <c r="Y943" i="10"/>
  <c r="Y944" i="10"/>
  <c r="Y945" i="10"/>
  <c r="Y946" i="10"/>
  <c r="Y947" i="10"/>
  <c r="Y948" i="10"/>
  <c r="Y949" i="10"/>
  <c r="Y950" i="10"/>
  <c r="Y951" i="10"/>
  <c r="Y952" i="10"/>
  <c r="Y953" i="10"/>
  <c r="Y954" i="10"/>
  <c r="Y955" i="10"/>
  <c r="Y956" i="10"/>
  <c r="Y957" i="10"/>
  <c r="Y958" i="10"/>
  <c r="Y959" i="10"/>
  <c r="Y960" i="10"/>
  <c r="Y961" i="10"/>
  <c r="Y962" i="10"/>
  <c r="Y963" i="10"/>
  <c r="Y964" i="10"/>
  <c r="Y965" i="10"/>
  <c r="Y966" i="10"/>
  <c r="Y967" i="10"/>
  <c r="Y968" i="10"/>
  <c r="Y969" i="10"/>
  <c r="Y970" i="10"/>
  <c r="Y971" i="10"/>
  <c r="Y972" i="10"/>
  <c r="Y973" i="10"/>
  <c r="Y974" i="10"/>
  <c r="Y975" i="10"/>
  <c r="Y976" i="10"/>
  <c r="Y977" i="10"/>
  <c r="Y978" i="10"/>
  <c r="Y979" i="10"/>
  <c r="Y980" i="10"/>
  <c r="Y981" i="10"/>
  <c r="Y982" i="10"/>
  <c r="Y983" i="10"/>
  <c r="Y984" i="10"/>
  <c r="Y985" i="10"/>
  <c r="Y986" i="10"/>
  <c r="Y987" i="10"/>
  <c r="Y988" i="10"/>
  <c r="Y989" i="10"/>
  <c r="Y990" i="10"/>
  <c r="Y991" i="10"/>
  <c r="Y992" i="10"/>
  <c r="Y993" i="10"/>
  <c r="Y994" i="10"/>
  <c r="Y995" i="10"/>
  <c r="Y996" i="10"/>
  <c r="Y997" i="10"/>
  <c r="Y998" i="10"/>
  <c r="Y999" i="10"/>
  <c r="Y1000" i="10"/>
  <c r="Y1001" i="10"/>
  <c r="Y1002" i="10"/>
  <c r="Y1003" i="10"/>
  <c r="Y1004" i="10"/>
  <c r="Y1005" i="10"/>
  <c r="Y1006" i="10"/>
  <c r="Y1007" i="10"/>
  <c r="Y1008" i="10"/>
  <c r="Y1009" i="10"/>
  <c r="Y1010" i="10"/>
  <c r="Y1011" i="10"/>
  <c r="Y1012" i="10"/>
  <c r="Y1013" i="10"/>
  <c r="Y1014" i="10"/>
  <c r="Y1015" i="10"/>
  <c r="Y1016" i="10"/>
  <c r="Y1017" i="10"/>
  <c r="Y1018" i="10"/>
  <c r="Y1019" i="10"/>
  <c r="Y1020" i="10"/>
  <c r="Y1021" i="10"/>
  <c r="Y1022" i="10"/>
  <c r="Y1023" i="10"/>
  <c r="Y1024" i="10"/>
  <c r="Y1025" i="10"/>
  <c r="Y1026" i="10"/>
  <c r="Y1027" i="10"/>
  <c r="Y1028" i="10"/>
  <c r="Y1029" i="10"/>
  <c r="Y1030" i="10"/>
  <c r="Y1031" i="10"/>
  <c r="Y1032" i="10"/>
  <c r="Y1033" i="10"/>
  <c r="Y1034" i="10"/>
  <c r="Y1035" i="10"/>
  <c r="Y1036" i="10"/>
  <c r="Y1037" i="10"/>
  <c r="Y1038" i="10"/>
  <c r="Y1039" i="10"/>
  <c r="Y1040" i="10"/>
  <c r="Y1041" i="10"/>
  <c r="Y1042" i="10"/>
  <c r="Y1043" i="10"/>
  <c r="Y1044" i="10"/>
  <c r="Y1045" i="10"/>
  <c r="Y1046" i="10"/>
  <c r="Y1047" i="10"/>
  <c r="Y1048" i="10"/>
  <c r="Y1049" i="10"/>
  <c r="Y1050" i="10"/>
  <c r="Y1051" i="10"/>
  <c r="Y1052" i="10"/>
  <c r="Y1053" i="10"/>
  <c r="Y1054" i="10"/>
  <c r="Y1055" i="10"/>
  <c r="Y1056" i="10"/>
  <c r="Y1057" i="10"/>
  <c r="Y1058" i="10"/>
  <c r="Y1059" i="10"/>
  <c r="Y1060" i="10"/>
  <c r="Y1061" i="10"/>
  <c r="Y1062" i="10"/>
  <c r="Y1063" i="10"/>
  <c r="Y1064" i="10"/>
  <c r="Y1065" i="10"/>
  <c r="Y1066" i="10"/>
  <c r="Y1067" i="10"/>
  <c r="Y1068" i="10"/>
  <c r="Y1069" i="10"/>
  <c r="Y1070" i="10"/>
  <c r="Y1071" i="10"/>
  <c r="Y1072" i="10"/>
  <c r="Y1073" i="10"/>
  <c r="Y1074" i="10"/>
  <c r="Y1075" i="10"/>
  <c r="Y3" i="10"/>
  <c r="Z2" i="10" s="1" a="1"/>
  <c r="X137" i="10"/>
  <c r="X138" i="10"/>
  <c r="X139" i="10"/>
  <c r="X140" i="10"/>
  <c r="X141" i="10"/>
  <c r="X142" i="10"/>
  <c r="X143" i="10"/>
  <c r="X144" i="10"/>
  <c r="X145" i="10"/>
  <c r="X146" i="10"/>
  <c r="X147" i="10"/>
  <c r="X148" i="10"/>
  <c r="X149" i="10"/>
  <c r="X150" i="10"/>
  <c r="X151" i="10"/>
  <c r="X152" i="10"/>
  <c r="X153" i="10"/>
  <c r="X154" i="10"/>
  <c r="X155" i="10"/>
  <c r="X156" i="10"/>
  <c r="X157" i="10"/>
  <c r="X158" i="10"/>
  <c r="X159" i="10"/>
  <c r="X160" i="10"/>
  <c r="X161" i="10"/>
  <c r="X162" i="10"/>
  <c r="X163" i="10"/>
  <c r="X164" i="10"/>
  <c r="X165" i="10"/>
  <c r="X166" i="10"/>
  <c r="X167" i="10"/>
  <c r="X168" i="10"/>
  <c r="X169" i="10"/>
  <c r="X170" i="10"/>
  <c r="X171" i="10"/>
  <c r="X172" i="10"/>
  <c r="X173" i="10"/>
  <c r="X174" i="10"/>
  <c r="X175" i="10"/>
  <c r="X176" i="10"/>
  <c r="X177" i="10"/>
  <c r="X178" i="10"/>
  <c r="X179" i="10"/>
  <c r="X180" i="10"/>
  <c r="X181" i="10"/>
  <c r="X182" i="10"/>
  <c r="X183" i="10"/>
  <c r="X184" i="10"/>
  <c r="X185" i="10"/>
  <c r="X186" i="10"/>
  <c r="X187" i="10"/>
  <c r="X188" i="10"/>
  <c r="X189" i="10"/>
  <c r="X190" i="10"/>
  <c r="X191" i="10"/>
  <c r="X192" i="10"/>
  <c r="X193" i="10"/>
  <c r="X194" i="10"/>
  <c r="X195" i="10"/>
  <c r="X196" i="10"/>
  <c r="X197" i="10"/>
  <c r="X198" i="10"/>
  <c r="X199" i="10"/>
  <c r="X200" i="10"/>
  <c r="X201" i="10"/>
  <c r="X202" i="10"/>
  <c r="X203" i="10"/>
  <c r="X204" i="10"/>
  <c r="X205" i="10"/>
  <c r="X206" i="10"/>
  <c r="X207" i="10"/>
  <c r="X208" i="10"/>
  <c r="X209" i="10"/>
  <c r="X210" i="10"/>
  <c r="X211" i="10"/>
  <c r="X212" i="10"/>
  <c r="X213" i="10"/>
  <c r="X214" i="10"/>
  <c r="X215" i="10"/>
  <c r="X216" i="10"/>
  <c r="X217" i="10"/>
  <c r="X218" i="10"/>
  <c r="X219" i="10"/>
  <c r="X220" i="10"/>
  <c r="X221" i="10"/>
  <c r="X222" i="10"/>
  <c r="X223" i="10"/>
  <c r="X224" i="10"/>
  <c r="X225" i="10"/>
  <c r="X226" i="10"/>
  <c r="X227" i="10"/>
  <c r="X228" i="10"/>
  <c r="X229" i="10"/>
  <c r="X230" i="10"/>
  <c r="X231" i="10"/>
  <c r="X232" i="10"/>
  <c r="X233" i="10"/>
  <c r="X234" i="10"/>
  <c r="X235" i="10"/>
  <c r="X236" i="10"/>
  <c r="X237" i="10"/>
  <c r="X238" i="10"/>
  <c r="X239" i="10"/>
  <c r="X240" i="10"/>
  <c r="X241" i="10"/>
  <c r="X242" i="10"/>
  <c r="X243" i="10"/>
  <c r="X244" i="10"/>
  <c r="X245" i="10"/>
  <c r="X246" i="10"/>
  <c r="X247" i="10"/>
  <c r="X248" i="10"/>
  <c r="X249" i="10"/>
  <c r="X250" i="10"/>
  <c r="X251" i="10"/>
  <c r="X252" i="10"/>
  <c r="X253" i="10"/>
  <c r="X254" i="10"/>
  <c r="X255" i="10"/>
  <c r="X256" i="10"/>
  <c r="X257" i="10"/>
  <c r="X258" i="10"/>
  <c r="X259" i="10"/>
  <c r="X260" i="10"/>
  <c r="X261" i="10"/>
  <c r="X262" i="10"/>
  <c r="X263" i="10"/>
  <c r="X264" i="10"/>
  <c r="X265" i="10"/>
  <c r="X266" i="10"/>
  <c r="X267" i="10"/>
  <c r="X268" i="10"/>
  <c r="X269" i="10"/>
  <c r="X270" i="10"/>
  <c r="X271" i="10"/>
  <c r="X272" i="10"/>
  <c r="X273" i="10"/>
  <c r="X274" i="10"/>
  <c r="X275" i="10"/>
  <c r="X276" i="10"/>
  <c r="X277" i="10"/>
  <c r="X278" i="10"/>
  <c r="X279" i="10"/>
  <c r="X280" i="10"/>
  <c r="X281" i="10"/>
  <c r="X282" i="10"/>
  <c r="X283" i="10"/>
  <c r="X284" i="10"/>
  <c r="X285" i="10"/>
  <c r="X286" i="10"/>
  <c r="X287" i="10"/>
  <c r="X288" i="10"/>
  <c r="X289" i="10"/>
  <c r="X290" i="10"/>
  <c r="X291" i="10"/>
  <c r="X292" i="10"/>
  <c r="X293" i="10"/>
  <c r="X294" i="10"/>
  <c r="X295" i="10"/>
  <c r="X296" i="10"/>
  <c r="X297" i="10"/>
  <c r="X298" i="10"/>
  <c r="X299" i="10"/>
  <c r="X300" i="10"/>
  <c r="X301" i="10"/>
  <c r="X302" i="10"/>
  <c r="X303" i="10"/>
  <c r="X304" i="10"/>
  <c r="X305" i="10"/>
  <c r="X306" i="10"/>
  <c r="X307" i="10"/>
  <c r="X308" i="10"/>
  <c r="X309" i="10"/>
  <c r="X310" i="10"/>
  <c r="X311" i="10"/>
  <c r="X312" i="10"/>
  <c r="X313" i="10"/>
  <c r="X314" i="10"/>
  <c r="X315" i="10"/>
  <c r="X316" i="10"/>
  <c r="X317" i="10"/>
  <c r="X318" i="10"/>
  <c r="X319" i="10"/>
  <c r="X320" i="10"/>
  <c r="X321" i="10"/>
  <c r="X322" i="10"/>
  <c r="X323" i="10"/>
  <c r="X324" i="10"/>
  <c r="X325" i="10"/>
  <c r="X326" i="10"/>
  <c r="X327" i="10"/>
  <c r="X328" i="10"/>
  <c r="X329" i="10"/>
  <c r="X330" i="10"/>
  <c r="X331" i="10"/>
  <c r="X332" i="10"/>
  <c r="X333" i="10"/>
  <c r="X334" i="10"/>
  <c r="X335" i="10"/>
  <c r="X336" i="10"/>
  <c r="X337" i="10"/>
  <c r="X338" i="10"/>
  <c r="X339" i="10"/>
  <c r="X340" i="10"/>
  <c r="X341" i="10"/>
  <c r="X342" i="10"/>
  <c r="X343" i="10"/>
  <c r="X344" i="10"/>
  <c r="X345" i="10"/>
  <c r="X346" i="10"/>
  <c r="X347" i="10"/>
  <c r="X348" i="10"/>
  <c r="X349" i="10"/>
  <c r="X350" i="10"/>
  <c r="X351" i="10"/>
  <c r="X352" i="10"/>
  <c r="X353" i="10"/>
  <c r="X354" i="10"/>
  <c r="X355" i="10"/>
  <c r="X356" i="10"/>
  <c r="X357" i="10"/>
  <c r="X358" i="10"/>
  <c r="X359" i="10"/>
  <c r="X360" i="10"/>
  <c r="X361" i="10"/>
  <c r="X362" i="10"/>
  <c r="X363" i="10"/>
  <c r="X364" i="10"/>
  <c r="X365" i="10"/>
  <c r="X366" i="10"/>
  <c r="X367" i="10"/>
  <c r="X368" i="10"/>
  <c r="X369" i="10"/>
  <c r="X370" i="10"/>
  <c r="X371" i="10"/>
  <c r="X372" i="10"/>
  <c r="X373" i="10"/>
  <c r="X374" i="10"/>
  <c r="X375" i="10"/>
  <c r="X376" i="10"/>
  <c r="X377" i="10"/>
  <c r="X378" i="10"/>
  <c r="X379" i="10"/>
  <c r="X380" i="10"/>
  <c r="X381" i="10"/>
  <c r="X382" i="10"/>
  <c r="X383" i="10"/>
  <c r="X384" i="10"/>
  <c r="X385" i="10"/>
  <c r="X386" i="10"/>
  <c r="X387" i="10"/>
  <c r="X388" i="10"/>
  <c r="X389" i="10"/>
  <c r="X390" i="10"/>
  <c r="X391" i="10"/>
  <c r="X392" i="10"/>
  <c r="X393" i="10"/>
  <c r="X394" i="10"/>
  <c r="X395" i="10"/>
  <c r="X396" i="10"/>
  <c r="X397" i="10"/>
  <c r="X398" i="10"/>
  <c r="X399" i="10"/>
  <c r="X400" i="10"/>
  <c r="X401" i="10"/>
  <c r="X402" i="10"/>
  <c r="X403" i="10"/>
  <c r="X404" i="10"/>
  <c r="X405" i="10"/>
  <c r="X406" i="10"/>
  <c r="X407" i="10"/>
  <c r="X408" i="10"/>
  <c r="X409" i="10"/>
  <c r="X410" i="10"/>
  <c r="X411" i="10"/>
  <c r="X412" i="10"/>
  <c r="X413" i="10"/>
  <c r="X414" i="10"/>
  <c r="X415" i="10"/>
  <c r="X416" i="10"/>
  <c r="X417" i="10"/>
  <c r="X418" i="10"/>
  <c r="X419" i="10"/>
  <c r="X420" i="10"/>
  <c r="X421" i="10"/>
  <c r="X422" i="10"/>
  <c r="X423" i="10"/>
  <c r="X424" i="10"/>
  <c r="X425" i="10"/>
  <c r="X426" i="10"/>
  <c r="X427" i="10"/>
  <c r="X428" i="10"/>
  <c r="X429" i="10"/>
  <c r="X430" i="10"/>
  <c r="X431" i="10"/>
  <c r="X432" i="10"/>
  <c r="X433" i="10"/>
  <c r="X434" i="10"/>
  <c r="X435" i="10"/>
  <c r="X436" i="10"/>
  <c r="X437" i="10"/>
  <c r="X438" i="10"/>
  <c r="X439" i="10"/>
  <c r="X440" i="10"/>
  <c r="X441" i="10"/>
  <c r="X442" i="10"/>
  <c r="X443" i="10"/>
  <c r="X444" i="10"/>
  <c r="X445" i="10"/>
  <c r="X446" i="10"/>
  <c r="X447" i="10"/>
  <c r="X448" i="10"/>
  <c r="X449" i="10"/>
  <c r="X450" i="10"/>
  <c r="X451" i="10"/>
  <c r="X452" i="10"/>
  <c r="X453" i="10"/>
  <c r="X454" i="10"/>
  <c r="X455" i="10"/>
  <c r="X456" i="10"/>
  <c r="X457" i="10"/>
  <c r="X458" i="10"/>
  <c r="X459" i="10"/>
  <c r="X460" i="10"/>
  <c r="X461" i="10"/>
  <c r="X462" i="10"/>
  <c r="X463" i="10"/>
  <c r="X464" i="10"/>
  <c r="X465" i="10"/>
  <c r="X466" i="10"/>
  <c r="X467" i="10"/>
  <c r="X468" i="10"/>
  <c r="X469" i="10"/>
  <c r="X470" i="10"/>
  <c r="X471" i="10"/>
  <c r="X472" i="10"/>
  <c r="X473" i="10"/>
  <c r="X474" i="10"/>
  <c r="X475" i="10"/>
  <c r="X476" i="10"/>
  <c r="X477" i="10"/>
  <c r="X478" i="10"/>
  <c r="X479" i="10"/>
  <c r="X480" i="10"/>
  <c r="X481" i="10"/>
  <c r="X482" i="10"/>
  <c r="X483" i="10"/>
  <c r="X484" i="10"/>
  <c r="X485" i="10"/>
  <c r="X486" i="10"/>
  <c r="X487" i="10"/>
  <c r="X488" i="10"/>
  <c r="X489" i="10"/>
  <c r="X490" i="10"/>
  <c r="X491" i="10"/>
  <c r="X492" i="10"/>
  <c r="X493" i="10"/>
  <c r="X494" i="10"/>
  <c r="X495" i="10"/>
  <c r="X496" i="10"/>
  <c r="X497" i="10"/>
  <c r="X498" i="10"/>
  <c r="X499" i="10"/>
  <c r="X500" i="10"/>
  <c r="X501" i="10"/>
  <c r="X502" i="10"/>
  <c r="X503" i="10"/>
  <c r="X504" i="10"/>
  <c r="X505" i="10"/>
  <c r="X506" i="10"/>
  <c r="X507" i="10"/>
  <c r="X508" i="10"/>
  <c r="X509" i="10"/>
  <c r="X510" i="10"/>
  <c r="X511" i="10"/>
  <c r="X512" i="10"/>
  <c r="X513" i="10"/>
  <c r="X514" i="10"/>
  <c r="X515" i="10"/>
  <c r="X516" i="10"/>
  <c r="X517" i="10"/>
  <c r="X518" i="10"/>
  <c r="X519" i="10"/>
  <c r="X520" i="10"/>
  <c r="X521" i="10"/>
  <c r="X522" i="10"/>
  <c r="X523" i="10"/>
  <c r="X524" i="10"/>
  <c r="X525" i="10"/>
  <c r="X526" i="10"/>
  <c r="X527" i="10"/>
  <c r="X528" i="10"/>
  <c r="X529" i="10"/>
  <c r="X530" i="10"/>
  <c r="X531" i="10"/>
  <c r="X532" i="10"/>
  <c r="X533" i="10"/>
  <c r="X534" i="10"/>
  <c r="X535" i="10"/>
  <c r="X536" i="10"/>
  <c r="X537" i="10"/>
  <c r="X538" i="10"/>
  <c r="X539" i="10"/>
  <c r="X540" i="10"/>
  <c r="X541" i="10"/>
  <c r="X542" i="10"/>
  <c r="X543" i="10"/>
  <c r="X544" i="10"/>
  <c r="X545" i="10"/>
  <c r="X546" i="10"/>
  <c r="X547" i="10"/>
  <c r="X548" i="10"/>
  <c r="X549" i="10"/>
  <c r="X550" i="10"/>
  <c r="X551" i="10"/>
  <c r="X552" i="10"/>
  <c r="X553" i="10"/>
  <c r="X554" i="10"/>
  <c r="X555" i="10"/>
  <c r="X556" i="10"/>
  <c r="X557" i="10"/>
  <c r="X558" i="10"/>
  <c r="X559" i="10"/>
  <c r="X560" i="10"/>
  <c r="X561" i="10"/>
  <c r="X562" i="10"/>
  <c r="X563" i="10"/>
  <c r="X564" i="10"/>
  <c r="X565" i="10"/>
  <c r="X566" i="10"/>
  <c r="X567" i="10"/>
  <c r="X568" i="10"/>
  <c r="X569" i="10"/>
  <c r="X570" i="10"/>
  <c r="X571" i="10"/>
  <c r="X572" i="10"/>
  <c r="X573" i="10"/>
  <c r="X574" i="10"/>
  <c r="X575" i="10"/>
  <c r="X576" i="10"/>
  <c r="X577" i="10"/>
  <c r="X578" i="10"/>
  <c r="X579" i="10"/>
  <c r="X580" i="10"/>
  <c r="X581" i="10"/>
  <c r="X582" i="10"/>
  <c r="X583" i="10"/>
  <c r="X584" i="10"/>
  <c r="X585" i="10"/>
  <c r="X586" i="10"/>
  <c r="X587" i="10"/>
  <c r="X588" i="10"/>
  <c r="X589" i="10"/>
  <c r="X590" i="10"/>
  <c r="X591" i="10"/>
  <c r="X592" i="10"/>
  <c r="X593" i="10"/>
  <c r="X594" i="10"/>
  <c r="X595" i="10"/>
  <c r="X596" i="10"/>
  <c r="X597" i="10"/>
  <c r="X598" i="10"/>
  <c r="X599" i="10"/>
  <c r="X600" i="10"/>
  <c r="X601" i="10"/>
  <c r="X602" i="10"/>
  <c r="X603" i="10"/>
  <c r="X604" i="10"/>
  <c r="X605" i="10"/>
  <c r="X606" i="10"/>
  <c r="X607" i="10"/>
  <c r="X608" i="10"/>
  <c r="X609" i="10"/>
  <c r="X610" i="10"/>
  <c r="X611" i="10"/>
  <c r="X612" i="10"/>
  <c r="X613" i="10"/>
  <c r="X614" i="10"/>
  <c r="X615" i="10"/>
  <c r="X616" i="10"/>
  <c r="X617" i="10"/>
  <c r="X618" i="10"/>
  <c r="X619" i="10"/>
  <c r="X620" i="10"/>
  <c r="X621" i="10"/>
  <c r="X622" i="10"/>
  <c r="X623" i="10"/>
  <c r="X624" i="10"/>
  <c r="X625" i="10"/>
  <c r="X626" i="10"/>
  <c r="X627" i="10"/>
  <c r="X628" i="10"/>
  <c r="X629" i="10"/>
  <c r="X630" i="10"/>
  <c r="X631" i="10"/>
  <c r="X632" i="10"/>
  <c r="X633" i="10"/>
  <c r="X634" i="10"/>
  <c r="X635" i="10"/>
  <c r="X636" i="10"/>
  <c r="X637" i="10"/>
  <c r="X638" i="10"/>
  <c r="X639" i="10"/>
  <c r="X640" i="10"/>
  <c r="X641" i="10"/>
  <c r="X642" i="10"/>
  <c r="X643" i="10"/>
  <c r="X644" i="10"/>
  <c r="X645" i="10"/>
  <c r="X646" i="10"/>
  <c r="X647" i="10"/>
  <c r="X648" i="10"/>
  <c r="X649" i="10"/>
  <c r="X650" i="10"/>
  <c r="X651" i="10"/>
  <c r="X652" i="10"/>
  <c r="X653" i="10"/>
  <c r="X654" i="10"/>
  <c r="X655" i="10"/>
  <c r="X656" i="10"/>
  <c r="X657" i="10"/>
  <c r="X658" i="10"/>
  <c r="X659" i="10"/>
  <c r="X660" i="10"/>
  <c r="X661" i="10"/>
  <c r="X662" i="10"/>
  <c r="X663" i="10"/>
  <c r="X664" i="10"/>
  <c r="X665" i="10"/>
  <c r="X666" i="10"/>
  <c r="X667" i="10"/>
  <c r="X668" i="10"/>
  <c r="X669" i="10"/>
  <c r="X670" i="10"/>
  <c r="X671" i="10"/>
  <c r="X672" i="10"/>
  <c r="X673" i="10"/>
  <c r="X674" i="10"/>
  <c r="X675" i="10"/>
  <c r="X676" i="10"/>
  <c r="X677" i="10"/>
  <c r="X678" i="10"/>
  <c r="X679" i="10"/>
  <c r="X680" i="10"/>
  <c r="X681" i="10"/>
  <c r="X682" i="10"/>
  <c r="X683" i="10"/>
  <c r="X684" i="10"/>
  <c r="X685" i="10"/>
  <c r="X686" i="10"/>
  <c r="X687" i="10"/>
  <c r="X688" i="10"/>
  <c r="X689" i="10"/>
  <c r="X690" i="10"/>
  <c r="X691" i="10"/>
  <c r="X692" i="10"/>
  <c r="X693" i="10"/>
  <c r="X694" i="10"/>
  <c r="X695" i="10"/>
  <c r="X696" i="10"/>
  <c r="X697" i="10"/>
  <c r="X698" i="10"/>
  <c r="X699" i="10"/>
  <c r="X700" i="10"/>
  <c r="X701" i="10"/>
  <c r="X702" i="10"/>
  <c r="X703" i="10"/>
  <c r="X704" i="10"/>
  <c r="X705" i="10"/>
  <c r="X706" i="10"/>
  <c r="X707" i="10"/>
  <c r="X708" i="10"/>
  <c r="X709" i="10"/>
  <c r="X710" i="10"/>
  <c r="X711" i="10"/>
  <c r="X712" i="10"/>
  <c r="X713" i="10"/>
  <c r="X714" i="10"/>
  <c r="X715" i="10"/>
  <c r="X716" i="10"/>
  <c r="X717" i="10"/>
  <c r="X718" i="10"/>
  <c r="X719" i="10"/>
  <c r="X720" i="10"/>
  <c r="X721" i="10"/>
  <c r="X722" i="10"/>
  <c r="X723" i="10"/>
  <c r="X724" i="10"/>
  <c r="X725" i="10"/>
  <c r="X726" i="10"/>
  <c r="X727" i="10"/>
  <c r="X728" i="10"/>
  <c r="X729" i="10"/>
  <c r="X730" i="10"/>
  <c r="X731" i="10"/>
  <c r="X732" i="10"/>
  <c r="X733" i="10"/>
  <c r="X734" i="10"/>
  <c r="X735" i="10"/>
  <c r="X736" i="10"/>
  <c r="X737" i="10"/>
  <c r="X738" i="10"/>
  <c r="X739" i="10"/>
  <c r="X740" i="10"/>
  <c r="X741" i="10"/>
  <c r="X742" i="10"/>
  <c r="X743" i="10"/>
  <c r="X744" i="10"/>
  <c r="X745" i="10"/>
  <c r="X746" i="10"/>
  <c r="X747" i="10"/>
  <c r="X748" i="10"/>
  <c r="X749" i="10"/>
  <c r="X750" i="10"/>
  <c r="X751" i="10"/>
  <c r="X752" i="10"/>
  <c r="X753" i="10"/>
  <c r="X754" i="10"/>
  <c r="X755" i="10"/>
  <c r="X756" i="10"/>
  <c r="X757" i="10"/>
  <c r="X758" i="10"/>
  <c r="X759" i="10"/>
  <c r="X760" i="10"/>
  <c r="X761" i="10"/>
  <c r="X762" i="10"/>
  <c r="X763" i="10"/>
  <c r="X764" i="10"/>
  <c r="X765" i="10"/>
  <c r="X766" i="10"/>
  <c r="X767" i="10"/>
  <c r="X768" i="10"/>
  <c r="X769" i="10"/>
  <c r="X770" i="10"/>
  <c r="X771" i="10"/>
  <c r="X772" i="10"/>
  <c r="X773" i="10"/>
  <c r="X774" i="10"/>
  <c r="X775" i="10"/>
  <c r="X776" i="10"/>
  <c r="X777" i="10"/>
  <c r="X778" i="10"/>
  <c r="X779" i="10"/>
  <c r="X780" i="10"/>
  <c r="X781" i="10"/>
  <c r="X782" i="10"/>
  <c r="X783" i="10"/>
  <c r="X784" i="10"/>
  <c r="X785" i="10"/>
  <c r="X786" i="10"/>
  <c r="X787" i="10"/>
  <c r="X788" i="10"/>
  <c r="X789" i="10"/>
  <c r="X790" i="10"/>
  <c r="X791" i="10"/>
  <c r="X792" i="10"/>
  <c r="X793" i="10"/>
  <c r="X794" i="10"/>
  <c r="X795" i="10"/>
  <c r="X796" i="10"/>
  <c r="X797" i="10"/>
  <c r="X798" i="10"/>
  <c r="X799" i="10"/>
  <c r="X800" i="10"/>
  <c r="X801" i="10"/>
  <c r="X802" i="10"/>
  <c r="X803" i="10"/>
  <c r="X804" i="10"/>
  <c r="X805" i="10"/>
  <c r="X806" i="10"/>
  <c r="X807" i="10"/>
  <c r="X808" i="10"/>
  <c r="X809" i="10"/>
  <c r="X810" i="10"/>
  <c r="X811" i="10"/>
  <c r="X812" i="10"/>
  <c r="X813" i="10"/>
  <c r="X814" i="10"/>
  <c r="X815" i="10"/>
  <c r="X816" i="10"/>
  <c r="X817" i="10"/>
  <c r="X818" i="10"/>
  <c r="X819" i="10"/>
  <c r="X820" i="10"/>
  <c r="X821" i="10"/>
  <c r="X822" i="10"/>
  <c r="X823" i="10"/>
  <c r="X824" i="10"/>
  <c r="X825" i="10"/>
  <c r="X826" i="10"/>
  <c r="X827" i="10"/>
  <c r="X828" i="10"/>
  <c r="X829" i="10"/>
  <c r="X830" i="10"/>
  <c r="X831" i="10"/>
  <c r="X832" i="10"/>
  <c r="X833" i="10"/>
  <c r="X834" i="10"/>
  <c r="X835" i="10"/>
  <c r="X836" i="10"/>
  <c r="X837" i="10"/>
  <c r="X838" i="10"/>
  <c r="X839" i="10"/>
  <c r="X840" i="10"/>
  <c r="X841" i="10"/>
  <c r="X842" i="10"/>
  <c r="X843" i="10"/>
  <c r="X844" i="10"/>
  <c r="X845" i="10"/>
  <c r="X846" i="10"/>
  <c r="X847" i="10"/>
  <c r="X848" i="10"/>
  <c r="X849" i="10"/>
  <c r="X850" i="10"/>
  <c r="X851" i="10"/>
  <c r="X852" i="10"/>
  <c r="X853" i="10"/>
  <c r="X854" i="10"/>
  <c r="X855" i="10"/>
  <c r="X856" i="10"/>
  <c r="X857" i="10"/>
  <c r="X858" i="10"/>
  <c r="X859" i="10"/>
  <c r="X860" i="10"/>
  <c r="X861" i="10"/>
  <c r="X862" i="10"/>
  <c r="X863" i="10"/>
  <c r="X864" i="10"/>
  <c r="X865" i="10"/>
  <c r="X866" i="10"/>
  <c r="X867" i="10"/>
  <c r="X868" i="10"/>
  <c r="X869" i="10"/>
  <c r="X870" i="10"/>
  <c r="X871" i="10"/>
  <c r="X872" i="10"/>
  <c r="X873" i="10"/>
  <c r="X874" i="10"/>
  <c r="X875" i="10"/>
  <c r="X876" i="10"/>
  <c r="X877" i="10"/>
  <c r="X878" i="10"/>
  <c r="X879" i="10"/>
  <c r="X880" i="10"/>
  <c r="X881" i="10"/>
  <c r="X882" i="10"/>
  <c r="X883" i="10"/>
  <c r="X884" i="10"/>
  <c r="X885" i="10"/>
  <c r="X886" i="10"/>
  <c r="X887" i="10"/>
  <c r="X888" i="10"/>
  <c r="X889" i="10"/>
  <c r="X890" i="10"/>
  <c r="X891" i="10"/>
  <c r="X892" i="10"/>
  <c r="X893" i="10"/>
  <c r="X894" i="10"/>
  <c r="X895" i="10"/>
  <c r="X896" i="10"/>
  <c r="X897" i="10"/>
  <c r="X898" i="10"/>
  <c r="X899" i="10"/>
  <c r="X900" i="10"/>
  <c r="X901" i="10"/>
  <c r="X902" i="10"/>
  <c r="X903" i="10"/>
  <c r="X904" i="10"/>
  <c r="X905" i="10"/>
  <c r="X906" i="10"/>
  <c r="X907" i="10"/>
  <c r="X908" i="10"/>
  <c r="X909" i="10"/>
  <c r="X910" i="10"/>
  <c r="X911" i="10"/>
  <c r="X912" i="10"/>
  <c r="X913" i="10"/>
  <c r="X914" i="10"/>
  <c r="X915" i="10"/>
  <c r="X916" i="10"/>
  <c r="X917" i="10"/>
  <c r="X918" i="10"/>
  <c r="X919" i="10"/>
  <c r="X920" i="10"/>
  <c r="X921" i="10"/>
  <c r="X922" i="10"/>
  <c r="X923" i="10"/>
  <c r="X924" i="10"/>
  <c r="X925" i="10"/>
  <c r="X926" i="10"/>
  <c r="X927" i="10"/>
  <c r="X928" i="10"/>
  <c r="X929" i="10"/>
  <c r="X930" i="10"/>
  <c r="X931" i="10"/>
  <c r="X932" i="10"/>
  <c r="X933" i="10"/>
  <c r="X934" i="10"/>
  <c r="X935" i="10"/>
  <c r="X936" i="10"/>
  <c r="X937" i="10"/>
  <c r="X938" i="10"/>
  <c r="X939" i="10"/>
  <c r="X940" i="10"/>
  <c r="X941" i="10"/>
  <c r="X942" i="10"/>
  <c r="X943" i="10"/>
  <c r="X944" i="10"/>
  <c r="X945" i="10"/>
  <c r="X946" i="10"/>
  <c r="X947" i="10"/>
  <c r="X948" i="10"/>
  <c r="X949" i="10"/>
  <c r="X950" i="10"/>
  <c r="X951" i="10"/>
  <c r="X952" i="10"/>
  <c r="X953" i="10"/>
  <c r="X954" i="10"/>
  <c r="X955" i="10"/>
  <c r="X956" i="10"/>
  <c r="X957" i="10"/>
  <c r="X958" i="10"/>
  <c r="X959" i="10"/>
  <c r="X960" i="10"/>
  <c r="X961" i="10"/>
  <c r="X962" i="10"/>
  <c r="X963" i="10"/>
  <c r="X964" i="10"/>
  <c r="X965" i="10"/>
  <c r="X966" i="10"/>
  <c r="X967" i="10"/>
  <c r="X968" i="10"/>
  <c r="X969" i="10"/>
  <c r="X970" i="10"/>
  <c r="X971" i="10"/>
  <c r="X972" i="10"/>
  <c r="X973" i="10"/>
  <c r="X974" i="10"/>
  <c r="X975" i="10"/>
  <c r="X976" i="10"/>
  <c r="X977" i="10"/>
  <c r="X978" i="10"/>
  <c r="X979" i="10"/>
  <c r="X980" i="10"/>
  <c r="X981" i="10"/>
  <c r="X982" i="10"/>
  <c r="X983" i="10"/>
  <c r="X984" i="10"/>
  <c r="X985" i="10"/>
  <c r="X986" i="10"/>
  <c r="X987" i="10"/>
  <c r="X988" i="10"/>
  <c r="X989" i="10"/>
  <c r="X990" i="10"/>
  <c r="X991" i="10"/>
  <c r="X992" i="10"/>
  <c r="X993" i="10"/>
  <c r="X994" i="10"/>
  <c r="X995" i="10"/>
  <c r="X996" i="10"/>
  <c r="X997" i="10"/>
  <c r="X998" i="10"/>
  <c r="X999" i="10"/>
  <c r="X1000" i="10"/>
  <c r="X1001" i="10"/>
  <c r="X1002" i="10"/>
  <c r="X1003" i="10"/>
  <c r="X1004" i="10"/>
  <c r="X1005" i="10"/>
  <c r="X1006" i="10"/>
  <c r="X1007" i="10"/>
  <c r="X1008" i="10"/>
  <c r="X1009" i="10"/>
  <c r="X1010" i="10"/>
  <c r="X1011" i="10"/>
  <c r="X1012" i="10"/>
  <c r="X1013" i="10"/>
  <c r="X1014" i="10"/>
  <c r="X1015" i="10"/>
  <c r="X1016" i="10"/>
  <c r="X1017" i="10"/>
  <c r="X1018" i="10"/>
  <c r="X1019" i="10"/>
  <c r="X1020" i="10"/>
  <c r="X1021" i="10"/>
  <c r="X1022" i="10"/>
  <c r="X1023" i="10"/>
  <c r="X1024" i="10"/>
  <c r="X1025" i="10"/>
  <c r="X1026" i="10"/>
  <c r="X1027" i="10"/>
  <c r="X1028" i="10"/>
  <c r="X1029" i="10"/>
  <c r="X1030" i="10"/>
  <c r="X1031" i="10"/>
  <c r="X1032" i="10"/>
  <c r="X1033" i="10"/>
  <c r="X1034" i="10"/>
  <c r="X1035" i="10"/>
  <c r="X1036" i="10"/>
  <c r="X1037" i="10"/>
  <c r="X1038" i="10"/>
  <c r="X1039" i="10"/>
  <c r="X1040" i="10"/>
  <c r="X1041" i="10"/>
  <c r="X1042" i="10"/>
  <c r="X1043" i="10"/>
  <c r="X1044" i="10"/>
  <c r="X1045" i="10"/>
  <c r="X1046" i="10"/>
  <c r="X1047" i="10"/>
  <c r="X1048" i="10"/>
  <c r="X1049" i="10"/>
  <c r="X1050" i="10"/>
  <c r="X1051" i="10"/>
  <c r="X1052" i="10"/>
  <c r="X1053" i="10"/>
  <c r="X1054" i="10"/>
  <c r="X1055" i="10"/>
  <c r="X1056" i="10"/>
  <c r="X1057" i="10"/>
  <c r="X1058" i="10"/>
  <c r="X1059" i="10"/>
  <c r="X1060" i="10"/>
  <c r="X1061" i="10"/>
  <c r="X1062" i="10"/>
  <c r="X1063" i="10"/>
  <c r="X1064" i="10"/>
  <c r="X1065" i="10"/>
  <c r="X1066" i="10"/>
  <c r="X1067" i="10"/>
  <c r="X1068" i="10"/>
  <c r="X1069" i="10"/>
  <c r="X1070" i="10"/>
  <c r="X1071" i="10"/>
  <c r="X1072" i="10"/>
  <c r="X1073" i="10"/>
  <c r="X1074" i="10"/>
  <c r="X1075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5" i="10"/>
  <c r="X106" i="10"/>
  <c r="X107" i="10"/>
  <c r="X108" i="10"/>
  <c r="X109" i="10"/>
  <c r="X110" i="10"/>
  <c r="X111" i="10"/>
  <c r="X112" i="10"/>
  <c r="X113" i="10"/>
  <c r="X114" i="10"/>
  <c r="X115" i="10"/>
  <c r="X116" i="10"/>
  <c r="X117" i="10"/>
  <c r="X118" i="10"/>
  <c r="X119" i="10"/>
  <c r="X120" i="10"/>
  <c r="X121" i="10"/>
  <c r="X122" i="10"/>
  <c r="X123" i="10"/>
  <c r="X124" i="10"/>
  <c r="X125" i="10"/>
  <c r="X126" i="10"/>
  <c r="X127" i="10"/>
  <c r="X128" i="10"/>
  <c r="X129" i="10"/>
  <c r="X130" i="10"/>
  <c r="X131" i="10"/>
  <c r="X132" i="10"/>
  <c r="X133" i="10"/>
  <c r="X134" i="10"/>
  <c r="X135" i="10"/>
  <c r="X136" i="10"/>
  <c r="X3" i="10"/>
  <c r="A15" i="5"/>
  <c r="B15" i="5" s="1"/>
  <c r="Z1" i="8" a="1"/>
  <c r="Z1" i="8" s="1"/>
  <c r="P2" i="9" a="1"/>
  <c r="P2" i="9" s="1"/>
  <c r="N3" i="9"/>
  <c r="O3" i="9" s="1"/>
  <c r="N4" i="9"/>
  <c r="O4" i="9" s="1"/>
  <c r="N5" i="9"/>
  <c r="O5" i="9"/>
  <c r="N6" i="9"/>
  <c r="O6" i="9" s="1"/>
  <c r="N7" i="9"/>
  <c r="O7" i="9"/>
  <c r="N8" i="9"/>
  <c r="O8" i="9" s="1"/>
  <c r="N9" i="9"/>
  <c r="O9" i="9"/>
  <c r="N10" i="9"/>
  <c r="O10" i="9"/>
  <c r="N11" i="9"/>
  <c r="O11" i="9" s="1"/>
  <c r="N12" i="9"/>
  <c r="O12" i="9"/>
  <c r="N13" i="9"/>
  <c r="O13" i="9" s="1"/>
  <c r="N14" i="9"/>
  <c r="O14" i="9"/>
  <c r="N15" i="9"/>
  <c r="O15" i="9" s="1"/>
  <c r="N16" i="9"/>
  <c r="O16" i="9"/>
  <c r="N17" i="9"/>
  <c r="O17" i="9"/>
  <c r="N18" i="9"/>
  <c r="O18" i="9"/>
  <c r="N19" i="9"/>
  <c r="O19" i="9" s="1"/>
  <c r="N20" i="9"/>
  <c r="O20" i="9" s="1"/>
  <c r="N21" i="9"/>
  <c r="O21" i="9"/>
  <c r="N22" i="9"/>
  <c r="O22" i="9" s="1"/>
  <c r="N23" i="9"/>
  <c r="O23" i="9"/>
  <c r="N24" i="9"/>
  <c r="O24" i="9" s="1"/>
  <c r="N25" i="9"/>
  <c r="O25" i="9"/>
  <c r="N26" i="9"/>
  <c r="O26" i="9"/>
  <c r="N27" i="9"/>
  <c r="O27" i="9" s="1"/>
  <c r="N28" i="9"/>
  <c r="O28" i="9"/>
  <c r="N29" i="9"/>
  <c r="O29" i="9" s="1"/>
  <c r="N30" i="9"/>
  <c r="O30" i="9"/>
  <c r="N31" i="9"/>
  <c r="O31" i="9" s="1"/>
  <c r="N32" i="9"/>
  <c r="O32" i="9"/>
  <c r="N33" i="9"/>
  <c r="O33" i="9"/>
  <c r="N34" i="9"/>
  <c r="O34" i="9"/>
  <c r="N35" i="9"/>
  <c r="O35" i="9" s="1"/>
  <c r="N36" i="9"/>
  <c r="O36" i="9" s="1"/>
  <c r="N37" i="9"/>
  <c r="O37" i="9"/>
  <c r="N38" i="9"/>
  <c r="O38" i="9" s="1"/>
  <c r="N39" i="9"/>
  <c r="O39" i="9"/>
  <c r="N40" i="9"/>
  <c r="O40" i="9" s="1"/>
  <c r="N41" i="9"/>
  <c r="O41" i="9"/>
  <c r="N42" i="9"/>
  <c r="O42" i="9"/>
  <c r="N43" i="9"/>
  <c r="O43" i="9" s="1"/>
  <c r="N44" i="9"/>
  <c r="O44" i="9"/>
  <c r="N45" i="9"/>
  <c r="O45" i="9" s="1"/>
  <c r="N46" i="9"/>
  <c r="O46" i="9"/>
  <c r="N47" i="9"/>
  <c r="O47" i="9" s="1"/>
  <c r="N48" i="9"/>
  <c r="O48" i="9"/>
  <c r="N49" i="9"/>
  <c r="O49" i="9"/>
  <c r="N50" i="9"/>
  <c r="O50" i="9"/>
  <c r="N51" i="9"/>
  <c r="O51" i="9" s="1"/>
  <c r="N52" i="9"/>
  <c r="O52" i="9" s="1"/>
  <c r="N53" i="9"/>
  <c r="O53" i="9"/>
  <c r="N54" i="9"/>
  <c r="O54" i="9" s="1"/>
  <c r="N55" i="9"/>
  <c r="O55" i="9"/>
  <c r="N56" i="9"/>
  <c r="O56" i="9" s="1"/>
  <c r="N57" i="9"/>
  <c r="O57" i="9"/>
  <c r="N58" i="9"/>
  <c r="O58" i="9"/>
  <c r="N59" i="9"/>
  <c r="O59" i="9" s="1"/>
  <c r="N60" i="9"/>
  <c r="O60" i="9"/>
  <c r="N61" i="9"/>
  <c r="O61" i="9" s="1"/>
  <c r="N62" i="9"/>
  <c r="O62" i="9"/>
  <c r="N63" i="9"/>
  <c r="O63" i="9" s="1"/>
  <c r="N64" i="9"/>
  <c r="O64" i="9"/>
  <c r="N65" i="9"/>
  <c r="O65" i="9"/>
  <c r="N66" i="9"/>
  <c r="O66" i="9"/>
  <c r="N67" i="9"/>
  <c r="O67" i="9" s="1"/>
  <c r="N68" i="9"/>
  <c r="O68" i="9" s="1"/>
  <c r="N69" i="9"/>
  <c r="O69" i="9"/>
  <c r="N70" i="9"/>
  <c r="O70" i="9" s="1"/>
  <c r="N71" i="9"/>
  <c r="O71" i="9"/>
  <c r="N72" i="9"/>
  <c r="O72" i="9" s="1"/>
  <c r="N73" i="9"/>
  <c r="O73" i="9"/>
  <c r="N74" i="9"/>
  <c r="O74" i="9"/>
  <c r="N75" i="9"/>
  <c r="O75" i="9" s="1"/>
  <c r="N76" i="9"/>
  <c r="O76" i="9"/>
  <c r="N77" i="9"/>
  <c r="O77" i="9" s="1"/>
  <c r="N78" i="9"/>
  <c r="O78" i="9"/>
  <c r="N79" i="9"/>
  <c r="O79" i="9" s="1"/>
  <c r="N80" i="9"/>
  <c r="O80" i="9"/>
  <c r="N81" i="9"/>
  <c r="O81" i="9"/>
  <c r="N82" i="9"/>
  <c r="O82" i="9"/>
  <c r="N83" i="9"/>
  <c r="O83" i="9" s="1"/>
  <c r="N84" i="9"/>
  <c r="O84" i="9" s="1"/>
  <c r="N85" i="9"/>
  <c r="O85" i="9"/>
  <c r="N86" i="9"/>
  <c r="O86" i="9" s="1"/>
  <c r="N87" i="9"/>
  <c r="O87" i="9"/>
  <c r="N88" i="9"/>
  <c r="O88" i="9" s="1"/>
  <c r="N89" i="9"/>
  <c r="O89" i="9"/>
  <c r="N90" i="9"/>
  <c r="O90" i="9"/>
  <c r="N91" i="9"/>
  <c r="O91" i="9" s="1"/>
  <c r="N92" i="9"/>
  <c r="O92" i="9"/>
  <c r="N93" i="9"/>
  <c r="O93" i="9" s="1"/>
  <c r="N94" i="9"/>
  <c r="O94" i="9"/>
  <c r="N95" i="9"/>
  <c r="O95" i="9" s="1"/>
  <c r="N96" i="9"/>
  <c r="O96" i="9"/>
  <c r="N97" i="9"/>
  <c r="O97" i="9"/>
  <c r="N98" i="9"/>
  <c r="O98" i="9"/>
  <c r="N99" i="9"/>
  <c r="O99" i="9" s="1"/>
  <c r="N100" i="9"/>
  <c r="O100" i="9" s="1"/>
  <c r="N101" i="9"/>
  <c r="O101" i="9"/>
  <c r="N102" i="9"/>
  <c r="O102" i="9" s="1"/>
  <c r="N103" i="9"/>
  <c r="O103" i="9"/>
  <c r="N104" i="9"/>
  <c r="O104" i="9" s="1"/>
  <c r="N105" i="9"/>
  <c r="O105" i="9"/>
  <c r="N106" i="9"/>
  <c r="O106" i="9"/>
  <c r="N107" i="9"/>
  <c r="O107" i="9" s="1"/>
  <c r="N108" i="9"/>
  <c r="O108" i="9"/>
  <c r="N109" i="9"/>
  <c r="O109" i="9" s="1"/>
  <c r="N110" i="9"/>
  <c r="O110" i="9"/>
  <c r="N111" i="9"/>
  <c r="O111" i="9" s="1"/>
  <c r="N112" i="9"/>
  <c r="O112" i="9"/>
  <c r="N113" i="9"/>
  <c r="O113" i="9"/>
  <c r="N114" i="9"/>
  <c r="O114" i="9"/>
  <c r="N115" i="9"/>
  <c r="O115" i="9" s="1"/>
  <c r="N116" i="9"/>
  <c r="O116" i="9" s="1"/>
  <c r="N117" i="9"/>
  <c r="O117" i="9"/>
  <c r="N118" i="9"/>
  <c r="O118" i="9" s="1"/>
  <c r="N119" i="9"/>
  <c r="O119" i="9"/>
  <c r="N120" i="9"/>
  <c r="O120" i="9" s="1"/>
  <c r="N121" i="9"/>
  <c r="O121" i="9"/>
  <c r="N122" i="9"/>
  <c r="O122" i="9"/>
  <c r="N123" i="9"/>
  <c r="O123" i="9" s="1"/>
  <c r="N124" i="9"/>
  <c r="O124" i="9"/>
  <c r="N125" i="9"/>
  <c r="O125" i="9" s="1"/>
  <c r="N126" i="9"/>
  <c r="O126" i="9"/>
  <c r="N127" i="9"/>
  <c r="O127" i="9" s="1"/>
  <c r="N128" i="9"/>
  <c r="O128" i="9"/>
  <c r="N129" i="9"/>
  <c r="O129" i="9"/>
  <c r="N130" i="9"/>
  <c r="O130" i="9"/>
  <c r="N131" i="9"/>
  <c r="O131" i="9" s="1"/>
  <c r="N132" i="9"/>
  <c r="O132" i="9" s="1"/>
  <c r="N133" i="9"/>
  <c r="O133" i="9"/>
  <c r="N134" i="9"/>
  <c r="O134" i="9" s="1"/>
  <c r="N135" i="9"/>
  <c r="O135" i="9"/>
  <c r="N136" i="9"/>
  <c r="O136" i="9" s="1"/>
  <c r="N137" i="9"/>
  <c r="O137" i="9"/>
  <c r="N138" i="9"/>
  <c r="O138" i="9"/>
  <c r="N139" i="9"/>
  <c r="O139" i="9" s="1"/>
  <c r="N140" i="9"/>
  <c r="O140" i="9"/>
  <c r="N141" i="9"/>
  <c r="O141" i="9" s="1"/>
  <c r="N142" i="9"/>
  <c r="O142" i="9"/>
  <c r="N143" i="9"/>
  <c r="O143" i="9" s="1"/>
  <c r="N144" i="9"/>
  <c r="O144" i="9"/>
  <c r="N145" i="9"/>
  <c r="O145" i="9"/>
  <c r="N146" i="9"/>
  <c r="O146" i="9"/>
  <c r="N147" i="9"/>
  <c r="O147" i="9" s="1"/>
  <c r="N148" i="9"/>
  <c r="O148" i="9" s="1"/>
  <c r="N149" i="9"/>
  <c r="O149" i="9"/>
  <c r="N150" i="9"/>
  <c r="O150" i="9" s="1"/>
  <c r="N151" i="9"/>
  <c r="O151" i="9"/>
  <c r="N152" i="9"/>
  <c r="O152" i="9" s="1"/>
  <c r="N153" i="9"/>
  <c r="O153" i="9"/>
  <c r="N154" i="9"/>
  <c r="O154" i="9"/>
  <c r="N155" i="9"/>
  <c r="O155" i="9" s="1"/>
  <c r="N156" i="9"/>
  <c r="O156" i="9"/>
  <c r="N157" i="9"/>
  <c r="O157" i="9" s="1"/>
  <c r="N158" i="9"/>
  <c r="O158" i="9"/>
  <c r="N159" i="9"/>
  <c r="O159" i="9" s="1"/>
  <c r="N160" i="9"/>
  <c r="O160" i="9"/>
  <c r="N161" i="9"/>
  <c r="O161" i="9" s="1"/>
  <c r="N162" i="9"/>
  <c r="O162" i="9"/>
  <c r="N163" i="9"/>
  <c r="O163" i="9" s="1"/>
  <c r="N164" i="9"/>
  <c r="O164" i="9" s="1"/>
  <c r="N165" i="9"/>
  <c r="O165" i="9"/>
  <c r="N166" i="9"/>
  <c r="O166" i="9" s="1"/>
  <c r="N167" i="9"/>
  <c r="O167" i="9"/>
  <c r="N168" i="9"/>
  <c r="O168" i="9" s="1"/>
  <c r="N169" i="9"/>
  <c r="O169" i="9"/>
  <c r="N170" i="9"/>
  <c r="O170" i="9"/>
  <c r="N171" i="9"/>
  <c r="O171" i="9" s="1"/>
  <c r="N172" i="9"/>
  <c r="O172" i="9"/>
  <c r="N173" i="9"/>
  <c r="O173" i="9" s="1"/>
  <c r="N174" i="9"/>
  <c r="O174" i="9"/>
  <c r="N175" i="9"/>
  <c r="O175" i="9" s="1"/>
  <c r="N176" i="9"/>
  <c r="O176" i="9"/>
  <c r="N177" i="9"/>
  <c r="O177" i="9"/>
  <c r="N178" i="9"/>
  <c r="O178" i="9"/>
  <c r="N179" i="9"/>
  <c r="O179" i="9" s="1"/>
  <c r="N180" i="9"/>
  <c r="O180" i="9" s="1"/>
  <c r="N181" i="9"/>
  <c r="O181" i="9"/>
  <c r="N182" i="9"/>
  <c r="O182" i="9" s="1"/>
  <c r="N183" i="9"/>
  <c r="O183" i="9"/>
  <c r="N184" i="9"/>
  <c r="O184" i="9" s="1"/>
  <c r="N185" i="9"/>
  <c r="O185" i="9"/>
  <c r="N186" i="9"/>
  <c r="O186" i="9"/>
  <c r="N187" i="9"/>
  <c r="O187" i="9" s="1"/>
  <c r="N188" i="9"/>
  <c r="O188" i="9"/>
  <c r="N189" i="9"/>
  <c r="O189" i="9" s="1"/>
  <c r="N190" i="9"/>
  <c r="O190" i="9"/>
  <c r="N191" i="9"/>
  <c r="O191" i="9" s="1"/>
  <c r="N192" i="9"/>
  <c r="O192" i="9"/>
  <c r="N193" i="9"/>
  <c r="O193" i="9"/>
  <c r="N194" i="9"/>
  <c r="O194" i="9"/>
  <c r="N195" i="9"/>
  <c r="O195" i="9" s="1"/>
  <c r="N196" i="9"/>
  <c r="O196" i="9" s="1"/>
  <c r="N197" i="9"/>
  <c r="O197" i="9"/>
  <c r="N198" i="9"/>
  <c r="O198" i="9" s="1"/>
  <c r="N199" i="9"/>
  <c r="O199" i="9"/>
  <c r="N200" i="9"/>
  <c r="O200" i="9" s="1"/>
  <c r="N201" i="9"/>
  <c r="O201" i="9"/>
  <c r="N202" i="9"/>
  <c r="O202" i="9"/>
  <c r="N203" i="9"/>
  <c r="O203" i="9" s="1"/>
  <c r="N204" i="9"/>
  <c r="O204" i="9"/>
  <c r="N205" i="9"/>
  <c r="O205" i="9" s="1"/>
  <c r="N206" i="9"/>
  <c r="O206" i="9"/>
  <c r="N207" i="9"/>
  <c r="O207" i="9" s="1"/>
  <c r="N208" i="9"/>
  <c r="O208" i="9"/>
  <c r="N209" i="9"/>
  <c r="O209" i="9"/>
  <c r="N210" i="9"/>
  <c r="O210" i="9"/>
  <c r="N211" i="9"/>
  <c r="O211" i="9" s="1"/>
  <c r="N212" i="9"/>
  <c r="O212" i="9" s="1"/>
  <c r="N213" i="9"/>
  <c r="O213" i="9"/>
  <c r="N214" i="9"/>
  <c r="O214" i="9" s="1"/>
  <c r="N215" i="9"/>
  <c r="O215" i="9"/>
  <c r="N216" i="9"/>
  <c r="O216" i="9" s="1"/>
  <c r="N217" i="9"/>
  <c r="O217" i="9"/>
  <c r="N218" i="9"/>
  <c r="O218" i="9"/>
  <c r="N219" i="9"/>
  <c r="O219" i="9" s="1"/>
  <c r="N220" i="9"/>
  <c r="O220" i="9"/>
  <c r="N221" i="9"/>
  <c r="O221" i="9" s="1"/>
  <c r="N222" i="9"/>
  <c r="O222" i="9"/>
  <c r="N223" i="9"/>
  <c r="O223" i="9" s="1"/>
  <c r="N224" i="9"/>
  <c r="O224" i="9"/>
  <c r="N225" i="9"/>
  <c r="O225" i="9"/>
  <c r="N226" i="9"/>
  <c r="O226" i="9"/>
  <c r="N227" i="9"/>
  <c r="O227" i="9" s="1"/>
  <c r="N228" i="9"/>
  <c r="O228" i="9" s="1"/>
  <c r="N229" i="9"/>
  <c r="O229" i="9"/>
  <c r="N230" i="9"/>
  <c r="O230" i="9" s="1"/>
  <c r="N231" i="9"/>
  <c r="O231" i="9"/>
  <c r="N232" i="9"/>
  <c r="O232" i="9" s="1"/>
  <c r="N233" i="9"/>
  <c r="O233" i="9"/>
  <c r="N234" i="9"/>
  <c r="O234" i="9"/>
  <c r="N235" i="9"/>
  <c r="O235" i="9" s="1"/>
  <c r="N236" i="9"/>
  <c r="O236" i="9"/>
  <c r="N237" i="9"/>
  <c r="O237" i="9" s="1"/>
  <c r="N238" i="9"/>
  <c r="O238" i="9"/>
  <c r="N239" i="9"/>
  <c r="O239" i="9" s="1"/>
  <c r="N240" i="9"/>
  <c r="O240" i="9"/>
  <c r="N241" i="9"/>
  <c r="O241" i="9"/>
  <c r="N242" i="9"/>
  <c r="O242" i="9"/>
  <c r="N243" i="9"/>
  <c r="O243" i="9" s="1"/>
  <c r="N244" i="9"/>
  <c r="O244" i="9" s="1"/>
  <c r="N245" i="9"/>
  <c r="O245" i="9"/>
  <c r="N246" i="9"/>
  <c r="O246" i="9" s="1"/>
  <c r="N247" i="9"/>
  <c r="O247" i="9"/>
  <c r="N248" i="9"/>
  <c r="O248" i="9" s="1"/>
  <c r="N249" i="9"/>
  <c r="O249" i="9"/>
  <c r="N250" i="9"/>
  <c r="O250" i="9"/>
  <c r="N251" i="9"/>
  <c r="O251" i="9" s="1"/>
  <c r="N252" i="9"/>
  <c r="O252" i="9"/>
  <c r="N253" i="9"/>
  <c r="O253" i="9" s="1"/>
  <c r="N254" i="9"/>
  <c r="O254" i="9"/>
  <c r="N255" i="9"/>
  <c r="O255" i="9" s="1"/>
  <c r="N256" i="9"/>
  <c r="O256" i="9"/>
  <c r="N257" i="9"/>
  <c r="O257" i="9"/>
  <c r="N258" i="9"/>
  <c r="O258" i="9"/>
  <c r="N259" i="9"/>
  <c r="O259" i="9" s="1"/>
  <c r="N260" i="9"/>
  <c r="O260" i="9" s="1"/>
  <c r="N261" i="9"/>
  <c r="O261" i="9"/>
  <c r="N262" i="9"/>
  <c r="O262" i="9" s="1"/>
  <c r="N263" i="9"/>
  <c r="O263" i="9"/>
  <c r="N264" i="9"/>
  <c r="O264" i="9" s="1"/>
  <c r="N265" i="9"/>
  <c r="O265" i="9"/>
  <c r="N266" i="9"/>
  <c r="O266" i="9"/>
  <c r="N267" i="9"/>
  <c r="O267" i="9" s="1"/>
  <c r="N268" i="9"/>
  <c r="O268" i="9"/>
  <c r="N269" i="9"/>
  <c r="O269" i="9" s="1"/>
  <c r="N270" i="9"/>
  <c r="O270" i="9"/>
  <c r="N271" i="9"/>
  <c r="O271" i="9" s="1"/>
  <c r="N272" i="9"/>
  <c r="O272" i="9"/>
  <c r="N273" i="9"/>
  <c r="O273" i="9"/>
  <c r="N274" i="9"/>
  <c r="O274" i="9"/>
  <c r="N275" i="9"/>
  <c r="O275" i="9" s="1"/>
  <c r="N276" i="9"/>
  <c r="O276" i="9" s="1"/>
  <c r="N277" i="9"/>
  <c r="O277" i="9"/>
  <c r="N278" i="9"/>
  <c r="O278" i="9" s="1"/>
  <c r="N279" i="9"/>
  <c r="O279" i="9"/>
  <c r="N280" i="9"/>
  <c r="O280" i="9" s="1"/>
  <c r="N281" i="9"/>
  <c r="O281" i="9"/>
  <c r="N282" i="9"/>
  <c r="O282" i="9"/>
  <c r="N283" i="9"/>
  <c r="O283" i="9" s="1"/>
  <c r="N284" i="9"/>
  <c r="O284" i="9"/>
  <c r="N285" i="9"/>
  <c r="O285" i="9" s="1"/>
  <c r="N286" i="9"/>
  <c r="O286" i="9"/>
  <c r="N287" i="9"/>
  <c r="O287" i="9" s="1"/>
  <c r="N288" i="9"/>
  <c r="O288" i="9"/>
  <c r="N289" i="9"/>
  <c r="O289" i="9"/>
  <c r="N290" i="9"/>
  <c r="O290" i="9"/>
  <c r="N291" i="9"/>
  <c r="O291" i="9" s="1"/>
  <c r="N292" i="9"/>
  <c r="O292" i="9" s="1"/>
  <c r="N293" i="9"/>
  <c r="O293" i="9"/>
  <c r="N294" i="9"/>
  <c r="O294" i="9" s="1"/>
  <c r="N295" i="9"/>
  <c r="O295" i="9"/>
  <c r="N296" i="9"/>
  <c r="O296" i="9" s="1"/>
  <c r="N297" i="9"/>
  <c r="O297" i="9"/>
  <c r="N298" i="9"/>
  <c r="O298" i="9"/>
  <c r="N299" i="9"/>
  <c r="O299" i="9" s="1"/>
  <c r="N300" i="9"/>
  <c r="O300" i="9"/>
  <c r="N301" i="9"/>
  <c r="O301" i="9" s="1"/>
  <c r="N302" i="9"/>
  <c r="O302" i="9"/>
  <c r="N303" i="9"/>
  <c r="O303" i="9" s="1"/>
  <c r="N304" i="9"/>
  <c r="O304" i="9"/>
  <c r="N305" i="9"/>
  <c r="O305" i="9"/>
  <c r="N306" i="9"/>
  <c r="O306" i="9"/>
  <c r="N307" i="9"/>
  <c r="O307" i="9" s="1"/>
  <c r="N308" i="9"/>
  <c r="O308" i="9" s="1"/>
  <c r="N309" i="9"/>
  <c r="O309" i="9"/>
  <c r="N310" i="9"/>
  <c r="O310" i="9" s="1"/>
  <c r="N311" i="9"/>
  <c r="O311" i="9"/>
  <c r="N312" i="9"/>
  <c r="O312" i="9" s="1"/>
  <c r="N313" i="9"/>
  <c r="O313" i="9"/>
  <c r="N314" i="9"/>
  <c r="O314" i="9"/>
  <c r="N315" i="9"/>
  <c r="O315" i="9" s="1"/>
  <c r="N316" i="9"/>
  <c r="O316" i="9"/>
  <c r="N317" i="9"/>
  <c r="O317" i="9" s="1"/>
  <c r="N318" i="9"/>
  <c r="O318" i="9"/>
  <c r="N319" i="9"/>
  <c r="O319" i="9" s="1"/>
  <c r="N320" i="9"/>
  <c r="O320" i="9"/>
  <c r="N321" i="9"/>
  <c r="O321" i="9"/>
  <c r="N322" i="9"/>
  <c r="O322" i="9"/>
  <c r="N323" i="9"/>
  <c r="O323" i="9" s="1"/>
  <c r="N324" i="9"/>
  <c r="O324" i="9" s="1"/>
  <c r="N325" i="9"/>
  <c r="O325" i="9"/>
  <c r="N326" i="9"/>
  <c r="O326" i="9" s="1"/>
  <c r="N327" i="9"/>
  <c r="O327" i="9"/>
  <c r="N328" i="9"/>
  <c r="O328" i="9" s="1"/>
  <c r="N329" i="9"/>
  <c r="O329" i="9"/>
  <c r="N330" i="9"/>
  <c r="O330" i="9"/>
  <c r="N331" i="9"/>
  <c r="O331" i="9" s="1"/>
  <c r="N332" i="9"/>
  <c r="O332" i="9"/>
  <c r="N333" i="9"/>
  <c r="O333" i="9" s="1"/>
  <c r="N334" i="9"/>
  <c r="O334" i="9"/>
  <c r="N335" i="9"/>
  <c r="O335" i="9" s="1"/>
  <c r="N336" i="9"/>
  <c r="O336" i="9"/>
  <c r="N337" i="9"/>
  <c r="O337" i="9"/>
  <c r="N338" i="9"/>
  <c r="O338" i="9"/>
  <c r="N339" i="9"/>
  <c r="O339" i="9" s="1"/>
  <c r="N340" i="9"/>
  <c r="O340" i="9" s="1"/>
  <c r="N341" i="9"/>
  <c r="O341" i="9"/>
  <c r="N342" i="9"/>
  <c r="O342" i="9" s="1"/>
  <c r="N343" i="9"/>
  <c r="O343" i="9"/>
  <c r="N344" i="9"/>
  <c r="O344" i="9" s="1"/>
  <c r="N345" i="9"/>
  <c r="O345" i="9"/>
  <c r="N346" i="9"/>
  <c r="O346" i="9"/>
  <c r="N347" i="9"/>
  <c r="O347" i="9" s="1"/>
  <c r="N348" i="9"/>
  <c r="O348" i="9"/>
  <c r="N349" i="9"/>
  <c r="O349" i="9" s="1"/>
  <c r="N350" i="9"/>
  <c r="O350" i="9"/>
  <c r="N351" i="9"/>
  <c r="O351" i="9" s="1"/>
  <c r="N352" i="9"/>
  <c r="O352" i="9"/>
  <c r="N353" i="9"/>
  <c r="O353" i="9"/>
  <c r="N354" i="9"/>
  <c r="O354" i="9"/>
  <c r="N355" i="9"/>
  <c r="O355" i="9" s="1"/>
  <c r="N356" i="9"/>
  <c r="O356" i="9" s="1"/>
  <c r="N357" i="9"/>
  <c r="O357" i="9"/>
  <c r="N358" i="9"/>
  <c r="O358" i="9" s="1"/>
  <c r="N359" i="9"/>
  <c r="O359" i="9"/>
  <c r="N360" i="9"/>
  <c r="O360" i="9" s="1"/>
  <c r="N361" i="9"/>
  <c r="O361" i="9"/>
  <c r="N362" i="9"/>
  <c r="O362" i="9"/>
  <c r="N363" i="9"/>
  <c r="O363" i="9" s="1"/>
  <c r="N364" i="9"/>
  <c r="O364" i="9"/>
  <c r="N365" i="9"/>
  <c r="O365" i="9" s="1"/>
  <c r="N366" i="9"/>
  <c r="O366" i="9"/>
  <c r="N367" i="9"/>
  <c r="O367" i="9" s="1"/>
  <c r="N368" i="9"/>
  <c r="O368" i="9"/>
  <c r="N369" i="9"/>
  <c r="O369" i="9"/>
  <c r="N370" i="9"/>
  <c r="O370" i="9"/>
  <c r="N371" i="9"/>
  <c r="O371" i="9" s="1"/>
  <c r="N372" i="9"/>
  <c r="O372" i="9" s="1"/>
  <c r="N373" i="9"/>
  <c r="O373" i="9"/>
  <c r="N374" i="9"/>
  <c r="O374" i="9" s="1"/>
  <c r="N375" i="9"/>
  <c r="O375" i="9"/>
  <c r="N376" i="9"/>
  <c r="O376" i="9" s="1"/>
  <c r="N377" i="9"/>
  <c r="O377" i="9"/>
  <c r="N378" i="9"/>
  <c r="O378" i="9"/>
  <c r="N379" i="9"/>
  <c r="O379" i="9" s="1"/>
  <c r="N380" i="9"/>
  <c r="O380" i="9"/>
  <c r="N381" i="9"/>
  <c r="O381" i="9" s="1"/>
  <c r="N382" i="9"/>
  <c r="O382" i="9"/>
  <c r="N383" i="9"/>
  <c r="O383" i="9" s="1"/>
  <c r="N384" i="9"/>
  <c r="O384" i="9"/>
  <c r="N385" i="9"/>
  <c r="O385" i="9"/>
  <c r="N386" i="9"/>
  <c r="O386" i="9"/>
  <c r="N387" i="9"/>
  <c r="O387" i="9" s="1"/>
  <c r="N388" i="9"/>
  <c r="O388" i="9" s="1"/>
  <c r="N389" i="9"/>
  <c r="O389" i="9"/>
  <c r="N390" i="9"/>
  <c r="O390" i="9" s="1"/>
  <c r="N391" i="9"/>
  <c r="O391" i="9"/>
  <c r="N392" i="9"/>
  <c r="O392" i="9" s="1"/>
  <c r="N393" i="9"/>
  <c r="O393" i="9"/>
  <c r="N394" i="9"/>
  <c r="O394" i="9"/>
  <c r="N395" i="9"/>
  <c r="O395" i="9" s="1"/>
  <c r="N396" i="9"/>
  <c r="O396" i="9"/>
  <c r="N397" i="9"/>
  <c r="O397" i="9" s="1"/>
  <c r="N398" i="9"/>
  <c r="O398" i="9"/>
  <c r="N399" i="9"/>
  <c r="O399" i="9" s="1"/>
  <c r="N400" i="9"/>
  <c r="O400" i="9"/>
  <c r="N401" i="9"/>
  <c r="O401" i="9"/>
  <c r="N402" i="9"/>
  <c r="O402" i="9"/>
  <c r="N403" i="9"/>
  <c r="O403" i="9" s="1"/>
  <c r="N404" i="9"/>
  <c r="O404" i="9" s="1"/>
  <c r="N405" i="9"/>
  <c r="O405" i="9"/>
  <c r="N406" i="9"/>
  <c r="O406" i="9" s="1"/>
  <c r="N407" i="9"/>
  <c r="O407" i="9"/>
  <c r="N408" i="9"/>
  <c r="O408" i="9" s="1"/>
  <c r="N409" i="9"/>
  <c r="O409" i="9"/>
  <c r="N410" i="9"/>
  <c r="O410" i="9"/>
  <c r="N411" i="9"/>
  <c r="O411" i="9" s="1"/>
  <c r="N412" i="9"/>
  <c r="O412" i="9"/>
  <c r="N413" i="9"/>
  <c r="O413" i="9" s="1"/>
  <c r="N414" i="9"/>
  <c r="O414" i="9"/>
  <c r="N415" i="9"/>
  <c r="O415" i="9" s="1"/>
  <c r="N416" i="9"/>
  <c r="O416" i="9"/>
  <c r="N417" i="9"/>
  <c r="O417" i="9"/>
  <c r="N418" i="9"/>
  <c r="O418" i="9"/>
  <c r="N419" i="9"/>
  <c r="O419" i="9" s="1"/>
  <c r="N420" i="9"/>
  <c r="O420" i="9" s="1"/>
  <c r="N421" i="9"/>
  <c r="O421" i="9"/>
  <c r="N422" i="9"/>
  <c r="O422" i="9" s="1"/>
  <c r="N423" i="9"/>
  <c r="O423" i="9"/>
  <c r="N424" i="9"/>
  <c r="O424" i="9" s="1"/>
  <c r="N425" i="9"/>
  <c r="O425" i="9"/>
  <c r="N426" i="9"/>
  <c r="O426" i="9"/>
  <c r="N427" i="9"/>
  <c r="O427" i="9" s="1"/>
  <c r="N428" i="9"/>
  <c r="O428" i="9"/>
  <c r="N429" i="9"/>
  <c r="O429" i="9" s="1"/>
  <c r="N430" i="9"/>
  <c r="O430" i="9"/>
  <c r="N431" i="9"/>
  <c r="O431" i="9" s="1"/>
  <c r="N432" i="9"/>
  <c r="O432" i="9"/>
  <c r="N433" i="9"/>
  <c r="O433" i="9"/>
  <c r="N434" i="9"/>
  <c r="O434" i="9"/>
  <c r="N435" i="9"/>
  <c r="O435" i="9" s="1"/>
  <c r="N436" i="9"/>
  <c r="O436" i="9" s="1"/>
  <c r="N437" i="9"/>
  <c r="O437" i="9"/>
  <c r="N438" i="9"/>
  <c r="O438" i="9" s="1"/>
  <c r="N439" i="9"/>
  <c r="O439" i="9"/>
  <c r="N440" i="9"/>
  <c r="O440" i="9" s="1"/>
  <c r="N441" i="9"/>
  <c r="O441" i="9"/>
  <c r="N442" i="9"/>
  <c r="O442" i="9"/>
  <c r="N443" i="9"/>
  <c r="O443" i="9" s="1"/>
  <c r="N444" i="9"/>
  <c r="O444" i="9"/>
  <c r="N445" i="9"/>
  <c r="O445" i="9" s="1"/>
  <c r="N446" i="9"/>
  <c r="O446" i="9"/>
  <c r="N447" i="9"/>
  <c r="O447" i="9" s="1"/>
  <c r="N448" i="9"/>
  <c r="O448" i="9"/>
  <c r="N449" i="9"/>
  <c r="O449" i="9"/>
  <c r="N450" i="9"/>
  <c r="O450" i="9"/>
  <c r="N451" i="9"/>
  <c r="O451" i="9" s="1"/>
  <c r="N452" i="9"/>
  <c r="O452" i="9" s="1"/>
  <c r="N453" i="9"/>
  <c r="O453" i="9"/>
  <c r="N454" i="9"/>
  <c r="O454" i="9" s="1"/>
  <c r="N455" i="9"/>
  <c r="O455" i="9"/>
  <c r="N456" i="9"/>
  <c r="O456" i="9" s="1"/>
  <c r="N457" i="9"/>
  <c r="O457" i="9"/>
  <c r="N458" i="9"/>
  <c r="O458" i="9"/>
  <c r="N459" i="9"/>
  <c r="O459" i="9" s="1"/>
  <c r="N460" i="9"/>
  <c r="O460" i="9"/>
  <c r="N461" i="9"/>
  <c r="O461" i="9" s="1"/>
  <c r="N462" i="9"/>
  <c r="O462" i="9"/>
  <c r="N463" i="9"/>
  <c r="O463" i="9" s="1"/>
  <c r="N464" i="9"/>
  <c r="O464" i="9"/>
  <c r="N465" i="9"/>
  <c r="O465" i="9"/>
  <c r="N466" i="9"/>
  <c r="O466" i="9"/>
  <c r="N467" i="9"/>
  <c r="O467" i="9" s="1"/>
  <c r="N468" i="9"/>
  <c r="O468" i="9" s="1"/>
  <c r="N469" i="9"/>
  <c r="O469" i="9"/>
  <c r="N470" i="9"/>
  <c r="O470" i="9" s="1"/>
  <c r="N471" i="9"/>
  <c r="O471" i="9"/>
  <c r="N472" i="9"/>
  <c r="O472" i="9" s="1"/>
  <c r="N473" i="9"/>
  <c r="O473" i="9"/>
  <c r="N474" i="9"/>
  <c r="O474" i="9"/>
  <c r="N475" i="9"/>
  <c r="O475" i="9" s="1"/>
  <c r="N476" i="9"/>
  <c r="O476" i="9"/>
  <c r="N477" i="9"/>
  <c r="O477" i="9" s="1"/>
  <c r="N478" i="9"/>
  <c r="O478" i="9"/>
  <c r="N479" i="9"/>
  <c r="O479" i="9" s="1"/>
  <c r="N480" i="9"/>
  <c r="O480" i="9" s="1"/>
  <c r="N481" i="9"/>
  <c r="O481" i="9"/>
  <c r="N482" i="9"/>
  <c r="O482" i="9"/>
  <c r="N483" i="9"/>
  <c r="O483" i="9" s="1"/>
  <c r="N484" i="9"/>
  <c r="O484" i="9" s="1"/>
  <c r="N485" i="9"/>
  <c r="O485" i="9"/>
  <c r="N486" i="9"/>
  <c r="O486" i="9" s="1"/>
  <c r="N487" i="9"/>
  <c r="O487" i="9"/>
  <c r="N488" i="9"/>
  <c r="O488" i="9" s="1"/>
  <c r="N489" i="9"/>
  <c r="O489" i="9"/>
  <c r="N490" i="9"/>
  <c r="O490" i="9"/>
  <c r="N491" i="9"/>
  <c r="O491" i="9" s="1"/>
  <c r="N492" i="9"/>
  <c r="O492" i="9"/>
  <c r="N493" i="9"/>
  <c r="O493" i="9" s="1"/>
  <c r="N494" i="9"/>
  <c r="O494" i="9"/>
  <c r="N495" i="9"/>
  <c r="O495" i="9" s="1"/>
  <c r="N496" i="9"/>
  <c r="O496" i="9"/>
  <c r="N497" i="9"/>
  <c r="O497" i="9"/>
  <c r="N498" i="9"/>
  <c r="O498" i="9"/>
  <c r="N499" i="9"/>
  <c r="O499" i="9" s="1"/>
  <c r="N500" i="9"/>
  <c r="O500" i="9" s="1"/>
  <c r="N501" i="9"/>
  <c r="O501" i="9"/>
  <c r="N502" i="9"/>
  <c r="O502" i="9" s="1"/>
  <c r="N503" i="9"/>
  <c r="O503" i="9"/>
  <c r="N504" i="9"/>
  <c r="O504" i="9" s="1"/>
  <c r="N505" i="9"/>
  <c r="O505" i="9"/>
  <c r="N506" i="9"/>
  <c r="O506" i="9"/>
  <c r="N507" i="9"/>
  <c r="O507" i="9" s="1"/>
  <c r="N508" i="9"/>
  <c r="O508" i="9"/>
  <c r="N509" i="9"/>
  <c r="O509" i="9" s="1"/>
  <c r="N510" i="9"/>
  <c r="O510" i="9"/>
  <c r="N511" i="9"/>
  <c r="O511" i="9" s="1"/>
  <c r="N512" i="9"/>
  <c r="O512" i="9"/>
  <c r="N513" i="9"/>
  <c r="O513" i="9"/>
  <c r="N514" i="9"/>
  <c r="O514" i="9"/>
  <c r="N515" i="9"/>
  <c r="O515" i="9" s="1"/>
  <c r="N516" i="9"/>
  <c r="O516" i="9" s="1"/>
  <c r="N517" i="9"/>
  <c r="O517" i="9"/>
  <c r="N518" i="9"/>
  <c r="O518" i="9" s="1"/>
  <c r="N519" i="9"/>
  <c r="O519" i="9"/>
  <c r="N520" i="9"/>
  <c r="O520" i="9" s="1"/>
  <c r="N521" i="9"/>
  <c r="O521" i="9"/>
  <c r="N522" i="9"/>
  <c r="O522" i="9"/>
  <c r="N523" i="9"/>
  <c r="O523" i="9" s="1"/>
  <c r="N524" i="9"/>
  <c r="O524" i="9"/>
  <c r="N525" i="9"/>
  <c r="O525" i="9" s="1"/>
  <c r="N526" i="9"/>
  <c r="O526" i="9"/>
  <c r="N527" i="9"/>
  <c r="O527" i="9" s="1"/>
  <c r="N528" i="9"/>
  <c r="O528" i="9"/>
  <c r="N529" i="9"/>
  <c r="O529" i="9"/>
  <c r="N530" i="9"/>
  <c r="O530" i="9"/>
  <c r="N531" i="9"/>
  <c r="O531" i="9" s="1"/>
  <c r="N532" i="9"/>
  <c r="O532" i="9" s="1"/>
  <c r="N533" i="9"/>
  <c r="O533" i="9"/>
  <c r="N534" i="9"/>
  <c r="O534" i="9" s="1"/>
  <c r="N535" i="9"/>
  <c r="O535" i="9"/>
  <c r="N536" i="9"/>
  <c r="O536" i="9" s="1"/>
  <c r="N537" i="9"/>
  <c r="O537" i="9"/>
  <c r="N538" i="9"/>
  <c r="O538" i="9"/>
  <c r="N539" i="9"/>
  <c r="O539" i="9" s="1"/>
  <c r="N540" i="9"/>
  <c r="O540" i="9"/>
  <c r="N541" i="9"/>
  <c r="O541" i="9" s="1"/>
  <c r="N542" i="9"/>
  <c r="O542" i="9"/>
  <c r="N543" i="9"/>
  <c r="O543" i="9" s="1"/>
  <c r="N544" i="9"/>
  <c r="O544" i="9"/>
  <c r="N545" i="9"/>
  <c r="O545" i="9"/>
  <c r="N546" i="9"/>
  <c r="O546" i="9"/>
  <c r="N547" i="9"/>
  <c r="O547" i="9" s="1"/>
  <c r="N548" i="9"/>
  <c r="O548" i="9" s="1"/>
  <c r="N549" i="9"/>
  <c r="O549" i="9"/>
  <c r="N550" i="9"/>
  <c r="O550" i="9" s="1"/>
  <c r="N551" i="9"/>
  <c r="O551" i="9"/>
  <c r="N552" i="9"/>
  <c r="O552" i="9" s="1"/>
  <c r="N553" i="9"/>
  <c r="O553" i="9"/>
  <c r="N554" i="9"/>
  <c r="O554" i="9"/>
  <c r="N555" i="9"/>
  <c r="O555" i="9" s="1"/>
  <c r="N556" i="9"/>
  <c r="O556" i="9"/>
  <c r="N557" i="9"/>
  <c r="O557" i="9" s="1"/>
  <c r="N558" i="9"/>
  <c r="O558" i="9"/>
  <c r="N559" i="9"/>
  <c r="O559" i="9" s="1"/>
  <c r="N560" i="9"/>
  <c r="O560" i="9"/>
  <c r="N561" i="9"/>
  <c r="O561" i="9"/>
  <c r="N562" i="9"/>
  <c r="O562" i="9"/>
  <c r="N563" i="9"/>
  <c r="O563" i="9" s="1"/>
  <c r="N564" i="9"/>
  <c r="O564" i="9" s="1"/>
  <c r="N565" i="9"/>
  <c r="O565" i="9"/>
  <c r="N566" i="9"/>
  <c r="O566" i="9" s="1"/>
  <c r="N567" i="9"/>
  <c r="O567" i="9"/>
  <c r="N568" i="9"/>
  <c r="O568" i="9" s="1"/>
  <c r="N569" i="9"/>
  <c r="O569" i="9"/>
  <c r="N570" i="9"/>
  <c r="O570" i="9"/>
  <c r="N571" i="9"/>
  <c r="O571" i="9" s="1"/>
  <c r="N572" i="9"/>
  <c r="O572" i="9"/>
  <c r="N573" i="9"/>
  <c r="O573" i="9" s="1"/>
  <c r="N574" i="9"/>
  <c r="O574" i="9"/>
  <c r="N575" i="9"/>
  <c r="O575" i="9" s="1"/>
  <c r="N576" i="9"/>
  <c r="O576" i="9"/>
  <c r="N577" i="9"/>
  <c r="O577" i="9"/>
  <c r="N578" i="9"/>
  <c r="O578" i="9"/>
  <c r="N579" i="9"/>
  <c r="O579" i="9" s="1"/>
  <c r="N580" i="9"/>
  <c r="O580" i="9" s="1"/>
  <c r="N581" i="9"/>
  <c r="O581" i="9"/>
  <c r="N582" i="9"/>
  <c r="O582" i="9" s="1"/>
  <c r="N583" i="9"/>
  <c r="O583" i="9"/>
  <c r="N584" i="9"/>
  <c r="O584" i="9" s="1"/>
  <c r="N585" i="9"/>
  <c r="O585" i="9"/>
  <c r="N586" i="9"/>
  <c r="O586" i="9"/>
  <c r="N587" i="9"/>
  <c r="O587" i="9" s="1"/>
  <c r="N588" i="9"/>
  <c r="O588" i="9"/>
  <c r="O2" i="9"/>
  <c r="N2" i="9"/>
  <c r="P1" i="5" a="1"/>
  <c r="P1" i="5" s="1"/>
  <c r="Z2" i="8" a="1"/>
  <c r="Z2" i="8" s="1"/>
  <c r="X4" i="8"/>
  <c r="Y4" i="8" s="1"/>
  <c r="X5" i="8"/>
  <c r="Y5" i="8" s="1"/>
  <c r="X6" i="8"/>
  <c r="Y6" i="8"/>
  <c r="X7" i="8"/>
  <c r="Y7" i="8" s="1"/>
  <c r="X8" i="8"/>
  <c r="Y8" i="8" s="1"/>
  <c r="X9" i="8"/>
  <c r="Y9" i="8" s="1"/>
  <c r="X10" i="8"/>
  <c r="Y10" i="8"/>
  <c r="X11" i="8"/>
  <c r="Y11" i="8"/>
  <c r="X12" i="8"/>
  <c r="Y12" i="8" s="1"/>
  <c r="X13" i="8"/>
  <c r="Y13" i="8"/>
  <c r="X14" i="8"/>
  <c r="Y14" i="8" s="1"/>
  <c r="X15" i="8"/>
  <c r="Y15" i="8"/>
  <c r="X16" i="8"/>
  <c r="Y16" i="8"/>
  <c r="X17" i="8"/>
  <c r="Y17" i="8"/>
  <c r="X18" i="8"/>
  <c r="Y18" i="8"/>
  <c r="X19" i="8"/>
  <c r="Y19" i="8"/>
  <c r="X20" i="8"/>
  <c r="Y20" i="8" s="1"/>
  <c r="X21" i="8"/>
  <c r="Y21" i="8" s="1"/>
  <c r="X22" i="8"/>
  <c r="Y22" i="8"/>
  <c r="X23" i="8"/>
  <c r="Y23" i="8" s="1"/>
  <c r="X24" i="8"/>
  <c r="Y24" i="8" s="1"/>
  <c r="X25" i="8"/>
  <c r="Y25" i="8" s="1"/>
  <c r="X26" i="8"/>
  <c r="Y26" i="8"/>
  <c r="X27" i="8"/>
  <c r="Y27" i="8"/>
  <c r="X28" i="8"/>
  <c r="Y28" i="8" s="1"/>
  <c r="X29" i="8"/>
  <c r="Y29" i="8"/>
  <c r="X30" i="8"/>
  <c r="Y30" i="8" s="1"/>
  <c r="X31" i="8"/>
  <c r="Y31" i="8"/>
  <c r="X32" i="8"/>
  <c r="Y32" i="8"/>
  <c r="X33" i="8"/>
  <c r="Y33" i="8"/>
  <c r="X34" i="8"/>
  <c r="Y34" i="8"/>
  <c r="X35" i="8"/>
  <c r="Y35" i="8"/>
  <c r="X36" i="8"/>
  <c r="Y36" i="8" s="1"/>
  <c r="X37" i="8"/>
  <c r="Y37" i="8" s="1"/>
  <c r="X38" i="8"/>
  <c r="Y38" i="8"/>
  <c r="X39" i="8"/>
  <c r="Y39" i="8" s="1"/>
  <c r="X40" i="8"/>
  <c r="Y40" i="8" s="1"/>
  <c r="X41" i="8"/>
  <c r="Y41" i="8" s="1"/>
  <c r="X42" i="8"/>
  <c r="Y42" i="8"/>
  <c r="X43" i="8"/>
  <c r="Y43" i="8"/>
  <c r="X44" i="8"/>
  <c r="Y44" i="8" s="1"/>
  <c r="X45" i="8"/>
  <c r="Y45" i="8"/>
  <c r="X46" i="8"/>
  <c r="Y46" i="8" s="1"/>
  <c r="X47" i="8"/>
  <c r="Y47" i="8"/>
  <c r="X48" i="8"/>
  <c r="Y48" i="8"/>
  <c r="X49" i="8"/>
  <c r="Y49" i="8"/>
  <c r="X50" i="8"/>
  <c r="Y50" i="8"/>
  <c r="X51" i="8"/>
  <c r="Y51" i="8"/>
  <c r="X52" i="8"/>
  <c r="Y52" i="8" s="1"/>
  <c r="X53" i="8"/>
  <c r="Y53" i="8" s="1"/>
  <c r="X54" i="8"/>
  <c r="Y54" i="8"/>
  <c r="X55" i="8"/>
  <c r="Y55" i="8" s="1"/>
  <c r="X56" i="8"/>
  <c r="Y56" i="8" s="1"/>
  <c r="X57" i="8"/>
  <c r="Y57" i="8" s="1"/>
  <c r="X58" i="8"/>
  <c r="Y58" i="8"/>
  <c r="X59" i="8"/>
  <c r="Y59" i="8"/>
  <c r="X60" i="8"/>
  <c r="Y60" i="8" s="1"/>
  <c r="X61" i="8"/>
  <c r="Y61" i="8"/>
  <c r="X62" i="8"/>
  <c r="Y62" i="8" s="1"/>
  <c r="X63" i="8"/>
  <c r="Y63" i="8"/>
  <c r="X64" i="8"/>
  <c r="Y64" i="8"/>
  <c r="X65" i="8"/>
  <c r="Y65" i="8"/>
  <c r="X66" i="8"/>
  <c r="Y66" i="8"/>
  <c r="X67" i="8"/>
  <c r="Y67" i="8"/>
  <c r="X68" i="8"/>
  <c r="Y68" i="8" s="1"/>
  <c r="X69" i="8"/>
  <c r="Y69" i="8" s="1"/>
  <c r="X70" i="8"/>
  <c r="Y70" i="8"/>
  <c r="X71" i="8"/>
  <c r="Y71" i="8" s="1"/>
  <c r="X72" i="8"/>
  <c r="Y72" i="8" s="1"/>
  <c r="X73" i="8"/>
  <c r="Y73" i="8" s="1"/>
  <c r="X74" i="8"/>
  <c r="Y74" i="8"/>
  <c r="X75" i="8"/>
  <c r="Y75" i="8"/>
  <c r="X76" i="8"/>
  <c r="Y76" i="8" s="1"/>
  <c r="X77" i="8"/>
  <c r="Y77" i="8"/>
  <c r="X78" i="8"/>
  <c r="Y78" i="8" s="1"/>
  <c r="X79" i="8"/>
  <c r="Y79" i="8"/>
  <c r="X80" i="8"/>
  <c r="Y80" i="8"/>
  <c r="X81" i="8"/>
  <c r="Y81" i="8"/>
  <c r="X82" i="8"/>
  <c r="Y82" i="8"/>
  <c r="X83" i="8"/>
  <c r="Y83" i="8"/>
  <c r="X84" i="8"/>
  <c r="Y84" i="8" s="1"/>
  <c r="X85" i="8"/>
  <c r="Y85" i="8" s="1"/>
  <c r="X86" i="8"/>
  <c r="Y86" i="8"/>
  <c r="X87" i="8"/>
  <c r="Y87" i="8" s="1"/>
  <c r="X88" i="8"/>
  <c r="Y88" i="8" s="1"/>
  <c r="X89" i="8"/>
  <c r="Y89" i="8" s="1"/>
  <c r="X90" i="8"/>
  <c r="Y90" i="8"/>
  <c r="X91" i="8"/>
  <c r="Y91" i="8"/>
  <c r="X92" i="8"/>
  <c r="Y92" i="8" s="1"/>
  <c r="X93" i="8"/>
  <c r="Y93" i="8"/>
  <c r="X94" i="8"/>
  <c r="Y94" i="8" s="1"/>
  <c r="X95" i="8"/>
  <c r="Y95" i="8"/>
  <c r="X96" i="8"/>
  <c r="Y96" i="8"/>
  <c r="X97" i="8"/>
  <c r="Y97" i="8"/>
  <c r="X98" i="8"/>
  <c r="Y98" i="8"/>
  <c r="X99" i="8"/>
  <c r="Y99" i="8"/>
  <c r="X100" i="8"/>
  <c r="Y100" i="8" s="1"/>
  <c r="X101" i="8"/>
  <c r="Y101" i="8" s="1"/>
  <c r="X102" i="8"/>
  <c r="Y102" i="8"/>
  <c r="X103" i="8"/>
  <c r="Y103" i="8" s="1"/>
  <c r="X104" i="8"/>
  <c r="Y104" i="8" s="1"/>
  <c r="X105" i="8"/>
  <c r="Y105" i="8" s="1"/>
  <c r="X106" i="8"/>
  <c r="Y106" i="8"/>
  <c r="X107" i="8"/>
  <c r="Y107" i="8"/>
  <c r="X108" i="8"/>
  <c r="Y108" i="8" s="1"/>
  <c r="X109" i="8"/>
  <c r="Y109" i="8"/>
  <c r="X110" i="8"/>
  <c r="Y110" i="8" s="1"/>
  <c r="X111" i="8"/>
  <c r="Y111" i="8"/>
  <c r="X112" i="8"/>
  <c r="Y112" i="8"/>
  <c r="X113" i="8"/>
  <c r="Y113" i="8"/>
  <c r="X114" i="8"/>
  <c r="Y114" i="8"/>
  <c r="X115" i="8"/>
  <c r="Y115" i="8"/>
  <c r="X116" i="8"/>
  <c r="Y116" i="8" s="1"/>
  <c r="X117" i="8"/>
  <c r="Y117" i="8" s="1"/>
  <c r="X118" i="8"/>
  <c r="Y118" i="8"/>
  <c r="X119" i="8"/>
  <c r="Y119" i="8" s="1"/>
  <c r="X120" i="8"/>
  <c r="Y120" i="8" s="1"/>
  <c r="X121" i="8"/>
  <c r="Y121" i="8" s="1"/>
  <c r="X122" i="8"/>
  <c r="Y122" i="8"/>
  <c r="X123" i="8"/>
  <c r="Y123" i="8"/>
  <c r="X124" i="8"/>
  <c r="Y124" i="8" s="1"/>
  <c r="X125" i="8"/>
  <c r="Y125" i="8"/>
  <c r="X126" i="8"/>
  <c r="Y126" i="8" s="1"/>
  <c r="X127" i="8"/>
  <c r="Y127" i="8"/>
  <c r="X128" i="8"/>
  <c r="Y128" i="8"/>
  <c r="X129" i="8"/>
  <c r="Y129" i="8"/>
  <c r="X130" i="8"/>
  <c r="Y130" i="8"/>
  <c r="X131" i="8"/>
  <c r="Y131" i="8"/>
  <c r="X132" i="8"/>
  <c r="Y132" i="8" s="1"/>
  <c r="X133" i="8"/>
  <c r="Y133" i="8" s="1"/>
  <c r="X134" i="8"/>
  <c r="Y134" i="8"/>
  <c r="X135" i="8"/>
  <c r="Y135" i="8" s="1"/>
  <c r="X136" i="8"/>
  <c r="Y136" i="8" s="1"/>
  <c r="X137" i="8"/>
  <c r="Y137" i="8" s="1"/>
  <c r="X138" i="8"/>
  <c r="Y138" i="8"/>
  <c r="X139" i="8"/>
  <c r="Y139" i="8"/>
  <c r="X140" i="8"/>
  <c r="Y140" i="8" s="1"/>
  <c r="X141" i="8"/>
  <c r="Y141" i="8"/>
  <c r="X142" i="8"/>
  <c r="Y142" i="8" s="1"/>
  <c r="X143" i="8"/>
  <c r="Y143" i="8"/>
  <c r="X144" i="8"/>
  <c r="Y144" i="8"/>
  <c r="X145" i="8"/>
  <c r="Y145" i="8"/>
  <c r="X146" i="8"/>
  <c r="Y146" i="8"/>
  <c r="X147" i="8"/>
  <c r="Y147" i="8"/>
  <c r="X148" i="8"/>
  <c r="Y148" i="8" s="1"/>
  <c r="X149" i="8"/>
  <c r="Y149" i="8" s="1"/>
  <c r="X150" i="8"/>
  <c r="Y150" i="8"/>
  <c r="X151" i="8"/>
  <c r="Y151" i="8" s="1"/>
  <c r="X152" i="8"/>
  <c r="Y152" i="8" s="1"/>
  <c r="X153" i="8"/>
  <c r="Y153" i="8" s="1"/>
  <c r="X154" i="8"/>
  <c r="Y154" i="8"/>
  <c r="X155" i="8"/>
  <c r="Y155" i="8"/>
  <c r="X156" i="8"/>
  <c r="Y156" i="8" s="1"/>
  <c r="X157" i="8"/>
  <c r="Y157" i="8"/>
  <c r="X158" i="8"/>
  <c r="Y158" i="8" s="1"/>
  <c r="X159" i="8"/>
  <c r="Y159" i="8"/>
  <c r="X160" i="8"/>
  <c r="Y160" i="8"/>
  <c r="X161" i="8"/>
  <c r="Y161" i="8"/>
  <c r="X162" i="8"/>
  <c r="Y162" i="8"/>
  <c r="X163" i="8"/>
  <c r="Y163" i="8"/>
  <c r="X164" i="8"/>
  <c r="Y164" i="8" s="1"/>
  <c r="X165" i="8"/>
  <c r="Y165" i="8" s="1"/>
  <c r="X166" i="8"/>
  <c r="Y166" i="8"/>
  <c r="X167" i="8"/>
  <c r="Y167" i="8" s="1"/>
  <c r="X168" i="8"/>
  <c r="Y168" i="8" s="1"/>
  <c r="X169" i="8"/>
  <c r="Y169" i="8" s="1"/>
  <c r="X170" i="8"/>
  <c r="Y170" i="8"/>
  <c r="X171" i="8"/>
  <c r="Y171" i="8"/>
  <c r="X172" i="8"/>
  <c r="Y172" i="8" s="1"/>
  <c r="X173" i="8"/>
  <c r="Y173" i="8"/>
  <c r="X174" i="8"/>
  <c r="Y174" i="8" s="1"/>
  <c r="X175" i="8"/>
  <c r="Y175" i="8"/>
  <c r="X176" i="8"/>
  <c r="Y176" i="8"/>
  <c r="X177" i="8"/>
  <c r="Y177" i="8"/>
  <c r="X178" i="8"/>
  <c r="Y178" i="8"/>
  <c r="X179" i="8"/>
  <c r="Y179" i="8"/>
  <c r="X180" i="8"/>
  <c r="Y180" i="8" s="1"/>
  <c r="X181" i="8"/>
  <c r="Y181" i="8" s="1"/>
  <c r="X182" i="8"/>
  <c r="Y182" i="8"/>
  <c r="X183" i="8"/>
  <c r="Y183" i="8" s="1"/>
  <c r="X184" i="8"/>
  <c r="Y184" i="8" s="1"/>
  <c r="X185" i="8"/>
  <c r="Y185" i="8" s="1"/>
  <c r="X186" i="8"/>
  <c r="Y186" i="8"/>
  <c r="X187" i="8"/>
  <c r="Y187" i="8"/>
  <c r="X188" i="8"/>
  <c r="Y188" i="8" s="1"/>
  <c r="X189" i="8"/>
  <c r="Y189" i="8"/>
  <c r="X190" i="8"/>
  <c r="Y190" i="8" s="1"/>
  <c r="X191" i="8"/>
  <c r="Y191" i="8"/>
  <c r="X192" i="8"/>
  <c r="Y192" i="8"/>
  <c r="X193" i="8"/>
  <c r="Y193" i="8"/>
  <c r="X194" i="8"/>
  <c r="Y194" i="8"/>
  <c r="X195" i="8"/>
  <c r="Y195" i="8"/>
  <c r="X196" i="8"/>
  <c r="Y196" i="8" s="1"/>
  <c r="X197" i="8"/>
  <c r="Y197" i="8" s="1"/>
  <c r="X198" i="8"/>
  <c r="Y198" i="8"/>
  <c r="X199" i="8"/>
  <c r="Y199" i="8" s="1"/>
  <c r="X200" i="8"/>
  <c r="Y200" i="8" s="1"/>
  <c r="X201" i="8"/>
  <c r="Y201" i="8" s="1"/>
  <c r="X202" i="8"/>
  <c r="Y202" i="8"/>
  <c r="X203" i="8"/>
  <c r="Y203" i="8"/>
  <c r="X204" i="8"/>
  <c r="Y204" i="8" s="1"/>
  <c r="X205" i="8"/>
  <c r="Y205" i="8"/>
  <c r="X206" i="8"/>
  <c r="Y206" i="8" s="1"/>
  <c r="X207" i="8"/>
  <c r="Y207" i="8"/>
  <c r="X208" i="8"/>
  <c r="Y208" i="8"/>
  <c r="X209" i="8"/>
  <c r="Y209" i="8"/>
  <c r="X210" i="8"/>
  <c r="Y210" i="8"/>
  <c r="X211" i="8"/>
  <c r="Y211" i="8"/>
  <c r="X212" i="8"/>
  <c r="Y212" i="8" s="1"/>
  <c r="X213" i="8"/>
  <c r="Y213" i="8" s="1"/>
  <c r="X214" i="8"/>
  <c r="Y214" i="8"/>
  <c r="X215" i="8"/>
  <c r="Y215" i="8" s="1"/>
  <c r="X216" i="8"/>
  <c r="Y216" i="8" s="1"/>
  <c r="X217" i="8"/>
  <c r="Y217" i="8" s="1"/>
  <c r="X218" i="8"/>
  <c r="Y218" i="8"/>
  <c r="X219" i="8"/>
  <c r="Y219" i="8"/>
  <c r="X220" i="8"/>
  <c r="Y220" i="8" s="1"/>
  <c r="X221" i="8"/>
  <c r="Y221" i="8"/>
  <c r="X222" i="8"/>
  <c r="Y222" i="8" s="1"/>
  <c r="X223" i="8"/>
  <c r="Y223" i="8"/>
  <c r="X224" i="8"/>
  <c r="Y224" i="8"/>
  <c r="X225" i="8"/>
  <c r="Y225" i="8"/>
  <c r="X226" i="8"/>
  <c r="Y226" i="8"/>
  <c r="X227" i="8"/>
  <c r="Y227" i="8"/>
  <c r="X228" i="8"/>
  <c r="Y228" i="8" s="1"/>
  <c r="X229" i="8"/>
  <c r="Y229" i="8" s="1"/>
  <c r="X230" i="8"/>
  <c r="Y230" i="8"/>
  <c r="X231" i="8"/>
  <c r="Y231" i="8" s="1"/>
  <c r="X232" i="8"/>
  <c r="Y232" i="8" s="1"/>
  <c r="X233" i="8"/>
  <c r="Y233" i="8" s="1"/>
  <c r="X234" i="8"/>
  <c r="Y234" i="8"/>
  <c r="X235" i="8"/>
  <c r="Y235" i="8"/>
  <c r="X236" i="8"/>
  <c r="Y236" i="8" s="1"/>
  <c r="X237" i="8"/>
  <c r="Y237" i="8"/>
  <c r="X238" i="8"/>
  <c r="Y238" i="8" s="1"/>
  <c r="X239" i="8"/>
  <c r="Y239" i="8"/>
  <c r="X240" i="8"/>
  <c r="Y240" i="8"/>
  <c r="X241" i="8"/>
  <c r="Y241" i="8"/>
  <c r="X242" i="8"/>
  <c r="Y242" i="8"/>
  <c r="X243" i="8"/>
  <c r="Y243" i="8"/>
  <c r="X244" i="8"/>
  <c r="Y244" i="8" s="1"/>
  <c r="X245" i="8"/>
  <c r="Y245" i="8" s="1"/>
  <c r="X246" i="8"/>
  <c r="Y246" i="8"/>
  <c r="X247" i="8"/>
  <c r="Y247" i="8" s="1"/>
  <c r="X248" i="8"/>
  <c r="Y248" i="8" s="1"/>
  <c r="X249" i="8"/>
  <c r="Y249" i="8" s="1"/>
  <c r="X250" i="8"/>
  <c r="Y250" i="8"/>
  <c r="X251" i="8"/>
  <c r="Y251" i="8"/>
  <c r="X252" i="8"/>
  <c r="Y252" i="8" s="1"/>
  <c r="X253" i="8"/>
  <c r="Y253" i="8"/>
  <c r="X254" i="8"/>
  <c r="Y254" i="8" s="1"/>
  <c r="X255" i="8"/>
  <c r="Y255" i="8"/>
  <c r="X256" i="8"/>
  <c r="Y256" i="8"/>
  <c r="X257" i="8"/>
  <c r="Y257" i="8"/>
  <c r="X258" i="8"/>
  <c r="Y258" i="8"/>
  <c r="X259" i="8"/>
  <c r="Y259" i="8"/>
  <c r="X260" i="8"/>
  <c r="Y260" i="8" s="1"/>
  <c r="X261" i="8"/>
  <c r="Y261" i="8" s="1"/>
  <c r="X262" i="8"/>
  <c r="Y262" i="8"/>
  <c r="X263" i="8"/>
  <c r="Y263" i="8" s="1"/>
  <c r="X264" i="8"/>
  <c r="Y264" i="8" s="1"/>
  <c r="X265" i="8"/>
  <c r="Y265" i="8" s="1"/>
  <c r="X266" i="8"/>
  <c r="Y266" i="8"/>
  <c r="X267" i="8"/>
  <c r="Y267" i="8"/>
  <c r="X268" i="8"/>
  <c r="Y268" i="8" s="1"/>
  <c r="X269" i="8"/>
  <c r="Y269" i="8"/>
  <c r="X270" i="8"/>
  <c r="Y270" i="8" s="1"/>
  <c r="X271" i="8"/>
  <c r="Y271" i="8"/>
  <c r="X272" i="8"/>
  <c r="Y272" i="8"/>
  <c r="X273" i="8"/>
  <c r="Y273" i="8"/>
  <c r="X274" i="8"/>
  <c r="Y274" i="8"/>
  <c r="X275" i="8"/>
  <c r="Y275" i="8"/>
  <c r="X276" i="8"/>
  <c r="Y276" i="8" s="1"/>
  <c r="X277" i="8"/>
  <c r="Y277" i="8" s="1"/>
  <c r="X278" i="8"/>
  <c r="Y278" i="8"/>
  <c r="X279" i="8"/>
  <c r="Y279" i="8" s="1"/>
  <c r="X280" i="8"/>
  <c r="Y280" i="8" s="1"/>
  <c r="X281" i="8"/>
  <c r="Y281" i="8" s="1"/>
  <c r="X282" i="8"/>
  <c r="Y282" i="8"/>
  <c r="X283" i="8"/>
  <c r="Y283" i="8"/>
  <c r="X284" i="8"/>
  <c r="Y284" i="8" s="1"/>
  <c r="X285" i="8"/>
  <c r="Y285" i="8"/>
  <c r="X286" i="8"/>
  <c r="Y286" i="8" s="1"/>
  <c r="X287" i="8"/>
  <c r="Y287" i="8"/>
  <c r="X288" i="8"/>
  <c r="Y288" i="8"/>
  <c r="X289" i="8"/>
  <c r="Y289" i="8"/>
  <c r="X290" i="8"/>
  <c r="Y290" i="8"/>
  <c r="X291" i="8"/>
  <c r="Y291" i="8"/>
  <c r="X292" i="8"/>
  <c r="Y292" i="8" s="1"/>
  <c r="X293" i="8"/>
  <c r="Y293" i="8" s="1"/>
  <c r="X294" i="8"/>
  <c r="Y294" i="8"/>
  <c r="X295" i="8"/>
  <c r="Y295" i="8" s="1"/>
  <c r="X296" i="8"/>
  <c r="Y296" i="8" s="1"/>
  <c r="X297" i="8"/>
  <c r="Y297" i="8" s="1"/>
  <c r="X298" i="8"/>
  <c r="Y298" i="8"/>
  <c r="X299" i="8"/>
  <c r="Y299" i="8"/>
  <c r="X300" i="8"/>
  <c r="Y300" i="8" s="1"/>
  <c r="X301" i="8"/>
  <c r="Y301" i="8"/>
  <c r="X302" i="8"/>
  <c r="Y302" i="8" s="1"/>
  <c r="X303" i="8"/>
  <c r="Y303" i="8"/>
  <c r="X304" i="8"/>
  <c r="Y304" i="8"/>
  <c r="X305" i="8"/>
  <c r="Y305" i="8"/>
  <c r="X306" i="8"/>
  <c r="Y306" i="8"/>
  <c r="X307" i="8"/>
  <c r="Y307" i="8"/>
  <c r="X308" i="8"/>
  <c r="Y308" i="8" s="1"/>
  <c r="X309" i="8"/>
  <c r="Y309" i="8" s="1"/>
  <c r="X310" i="8"/>
  <c r="Y310" i="8"/>
  <c r="X311" i="8"/>
  <c r="Y311" i="8" s="1"/>
  <c r="X312" i="8"/>
  <c r="Y312" i="8" s="1"/>
  <c r="X313" i="8"/>
  <c r="Y313" i="8" s="1"/>
  <c r="X314" i="8"/>
  <c r="Y314" i="8"/>
  <c r="X315" i="8"/>
  <c r="Y315" i="8"/>
  <c r="X316" i="8"/>
  <c r="Y316" i="8" s="1"/>
  <c r="X317" i="8"/>
  <c r="Y317" i="8"/>
  <c r="X318" i="8"/>
  <c r="Y318" i="8" s="1"/>
  <c r="X319" i="8"/>
  <c r="Y319" i="8"/>
  <c r="X320" i="8"/>
  <c r="Y320" i="8"/>
  <c r="X321" i="8"/>
  <c r="Y321" i="8"/>
  <c r="X322" i="8"/>
  <c r="Y322" i="8"/>
  <c r="X323" i="8"/>
  <c r="Y323" i="8"/>
  <c r="X324" i="8"/>
  <c r="Y324" i="8" s="1"/>
  <c r="X325" i="8"/>
  <c r="Y325" i="8" s="1"/>
  <c r="X326" i="8"/>
  <c r="Y326" i="8"/>
  <c r="X327" i="8"/>
  <c r="Y327" i="8" s="1"/>
  <c r="X328" i="8"/>
  <c r="Y328" i="8" s="1"/>
  <c r="X329" i="8"/>
  <c r="Y329" i="8" s="1"/>
  <c r="X330" i="8"/>
  <c r="Y330" i="8"/>
  <c r="X331" i="8"/>
  <c r="Y331" i="8"/>
  <c r="X332" i="8"/>
  <c r="Y332" i="8" s="1"/>
  <c r="X333" i="8"/>
  <c r="Y333" i="8"/>
  <c r="X334" i="8"/>
  <c r="Y334" i="8" s="1"/>
  <c r="X335" i="8"/>
  <c r="Y335" i="8"/>
  <c r="X336" i="8"/>
  <c r="Y336" i="8"/>
  <c r="X337" i="8"/>
  <c r="Y337" i="8"/>
  <c r="X338" i="8"/>
  <c r="Y338" i="8"/>
  <c r="X339" i="8"/>
  <c r="Y339" i="8"/>
  <c r="X340" i="8"/>
  <c r="Y340" i="8" s="1"/>
  <c r="X341" i="8"/>
  <c r="Y341" i="8" s="1"/>
  <c r="X342" i="8"/>
  <c r="Y342" i="8"/>
  <c r="X343" i="8"/>
  <c r="Y343" i="8" s="1"/>
  <c r="X344" i="8"/>
  <c r="Y344" i="8" s="1"/>
  <c r="X345" i="8"/>
  <c r="Y345" i="8" s="1"/>
  <c r="X346" i="8"/>
  <c r="Y346" i="8"/>
  <c r="X347" i="8"/>
  <c r="Y347" i="8"/>
  <c r="X348" i="8"/>
  <c r="Y348" i="8" s="1"/>
  <c r="X349" i="8"/>
  <c r="Y349" i="8"/>
  <c r="X350" i="8"/>
  <c r="Y350" i="8" s="1"/>
  <c r="X351" i="8"/>
  <c r="Y351" i="8"/>
  <c r="X352" i="8"/>
  <c r="Y352" i="8"/>
  <c r="X353" i="8"/>
  <c r="Y353" i="8"/>
  <c r="X354" i="8"/>
  <c r="Y354" i="8"/>
  <c r="X355" i="8"/>
  <c r="Y355" i="8"/>
  <c r="X356" i="8"/>
  <c r="Y356" i="8" s="1"/>
  <c r="X357" i="8"/>
  <c r="Y357" i="8" s="1"/>
  <c r="X358" i="8"/>
  <c r="Y358" i="8"/>
  <c r="X359" i="8"/>
  <c r="Y359" i="8" s="1"/>
  <c r="X360" i="8"/>
  <c r="Y360" i="8" s="1"/>
  <c r="X361" i="8"/>
  <c r="Y361" i="8" s="1"/>
  <c r="X362" i="8"/>
  <c r="Y362" i="8"/>
  <c r="X363" i="8"/>
  <c r="Y363" i="8"/>
  <c r="X364" i="8"/>
  <c r="Y364" i="8" s="1"/>
  <c r="X365" i="8"/>
  <c r="Y365" i="8"/>
  <c r="X366" i="8"/>
  <c r="Y366" i="8" s="1"/>
  <c r="X367" i="8"/>
  <c r="Y367" i="8"/>
  <c r="X368" i="8"/>
  <c r="Y368" i="8"/>
  <c r="X369" i="8"/>
  <c r="Y369" i="8"/>
  <c r="X370" i="8"/>
  <c r="Y370" i="8"/>
  <c r="X371" i="8"/>
  <c r="Y371" i="8"/>
  <c r="X372" i="8"/>
  <c r="Y372" i="8" s="1"/>
  <c r="X373" i="8"/>
  <c r="Y373" i="8" s="1"/>
  <c r="X374" i="8"/>
  <c r="Y374" i="8"/>
  <c r="X375" i="8"/>
  <c r="Y375" i="8" s="1"/>
  <c r="X376" i="8"/>
  <c r="Y376" i="8" s="1"/>
  <c r="X377" i="8"/>
  <c r="Y377" i="8" s="1"/>
  <c r="X378" i="8"/>
  <c r="Y378" i="8"/>
  <c r="X379" i="8"/>
  <c r="Y379" i="8"/>
  <c r="X380" i="8"/>
  <c r="Y380" i="8" s="1"/>
  <c r="X381" i="8"/>
  <c r="Y381" i="8"/>
  <c r="X382" i="8"/>
  <c r="Y382" i="8" s="1"/>
  <c r="X383" i="8"/>
  <c r="Y383" i="8"/>
  <c r="X384" i="8"/>
  <c r="Y384" i="8"/>
  <c r="X385" i="8"/>
  <c r="Y385" i="8"/>
  <c r="X386" i="8"/>
  <c r="Y386" i="8"/>
  <c r="X387" i="8"/>
  <c r="Y387" i="8"/>
  <c r="X388" i="8"/>
  <c r="Y388" i="8" s="1"/>
  <c r="X389" i="8"/>
  <c r="Y389" i="8" s="1"/>
  <c r="X390" i="8"/>
  <c r="Y390" i="8"/>
  <c r="X391" i="8"/>
  <c r="Y391" i="8" s="1"/>
  <c r="X392" i="8"/>
  <c r="Y392" i="8" s="1"/>
  <c r="X393" i="8"/>
  <c r="Y393" i="8" s="1"/>
  <c r="X394" i="8"/>
  <c r="Y394" i="8"/>
  <c r="X395" i="8"/>
  <c r="Y395" i="8"/>
  <c r="X396" i="8"/>
  <c r="Y396" i="8" s="1"/>
  <c r="X397" i="8"/>
  <c r="Y397" i="8"/>
  <c r="X398" i="8"/>
  <c r="Y398" i="8" s="1"/>
  <c r="X399" i="8"/>
  <c r="Y399" i="8"/>
  <c r="X400" i="8"/>
  <c r="Y400" i="8"/>
  <c r="X401" i="8"/>
  <c r="Y401" i="8"/>
  <c r="X402" i="8"/>
  <c r="Y402" i="8"/>
  <c r="X403" i="8"/>
  <c r="Y403" i="8"/>
  <c r="X404" i="8"/>
  <c r="Y404" i="8" s="1"/>
  <c r="X405" i="8"/>
  <c r="Y405" i="8" s="1"/>
  <c r="X406" i="8"/>
  <c r="Y406" i="8"/>
  <c r="X407" i="8"/>
  <c r="Y407" i="8" s="1"/>
  <c r="X408" i="8"/>
  <c r="Y408" i="8" s="1"/>
  <c r="X409" i="8"/>
  <c r="Y409" i="8" s="1"/>
  <c r="X410" i="8"/>
  <c r="Y410" i="8"/>
  <c r="X411" i="8"/>
  <c r="Y411" i="8"/>
  <c r="X412" i="8"/>
  <c r="Y412" i="8" s="1"/>
  <c r="X413" i="8"/>
  <c r="Y413" i="8"/>
  <c r="X414" i="8"/>
  <c r="Y414" i="8" s="1"/>
  <c r="X415" i="8"/>
  <c r="Y415" i="8"/>
  <c r="X416" i="8"/>
  <c r="Y416" i="8"/>
  <c r="X417" i="8"/>
  <c r="Y417" i="8"/>
  <c r="X418" i="8"/>
  <c r="Y418" i="8"/>
  <c r="X419" i="8"/>
  <c r="Y419" i="8"/>
  <c r="X420" i="8"/>
  <c r="Y420" i="8" s="1"/>
  <c r="X421" i="8"/>
  <c r="Y421" i="8" s="1"/>
  <c r="X422" i="8"/>
  <c r="Y422" i="8"/>
  <c r="X423" i="8"/>
  <c r="Y423" i="8" s="1"/>
  <c r="X424" i="8"/>
  <c r="Y424" i="8" s="1"/>
  <c r="X425" i="8"/>
  <c r="Y425" i="8" s="1"/>
  <c r="X426" i="8"/>
  <c r="Y426" i="8"/>
  <c r="X427" i="8"/>
  <c r="Y427" i="8"/>
  <c r="X428" i="8"/>
  <c r="Y428" i="8" s="1"/>
  <c r="X429" i="8"/>
  <c r="Y429" i="8"/>
  <c r="X430" i="8"/>
  <c r="Y430" i="8" s="1"/>
  <c r="X431" i="8"/>
  <c r="Y431" i="8"/>
  <c r="X432" i="8"/>
  <c r="Y432" i="8"/>
  <c r="X433" i="8"/>
  <c r="Y433" i="8"/>
  <c r="X434" i="8"/>
  <c r="Y434" i="8"/>
  <c r="X435" i="8"/>
  <c r="Y435" i="8"/>
  <c r="X436" i="8"/>
  <c r="Y436" i="8" s="1"/>
  <c r="X437" i="8"/>
  <c r="Y437" i="8" s="1"/>
  <c r="X438" i="8"/>
  <c r="Y438" i="8"/>
  <c r="X439" i="8"/>
  <c r="Y439" i="8" s="1"/>
  <c r="X440" i="8"/>
  <c r="Y440" i="8" s="1"/>
  <c r="X441" i="8"/>
  <c r="Y441" i="8" s="1"/>
  <c r="X442" i="8"/>
  <c r="Y442" i="8"/>
  <c r="X443" i="8"/>
  <c r="Y443" i="8"/>
  <c r="X444" i="8"/>
  <c r="Y444" i="8" s="1"/>
  <c r="X445" i="8"/>
  <c r="Y445" i="8"/>
  <c r="X446" i="8"/>
  <c r="Y446" i="8" s="1"/>
  <c r="X447" i="8"/>
  <c r="Y447" i="8"/>
  <c r="X448" i="8"/>
  <c r="Y448" i="8"/>
  <c r="X449" i="8"/>
  <c r="Y449" i="8"/>
  <c r="X450" i="8"/>
  <c r="Y450" i="8"/>
  <c r="X451" i="8"/>
  <c r="Y451" i="8"/>
  <c r="X452" i="8"/>
  <c r="Y452" i="8" s="1"/>
  <c r="X453" i="8"/>
  <c r="Y453" i="8" s="1"/>
  <c r="X454" i="8"/>
  <c r="Y454" i="8"/>
  <c r="X455" i="8"/>
  <c r="Y455" i="8" s="1"/>
  <c r="X456" i="8"/>
  <c r="Y456" i="8" s="1"/>
  <c r="X457" i="8"/>
  <c r="Y457" i="8" s="1"/>
  <c r="X458" i="8"/>
  <c r="Y458" i="8"/>
  <c r="X459" i="8"/>
  <c r="Y459" i="8"/>
  <c r="X460" i="8"/>
  <c r="Y460" i="8" s="1"/>
  <c r="X461" i="8"/>
  <c r="Y461" i="8"/>
  <c r="X462" i="8"/>
  <c r="Y462" i="8" s="1"/>
  <c r="X463" i="8"/>
  <c r="Y463" i="8"/>
  <c r="X464" i="8"/>
  <c r="Y464" i="8"/>
  <c r="X465" i="8"/>
  <c r="Y465" i="8"/>
  <c r="X466" i="8"/>
  <c r="Y466" i="8"/>
  <c r="X467" i="8"/>
  <c r="Y467" i="8"/>
  <c r="X468" i="8"/>
  <c r="Y468" i="8" s="1"/>
  <c r="X469" i="8"/>
  <c r="Y469" i="8" s="1"/>
  <c r="X470" i="8"/>
  <c r="Y470" i="8"/>
  <c r="X471" i="8"/>
  <c r="Y471" i="8" s="1"/>
  <c r="X472" i="8"/>
  <c r="Y472" i="8" s="1"/>
  <c r="X473" i="8"/>
  <c r="Y473" i="8" s="1"/>
  <c r="X474" i="8"/>
  <c r="Y474" i="8"/>
  <c r="X475" i="8"/>
  <c r="Y475" i="8"/>
  <c r="X476" i="8"/>
  <c r="Y476" i="8" s="1"/>
  <c r="X477" i="8"/>
  <c r="Y477" i="8"/>
  <c r="X478" i="8"/>
  <c r="Y478" i="8" s="1"/>
  <c r="X479" i="8"/>
  <c r="Y479" i="8"/>
  <c r="X480" i="8"/>
  <c r="Y480" i="8"/>
  <c r="X481" i="8"/>
  <c r="Y481" i="8"/>
  <c r="X482" i="8"/>
  <c r="Y482" i="8"/>
  <c r="X483" i="8"/>
  <c r="Y483" i="8"/>
  <c r="X484" i="8"/>
  <c r="Y484" i="8" s="1"/>
  <c r="X485" i="8"/>
  <c r="Y485" i="8" s="1"/>
  <c r="X486" i="8"/>
  <c r="Y486" i="8"/>
  <c r="X487" i="8"/>
  <c r="Y487" i="8" s="1"/>
  <c r="X488" i="8"/>
  <c r="Y488" i="8" s="1"/>
  <c r="X489" i="8"/>
  <c r="Y489" i="8" s="1"/>
  <c r="X490" i="8"/>
  <c r="Y490" i="8"/>
  <c r="X491" i="8"/>
  <c r="Y491" i="8"/>
  <c r="X492" i="8"/>
  <c r="Y492" i="8" s="1"/>
  <c r="X493" i="8"/>
  <c r="Y493" i="8"/>
  <c r="X494" i="8"/>
  <c r="Y494" i="8" s="1"/>
  <c r="X495" i="8"/>
  <c r="Y495" i="8"/>
  <c r="X496" i="8"/>
  <c r="Y496" i="8"/>
  <c r="X497" i="8"/>
  <c r="Y497" i="8"/>
  <c r="X498" i="8"/>
  <c r="Y498" i="8"/>
  <c r="X499" i="8"/>
  <c r="Y499" i="8"/>
  <c r="X500" i="8"/>
  <c r="Y500" i="8" s="1"/>
  <c r="X501" i="8"/>
  <c r="Y501" i="8" s="1"/>
  <c r="X502" i="8"/>
  <c r="Y502" i="8"/>
  <c r="X503" i="8"/>
  <c r="Y503" i="8" s="1"/>
  <c r="X504" i="8"/>
  <c r="Y504" i="8" s="1"/>
  <c r="X505" i="8"/>
  <c r="Y505" i="8" s="1"/>
  <c r="X506" i="8"/>
  <c r="Y506" i="8"/>
  <c r="X507" i="8"/>
  <c r="Y507" i="8"/>
  <c r="X508" i="8"/>
  <c r="Y508" i="8" s="1"/>
  <c r="X509" i="8"/>
  <c r="Y509" i="8"/>
  <c r="X510" i="8"/>
  <c r="Y510" i="8" s="1"/>
  <c r="X511" i="8"/>
  <c r="Y511" i="8"/>
  <c r="X512" i="8"/>
  <c r="Y512" i="8"/>
  <c r="X513" i="8"/>
  <c r="Y513" i="8"/>
  <c r="X514" i="8"/>
  <c r="Y514" i="8"/>
  <c r="X515" i="8"/>
  <c r="Y515" i="8"/>
  <c r="X516" i="8"/>
  <c r="Y516" i="8" s="1"/>
  <c r="X517" i="8"/>
  <c r="Y517" i="8" s="1"/>
  <c r="X518" i="8"/>
  <c r="Y518" i="8"/>
  <c r="X519" i="8"/>
  <c r="Y519" i="8" s="1"/>
  <c r="X520" i="8"/>
  <c r="Y520" i="8" s="1"/>
  <c r="X521" i="8"/>
  <c r="Y521" i="8" s="1"/>
  <c r="X522" i="8"/>
  <c r="Y522" i="8"/>
  <c r="X523" i="8"/>
  <c r="Y523" i="8"/>
  <c r="X524" i="8"/>
  <c r="Y524" i="8" s="1"/>
  <c r="X525" i="8"/>
  <c r="Y525" i="8"/>
  <c r="X526" i="8"/>
  <c r="Y526" i="8" s="1"/>
  <c r="X527" i="8"/>
  <c r="Y527" i="8"/>
  <c r="X528" i="8"/>
  <c r="Y528" i="8"/>
  <c r="X529" i="8"/>
  <c r="Y529" i="8"/>
  <c r="X530" i="8"/>
  <c r="Y530" i="8"/>
  <c r="X531" i="8"/>
  <c r="Y531" i="8"/>
  <c r="X532" i="8"/>
  <c r="Y532" i="8" s="1"/>
  <c r="X533" i="8"/>
  <c r="Y533" i="8" s="1"/>
  <c r="X534" i="8"/>
  <c r="Y534" i="8"/>
  <c r="X535" i="8"/>
  <c r="Y535" i="8" s="1"/>
  <c r="X536" i="8"/>
  <c r="Y536" i="8" s="1"/>
  <c r="X537" i="8"/>
  <c r="Y537" i="8" s="1"/>
  <c r="X538" i="8"/>
  <c r="Y538" i="8"/>
  <c r="X539" i="8"/>
  <c r="Y539" i="8"/>
  <c r="X540" i="8"/>
  <c r="Y540" i="8" s="1"/>
  <c r="X541" i="8"/>
  <c r="Y541" i="8"/>
  <c r="X542" i="8"/>
  <c r="Y542" i="8" s="1"/>
  <c r="X543" i="8"/>
  <c r="Y543" i="8"/>
  <c r="X544" i="8"/>
  <c r="Y544" i="8"/>
  <c r="X545" i="8"/>
  <c r="Y545" i="8"/>
  <c r="X546" i="8"/>
  <c r="Y546" i="8"/>
  <c r="X547" i="8"/>
  <c r="Y547" i="8"/>
  <c r="X548" i="8"/>
  <c r="Y548" i="8" s="1"/>
  <c r="X549" i="8"/>
  <c r="Y549" i="8" s="1"/>
  <c r="X550" i="8"/>
  <c r="Y550" i="8"/>
  <c r="X551" i="8"/>
  <c r="Y551" i="8" s="1"/>
  <c r="X552" i="8"/>
  <c r="Y552" i="8" s="1"/>
  <c r="X553" i="8"/>
  <c r="Y553" i="8" s="1"/>
  <c r="X554" i="8"/>
  <c r="Y554" i="8"/>
  <c r="X555" i="8"/>
  <c r="Y555" i="8"/>
  <c r="X556" i="8"/>
  <c r="Y556" i="8" s="1"/>
  <c r="X557" i="8"/>
  <c r="Y557" i="8"/>
  <c r="X558" i="8"/>
  <c r="Y558" i="8" s="1"/>
  <c r="X559" i="8"/>
  <c r="Y559" i="8"/>
  <c r="X560" i="8"/>
  <c r="Y560" i="8"/>
  <c r="X561" i="8"/>
  <c r="Y561" i="8"/>
  <c r="X562" i="8"/>
  <c r="Y562" i="8"/>
  <c r="X563" i="8"/>
  <c r="Y563" i="8"/>
  <c r="X564" i="8"/>
  <c r="Y564" i="8" s="1"/>
  <c r="X565" i="8"/>
  <c r="Y565" i="8" s="1"/>
  <c r="X566" i="8"/>
  <c r="Y566" i="8"/>
  <c r="X567" i="8"/>
  <c r="Y567" i="8" s="1"/>
  <c r="X568" i="8"/>
  <c r="Y568" i="8" s="1"/>
  <c r="X569" i="8"/>
  <c r="Y569" i="8" s="1"/>
  <c r="X570" i="8"/>
  <c r="Y570" i="8"/>
  <c r="X571" i="8"/>
  <c r="Y571" i="8"/>
  <c r="X572" i="8"/>
  <c r="Y572" i="8" s="1"/>
  <c r="X573" i="8"/>
  <c r="Y573" i="8"/>
  <c r="X574" i="8"/>
  <c r="Y574" i="8" s="1"/>
  <c r="X575" i="8"/>
  <c r="Y575" i="8"/>
  <c r="X576" i="8"/>
  <c r="Y576" i="8"/>
  <c r="X577" i="8"/>
  <c r="Y577" i="8"/>
  <c r="X578" i="8"/>
  <c r="Y578" i="8"/>
  <c r="X579" i="8"/>
  <c r="Y579" i="8"/>
  <c r="X580" i="8"/>
  <c r="Y580" i="8" s="1"/>
  <c r="X581" i="8"/>
  <c r="Y581" i="8" s="1"/>
  <c r="X582" i="8"/>
  <c r="Y582" i="8"/>
  <c r="X583" i="8"/>
  <c r="Y583" i="8" s="1"/>
  <c r="X584" i="8"/>
  <c r="Y584" i="8" s="1"/>
  <c r="X585" i="8"/>
  <c r="Y585" i="8" s="1"/>
  <c r="X586" i="8"/>
  <c r="Y586" i="8"/>
  <c r="X587" i="8"/>
  <c r="Y587" i="8"/>
  <c r="X588" i="8"/>
  <c r="Y588" i="8" s="1"/>
  <c r="X589" i="8"/>
  <c r="Y589" i="8"/>
  <c r="X590" i="8"/>
  <c r="Y590" i="8" s="1"/>
  <c r="X591" i="8"/>
  <c r="Y591" i="8"/>
  <c r="X592" i="8"/>
  <c r="Y592" i="8"/>
  <c r="X593" i="8"/>
  <c r="Y593" i="8"/>
  <c r="X594" i="8"/>
  <c r="Y594" i="8"/>
  <c r="X595" i="8"/>
  <c r="Y595" i="8"/>
  <c r="X596" i="8"/>
  <c r="Y596" i="8" s="1"/>
  <c r="X597" i="8"/>
  <c r="Y597" i="8" s="1"/>
  <c r="X598" i="8"/>
  <c r="Y598" i="8"/>
  <c r="X599" i="8"/>
  <c r="Y599" i="8" s="1"/>
  <c r="X600" i="8"/>
  <c r="Y600" i="8" s="1"/>
  <c r="X601" i="8"/>
  <c r="Y601" i="8" s="1"/>
  <c r="X602" i="8"/>
  <c r="Y602" i="8"/>
  <c r="X603" i="8"/>
  <c r="Y603" i="8"/>
  <c r="X604" i="8"/>
  <c r="Y604" i="8" s="1"/>
  <c r="X605" i="8"/>
  <c r="Y605" i="8"/>
  <c r="X606" i="8"/>
  <c r="Y606" i="8" s="1"/>
  <c r="X607" i="8"/>
  <c r="Y607" i="8"/>
  <c r="X608" i="8"/>
  <c r="Y608" i="8"/>
  <c r="X609" i="8"/>
  <c r="Y609" i="8"/>
  <c r="X610" i="8"/>
  <c r="Y610" i="8"/>
  <c r="X611" i="8"/>
  <c r="Y611" i="8"/>
  <c r="X612" i="8"/>
  <c r="Y612" i="8" s="1"/>
  <c r="X613" i="8"/>
  <c r="Y613" i="8" s="1"/>
  <c r="X614" i="8"/>
  <c r="Y614" i="8"/>
  <c r="X615" i="8"/>
  <c r="Y615" i="8" s="1"/>
  <c r="X616" i="8"/>
  <c r="Y616" i="8" s="1"/>
  <c r="X617" i="8"/>
  <c r="Y617" i="8" s="1"/>
  <c r="X618" i="8"/>
  <c r="Y618" i="8"/>
  <c r="X619" i="8"/>
  <c r="Y619" i="8"/>
  <c r="X620" i="8"/>
  <c r="Y620" i="8" s="1"/>
  <c r="X621" i="8"/>
  <c r="Y621" i="8"/>
  <c r="X622" i="8"/>
  <c r="Y622" i="8" s="1"/>
  <c r="X623" i="8"/>
  <c r="Y623" i="8"/>
  <c r="X624" i="8"/>
  <c r="Y624" i="8"/>
  <c r="X625" i="8"/>
  <c r="Y625" i="8"/>
  <c r="X626" i="8"/>
  <c r="Y626" i="8"/>
  <c r="X627" i="8"/>
  <c r="Y627" i="8"/>
  <c r="X628" i="8"/>
  <c r="Y628" i="8" s="1"/>
  <c r="X629" i="8"/>
  <c r="Y629" i="8" s="1"/>
  <c r="X630" i="8"/>
  <c r="Y630" i="8"/>
  <c r="X631" i="8"/>
  <c r="Y631" i="8" s="1"/>
  <c r="X632" i="8"/>
  <c r="Y632" i="8" s="1"/>
  <c r="X633" i="8"/>
  <c r="Y633" i="8" s="1"/>
  <c r="X634" i="8"/>
  <c r="Y634" i="8"/>
  <c r="X635" i="8"/>
  <c r="Y635" i="8"/>
  <c r="X636" i="8"/>
  <c r="Y636" i="8" s="1"/>
  <c r="X637" i="8"/>
  <c r="Y637" i="8"/>
  <c r="X638" i="8"/>
  <c r="Y638" i="8" s="1"/>
  <c r="X639" i="8"/>
  <c r="Y639" i="8"/>
  <c r="X640" i="8"/>
  <c r="Y640" i="8"/>
  <c r="X641" i="8"/>
  <c r="Y641" i="8"/>
  <c r="X642" i="8"/>
  <c r="Y642" i="8"/>
  <c r="X643" i="8"/>
  <c r="Y643" i="8"/>
  <c r="X644" i="8"/>
  <c r="Y644" i="8" s="1"/>
  <c r="X645" i="8"/>
  <c r="Y645" i="8" s="1"/>
  <c r="X646" i="8"/>
  <c r="Y646" i="8"/>
  <c r="X647" i="8"/>
  <c r="Y647" i="8" s="1"/>
  <c r="X648" i="8"/>
  <c r="Y648" i="8" s="1"/>
  <c r="X649" i="8"/>
  <c r="Y649" i="8" s="1"/>
  <c r="X650" i="8"/>
  <c r="Y650" i="8"/>
  <c r="X651" i="8"/>
  <c r="Y651" i="8"/>
  <c r="X652" i="8"/>
  <c r="Y652" i="8" s="1"/>
  <c r="X653" i="8"/>
  <c r="Y653" i="8"/>
  <c r="X654" i="8"/>
  <c r="Y654" i="8" s="1"/>
  <c r="X655" i="8"/>
  <c r="Y655" i="8"/>
  <c r="X656" i="8"/>
  <c r="Y656" i="8"/>
  <c r="X657" i="8"/>
  <c r="Y657" i="8"/>
  <c r="X658" i="8"/>
  <c r="Y658" i="8"/>
  <c r="X659" i="8"/>
  <c r="Y659" i="8"/>
  <c r="X660" i="8"/>
  <c r="Y660" i="8" s="1"/>
  <c r="X661" i="8"/>
  <c r="Y661" i="8" s="1"/>
  <c r="X662" i="8"/>
  <c r="Y662" i="8"/>
  <c r="X663" i="8"/>
  <c r="Y663" i="8" s="1"/>
  <c r="X664" i="8"/>
  <c r="Y664" i="8" s="1"/>
  <c r="X665" i="8"/>
  <c r="Y665" i="8" s="1"/>
  <c r="X666" i="8"/>
  <c r="Y666" i="8"/>
  <c r="X667" i="8"/>
  <c r="Y667" i="8"/>
  <c r="X668" i="8"/>
  <c r="Y668" i="8" s="1"/>
  <c r="X669" i="8"/>
  <c r="Y669" i="8"/>
  <c r="X670" i="8"/>
  <c r="Y670" i="8" s="1"/>
  <c r="X671" i="8"/>
  <c r="Y671" i="8"/>
  <c r="X672" i="8"/>
  <c r="Y672" i="8"/>
  <c r="X673" i="8"/>
  <c r="Y673" i="8"/>
  <c r="X674" i="8"/>
  <c r="Y674" i="8"/>
  <c r="X675" i="8"/>
  <c r="Y675" i="8"/>
  <c r="X676" i="8"/>
  <c r="Y676" i="8" s="1"/>
  <c r="X677" i="8"/>
  <c r="Y677" i="8" s="1"/>
  <c r="X678" i="8"/>
  <c r="Y678" i="8"/>
  <c r="X679" i="8"/>
  <c r="Y679" i="8" s="1"/>
  <c r="X680" i="8"/>
  <c r="Y680" i="8" s="1"/>
  <c r="X681" i="8"/>
  <c r="Y681" i="8" s="1"/>
  <c r="X682" i="8"/>
  <c r="Y682" i="8"/>
  <c r="X683" i="8"/>
  <c r="Y683" i="8"/>
  <c r="X684" i="8"/>
  <c r="Y684" i="8" s="1"/>
  <c r="X685" i="8"/>
  <c r="Y685" i="8"/>
  <c r="X686" i="8"/>
  <c r="Y686" i="8" s="1"/>
  <c r="X687" i="8"/>
  <c r="Y687" i="8"/>
  <c r="X688" i="8"/>
  <c r="Y688" i="8"/>
  <c r="X689" i="8"/>
  <c r="Y689" i="8"/>
  <c r="X690" i="8"/>
  <c r="Y690" i="8"/>
  <c r="X691" i="8"/>
  <c r="Y691" i="8"/>
  <c r="X692" i="8"/>
  <c r="Y692" i="8" s="1"/>
  <c r="X693" i="8"/>
  <c r="Y693" i="8" s="1"/>
  <c r="X694" i="8"/>
  <c r="Y694" i="8"/>
  <c r="X695" i="8"/>
  <c r="Y695" i="8" s="1"/>
  <c r="X696" i="8"/>
  <c r="Y696" i="8" s="1"/>
  <c r="X697" i="8"/>
  <c r="Y697" i="8" s="1"/>
  <c r="X698" i="8"/>
  <c r="Y698" i="8"/>
  <c r="X699" i="8"/>
  <c r="Y699" i="8"/>
  <c r="X700" i="8"/>
  <c r="Y700" i="8" s="1"/>
  <c r="X701" i="8"/>
  <c r="Y701" i="8"/>
  <c r="X702" i="8"/>
  <c r="Y702" i="8" s="1"/>
  <c r="X703" i="8"/>
  <c r="Y703" i="8"/>
  <c r="X704" i="8"/>
  <c r="Y704" i="8"/>
  <c r="X705" i="8"/>
  <c r="Y705" i="8"/>
  <c r="X706" i="8"/>
  <c r="Y706" i="8"/>
  <c r="X707" i="8"/>
  <c r="Y707" i="8"/>
  <c r="X708" i="8"/>
  <c r="Y708" i="8" s="1"/>
  <c r="X709" i="8"/>
  <c r="Y709" i="8" s="1"/>
  <c r="X710" i="8"/>
  <c r="Y710" i="8"/>
  <c r="X711" i="8"/>
  <c r="Y711" i="8" s="1"/>
  <c r="X712" i="8"/>
  <c r="Y712" i="8" s="1"/>
  <c r="X713" i="8"/>
  <c r="Y713" i="8" s="1"/>
  <c r="X714" i="8"/>
  <c r="Y714" i="8"/>
  <c r="X715" i="8"/>
  <c r="Y715" i="8"/>
  <c r="X716" i="8"/>
  <c r="Y716" i="8" s="1"/>
  <c r="X717" i="8"/>
  <c r="Y717" i="8"/>
  <c r="X718" i="8"/>
  <c r="Y718" i="8" s="1"/>
  <c r="X719" i="8"/>
  <c r="Y719" i="8"/>
  <c r="X720" i="8"/>
  <c r="Y720" i="8"/>
  <c r="X721" i="8"/>
  <c r="Y721" i="8"/>
  <c r="X722" i="8"/>
  <c r="Y722" i="8"/>
  <c r="X723" i="8"/>
  <c r="Y723" i="8"/>
  <c r="X724" i="8"/>
  <c r="Y724" i="8" s="1"/>
  <c r="X725" i="8"/>
  <c r="Y725" i="8" s="1"/>
  <c r="X726" i="8"/>
  <c r="Y726" i="8"/>
  <c r="X727" i="8"/>
  <c r="Y727" i="8" s="1"/>
  <c r="X728" i="8"/>
  <c r="Y728" i="8" s="1"/>
  <c r="X729" i="8"/>
  <c r="Y729" i="8" s="1"/>
  <c r="X730" i="8"/>
  <c r="Y730" i="8"/>
  <c r="X731" i="8"/>
  <c r="Y731" i="8"/>
  <c r="X732" i="8"/>
  <c r="Y732" i="8" s="1"/>
  <c r="X733" i="8"/>
  <c r="Y733" i="8"/>
  <c r="X734" i="8"/>
  <c r="Y734" i="8" s="1"/>
  <c r="X735" i="8"/>
  <c r="Y735" i="8"/>
  <c r="X736" i="8"/>
  <c r="Y736" i="8"/>
  <c r="X737" i="8"/>
  <c r="Y737" i="8"/>
  <c r="X738" i="8"/>
  <c r="Y738" i="8"/>
  <c r="X739" i="8"/>
  <c r="Y739" i="8"/>
  <c r="X740" i="8"/>
  <c r="Y740" i="8" s="1"/>
  <c r="X741" i="8"/>
  <c r="Y741" i="8" s="1"/>
  <c r="X742" i="8"/>
  <c r="Y742" i="8"/>
  <c r="X743" i="8"/>
  <c r="Y743" i="8" s="1"/>
  <c r="X744" i="8"/>
  <c r="Y744" i="8" s="1"/>
  <c r="X745" i="8"/>
  <c r="Y745" i="8" s="1"/>
  <c r="X746" i="8"/>
  <c r="Y746" i="8"/>
  <c r="X747" i="8"/>
  <c r="Y747" i="8"/>
  <c r="X748" i="8"/>
  <c r="Y748" i="8" s="1"/>
  <c r="X749" i="8"/>
  <c r="Y749" i="8"/>
  <c r="X750" i="8"/>
  <c r="Y750" i="8" s="1"/>
  <c r="X751" i="8"/>
  <c r="Y751" i="8"/>
  <c r="X752" i="8"/>
  <c r="Y752" i="8"/>
  <c r="X753" i="8"/>
  <c r="Y753" i="8"/>
  <c r="X754" i="8"/>
  <c r="Y754" i="8"/>
  <c r="X755" i="8"/>
  <c r="Y755" i="8"/>
  <c r="X756" i="8"/>
  <c r="Y756" i="8" s="1"/>
  <c r="X757" i="8"/>
  <c r="Y757" i="8" s="1"/>
  <c r="X758" i="8"/>
  <c r="Y758" i="8"/>
  <c r="X759" i="8"/>
  <c r="Y759" i="8" s="1"/>
  <c r="X760" i="8"/>
  <c r="Y760" i="8" s="1"/>
  <c r="X761" i="8"/>
  <c r="Y761" i="8" s="1"/>
  <c r="X762" i="8"/>
  <c r="Y762" i="8"/>
  <c r="X763" i="8"/>
  <c r="Y763" i="8"/>
  <c r="X764" i="8"/>
  <c r="Y764" i="8" s="1"/>
  <c r="X765" i="8"/>
  <c r="Y765" i="8"/>
  <c r="X766" i="8"/>
  <c r="Y766" i="8" s="1"/>
  <c r="X767" i="8"/>
  <c r="Y767" i="8"/>
  <c r="X768" i="8"/>
  <c r="Y768" i="8"/>
  <c r="X769" i="8"/>
  <c r="Y769" i="8"/>
  <c r="X770" i="8"/>
  <c r="Y770" i="8"/>
  <c r="X771" i="8"/>
  <c r="Y771" i="8"/>
  <c r="X772" i="8"/>
  <c r="Y772" i="8" s="1"/>
  <c r="X773" i="8"/>
  <c r="Y773" i="8" s="1"/>
  <c r="X774" i="8"/>
  <c r="Y774" i="8"/>
  <c r="X775" i="8"/>
  <c r="Y775" i="8" s="1"/>
  <c r="X776" i="8"/>
  <c r="Y776" i="8" s="1"/>
  <c r="X777" i="8"/>
  <c r="Y777" i="8" s="1"/>
  <c r="X778" i="8"/>
  <c r="Y778" i="8"/>
  <c r="X779" i="8"/>
  <c r="Y779" i="8"/>
  <c r="X780" i="8"/>
  <c r="Y780" i="8" s="1"/>
  <c r="X781" i="8"/>
  <c r="Y781" i="8"/>
  <c r="X782" i="8"/>
  <c r="Y782" i="8" s="1"/>
  <c r="X783" i="8"/>
  <c r="Y783" i="8"/>
  <c r="X784" i="8"/>
  <c r="Y784" i="8"/>
  <c r="X785" i="8"/>
  <c r="Y785" i="8"/>
  <c r="X786" i="8"/>
  <c r="Y786" i="8"/>
  <c r="X787" i="8"/>
  <c r="Y787" i="8"/>
  <c r="X788" i="8"/>
  <c r="Y788" i="8" s="1"/>
  <c r="X789" i="8"/>
  <c r="Y789" i="8" s="1"/>
  <c r="X790" i="8"/>
  <c r="Y790" i="8"/>
  <c r="X791" i="8"/>
  <c r="Y791" i="8" s="1"/>
  <c r="X792" i="8"/>
  <c r="Y792" i="8" s="1"/>
  <c r="X793" i="8"/>
  <c r="Y793" i="8" s="1"/>
  <c r="X794" i="8"/>
  <c r="Y794" i="8"/>
  <c r="X795" i="8"/>
  <c r="Y795" i="8"/>
  <c r="X796" i="8"/>
  <c r="Y796" i="8" s="1"/>
  <c r="X797" i="8"/>
  <c r="Y797" i="8"/>
  <c r="X798" i="8"/>
  <c r="Y798" i="8" s="1"/>
  <c r="X799" i="8"/>
  <c r="Y799" i="8"/>
  <c r="X800" i="8"/>
  <c r="Y800" i="8"/>
  <c r="X801" i="8"/>
  <c r="Y801" i="8"/>
  <c r="X802" i="8"/>
  <c r="Y802" i="8"/>
  <c r="X803" i="8"/>
  <c r="Y803" i="8"/>
  <c r="X804" i="8"/>
  <c r="Y804" i="8" s="1"/>
  <c r="X805" i="8"/>
  <c r="Y805" i="8" s="1"/>
  <c r="X806" i="8"/>
  <c r="Y806" i="8"/>
  <c r="X807" i="8"/>
  <c r="Y807" i="8" s="1"/>
  <c r="X808" i="8"/>
  <c r="Y808" i="8" s="1"/>
  <c r="X809" i="8"/>
  <c r="Y809" i="8" s="1"/>
  <c r="X810" i="8"/>
  <c r="Y810" i="8"/>
  <c r="X811" i="8"/>
  <c r="Y811" i="8"/>
  <c r="X812" i="8"/>
  <c r="Y812" i="8" s="1"/>
  <c r="X813" i="8"/>
  <c r="Y813" i="8"/>
  <c r="X814" i="8"/>
  <c r="Y814" i="8" s="1"/>
  <c r="X815" i="8"/>
  <c r="Y815" i="8"/>
  <c r="X816" i="8"/>
  <c r="Y816" i="8"/>
  <c r="X817" i="8"/>
  <c r="Y817" i="8"/>
  <c r="X818" i="8"/>
  <c r="Y818" i="8"/>
  <c r="X819" i="8"/>
  <c r="Y819" i="8" s="1"/>
  <c r="X820" i="8"/>
  <c r="Y820" i="8" s="1"/>
  <c r="X821" i="8"/>
  <c r="Y821" i="8" s="1"/>
  <c r="X822" i="8"/>
  <c r="Y822" i="8"/>
  <c r="X823" i="8"/>
  <c r="Y823" i="8" s="1"/>
  <c r="X824" i="8"/>
  <c r="Y824" i="8" s="1"/>
  <c r="Y3" i="8"/>
  <c r="X3" i="8"/>
  <c r="N8" i="5"/>
  <c r="O8" i="5"/>
  <c r="N9" i="5"/>
  <c r="O9" i="5" s="1"/>
  <c r="N10" i="5"/>
  <c r="O10" i="5"/>
  <c r="N11" i="5"/>
  <c r="O11" i="5" s="1"/>
  <c r="N12" i="5"/>
  <c r="O12" i="5"/>
  <c r="N13" i="5"/>
  <c r="O13" i="5"/>
  <c r="N14" i="5"/>
  <c r="O14" i="5"/>
  <c r="N15" i="5"/>
  <c r="O15" i="5"/>
  <c r="N16" i="5"/>
  <c r="O16" i="5" s="1"/>
  <c r="N17" i="5"/>
  <c r="O17" i="5" s="1"/>
  <c r="N18" i="5"/>
  <c r="O18" i="5"/>
  <c r="N19" i="5"/>
  <c r="O19" i="5"/>
  <c r="N20" i="5"/>
  <c r="O20" i="5"/>
  <c r="N21" i="5"/>
  <c r="O21" i="5" s="1"/>
  <c r="N22" i="5"/>
  <c r="O22" i="5"/>
  <c r="N23" i="5"/>
  <c r="O23" i="5" s="1"/>
  <c r="N24" i="5"/>
  <c r="O24" i="5"/>
  <c r="N25" i="5"/>
  <c r="O25" i="5" s="1"/>
  <c r="N26" i="5"/>
  <c r="O26" i="5"/>
  <c r="N27" i="5"/>
  <c r="O27" i="5" s="1"/>
  <c r="N28" i="5"/>
  <c r="O28" i="5"/>
  <c r="N29" i="5"/>
  <c r="O29" i="5"/>
  <c r="N30" i="5"/>
  <c r="O30" i="5"/>
  <c r="N31" i="5"/>
  <c r="O31" i="5"/>
  <c r="N32" i="5"/>
  <c r="O32" i="5" s="1"/>
  <c r="N33" i="5"/>
  <c r="O33" i="5" s="1"/>
  <c r="N34" i="5"/>
  <c r="O34" i="5"/>
  <c r="N35" i="5"/>
  <c r="O35" i="5"/>
  <c r="N36" i="5"/>
  <c r="O36" i="5"/>
  <c r="N37" i="5"/>
  <c r="O37" i="5"/>
  <c r="N38" i="5"/>
  <c r="O38" i="5"/>
  <c r="N39" i="5"/>
  <c r="O39" i="5" s="1"/>
  <c r="N40" i="5"/>
  <c r="O40" i="5"/>
  <c r="N41" i="5"/>
  <c r="O41" i="5" s="1"/>
  <c r="N42" i="5"/>
  <c r="O42" i="5"/>
  <c r="N43" i="5"/>
  <c r="O43" i="5" s="1"/>
  <c r="N44" i="5"/>
  <c r="O44" i="5"/>
  <c r="N45" i="5"/>
  <c r="O45" i="5"/>
  <c r="N46" i="5"/>
  <c r="O46" i="5"/>
  <c r="N47" i="5"/>
  <c r="O47" i="5"/>
  <c r="N48" i="5"/>
  <c r="O48" i="5" s="1"/>
  <c r="N49" i="5"/>
  <c r="O49" i="5" s="1"/>
  <c r="N50" i="5"/>
  <c r="O50" i="5"/>
  <c r="N51" i="5"/>
  <c r="O51" i="5"/>
  <c r="N52" i="5"/>
  <c r="O52" i="5"/>
  <c r="N53" i="5"/>
  <c r="O53" i="5"/>
  <c r="N54" i="5"/>
  <c r="O54" i="5"/>
  <c r="N55" i="5"/>
  <c r="O55" i="5" s="1"/>
  <c r="N56" i="5"/>
  <c r="O56" i="5"/>
  <c r="N57" i="5"/>
  <c r="O57" i="5" s="1"/>
  <c r="N58" i="5"/>
  <c r="O58" i="5"/>
  <c r="N59" i="5"/>
  <c r="O59" i="5" s="1"/>
  <c r="N60" i="5"/>
  <c r="O60" i="5"/>
  <c r="N61" i="5"/>
  <c r="O61" i="5"/>
  <c r="N62" i="5"/>
  <c r="O62" i="5"/>
  <c r="N63" i="5"/>
  <c r="O63" i="5"/>
  <c r="N64" i="5"/>
  <c r="O64" i="5" s="1"/>
  <c r="N65" i="5"/>
  <c r="O65" i="5" s="1"/>
  <c r="N66" i="5"/>
  <c r="O66" i="5"/>
  <c r="N67" i="5"/>
  <c r="O67" i="5"/>
  <c r="N68" i="5"/>
  <c r="O68" i="5"/>
  <c r="N69" i="5"/>
  <c r="O69" i="5"/>
  <c r="N70" i="5"/>
  <c r="O70" i="5"/>
  <c r="N71" i="5"/>
  <c r="O71" i="5" s="1"/>
  <c r="N72" i="5"/>
  <c r="O72" i="5"/>
  <c r="N73" i="5"/>
  <c r="O73" i="5" s="1"/>
  <c r="N74" i="5"/>
  <c r="O74" i="5"/>
  <c r="N75" i="5"/>
  <c r="O75" i="5" s="1"/>
  <c r="N76" i="5"/>
  <c r="O76" i="5"/>
  <c r="N77" i="5"/>
  <c r="O77" i="5"/>
  <c r="N78" i="5"/>
  <c r="O78" i="5"/>
  <c r="N79" i="5"/>
  <c r="O79" i="5"/>
  <c r="N80" i="5"/>
  <c r="O80" i="5" s="1"/>
  <c r="N81" i="5"/>
  <c r="O81" i="5" s="1"/>
  <c r="N82" i="5"/>
  <c r="O82" i="5"/>
  <c r="N83" i="5"/>
  <c r="O83" i="5"/>
  <c r="N84" i="5"/>
  <c r="O84" i="5"/>
  <c r="N85" i="5"/>
  <c r="O85" i="5"/>
  <c r="N86" i="5"/>
  <c r="O86" i="5"/>
  <c r="N87" i="5"/>
  <c r="O87" i="5" s="1"/>
  <c r="N88" i="5"/>
  <c r="O88" i="5"/>
  <c r="N89" i="5"/>
  <c r="O89" i="5" s="1"/>
  <c r="N90" i="5"/>
  <c r="O90" i="5"/>
  <c r="N91" i="5"/>
  <c r="O91" i="5" s="1"/>
  <c r="N92" i="5"/>
  <c r="O92" i="5"/>
  <c r="N93" i="5"/>
  <c r="O93" i="5"/>
  <c r="N94" i="5"/>
  <c r="O94" i="5"/>
  <c r="N95" i="5"/>
  <c r="O95" i="5"/>
  <c r="N96" i="5"/>
  <c r="O96" i="5" s="1"/>
  <c r="N97" i="5"/>
  <c r="O97" i="5" s="1"/>
  <c r="N98" i="5"/>
  <c r="O98" i="5"/>
  <c r="N99" i="5"/>
  <c r="O99" i="5"/>
  <c r="N100" i="5"/>
  <c r="O100" i="5"/>
  <c r="N101" i="5"/>
  <c r="O101" i="5"/>
  <c r="N102" i="5"/>
  <c r="O102" i="5"/>
  <c r="N103" i="5"/>
  <c r="O103" i="5" s="1"/>
  <c r="N104" i="5"/>
  <c r="O104" i="5"/>
  <c r="N105" i="5"/>
  <c r="O105" i="5" s="1"/>
  <c r="N106" i="5"/>
  <c r="O106" i="5"/>
  <c r="N107" i="5"/>
  <c r="O107" i="5" s="1"/>
  <c r="N108" i="5"/>
  <c r="O108" i="5"/>
  <c r="N109" i="5"/>
  <c r="O109" i="5"/>
  <c r="N110" i="5"/>
  <c r="O110" i="5"/>
  <c r="N111" i="5"/>
  <c r="O111" i="5"/>
  <c r="N112" i="5"/>
  <c r="O112" i="5" s="1"/>
  <c r="N113" i="5"/>
  <c r="O113" i="5" s="1"/>
  <c r="N114" i="5"/>
  <c r="O114" i="5"/>
  <c r="N115" i="5"/>
  <c r="O115" i="5"/>
  <c r="N116" i="5"/>
  <c r="O116" i="5"/>
  <c r="N117" i="5"/>
  <c r="O117" i="5"/>
  <c r="N118" i="5"/>
  <c r="O118" i="5"/>
  <c r="N119" i="5"/>
  <c r="O119" i="5" s="1"/>
  <c r="N120" i="5"/>
  <c r="O120" i="5"/>
  <c r="N121" i="5"/>
  <c r="O121" i="5" s="1"/>
  <c r="N122" i="5"/>
  <c r="O122" i="5"/>
  <c r="N123" i="5"/>
  <c r="O123" i="5" s="1"/>
  <c r="N124" i="5"/>
  <c r="O124" i="5"/>
  <c r="N125" i="5"/>
  <c r="O125" i="5"/>
  <c r="N126" i="5"/>
  <c r="O126" i="5"/>
  <c r="N127" i="5"/>
  <c r="O127" i="5"/>
  <c r="N128" i="5"/>
  <c r="O128" i="5" s="1"/>
  <c r="N129" i="5"/>
  <c r="O129" i="5" s="1"/>
  <c r="N130" i="5"/>
  <c r="O130" i="5"/>
  <c r="N131" i="5"/>
  <c r="O131" i="5"/>
  <c r="N132" i="5"/>
  <c r="O132" i="5"/>
  <c r="N133" i="5"/>
  <c r="O133" i="5"/>
  <c r="N134" i="5"/>
  <c r="O134" i="5"/>
  <c r="N135" i="5"/>
  <c r="O135" i="5" s="1"/>
  <c r="N136" i="5"/>
  <c r="O136" i="5"/>
  <c r="N137" i="5"/>
  <c r="O137" i="5" s="1"/>
  <c r="N138" i="5"/>
  <c r="O138" i="5"/>
  <c r="N139" i="5"/>
  <c r="O139" i="5" s="1"/>
  <c r="N140" i="5"/>
  <c r="O140" i="5"/>
  <c r="N141" i="5"/>
  <c r="O141" i="5"/>
  <c r="N142" i="5"/>
  <c r="O142" i="5"/>
  <c r="N143" i="5"/>
  <c r="O143" i="5"/>
  <c r="N144" i="5"/>
  <c r="O144" i="5" s="1"/>
  <c r="N145" i="5"/>
  <c r="O145" i="5" s="1"/>
  <c r="N146" i="5"/>
  <c r="O146" i="5"/>
  <c r="N147" i="5"/>
  <c r="O147" i="5"/>
  <c r="N148" i="5"/>
  <c r="O148" i="5"/>
  <c r="N149" i="5"/>
  <c r="O149" i="5"/>
  <c r="N150" i="5"/>
  <c r="O150" i="5"/>
  <c r="N151" i="5"/>
  <c r="O151" i="5" s="1"/>
  <c r="N152" i="5"/>
  <c r="O152" i="5"/>
  <c r="N153" i="5"/>
  <c r="O153" i="5" s="1"/>
  <c r="N154" i="5"/>
  <c r="O154" i="5"/>
  <c r="N155" i="5"/>
  <c r="O155" i="5" s="1"/>
  <c r="N156" i="5"/>
  <c r="O156" i="5"/>
  <c r="N157" i="5"/>
  <c r="O157" i="5"/>
  <c r="N158" i="5"/>
  <c r="O158" i="5"/>
  <c r="N159" i="5"/>
  <c r="O159" i="5"/>
  <c r="N160" i="5"/>
  <c r="O160" i="5" s="1"/>
  <c r="N161" i="5"/>
  <c r="O161" i="5" s="1"/>
  <c r="N162" i="5"/>
  <c r="O162" i="5"/>
  <c r="N163" i="5"/>
  <c r="O163" i="5"/>
  <c r="N164" i="5"/>
  <c r="O164" i="5"/>
  <c r="N165" i="5"/>
  <c r="O165" i="5"/>
  <c r="N166" i="5"/>
  <c r="O166" i="5"/>
  <c r="N167" i="5"/>
  <c r="O167" i="5" s="1"/>
  <c r="N168" i="5"/>
  <c r="O168" i="5"/>
  <c r="N169" i="5"/>
  <c r="O169" i="5" s="1"/>
  <c r="N170" i="5"/>
  <c r="O170" i="5"/>
  <c r="N171" i="5"/>
  <c r="O171" i="5" s="1"/>
  <c r="N172" i="5"/>
  <c r="O172" i="5"/>
  <c r="N173" i="5"/>
  <c r="O173" i="5"/>
  <c r="N174" i="5"/>
  <c r="O174" i="5"/>
  <c r="N175" i="5"/>
  <c r="O175" i="5"/>
  <c r="N176" i="5"/>
  <c r="O176" i="5" s="1"/>
  <c r="N177" i="5"/>
  <c r="O177" i="5" s="1"/>
  <c r="N178" i="5"/>
  <c r="O178" i="5"/>
  <c r="N179" i="5"/>
  <c r="O179" i="5"/>
  <c r="N180" i="5"/>
  <c r="O180" i="5"/>
  <c r="N181" i="5"/>
  <c r="O181" i="5"/>
  <c r="N182" i="5"/>
  <c r="O182" i="5"/>
  <c r="N183" i="5"/>
  <c r="O183" i="5" s="1"/>
  <c r="N184" i="5"/>
  <c r="O184" i="5"/>
  <c r="N185" i="5"/>
  <c r="O185" i="5" s="1"/>
  <c r="N186" i="5"/>
  <c r="O186" i="5"/>
  <c r="N187" i="5"/>
  <c r="O187" i="5" s="1"/>
  <c r="N188" i="5"/>
  <c r="O188" i="5"/>
  <c r="N189" i="5"/>
  <c r="O189" i="5"/>
  <c r="N190" i="5"/>
  <c r="O190" i="5"/>
  <c r="N191" i="5"/>
  <c r="O191" i="5"/>
  <c r="N192" i="5"/>
  <c r="O192" i="5" s="1"/>
  <c r="N193" i="5"/>
  <c r="O193" i="5" s="1"/>
  <c r="N194" i="5"/>
  <c r="O194" i="5"/>
  <c r="N195" i="5"/>
  <c r="O195" i="5"/>
  <c r="N196" i="5"/>
  <c r="O196" i="5"/>
  <c r="N197" i="5"/>
  <c r="O197" i="5"/>
  <c r="N198" i="5"/>
  <c r="O198" i="5"/>
  <c r="N199" i="5"/>
  <c r="O199" i="5" s="1"/>
  <c r="N200" i="5"/>
  <c r="O200" i="5"/>
  <c r="N201" i="5"/>
  <c r="O201" i="5" s="1"/>
  <c r="N202" i="5"/>
  <c r="O202" i="5"/>
  <c r="N203" i="5"/>
  <c r="O203" i="5" s="1"/>
  <c r="N204" i="5"/>
  <c r="O204" i="5"/>
  <c r="N205" i="5"/>
  <c r="O205" i="5"/>
  <c r="N206" i="5"/>
  <c r="O206" i="5"/>
  <c r="N207" i="5"/>
  <c r="O207" i="5"/>
  <c r="N208" i="5"/>
  <c r="O208" i="5" s="1"/>
  <c r="N209" i="5"/>
  <c r="O209" i="5" s="1"/>
  <c r="N210" i="5"/>
  <c r="O210" i="5"/>
  <c r="N211" i="5"/>
  <c r="O211" i="5"/>
  <c r="N212" i="5"/>
  <c r="O212" i="5"/>
  <c r="N213" i="5"/>
  <c r="O213" i="5"/>
  <c r="N214" i="5"/>
  <c r="O214" i="5"/>
  <c r="N215" i="5"/>
  <c r="O215" i="5" s="1"/>
  <c r="N216" i="5"/>
  <c r="O216" i="5"/>
  <c r="N217" i="5"/>
  <c r="O217" i="5" s="1"/>
  <c r="N218" i="5"/>
  <c r="O218" i="5"/>
  <c r="N219" i="5"/>
  <c r="O219" i="5" s="1"/>
  <c r="N220" i="5"/>
  <c r="O220" i="5"/>
  <c r="N221" i="5"/>
  <c r="O221" i="5"/>
  <c r="N222" i="5"/>
  <c r="O222" i="5"/>
  <c r="N223" i="5"/>
  <c r="O223" i="5"/>
  <c r="N224" i="5"/>
  <c r="O224" i="5" s="1"/>
  <c r="N225" i="5"/>
  <c r="O225" i="5" s="1"/>
  <c r="N226" i="5"/>
  <c r="O226" i="5"/>
  <c r="N227" i="5"/>
  <c r="O227" i="5"/>
  <c r="N228" i="5"/>
  <c r="O228" i="5"/>
  <c r="N229" i="5"/>
  <c r="O229" i="5"/>
  <c r="N230" i="5"/>
  <c r="O230" i="5"/>
  <c r="N231" i="5"/>
  <c r="O231" i="5" s="1"/>
  <c r="N232" i="5"/>
  <c r="O232" i="5"/>
  <c r="N233" i="5"/>
  <c r="O233" i="5" s="1"/>
  <c r="N234" i="5"/>
  <c r="O234" i="5"/>
  <c r="N235" i="5"/>
  <c r="O235" i="5" s="1"/>
  <c r="N236" i="5"/>
  <c r="O236" i="5"/>
  <c r="N237" i="5"/>
  <c r="O237" i="5"/>
  <c r="N238" i="5"/>
  <c r="O238" i="5"/>
  <c r="N239" i="5"/>
  <c r="O239" i="5"/>
  <c r="N240" i="5"/>
  <c r="O240" i="5" s="1"/>
  <c r="N241" i="5"/>
  <c r="O241" i="5" s="1"/>
  <c r="N242" i="5"/>
  <c r="O242" i="5"/>
  <c r="N243" i="5"/>
  <c r="O243" i="5"/>
  <c r="N244" i="5"/>
  <c r="O244" i="5"/>
  <c r="N245" i="5"/>
  <c r="O245" i="5"/>
  <c r="N246" i="5"/>
  <c r="O246" i="5"/>
  <c r="N247" i="5"/>
  <c r="O247" i="5" s="1"/>
  <c r="N248" i="5"/>
  <c r="O248" i="5"/>
  <c r="N249" i="5"/>
  <c r="O249" i="5" s="1"/>
  <c r="N250" i="5"/>
  <c r="O250" i="5"/>
  <c r="N251" i="5"/>
  <c r="O251" i="5" s="1"/>
  <c r="N252" i="5"/>
  <c r="O252" i="5"/>
  <c r="N253" i="5"/>
  <c r="O253" i="5"/>
  <c r="N254" i="5"/>
  <c r="O254" i="5"/>
  <c r="N255" i="5"/>
  <c r="O255" i="5"/>
  <c r="N256" i="5"/>
  <c r="O256" i="5" s="1"/>
  <c r="N257" i="5"/>
  <c r="O257" i="5" s="1"/>
  <c r="N258" i="5"/>
  <c r="O258" i="5"/>
  <c r="N259" i="5"/>
  <c r="O259" i="5"/>
  <c r="N260" i="5"/>
  <c r="O260" i="5"/>
  <c r="N261" i="5"/>
  <c r="O261" i="5"/>
  <c r="N262" i="5"/>
  <c r="O262" i="5"/>
  <c r="N263" i="5"/>
  <c r="O263" i="5" s="1"/>
  <c r="N264" i="5"/>
  <c r="O264" i="5"/>
  <c r="N265" i="5"/>
  <c r="O265" i="5" s="1"/>
  <c r="N266" i="5"/>
  <c r="O266" i="5"/>
  <c r="N267" i="5"/>
  <c r="O267" i="5" s="1"/>
  <c r="N268" i="5"/>
  <c r="O268" i="5"/>
  <c r="N269" i="5"/>
  <c r="O269" i="5"/>
  <c r="N270" i="5"/>
  <c r="O270" i="5"/>
  <c r="N271" i="5"/>
  <c r="O271" i="5"/>
  <c r="N272" i="5"/>
  <c r="O272" i="5" s="1"/>
  <c r="N273" i="5"/>
  <c r="O273" i="5" s="1"/>
  <c r="N274" i="5"/>
  <c r="O274" i="5"/>
  <c r="N275" i="5"/>
  <c r="O275" i="5"/>
  <c r="N276" i="5"/>
  <c r="O276" i="5"/>
  <c r="N277" i="5"/>
  <c r="O277" i="5"/>
  <c r="N278" i="5"/>
  <c r="O278" i="5"/>
  <c r="N279" i="5"/>
  <c r="O279" i="5" s="1"/>
  <c r="N280" i="5"/>
  <c r="O280" i="5"/>
  <c r="N281" i="5"/>
  <c r="O281" i="5" s="1"/>
  <c r="N282" i="5"/>
  <c r="O282" i="5"/>
  <c r="N283" i="5"/>
  <c r="O283" i="5" s="1"/>
  <c r="N284" i="5"/>
  <c r="O284" i="5"/>
  <c r="N285" i="5"/>
  <c r="O285" i="5"/>
  <c r="N286" i="5"/>
  <c r="O286" i="5"/>
  <c r="N287" i="5"/>
  <c r="O287" i="5"/>
  <c r="N288" i="5"/>
  <c r="O288" i="5" s="1"/>
  <c r="N289" i="5"/>
  <c r="O289" i="5" s="1"/>
  <c r="N290" i="5"/>
  <c r="O290" i="5"/>
  <c r="N291" i="5"/>
  <c r="O291" i="5"/>
  <c r="N292" i="5"/>
  <c r="O292" i="5"/>
  <c r="N293" i="5"/>
  <c r="O293" i="5"/>
  <c r="N294" i="5"/>
  <c r="O294" i="5"/>
  <c r="N295" i="5"/>
  <c r="O295" i="5" s="1"/>
  <c r="N296" i="5"/>
  <c r="O296" i="5"/>
  <c r="N297" i="5"/>
  <c r="O297" i="5" s="1"/>
  <c r="N298" i="5"/>
  <c r="O298" i="5"/>
  <c r="N299" i="5"/>
  <c r="O299" i="5" s="1"/>
  <c r="N300" i="5"/>
  <c r="O300" i="5"/>
  <c r="N301" i="5"/>
  <c r="O301" i="5"/>
  <c r="N302" i="5"/>
  <c r="O302" i="5"/>
  <c r="N303" i="5"/>
  <c r="O303" i="5"/>
  <c r="N304" i="5"/>
  <c r="O304" i="5" s="1"/>
  <c r="N305" i="5"/>
  <c r="O305" i="5" s="1"/>
  <c r="N306" i="5"/>
  <c r="O306" i="5"/>
  <c r="N307" i="5"/>
  <c r="O307" i="5"/>
  <c r="N308" i="5"/>
  <c r="O308" i="5"/>
  <c r="N309" i="5"/>
  <c r="O309" i="5"/>
  <c r="N310" i="5"/>
  <c r="O310" i="5"/>
  <c r="N311" i="5"/>
  <c r="O311" i="5" s="1"/>
  <c r="N312" i="5"/>
  <c r="O312" i="5"/>
  <c r="N313" i="5"/>
  <c r="O313" i="5" s="1"/>
  <c r="N314" i="5"/>
  <c r="O314" i="5"/>
  <c r="N315" i="5"/>
  <c r="O315" i="5" s="1"/>
  <c r="N316" i="5"/>
  <c r="O316" i="5"/>
  <c r="N317" i="5"/>
  <c r="O317" i="5"/>
  <c r="N318" i="5"/>
  <c r="O318" i="5"/>
  <c r="N319" i="5"/>
  <c r="O319" i="5"/>
  <c r="N320" i="5"/>
  <c r="O320" i="5" s="1"/>
  <c r="N321" i="5"/>
  <c r="O321" i="5" s="1"/>
  <c r="N322" i="5"/>
  <c r="O322" i="5"/>
  <c r="N323" i="5"/>
  <c r="O323" i="5"/>
  <c r="N324" i="5"/>
  <c r="O324" i="5"/>
  <c r="N325" i="5"/>
  <c r="O325" i="5"/>
  <c r="N326" i="5"/>
  <c r="O326" i="5"/>
  <c r="N327" i="5"/>
  <c r="O327" i="5" s="1"/>
  <c r="N328" i="5"/>
  <c r="O328" i="5"/>
  <c r="N329" i="5"/>
  <c r="O329" i="5" s="1"/>
  <c r="N330" i="5"/>
  <c r="O330" i="5"/>
  <c r="N331" i="5"/>
  <c r="O331" i="5" s="1"/>
  <c r="N332" i="5"/>
  <c r="O332" i="5"/>
  <c r="N333" i="5"/>
  <c r="O333" i="5"/>
  <c r="N334" i="5"/>
  <c r="O334" i="5"/>
  <c r="N335" i="5"/>
  <c r="O335" i="5"/>
  <c r="N336" i="5"/>
  <c r="O336" i="5" s="1"/>
  <c r="N337" i="5"/>
  <c r="O337" i="5" s="1"/>
  <c r="N338" i="5"/>
  <c r="O338" i="5"/>
  <c r="N339" i="5"/>
  <c r="O339" i="5"/>
  <c r="N340" i="5"/>
  <c r="O340" i="5"/>
  <c r="N341" i="5"/>
  <c r="O341" i="5"/>
  <c r="N342" i="5"/>
  <c r="O342" i="5"/>
  <c r="N343" i="5"/>
  <c r="O343" i="5" s="1"/>
  <c r="N344" i="5"/>
  <c r="O344" i="5"/>
  <c r="N345" i="5"/>
  <c r="O345" i="5" s="1"/>
  <c r="N346" i="5"/>
  <c r="O346" i="5"/>
  <c r="N347" i="5"/>
  <c r="O347" i="5" s="1"/>
  <c r="N348" i="5"/>
  <c r="O348" i="5"/>
  <c r="N349" i="5"/>
  <c r="O349" i="5"/>
  <c r="N350" i="5"/>
  <c r="O350" i="5"/>
  <c r="N351" i="5"/>
  <c r="O351" i="5"/>
  <c r="N352" i="5"/>
  <c r="O352" i="5" s="1"/>
  <c r="N353" i="5"/>
  <c r="O353" i="5" s="1"/>
  <c r="N354" i="5"/>
  <c r="O354" i="5"/>
  <c r="N355" i="5"/>
  <c r="O355" i="5"/>
  <c r="N356" i="5"/>
  <c r="O356" i="5"/>
  <c r="N357" i="5"/>
  <c r="O357" i="5"/>
  <c r="N358" i="5"/>
  <c r="O358" i="5"/>
  <c r="N359" i="5"/>
  <c r="O359" i="5" s="1"/>
  <c r="N360" i="5"/>
  <c r="O360" i="5"/>
  <c r="N361" i="5"/>
  <c r="O361" i="5" s="1"/>
  <c r="N362" i="5"/>
  <c r="O362" i="5"/>
  <c r="N363" i="5"/>
  <c r="O363" i="5" s="1"/>
  <c r="N364" i="5"/>
  <c r="O364" i="5"/>
  <c r="N365" i="5"/>
  <c r="O365" i="5"/>
  <c r="N366" i="5"/>
  <c r="O366" i="5"/>
  <c r="N367" i="5"/>
  <c r="O367" i="5"/>
  <c r="N368" i="5"/>
  <c r="O368" i="5" s="1"/>
  <c r="N369" i="5"/>
  <c r="O369" i="5" s="1"/>
  <c r="N370" i="5"/>
  <c r="O370" i="5"/>
  <c r="N371" i="5"/>
  <c r="O371" i="5"/>
  <c r="N372" i="5"/>
  <c r="O372" i="5"/>
  <c r="N373" i="5"/>
  <c r="O373" i="5"/>
  <c r="N374" i="5"/>
  <c r="O374" i="5"/>
  <c r="N375" i="5"/>
  <c r="O375" i="5" s="1"/>
  <c r="N376" i="5"/>
  <c r="O376" i="5"/>
  <c r="N377" i="5"/>
  <c r="O377" i="5" s="1"/>
  <c r="N378" i="5"/>
  <c r="O378" i="5"/>
  <c r="N379" i="5"/>
  <c r="O379" i="5" s="1"/>
  <c r="N380" i="5"/>
  <c r="O380" i="5"/>
  <c r="N381" i="5"/>
  <c r="O381" i="5"/>
  <c r="N382" i="5"/>
  <c r="O382" i="5"/>
  <c r="N383" i="5"/>
  <c r="O383" i="5"/>
  <c r="N384" i="5"/>
  <c r="O384" i="5" s="1"/>
  <c r="N385" i="5"/>
  <c r="O385" i="5" s="1"/>
  <c r="N386" i="5"/>
  <c r="O386" i="5"/>
  <c r="N387" i="5"/>
  <c r="O387" i="5"/>
  <c r="N388" i="5"/>
  <c r="O388" i="5"/>
  <c r="N389" i="5"/>
  <c r="O389" i="5"/>
  <c r="N390" i="5"/>
  <c r="O390" i="5"/>
  <c r="N391" i="5"/>
  <c r="O391" i="5" s="1"/>
  <c r="N392" i="5"/>
  <c r="O392" i="5"/>
  <c r="N393" i="5"/>
  <c r="O393" i="5" s="1"/>
  <c r="N394" i="5"/>
  <c r="O394" i="5"/>
  <c r="N395" i="5"/>
  <c r="O395" i="5" s="1"/>
  <c r="N396" i="5"/>
  <c r="O396" i="5"/>
  <c r="N397" i="5"/>
  <c r="O397" i="5"/>
  <c r="N398" i="5"/>
  <c r="O398" i="5"/>
  <c r="N399" i="5"/>
  <c r="O399" i="5"/>
  <c r="N400" i="5"/>
  <c r="O400" i="5" s="1"/>
  <c r="N401" i="5"/>
  <c r="O401" i="5" s="1"/>
  <c r="N402" i="5"/>
  <c r="O402" i="5"/>
  <c r="N403" i="5"/>
  <c r="O403" i="5"/>
  <c r="N404" i="5"/>
  <c r="O404" i="5"/>
  <c r="N405" i="5"/>
  <c r="O405" i="5"/>
  <c r="N406" i="5"/>
  <c r="O406" i="5"/>
  <c r="N407" i="5"/>
  <c r="O407" i="5" s="1"/>
  <c r="N408" i="5"/>
  <c r="O408" i="5"/>
  <c r="N409" i="5"/>
  <c r="O409" i="5" s="1"/>
  <c r="N410" i="5"/>
  <c r="O410" i="5"/>
  <c r="N411" i="5"/>
  <c r="O411" i="5" s="1"/>
  <c r="N412" i="5"/>
  <c r="O412" i="5"/>
  <c r="N413" i="5"/>
  <c r="O413" i="5"/>
  <c r="N414" i="5"/>
  <c r="O414" i="5"/>
  <c r="N415" i="5"/>
  <c r="O415" i="5"/>
  <c r="N416" i="5"/>
  <c r="O416" i="5" s="1"/>
  <c r="N417" i="5"/>
  <c r="O417" i="5" s="1"/>
  <c r="N418" i="5"/>
  <c r="O418" i="5"/>
  <c r="N419" i="5"/>
  <c r="O419" i="5"/>
  <c r="N420" i="5"/>
  <c r="O420" i="5"/>
  <c r="N421" i="5"/>
  <c r="O421" i="5"/>
  <c r="N422" i="5"/>
  <c r="O422" i="5"/>
  <c r="N423" i="5"/>
  <c r="O423" i="5" s="1"/>
  <c r="N424" i="5"/>
  <c r="O424" i="5"/>
  <c r="N425" i="5"/>
  <c r="O425" i="5" s="1"/>
  <c r="N426" i="5"/>
  <c r="O426" i="5"/>
  <c r="N427" i="5"/>
  <c r="O427" i="5" s="1"/>
  <c r="N428" i="5"/>
  <c r="O428" i="5"/>
  <c r="N429" i="5"/>
  <c r="O429" i="5"/>
  <c r="N430" i="5"/>
  <c r="O430" i="5"/>
  <c r="N431" i="5"/>
  <c r="O431" i="5"/>
  <c r="N432" i="5"/>
  <c r="O432" i="5" s="1"/>
  <c r="N433" i="5"/>
  <c r="O433" i="5" s="1"/>
  <c r="N434" i="5"/>
  <c r="O434" i="5"/>
  <c r="N435" i="5"/>
  <c r="O435" i="5"/>
  <c r="N436" i="5"/>
  <c r="O436" i="5"/>
  <c r="N437" i="5"/>
  <c r="O437" i="5"/>
  <c r="N438" i="5"/>
  <c r="O438" i="5"/>
  <c r="N439" i="5"/>
  <c r="O439" i="5" s="1"/>
  <c r="N440" i="5"/>
  <c r="O440" i="5"/>
  <c r="N441" i="5"/>
  <c r="O441" i="5" s="1"/>
  <c r="N442" i="5"/>
  <c r="O442" i="5"/>
  <c r="N443" i="5"/>
  <c r="O443" i="5" s="1"/>
  <c r="N444" i="5"/>
  <c r="O444" i="5"/>
  <c r="N445" i="5"/>
  <c r="O445" i="5"/>
  <c r="N446" i="5"/>
  <c r="O446" i="5"/>
  <c r="N447" i="5"/>
  <c r="O447" i="5"/>
  <c r="N448" i="5"/>
  <c r="O448" i="5" s="1"/>
  <c r="N449" i="5"/>
  <c r="O449" i="5" s="1"/>
  <c r="N450" i="5"/>
  <c r="O450" i="5"/>
  <c r="N451" i="5"/>
  <c r="O451" i="5"/>
  <c r="N452" i="5"/>
  <c r="O452" i="5"/>
  <c r="N453" i="5"/>
  <c r="O453" i="5"/>
  <c r="N454" i="5"/>
  <c r="O454" i="5"/>
  <c r="N455" i="5"/>
  <c r="O455" i="5" s="1"/>
  <c r="N456" i="5"/>
  <c r="O456" i="5"/>
  <c r="N457" i="5"/>
  <c r="O457" i="5" s="1"/>
  <c r="N458" i="5"/>
  <c r="O458" i="5"/>
  <c r="N459" i="5"/>
  <c r="O459" i="5" s="1"/>
  <c r="N460" i="5"/>
  <c r="O460" i="5"/>
  <c r="N461" i="5"/>
  <c r="O461" i="5"/>
  <c r="N462" i="5"/>
  <c r="O462" i="5"/>
  <c r="N463" i="5"/>
  <c r="O463" i="5"/>
  <c r="N464" i="5"/>
  <c r="O464" i="5" s="1"/>
  <c r="N465" i="5"/>
  <c r="O465" i="5" s="1"/>
  <c r="N466" i="5"/>
  <c r="O466" i="5"/>
  <c r="N467" i="5"/>
  <c r="O467" i="5"/>
  <c r="N468" i="5"/>
  <c r="O468" i="5"/>
  <c r="N469" i="5"/>
  <c r="O469" i="5"/>
  <c r="N470" i="5"/>
  <c r="O470" i="5"/>
  <c r="N471" i="5"/>
  <c r="O471" i="5" s="1"/>
  <c r="N472" i="5"/>
  <c r="O472" i="5"/>
  <c r="N473" i="5"/>
  <c r="O473" i="5" s="1"/>
  <c r="N474" i="5"/>
  <c r="O474" i="5"/>
  <c r="N475" i="5"/>
  <c r="O475" i="5" s="1"/>
  <c r="N476" i="5"/>
  <c r="O476" i="5"/>
  <c r="N477" i="5"/>
  <c r="O477" i="5"/>
  <c r="N478" i="5"/>
  <c r="O478" i="5"/>
  <c r="N479" i="5"/>
  <c r="O479" i="5"/>
  <c r="N480" i="5"/>
  <c r="O480" i="5" s="1"/>
  <c r="N481" i="5"/>
  <c r="O481" i="5" s="1"/>
  <c r="N482" i="5"/>
  <c r="O482" i="5"/>
  <c r="N483" i="5"/>
  <c r="O483" i="5"/>
  <c r="N484" i="5"/>
  <c r="O484" i="5"/>
  <c r="N485" i="5"/>
  <c r="O485" i="5"/>
  <c r="N486" i="5"/>
  <c r="O486" i="5"/>
  <c r="N487" i="5"/>
  <c r="O487" i="5" s="1"/>
  <c r="N488" i="5"/>
  <c r="O488" i="5"/>
  <c r="N489" i="5"/>
  <c r="O489" i="5" s="1"/>
  <c r="N490" i="5"/>
  <c r="O490" i="5"/>
  <c r="N491" i="5"/>
  <c r="O491" i="5" s="1"/>
  <c r="N492" i="5"/>
  <c r="O492" i="5"/>
  <c r="N493" i="5"/>
  <c r="O493" i="5"/>
  <c r="N494" i="5"/>
  <c r="O494" i="5"/>
  <c r="N495" i="5"/>
  <c r="O495" i="5"/>
  <c r="N496" i="5"/>
  <c r="O496" i="5" s="1"/>
  <c r="N497" i="5"/>
  <c r="O497" i="5" s="1"/>
  <c r="N498" i="5"/>
  <c r="O498" i="5"/>
  <c r="N499" i="5"/>
  <c r="O499" i="5"/>
  <c r="N500" i="5"/>
  <c r="O500" i="5"/>
  <c r="N501" i="5"/>
  <c r="O501" i="5"/>
  <c r="N502" i="5"/>
  <c r="O502" i="5"/>
  <c r="N503" i="5"/>
  <c r="O503" i="5" s="1"/>
  <c r="N504" i="5"/>
  <c r="O504" i="5"/>
  <c r="N505" i="5"/>
  <c r="O505" i="5" s="1"/>
  <c r="N506" i="5"/>
  <c r="O506" i="5"/>
  <c r="N507" i="5"/>
  <c r="O507" i="5" s="1"/>
  <c r="N508" i="5"/>
  <c r="O508" i="5"/>
  <c r="N509" i="5"/>
  <c r="O509" i="5"/>
  <c r="N510" i="5"/>
  <c r="O510" i="5"/>
  <c r="N511" i="5"/>
  <c r="O511" i="5"/>
  <c r="N512" i="5"/>
  <c r="O512" i="5" s="1"/>
  <c r="N513" i="5"/>
  <c r="O513" i="5" s="1"/>
  <c r="N514" i="5"/>
  <c r="O514" i="5"/>
  <c r="N515" i="5"/>
  <c r="O515" i="5"/>
  <c r="N516" i="5"/>
  <c r="O516" i="5"/>
  <c r="N517" i="5"/>
  <c r="O517" i="5"/>
  <c r="N518" i="5"/>
  <c r="O518" i="5"/>
  <c r="N519" i="5"/>
  <c r="O519" i="5" s="1"/>
  <c r="N520" i="5"/>
  <c r="O520" i="5"/>
  <c r="N521" i="5"/>
  <c r="O521" i="5" s="1"/>
  <c r="N522" i="5"/>
  <c r="O522" i="5"/>
  <c r="N523" i="5"/>
  <c r="O523" i="5" s="1"/>
  <c r="N524" i="5"/>
  <c r="O524" i="5"/>
  <c r="N525" i="5"/>
  <c r="O525" i="5"/>
  <c r="N526" i="5"/>
  <c r="O526" i="5"/>
  <c r="N527" i="5"/>
  <c r="O527" i="5"/>
  <c r="N528" i="5"/>
  <c r="O528" i="5" s="1"/>
  <c r="N529" i="5"/>
  <c r="O529" i="5" s="1"/>
  <c r="N530" i="5"/>
  <c r="O530" i="5"/>
  <c r="N531" i="5"/>
  <c r="O531" i="5"/>
  <c r="N532" i="5"/>
  <c r="O532" i="5"/>
  <c r="N533" i="5"/>
  <c r="O533" i="5"/>
  <c r="N534" i="5"/>
  <c r="O534" i="5"/>
  <c r="N535" i="5"/>
  <c r="O535" i="5" s="1"/>
  <c r="N536" i="5"/>
  <c r="O536" i="5"/>
  <c r="N537" i="5"/>
  <c r="O537" i="5" s="1"/>
  <c r="N538" i="5"/>
  <c r="O538" i="5"/>
  <c r="N539" i="5"/>
  <c r="O539" i="5" s="1"/>
  <c r="N540" i="5"/>
  <c r="O540" i="5"/>
  <c r="N541" i="5"/>
  <c r="O541" i="5"/>
  <c r="N542" i="5"/>
  <c r="O542" i="5"/>
  <c r="N543" i="5"/>
  <c r="O543" i="5"/>
  <c r="N544" i="5"/>
  <c r="O544" i="5" s="1"/>
  <c r="N545" i="5"/>
  <c r="O545" i="5" s="1"/>
  <c r="N546" i="5"/>
  <c r="O546" i="5"/>
  <c r="N547" i="5"/>
  <c r="O547" i="5"/>
  <c r="N548" i="5"/>
  <c r="O548" i="5"/>
  <c r="N549" i="5"/>
  <c r="O549" i="5"/>
  <c r="N550" i="5"/>
  <c r="O550" i="5"/>
  <c r="N551" i="5"/>
  <c r="O551" i="5" s="1"/>
  <c r="N552" i="5"/>
  <c r="O552" i="5"/>
  <c r="N553" i="5"/>
  <c r="O553" i="5" s="1"/>
  <c r="N554" i="5"/>
  <c r="O554" i="5"/>
  <c r="N555" i="5"/>
  <c r="O555" i="5" s="1"/>
  <c r="N556" i="5"/>
  <c r="O556" i="5"/>
  <c r="N557" i="5"/>
  <c r="O557" i="5"/>
  <c r="N558" i="5"/>
  <c r="O558" i="5"/>
  <c r="N559" i="5"/>
  <c r="O559" i="5"/>
  <c r="N560" i="5"/>
  <c r="O560" i="5" s="1"/>
  <c r="N561" i="5"/>
  <c r="O561" i="5" s="1"/>
  <c r="N562" i="5"/>
  <c r="O562" i="5"/>
  <c r="N563" i="5"/>
  <c r="O563" i="5"/>
  <c r="N564" i="5"/>
  <c r="O564" i="5"/>
  <c r="N565" i="5"/>
  <c r="O565" i="5"/>
  <c r="N566" i="5"/>
  <c r="O566" i="5"/>
  <c r="N567" i="5"/>
  <c r="O567" i="5" s="1"/>
  <c r="N568" i="5"/>
  <c r="O568" i="5"/>
  <c r="N569" i="5"/>
  <c r="O569" i="5" s="1"/>
  <c r="N570" i="5"/>
  <c r="O570" i="5"/>
  <c r="N571" i="5"/>
  <c r="O571" i="5" s="1"/>
  <c r="N572" i="5"/>
  <c r="O572" i="5"/>
  <c r="N573" i="5"/>
  <c r="O573" i="5"/>
  <c r="N574" i="5"/>
  <c r="O574" i="5"/>
  <c r="N575" i="5"/>
  <c r="O575" i="5"/>
  <c r="N576" i="5"/>
  <c r="O576" i="5" s="1"/>
  <c r="N577" i="5"/>
  <c r="O577" i="5" s="1"/>
  <c r="N578" i="5"/>
  <c r="O578" i="5"/>
  <c r="N579" i="5"/>
  <c r="O579" i="5"/>
  <c r="N580" i="5"/>
  <c r="O580" i="5"/>
  <c r="N581" i="5"/>
  <c r="O581" i="5"/>
  <c r="N582" i="5"/>
  <c r="O582" i="5"/>
  <c r="N583" i="5"/>
  <c r="O583" i="5" s="1"/>
  <c r="N584" i="5"/>
  <c r="O584" i="5"/>
  <c r="N585" i="5"/>
  <c r="O585" i="5" s="1"/>
  <c r="N586" i="5"/>
  <c r="O586" i="5"/>
  <c r="N587" i="5"/>
  <c r="O587" i="5" s="1"/>
  <c r="N588" i="5"/>
  <c r="O588" i="5"/>
  <c r="N589" i="5"/>
  <c r="O589" i="5"/>
  <c r="N590" i="5"/>
  <c r="O590" i="5"/>
  <c r="N591" i="5"/>
  <c r="O591" i="5"/>
  <c r="N592" i="5"/>
  <c r="O592" i="5" s="1"/>
  <c r="N593" i="5"/>
  <c r="O593" i="5" s="1"/>
  <c r="N594" i="5"/>
  <c r="O594" i="5"/>
  <c r="N595" i="5"/>
  <c r="O595" i="5"/>
  <c r="N596" i="5"/>
  <c r="O596" i="5"/>
  <c r="N597" i="5"/>
  <c r="O597" i="5"/>
  <c r="N598" i="5"/>
  <c r="O598" i="5"/>
  <c r="N599" i="5"/>
  <c r="O599" i="5" s="1"/>
  <c r="N600" i="5"/>
  <c r="O600" i="5"/>
  <c r="N601" i="5"/>
  <c r="O601" i="5" s="1"/>
  <c r="N602" i="5"/>
  <c r="O602" i="5"/>
  <c r="N603" i="5"/>
  <c r="O603" i="5" s="1"/>
  <c r="N604" i="5"/>
  <c r="O604" i="5"/>
  <c r="N605" i="5"/>
  <c r="O605" i="5"/>
  <c r="N606" i="5"/>
  <c r="O606" i="5"/>
  <c r="N607" i="5"/>
  <c r="O607" i="5"/>
  <c r="N608" i="5"/>
  <c r="O608" i="5" s="1"/>
  <c r="N609" i="5"/>
  <c r="O609" i="5" s="1"/>
  <c r="N610" i="5"/>
  <c r="O610" i="5"/>
  <c r="N611" i="5"/>
  <c r="O611" i="5"/>
  <c r="N612" i="5"/>
  <c r="O612" i="5"/>
  <c r="N613" i="5"/>
  <c r="O613" i="5"/>
  <c r="N614" i="5"/>
  <c r="O614" i="5"/>
  <c r="N615" i="5"/>
  <c r="O615" i="5" s="1"/>
  <c r="N616" i="5"/>
  <c r="O616" i="5"/>
  <c r="N617" i="5"/>
  <c r="O617" i="5" s="1"/>
  <c r="N618" i="5"/>
  <c r="O618" i="5"/>
  <c r="N619" i="5"/>
  <c r="O619" i="5" s="1"/>
  <c r="N620" i="5"/>
  <c r="O620" i="5"/>
  <c r="N621" i="5"/>
  <c r="O621" i="5"/>
  <c r="N622" i="5"/>
  <c r="O622" i="5"/>
  <c r="N623" i="5"/>
  <c r="O623" i="5"/>
  <c r="N624" i="5"/>
  <c r="O624" i="5" s="1"/>
  <c r="N625" i="5"/>
  <c r="O625" i="5" s="1"/>
  <c r="N626" i="5"/>
  <c r="O626" i="5"/>
  <c r="N627" i="5"/>
  <c r="O627" i="5"/>
  <c r="N628" i="5"/>
  <c r="O628" i="5"/>
  <c r="N629" i="5"/>
  <c r="O629" i="5"/>
  <c r="N630" i="5"/>
  <c r="O630" i="5"/>
  <c r="N631" i="5"/>
  <c r="O631" i="5" s="1"/>
  <c r="N632" i="5"/>
  <c r="O632" i="5"/>
  <c r="N633" i="5"/>
  <c r="O633" i="5" s="1"/>
  <c r="N634" i="5"/>
  <c r="O634" i="5"/>
  <c r="N635" i="5"/>
  <c r="O635" i="5" s="1"/>
  <c r="N636" i="5"/>
  <c r="O636" i="5"/>
  <c r="N637" i="5"/>
  <c r="O637" i="5"/>
  <c r="N638" i="5"/>
  <c r="O638" i="5"/>
  <c r="N639" i="5"/>
  <c r="O639" i="5"/>
  <c r="N640" i="5"/>
  <c r="O640" i="5" s="1"/>
  <c r="N641" i="5"/>
  <c r="O641" i="5" s="1"/>
  <c r="N642" i="5"/>
  <c r="O642" i="5"/>
  <c r="N643" i="5"/>
  <c r="O643" i="5"/>
  <c r="N644" i="5"/>
  <c r="O644" i="5"/>
  <c r="N645" i="5"/>
  <c r="O645" i="5"/>
  <c r="N646" i="5"/>
  <c r="O646" i="5"/>
  <c r="N647" i="5"/>
  <c r="O647" i="5" s="1"/>
  <c r="N648" i="5"/>
  <c r="O648" i="5"/>
  <c r="N649" i="5"/>
  <c r="O649" i="5" s="1"/>
  <c r="N650" i="5"/>
  <c r="O650" i="5"/>
  <c r="N651" i="5"/>
  <c r="O651" i="5" s="1"/>
  <c r="N652" i="5"/>
  <c r="O652" i="5"/>
  <c r="N653" i="5"/>
  <c r="O653" i="5"/>
  <c r="N654" i="5"/>
  <c r="O654" i="5"/>
  <c r="N655" i="5"/>
  <c r="O655" i="5"/>
  <c r="N656" i="5"/>
  <c r="O656" i="5" s="1"/>
  <c r="N657" i="5"/>
  <c r="O657" i="5" s="1"/>
  <c r="N658" i="5"/>
  <c r="O658" i="5"/>
  <c r="N659" i="5"/>
  <c r="O659" i="5"/>
  <c r="N660" i="5"/>
  <c r="O660" i="5"/>
  <c r="N661" i="5"/>
  <c r="O661" i="5"/>
  <c r="N662" i="5"/>
  <c r="O662" i="5"/>
  <c r="N663" i="5"/>
  <c r="O663" i="5" s="1"/>
  <c r="N664" i="5"/>
  <c r="O664" i="5"/>
  <c r="N665" i="5"/>
  <c r="O665" i="5" s="1"/>
  <c r="N666" i="5"/>
  <c r="O666" i="5"/>
  <c r="N667" i="5"/>
  <c r="O667" i="5" s="1"/>
  <c r="N668" i="5"/>
  <c r="O668" i="5"/>
  <c r="N669" i="5"/>
  <c r="O669" i="5"/>
  <c r="N670" i="5"/>
  <c r="O670" i="5"/>
  <c r="N671" i="5"/>
  <c r="O671" i="5"/>
  <c r="N672" i="5"/>
  <c r="O672" i="5" s="1"/>
  <c r="N673" i="5"/>
  <c r="O673" i="5" s="1"/>
  <c r="N674" i="5"/>
  <c r="O674" i="5"/>
  <c r="N675" i="5"/>
  <c r="O675" i="5"/>
  <c r="N676" i="5"/>
  <c r="O676" i="5"/>
  <c r="N677" i="5"/>
  <c r="O677" i="5"/>
  <c r="N678" i="5"/>
  <c r="O678" i="5"/>
  <c r="N679" i="5"/>
  <c r="O679" i="5" s="1"/>
  <c r="N680" i="5"/>
  <c r="O680" i="5"/>
  <c r="N681" i="5"/>
  <c r="O681" i="5" s="1"/>
  <c r="N682" i="5"/>
  <c r="O682" i="5"/>
  <c r="N683" i="5"/>
  <c r="O683" i="5" s="1"/>
  <c r="N684" i="5"/>
  <c r="O684" i="5"/>
  <c r="N685" i="5"/>
  <c r="O685" i="5"/>
  <c r="N686" i="5"/>
  <c r="O686" i="5"/>
  <c r="N687" i="5"/>
  <c r="O687" i="5"/>
  <c r="N688" i="5"/>
  <c r="O688" i="5" s="1"/>
  <c r="N689" i="5"/>
  <c r="O689" i="5" s="1"/>
  <c r="N690" i="5"/>
  <c r="O690" i="5"/>
  <c r="N691" i="5"/>
  <c r="O691" i="5"/>
  <c r="N692" i="5"/>
  <c r="O692" i="5"/>
  <c r="N693" i="5"/>
  <c r="O693" i="5"/>
  <c r="N694" i="5"/>
  <c r="O694" i="5"/>
  <c r="N695" i="5"/>
  <c r="O695" i="5" s="1"/>
  <c r="N696" i="5"/>
  <c r="O696" i="5"/>
  <c r="N697" i="5"/>
  <c r="O697" i="5" s="1"/>
  <c r="N698" i="5"/>
  <c r="O698" i="5"/>
  <c r="N699" i="5"/>
  <c r="O699" i="5" s="1"/>
  <c r="N700" i="5"/>
  <c r="O700" i="5"/>
  <c r="N701" i="5"/>
  <c r="O701" i="5"/>
  <c r="N702" i="5"/>
  <c r="O702" i="5"/>
  <c r="N703" i="5"/>
  <c r="O703" i="5"/>
  <c r="N704" i="5"/>
  <c r="O704" i="5" s="1"/>
  <c r="N705" i="5"/>
  <c r="O705" i="5" s="1"/>
  <c r="N706" i="5"/>
  <c r="O706" i="5"/>
  <c r="N707" i="5"/>
  <c r="O707" i="5"/>
  <c r="N708" i="5"/>
  <c r="O708" i="5"/>
  <c r="N709" i="5"/>
  <c r="O709" i="5"/>
  <c r="N710" i="5"/>
  <c r="O710" i="5"/>
  <c r="N711" i="5"/>
  <c r="O711" i="5" s="1"/>
  <c r="N712" i="5"/>
  <c r="O712" i="5"/>
  <c r="N713" i="5"/>
  <c r="O713" i="5" s="1"/>
  <c r="N714" i="5"/>
  <c r="O714" i="5"/>
  <c r="N715" i="5"/>
  <c r="O715" i="5" s="1"/>
  <c r="N716" i="5"/>
  <c r="O716" i="5"/>
  <c r="N717" i="5"/>
  <c r="O717" i="5"/>
  <c r="N718" i="5"/>
  <c r="O718" i="5"/>
  <c r="N719" i="5"/>
  <c r="O719" i="5"/>
  <c r="N720" i="5"/>
  <c r="O720" i="5" s="1"/>
  <c r="N721" i="5"/>
  <c r="O721" i="5" s="1"/>
  <c r="N722" i="5"/>
  <c r="O722" i="5"/>
  <c r="N723" i="5"/>
  <c r="O723" i="5"/>
  <c r="N724" i="5"/>
  <c r="O724" i="5"/>
  <c r="N725" i="5"/>
  <c r="O725" i="5"/>
  <c r="N726" i="5"/>
  <c r="O726" i="5"/>
  <c r="N727" i="5"/>
  <c r="O727" i="5" s="1"/>
  <c r="N728" i="5"/>
  <c r="O728" i="5"/>
  <c r="N729" i="5"/>
  <c r="O729" i="5" s="1"/>
  <c r="N730" i="5"/>
  <c r="O730" i="5"/>
  <c r="N731" i="5"/>
  <c r="O731" i="5" s="1"/>
  <c r="N732" i="5"/>
  <c r="O732" i="5"/>
  <c r="N733" i="5"/>
  <c r="O733" i="5"/>
  <c r="N734" i="5"/>
  <c r="O734" i="5"/>
  <c r="N735" i="5"/>
  <c r="O735" i="5"/>
  <c r="N736" i="5"/>
  <c r="O736" i="5" s="1"/>
  <c r="N737" i="5"/>
  <c r="O737" i="5" s="1"/>
  <c r="N738" i="5"/>
  <c r="O738" i="5"/>
  <c r="N739" i="5"/>
  <c r="O739" i="5"/>
  <c r="N740" i="5"/>
  <c r="O740" i="5"/>
  <c r="N741" i="5"/>
  <c r="O741" i="5"/>
  <c r="N742" i="5"/>
  <c r="O742" i="5"/>
  <c r="N743" i="5"/>
  <c r="O743" i="5" s="1"/>
  <c r="N744" i="5"/>
  <c r="O744" i="5"/>
  <c r="N745" i="5"/>
  <c r="O745" i="5" s="1"/>
  <c r="N746" i="5"/>
  <c r="O746" i="5"/>
  <c r="N747" i="5"/>
  <c r="O747" i="5" s="1"/>
  <c r="N748" i="5"/>
  <c r="O748" i="5"/>
  <c r="N749" i="5"/>
  <c r="O749" i="5"/>
  <c r="N750" i="5"/>
  <c r="O750" i="5"/>
  <c r="N751" i="5"/>
  <c r="O751" i="5"/>
  <c r="N752" i="5"/>
  <c r="O752" i="5" s="1"/>
  <c r="N753" i="5"/>
  <c r="O753" i="5" s="1"/>
  <c r="N754" i="5"/>
  <c r="O754" i="5"/>
  <c r="N755" i="5"/>
  <c r="O755" i="5"/>
  <c r="N756" i="5"/>
  <c r="O756" i="5"/>
  <c r="N757" i="5"/>
  <c r="O757" i="5"/>
  <c r="N758" i="5"/>
  <c r="O758" i="5"/>
  <c r="N759" i="5"/>
  <c r="O759" i="5" s="1"/>
  <c r="N760" i="5"/>
  <c r="O760" i="5"/>
  <c r="N761" i="5"/>
  <c r="O761" i="5" s="1"/>
  <c r="N762" i="5"/>
  <c r="O762" i="5"/>
  <c r="N763" i="5"/>
  <c r="O763" i="5" s="1"/>
  <c r="N764" i="5"/>
  <c r="O764" i="5"/>
  <c r="N765" i="5"/>
  <c r="O765" i="5"/>
  <c r="N766" i="5"/>
  <c r="O766" i="5"/>
  <c r="N767" i="5"/>
  <c r="O767" i="5"/>
  <c r="N768" i="5"/>
  <c r="O768" i="5" s="1"/>
  <c r="N769" i="5"/>
  <c r="O769" i="5" s="1"/>
  <c r="N770" i="5"/>
  <c r="O770" i="5"/>
  <c r="N771" i="5"/>
  <c r="O771" i="5"/>
  <c r="N772" i="5"/>
  <c r="O772" i="5"/>
  <c r="N773" i="5"/>
  <c r="O773" i="5"/>
  <c r="N774" i="5"/>
  <c r="O774" i="5"/>
  <c r="N775" i="5"/>
  <c r="O775" i="5" s="1"/>
  <c r="N776" i="5"/>
  <c r="O776" i="5"/>
  <c r="N777" i="5"/>
  <c r="O777" i="5" s="1"/>
  <c r="N778" i="5"/>
  <c r="O778" i="5"/>
  <c r="N779" i="5"/>
  <c r="O779" i="5" s="1"/>
  <c r="N780" i="5"/>
  <c r="O780" i="5"/>
  <c r="N781" i="5"/>
  <c r="O781" i="5"/>
  <c r="N782" i="5"/>
  <c r="O782" i="5"/>
  <c r="N783" i="5"/>
  <c r="O783" i="5"/>
  <c r="N784" i="5"/>
  <c r="O784" i="5" s="1"/>
  <c r="N785" i="5"/>
  <c r="O785" i="5" s="1"/>
  <c r="N786" i="5"/>
  <c r="O786" i="5"/>
  <c r="N787" i="5"/>
  <c r="O787" i="5"/>
  <c r="N788" i="5"/>
  <c r="O788" i="5"/>
  <c r="N789" i="5"/>
  <c r="O789" i="5"/>
  <c r="N790" i="5"/>
  <c r="O790" i="5"/>
  <c r="N791" i="5"/>
  <c r="O791" i="5" s="1"/>
  <c r="N792" i="5"/>
  <c r="O792" i="5"/>
  <c r="N793" i="5"/>
  <c r="O793" i="5" s="1"/>
  <c r="N794" i="5"/>
  <c r="O794" i="5"/>
  <c r="N795" i="5"/>
  <c r="O795" i="5" s="1"/>
  <c r="N796" i="5"/>
  <c r="O796" i="5"/>
  <c r="N797" i="5"/>
  <c r="O797" i="5"/>
  <c r="N798" i="5"/>
  <c r="O798" i="5"/>
  <c r="N799" i="5"/>
  <c r="O799" i="5"/>
  <c r="N800" i="5"/>
  <c r="O800" i="5" s="1"/>
  <c r="N801" i="5"/>
  <c r="O801" i="5" s="1"/>
  <c r="N802" i="5"/>
  <c r="O802" i="5"/>
  <c r="N803" i="5"/>
  <c r="O803" i="5"/>
  <c r="N804" i="5"/>
  <c r="O804" i="5"/>
  <c r="N805" i="5"/>
  <c r="O805" i="5"/>
  <c r="N806" i="5"/>
  <c r="O806" i="5"/>
  <c r="N807" i="5"/>
  <c r="O807" i="5" s="1"/>
  <c r="N808" i="5"/>
  <c r="O808" i="5"/>
  <c r="N809" i="5"/>
  <c r="O809" i="5" s="1"/>
  <c r="N810" i="5"/>
  <c r="O810" i="5"/>
  <c r="N811" i="5"/>
  <c r="O811" i="5" s="1"/>
  <c r="N812" i="5"/>
  <c r="O812" i="5" s="1"/>
  <c r="N813" i="5"/>
  <c r="O813" i="5"/>
  <c r="N814" i="5"/>
  <c r="O814" i="5"/>
  <c r="N815" i="5"/>
  <c r="O815" i="5"/>
  <c r="N816" i="5"/>
  <c r="O816" i="5" s="1"/>
  <c r="N817" i="5"/>
  <c r="O817" i="5" s="1"/>
  <c r="N818" i="5"/>
  <c r="O818" i="5"/>
  <c r="N819" i="5"/>
  <c r="O819" i="5"/>
  <c r="N820" i="5"/>
  <c r="O820" i="5"/>
  <c r="N821" i="5"/>
  <c r="O821" i="5"/>
  <c r="N822" i="5"/>
  <c r="O822" i="5"/>
  <c r="N823" i="5"/>
  <c r="O823" i="5" s="1"/>
  <c r="N824" i="5"/>
  <c r="O824" i="5"/>
  <c r="N825" i="5"/>
  <c r="O825" i="5" s="1"/>
  <c r="N826" i="5"/>
  <c r="O826" i="5"/>
  <c r="N827" i="5"/>
  <c r="O827" i="5" s="1"/>
  <c r="N828" i="5"/>
  <c r="O828" i="5"/>
  <c r="N829" i="5"/>
  <c r="O829" i="5"/>
  <c r="N830" i="5"/>
  <c r="O830" i="5"/>
  <c r="N831" i="5"/>
  <c r="O831" i="5"/>
  <c r="N832" i="5"/>
  <c r="O832" i="5" s="1"/>
  <c r="N833" i="5"/>
  <c r="O833" i="5" s="1"/>
  <c r="N834" i="5"/>
  <c r="O834" i="5"/>
  <c r="N835" i="5"/>
  <c r="O835" i="5"/>
  <c r="N836" i="5"/>
  <c r="O836" i="5"/>
  <c r="N837" i="5"/>
  <c r="O837" i="5"/>
  <c r="N838" i="5"/>
  <c r="O838" i="5"/>
  <c r="N839" i="5"/>
  <c r="O839" i="5" s="1"/>
  <c r="N840" i="5"/>
  <c r="O840" i="5"/>
  <c r="N841" i="5"/>
  <c r="O841" i="5" s="1"/>
  <c r="N842" i="5"/>
  <c r="O842" i="5"/>
  <c r="N843" i="5"/>
  <c r="O843" i="5" s="1"/>
  <c r="N844" i="5"/>
  <c r="O844" i="5"/>
  <c r="N845" i="5"/>
  <c r="O845" i="5"/>
  <c r="N846" i="5"/>
  <c r="O846" i="5"/>
  <c r="N847" i="5"/>
  <c r="O847" i="5"/>
  <c r="N848" i="5"/>
  <c r="O848" i="5" s="1"/>
  <c r="N849" i="5"/>
  <c r="O849" i="5" s="1"/>
  <c r="N850" i="5"/>
  <c r="O850" i="5"/>
  <c r="N851" i="5"/>
  <c r="O851" i="5"/>
  <c r="N852" i="5"/>
  <c r="O852" i="5"/>
  <c r="N853" i="5"/>
  <c r="O853" i="5"/>
  <c r="N854" i="5"/>
  <c r="O854" i="5"/>
  <c r="N855" i="5"/>
  <c r="O855" i="5" s="1"/>
  <c r="N856" i="5"/>
  <c r="O856" i="5"/>
  <c r="N857" i="5"/>
  <c r="O857" i="5" s="1"/>
  <c r="N858" i="5"/>
  <c r="O858" i="5"/>
  <c r="N859" i="5"/>
  <c r="O859" i="5" s="1"/>
  <c r="N860" i="5"/>
  <c r="O860" i="5"/>
  <c r="N861" i="5"/>
  <c r="O861" i="5"/>
  <c r="N862" i="5"/>
  <c r="O862" i="5"/>
  <c r="N863" i="5"/>
  <c r="O863" i="5"/>
  <c r="N864" i="5"/>
  <c r="O864" i="5" s="1"/>
  <c r="N865" i="5"/>
  <c r="O865" i="5" s="1"/>
  <c r="N866" i="5"/>
  <c r="O866" i="5"/>
  <c r="N867" i="5"/>
  <c r="O867" i="5"/>
  <c r="N868" i="5"/>
  <c r="O868" i="5"/>
  <c r="N869" i="5"/>
  <c r="O869" i="5"/>
  <c r="N870" i="5"/>
  <c r="O870" i="5"/>
  <c r="N871" i="5"/>
  <c r="O871" i="5" s="1"/>
  <c r="N872" i="5"/>
  <c r="O872" i="5"/>
  <c r="N873" i="5"/>
  <c r="O873" i="5" s="1"/>
  <c r="N874" i="5"/>
  <c r="O874" i="5"/>
  <c r="N875" i="5"/>
  <c r="O875" i="5" s="1"/>
  <c r="N876" i="5"/>
  <c r="O876" i="5"/>
  <c r="N877" i="5"/>
  <c r="O877" i="5"/>
  <c r="N878" i="5"/>
  <c r="O878" i="5"/>
  <c r="N879" i="5"/>
  <c r="O879" i="5"/>
  <c r="N880" i="5"/>
  <c r="O880" i="5" s="1"/>
  <c r="N881" i="5"/>
  <c r="O881" i="5" s="1"/>
  <c r="N882" i="5"/>
  <c r="O882" i="5"/>
  <c r="N883" i="5"/>
  <c r="O883" i="5"/>
  <c r="N884" i="5"/>
  <c r="O884" i="5"/>
  <c r="N885" i="5"/>
  <c r="O885" i="5"/>
  <c r="N886" i="5"/>
  <c r="O886" i="5"/>
  <c r="N887" i="5"/>
  <c r="O887" i="5" s="1"/>
  <c r="N888" i="5"/>
  <c r="O888" i="5"/>
  <c r="N889" i="5"/>
  <c r="O889" i="5" s="1"/>
  <c r="N890" i="5"/>
  <c r="O890" i="5"/>
  <c r="N891" i="5"/>
  <c r="O891" i="5" s="1"/>
  <c r="N892" i="5"/>
  <c r="O892" i="5"/>
  <c r="N893" i="5"/>
  <c r="O893" i="5"/>
  <c r="N894" i="5"/>
  <c r="O894" i="5"/>
  <c r="N895" i="5"/>
  <c r="O895" i="5"/>
  <c r="N896" i="5"/>
  <c r="O896" i="5" s="1"/>
  <c r="N897" i="5"/>
  <c r="O897" i="5" s="1"/>
  <c r="N898" i="5"/>
  <c r="O898" i="5"/>
  <c r="N899" i="5"/>
  <c r="O899" i="5"/>
  <c r="N900" i="5"/>
  <c r="O900" i="5"/>
  <c r="N901" i="5"/>
  <c r="O901" i="5"/>
  <c r="N902" i="5"/>
  <c r="O902" i="5"/>
  <c r="N903" i="5"/>
  <c r="O903" i="5" s="1"/>
  <c r="N904" i="5"/>
  <c r="O904" i="5"/>
  <c r="N905" i="5"/>
  <c r="O905" i="5" s="1"/>
  <c r="N906" i="5"/>
  <c r="O906" i="5"/>
  <c r="N907" i="5"/>
  <c r="O907" i="5" s="1"/>
  <c r="N908" i="5"/>
  <c r="O908" i="5"/>
  <c r="N909" i="5"/>
  <c r="O909" i="5"/>
  <c r="N910" i="5"/>
  <c r="O910" i="5"/>
  <c r="N911" i="5"/>
  <c r="O911" i="5"/>
  <c r="N912" i="5"/>
  <c r="O912" i="5" s="1"/>
  <c r="N913" i="5"/>
  <c r="O913" i="5" s="1"/>
  <c r="N914" i="5"/>
  <c r="O914" i="5"/>
  <c r="N915" i="5"/>
  <c r="O915" i="5"/>
  <c r="N916" i="5"/>
  <c r="O916" i="5"/>
  <c r="N917" i="5"/>
  <c r="O917" i="5"/>
  <c r="N918" i="5"/>
  <c r="O918" i="5"/>
  <c r="N919" i="5"/>
  <c r="O919" i="5" s="1"/>
  <c r="N920" i="5"/>
  <c r="O920" i="5"/>
  <c r="N921" i="5"/>
  <c r="O921" i="5" s="1"/>
  <c r="N922" i="5"/>
  <c r="O922" i="5"/>
  <c r="N923" i="5"/>
  <c r="O923" i="5" s="1"/>
  <c r="N924" i="5"/>
  <c r="O924" i="5" s="1"/>
  <c r="N925" i="5"/>
  <c r="O925" i="5"/>
  <c r="N926" i="5"/>
  <c r="O926" i="5"/>
  <c r="N927" i="5"/>
  <c r="O927" i="5"/>
  <c r="N928" i="5"/>
  <c r="O928" i="5" s="1"/>
  <c r="N929" i="5"/>
  <c r="O929" i="5" s="1"/>
  <c r="N930" i="5"/>
  <c r="O930" i="5"/>
  <c r="N931" i="5"/>
  <c r="O931" i="5"/>
  <c r="N932" i="5"/>
  <c r="O932" i="5"/>
  <c r="N933" i="5"/>
  <c r="O933" i="5"/>
  <c r="N934" i="5"/>
  <c r="O934" i="5"/>
  <c r="N935" i="5"/>
  <c r="O935" i="5" s="1"/>
  <c r="N936" i="5"/>
  <c r="O936" i="5"/>
  <c r="N937" i="5"/>
  <c r="O937" i="5" s="1"/>
  <c r="N938" i="5"/>
  <c r="O938" i="5"/>
  <c r="N939" i="5"/>
  <c r="O939" i="5" s="1"/>
  <c r="N940" i="5"/>
  <c r="O940" i="5" s="1"/>
  <c r="N941" i="5"/>
  <c r="O941" i="5"/>
  <c r="N942" i="5"/>
  <c r="O942" i="5"/>
  <c r="N943" i="5"/>
  <c r="O943" i="5"/>
  <c r="N944" i="5"/>
  <c r="O944" i="5" s="1"/>
  <c r="N945" i="5"/>
  <c r="O945" i="5" s="1"/>
  <c r="N946" i="5"/>
  <c r="O946" i="5"/>
  <c r="N947" i="5"/>
  <c r="O947" i="5"/>
  <c r="N948" i="5"/>
  <c r="O948" i="5"/>
  <c r="N949" i="5"/>
  <c r="O949" i="5"/>
  <c r="N950" i="5"/>
  <c r="O950" i="5"/>
  <c r="N951" i="5"/>
  <c r="O951" i="5" s="1"/>
  <c r="N952" i="5"/>
  <c r="O952" i="5"/>
  <c r="N953" i="5"/>
  <c r="O953" i="5" s="1"/>
  <c r="N954" i="5"/>
  <c r="O954" i="5"/>
  <c r="N955" i="5"/>
  <c r="O955" i="5" s="1"/>
  <c r="N956" i="5"/>
  <c r="O956" i="5" s="1"/>
  <c r="N957" i="5"/>
  <c r="O957" i="5"/>
  <c r="N958" i="5"/>
  <c r="O958" i="5"/>
  <c r="N959" i="5"/>
  <c r="O959" i="5"/>
  <c r="N960" i="5"/>
  <c r="O960" i="5" s="1"/>
  <c r="N961" i="5"/>
  <c r="O961" i="5" s="1"/>
  <c r="N962" i="5"/>
  <c r="O962" i="5"/>
  <c r="N963" i="5"/>
  <c r="O963" i="5"/>
  <c r="N964" i="5"/>
  <c r="O964" i="5"/>
  <c r="N965" i="5"/>
  <c r="O965" i="5"/>
  <c r="N966" i="5"/>
  <c r="O966" i="5"/>
  <c r="N967" i="5"/>
  <c r="O967" i="5" s="1"/>
  <c r="N968" i="5"/>
  <c r="O968" i="5"/>
  <c r="N969" i="5"/>
  <c r="O969" i="5" s="1"/>
  <c r="N970" i="5"/>
  <c r="O970" i="5"/>
  <c r="N971" i="5"/>
  <c r="O971" i="5" s="1"/>
  <c r="N972" i="5"/>
  <c r="O972" i="5" s="1"/>
  <c r="N973" i="5"/>
  <c r="O973" i="5"/>
  <c r="N974" i="5"/>
  <c r="O974" i="5"/>
  <c r="N975" i="5"/>
  <c r="O975" i="5"/>
  <c r="N976" i="5"/>
  <c r="O976" i="5" s="1"/>
  <c r="N977" i="5"/>
  <c r="O977" i="5" s="1"/>
  <c r="N978" i="5"/>
  <c r="O978" i="5"/>
  <c r="N979" i="5"/>
  <c r="O979" i="5"/>
  <c r="N980" i="5"/>
  <c r="O980" i="5"/>
  <c r="N981" i="5"/>
  <c r="O981" i="5"/>
  <c r="N982" i="5"/>
  <c r="O982" i="5"/>
  <c r="N983" i="5"/>
  <c r="O983" i="5" s="1"/>
  <c r="N984" i="5"/>
  <c r="O984" i="5"/>
  <c r="N985" i="5"/>
  <c r="O985" i="5" s="1"/>
  <c r="N986" i="5"/>
  <c r="O986" i="5"/>
  <c r="N987" i="5"/>
  <c r="O987" i="5" s="1"/>
  <c r="N988" i="5"/>
  <c r="O988" i="5" s="1"/>
  <c r="N989" i="5"/>
  <c r="O989" i="5"/>
  <c r="N990" i="5"/>
  <c r="O990" i="5"/>
  <c r="N991" i="5"/>
  <c r="O991" i="5"/>
  <c r="N992" i="5"/>
  <c r="O992" i="5" s="1"/>
  <c r="N993" i="5"/>
  <c r="O993" i="5" s="1"/>
  <c r="N994" i="5"/>
  <c r="O994" i="5"/>
  <c r="N995" i="5"/>
  <c r="O995" i="5"/>
  <c r="N996" i="5"/>
  <c r="O996" i="5"/>
  <c r="N997" i="5"/>
  <c r="O997" i="5"/>
  <c r="N998" i="5"/>
  <c r="O998" i="5"/>
  <c r="N999" i="5"/>
  <c r="O999" i="5" s="1"/>
  <c r="N1000" i="5"/>
  <c r="O1000" i="5"/>
  <c r="N1001" i="5"/>
  <c r="O1001" i="5" s="1"/>
  <c r="N1002" i="5"/>
  <c r="O1002" i="5"/>
  <c r="N1003" i="5"/>
  <c r="O1003" i="5" s="1"/>
  <c r="N1004" i="5"/>
  <c r="O1004" i="5" s="1"/>
  <c r="N1005" i="5"/>
  <c r="O1005" i="5"/>
  <c r="N1006" i="5"/>
  <c r="O1006" i="5"/>
  <c r="N1007" i="5"/>
  <c r="O1007" i="5"/>
  <c r="N1008" i="5"/>
  <c r="O1008" i="5" s="1"/>
  <c r="N1009" i="5"/>
  <c r="O1009" i="5" s="1"/>
  <c r="N1010" i="5"/>
  <c r="O1010" i="5"/>
  <c r="N1011" i="5"/>
  <c r="O1011" i="5"/>
  <c r="N1012" i="5"/>
  <c r="O1012" i="5"/>
  <c r="N1013" i="5"/>
  <c r="O1013" i="5"/>
  <c r="N1014" i="5"/>
  <c r="O1014" i="5"/>
  <c r="N1015" i="5"/>
  <c r="O1015" i="5" s="1"/>
  <c r="N1016" i="5"/>
  <c r="O1016" i="5"/>
  <c r="N1017" i="5"/>
  <c r="O1017" i="5" s="1"/>
  <c r="N1018" i="5"/>
  <c r="O1018" i="5"/>
  <c r="N1019" i="5"/>
  <c r="O1019" i="5" s="1"/>
  <c r="N1020" i="5"/>
  <c r="O1020" i="5" s="1"/>
  <c r="N1021" i="5"/>
  <c r="O1021" i="5"/>
  <c r="N1022" i="5"/>
  <c r="O1022" i="5"/>
  <c r="N1023" i="5"/>
  <c r="O1023" i="5"/>
  <c r="N1024" i="5"/>
  <c r="O1024" i="5" s="1"/>
  <c r="N1025" i="5"/>
  <c r="O1025" i="5" s="1"/>
  <c r="N1026" i="5"/>
  <c r="O1026" i="5"/>
  <c r="N1027" i="5"/>
  <c r="O1027" i="5" s="1"/>
  <c r="N1028" i="5"/>
  <c r="O1028" i="5"/>
  <c r="N1029" i="5"/>
  <c r="O1029" i="5"/>
  <c r="N1030" i="5"/>
  <c r="O1030" i="5"/>
  <c r="N1031" i="5"/>
  <c r="O1031" i="5" s="1"/>
  <c r="N1032" i="5"/>
  <c r="O1032" i="5"/>
  <c r="N144" i="3"/>
  <c r="O144" i="3" s="1"/>
  <c r="N145" i="3"/>
  <c r="O145" i="3" s="1"/>
  <c r="N146" i="3"/>
  <c r="O146" i="3"/>
  <c r="N147" i="3"/>
  <c r="O147" i="3"/>
  <c r="N148" i="3"/>
  <c r="O148" i="3"/>
  <c r="N149" i="3"/>
  <c r="O149" i="3" s="1"/>
  <c r="N150" i="3"/>
  <c r="O150" i="3"/>
  <c r="N151" i="3"/>
  <c r="O151" i="3"/>
  <c r="N152" i="3"/>
  <c r="O152" i="3"/>
  <c r="N153" i="3"/>
  <c r="O153" i="3" s="1"/>
  <c r="N154" i="3"/>
  <c r="O154" i="3"/>
  <c r="N155" i="3"/>
  <c r="O155" i="3"/>
  <c r="N156" i="3"/>
  <c r="O156" i="3"/>
  <c r="N157" i="3"/>
  <c r="O157" i="3"/>
  <c r="N158" i="3"/>
  <c r="O158" i="3"/>
  <c r="N159" i="3"/>
  <c r="O159" i="3"/>
  <c r="N160" i="3"/>
  <c r="O160" i="3" s="1"/>
  <c r="N161" i="3"/>
  <c r="O161" i="3" s="1"/>
  <c r="N162" i="3"/>
  <c r="O162" i="3"/>
  <c r="N163" i="3"/>
  <c r="O163" i="3"/>
  <c r="N164" i="3"/>
  <c r="O164" i="3"/>
  <c r="N165" i="3"/>
  <c r="O165" i="3" s="1"/>
  <c r="N166" i="3"/>
  <c r="O166" i="3"/>
  <c r="N167" i="3"/>
  <c r="O167" i="3"/>
  <c r="N168" i="3"/>
  <c r="O168" i="3"/>
  <c r="N169" i="3"/>
  <c r="O169" i="3" s="1"/>
  <c r="N170" i="3"/>
  <c r="O170" i="3"/>
  <c r="N171" i="3"/>
  <c r="O171" i="3"/>
  <c r="N172" i="3"/>
  <c r="O172" i="3"/>
  <c r="N173" i="3"/>
  <c r="O173" i="3"/>
  <c r="N174" i="3"/>
  <c r="O174" i="3"/>
  <c r="N175" i="3"/>
  <c r="O175" i="3"/>
  <c r="N176" i="3"/>
  <c r="O176" i="3" s="1"/>
  <c r="N177" i="3"/>
  <c r="O177" i="3" s="1"/>
  <c r="N178" i="3"/>
  <c r="O178" i="3"/>
  <c r="N179" i="3"/>
  <c r="O179" i="3"/>
  <c r="N180" i="3"/>
  <c r="O180" i="3"/>
  <c r="N181" i="3"/>
  <c r="O181" i="3" s="1"/>
  <c r="N182" i="3"/>
  <c r="O182" i="3"/>
  <c r="N183" i="3"/>
  <c r="O183" i="3"/>
  <c r="N184" i="3"/>
  <c r="O184" i="3"/>
  <c r="N185" i="3"/>
  <c r="O185" i="3" s="1"/>
  <c r="N186" i="3"/>
  <c r="O186" i="3"/>
  <c r="N187" i="3"/>
  <c r="O187" i="3"/>
  <c r="N188" i="3"/>
  <c r="O188" i="3"/>
  <c r="N189" i="3"/>
  <c r="O189" i="3"/>
  <c r="N190" i="3"/>
  <c r="O190" i="3"/>
  <c r="N191" i="3"/>
  <c r="O191" i="3"/>
  <c r="N192" i="3"/>
  <c r="O192" i="3" s="1"/>
  <c r="N193" i="3"/>
  <c r="O193" i="3" s="1"/>
  <c r="N194" i="3"/>
  <c r="O194" i="3"/>
  <c r="N195" i="3"/>
  <c r="O195" i="3"/>
  <c r="N196" i="3"/>
  <c r="O196" i="3"/>
  <c r="N197" i="3"/>
  <c r="O197" i="3" s="1"/>
  <c r="N198" i="3"/>
  <c r="O198" i="3"/>
  <c r="N199" i="3"/>
  <c r="O199" i="3"/>
  <c r="N200" i="3"/>
  <c r="O200" i="3"/>
  <c r="N201" i="3"/>
  <c r="O201" i="3" s="1"/>
  <c r="N202" i="3"/>
  <c r="O202" i="3"/>
  <c r="N203" i="3"/>
  <c r="O203" i="3"/>
  <c r="N204" i="3"/>
  <c r="O204" i="3"/>
  <c r="N205" i="3"/>
  <c r="O205" i="3"/>
  <c r="N206" i="3"/>
  <c r="O206" i="3"/>
  <c r="N207" i="3"/>
  <c r="O207" i="3"/>
  <c r="N208" i="3"/>
  <c r="O208" i="3" s="1"/>
  <c r="N209" i="3"/>
  <c r="O209" i="3" s="1"/>
  <c r="N210" i="3"/>
  <c r="O210" i="3"/>
  <c r="N211" i="3"/>
  <c r="O211" i="3"/>
  <c r="N212" i="3"/>
  <c r="O212" i="3"/>
  <c r="N213" i="3"/>
  <c r="O213" i="3" s="1"/>
  <c r="N214" i="3"/>
  <c r="O214" i="3"/>
  <c r="N215" i="3"/>
  <c r="O215" i="3"/>
  <c r="N216" i="3"/>
  <c r="O216" i="3"/>
  <c r="N217" i="3"/>
  <c r="O217" i="3" s="1"/>
  <c r="N218" i="3"/>
  <c r="O218" i="3"/>
  <c r="N219" i="3"/>
  <c r="O219" i="3"/>
  <c r="N220" i="3"/>
  <c r="O220" i="3"/>
  <c r="N221" i="3"/>
  <c r="O221" i="3"/>
  <c r="N222" i="3"/>
  <c r="O222" i="3"/>
  <c r="N223" i="3"/>
  <c r="O223" i="3"/>
  <c r="N224" i="3"/>
  <c r="O224" i="3" s="1"/>
  <c r="N225" i="3"/>
  <c r="O225" i="3" s="1"/>
  <c r="N226" i="3"/>
  <c r="O226" i="3"/>
  <c r="N227" i="3"/>
  <c r="O227" i="3"/>
  <c r="N228" i="3"/>
  <c r="O228" i="3"/>
  <c r="N229" i="3"/>
  <c r="O229" i="3" s="1"/>
  <c r="N230" i="3"/>
  <c r="O230" i="3"/>
  <c r="N231" i="3"/>
  <c r="O231" i="3"/>
  <c r="N232" i="3"/>
  <c r="O232" i="3"/>
  <c r="N233" i="3"/>
  <c r="O233" i="3" s="1"/>
  <c r="N234" i="3"/>
  <c r="O234" i="3"/>
  <c r="N235" i="3"/>
  <c r="O235" i="3"/>
  <c r="N236" i="3"/>
  <c r="O236" i="3"/>
  <c r="N237" i="3"/>
  <c r="O237" i="3"/>
  <c r="N238" i="3"/>
  <c r="O238" i="3"/>
  <c r="N239" i="3"/>
  <c r="O239" i="3"/>
  <c r="N240" i="3"/>
  <c r="O240" i="3" s="1"/>
  <c r="N241" i="3"/>
  <c r="O241" i="3" s="1"/>
  <c r="N242" i="3"/>
  <c r="O242" i="3"/>
  <c r="N243" i="3"/>
  <c r="O243" i="3"/>
  <c r="N244" i="3"/>
  <c r="O244" i="3"/>
  <c r="N245" i="3"/>
  <c r="O245" i="3" s="1"/>
  <c r="N246" i="3"/>
  <c r="O246" i="3"/>
  <c r="N247" i="3"/>
  <c r="O247" i="3"/>
  <c r="N248" i="3"/>
  <c r="O248" i="3"/>
  <c r="N249" i="3"/>
  <c r="O249" i="3" s="1"/>
  <c r="N250" i="3"/>
  <c r="O250" i="3"/>
  <c r="N251" i="3"/>
  <c r="O251" i="3"/>
  <c r="N252" i="3"/>
  <c r="O252" i="3"/>
  <c r="N253" i="3"/>
  <c r="O253" i="3"/>
  <c r="N254" i="3"/>
  <c r="O254" i="3"/>
  <c r="N255" i="3"/>
  <c r="O255" i="3"/>
  <c r="N256" i="3"/>
  <c r="O256" i="3" s="1"/>
  <c r="N257" i="3"/>
  <c r="O257" i="3" s="1"/>
  <c r="N258" i="3"/>
  <c r="O258" i="3"/>
  <c r="N259" i="3"/>
  <c r="O259" i="3"/>
  <c r="N260" i="3"/>
  <c r="O260" i="3"/>
  <c r="N261" i="3"/>
  <c r="O261" i="3" s="1"/>
  <c r="N262" i="3"/>
  <c r="O262" i="3"/>
  <c r="N263" i="3"/>
  <c r="O263" i="3"/>
  <c r="N264" i="3"/>
  <c r="O264" i="3"/>
  <c r="N265" i="3"/>
  <c r="O265" i="3" s="1"/>
  <c r="N266" i="3"/>
  <c r="O266" i="3"/>
  <c r="N267" i="3"/>
  <c r="O267" i="3"/>
  <c r="N268" i="3"/>
  <c r="O268" i="3"/>
  <c r="N269" i="3"/>
  <c r="O269" i="3"/>
  <c r="N270" i="3"/>
  <c r="O270" i="3"/>
  <c r="N271" i="3"/>
  <c r="O271" i="3"/>
  <c r="N272" i="3"/>
  <c r="O272" i="3" s="1"/>
  <c r="N273" i="3"/>
  <c r="O273" i="3" s="1"/>
  <c r="N274" i="3"/>
  <c r="O274" i="3"/>
  <c r="N275" i="3"/>
  <c r="O275" i="3"/>
  <c r="N276" i="3"/>
  <c r="O276" i="3"/>
  <c r="N277" i="3"/>
  <c r="O277" i="3" s="1"/>
  <c r="N278" i="3"/>
  <c r="O278" i="3"/>
  <c r="N279" i="3"/>
  <c r="O279" i="3"/>
  <c r="N280" i="3"/>
  <c r="O280" i="3"/>
  <c r="N281" i="3"/>
  <c r="O281" i="3" s="1"/>
  <c r="N282" i="3"/>
  <c r="O282" i="3"/>
  <c r="N283" i="3"/>
  <c r="O283" i="3"/>
  <c r="N284" i="3"/>
  <c r="O284" i="3"/>
  <c r="N285" i="3"/>
  <c r="O285" i="3"/>
  <c r="N286" i="3"/>
  <c r="O286" i="3"/>
  <c r="N287" i="3"/>
  <c r="O287" i="3"/>
  <c r="N288" i="3"/>
  <c r="O288" i="3" s="1"/>
  <c r="N289" i="3"/>
  <c r="O289" i="3" s="1"/>
  <c r="N290" i="3"/>
  <c r="O290" i="3"/>
  <c r="N291" i="3"/>
  <c r="O291" i="3"/>
  <c r="N292" i="3"/>
  <c r="O292" i="3"/>
  <c r="N293" i="3"/>
  <c r="O293" i="3" s="1"/>
  <c r="N294" i="3"/>
  <c r="O294" i="3"/>
  <c r="N295" i="3"/>
  <c r="O295" i="3"/>
  <c r="N296" i="3"/>
  <c r="O296" i="3"/>
  <c r="N297" i="3"/>
  <c r="O297" i="3" s="1"/>
  <c r="N298" i="3"/>
  <c r="O298" i="3"/>
  <c r="N299" i="3"/>
  <c r="O299" i="3"/>
  <c r="N300" i="3"/>
  <c r="O300" i="3"/>
  <c r="N301" i="3"/>
  <c r="O301" i="3"/>
  <c r="N302" i="3"/>
  <c r="O302" i="3"/>
  <c r="N303" i="3"/>
  <c r="O303" i="3"/>
  <c r="N304" i="3"/>
  <c r="O304" i="3" s="1"/>
  <c r="N305" i="3"/>
  <c r="O305" i="3" s="1"/>
  <c r="N306" i="3"/>
  <c r="O306" i="3"/>
  <c r="N307" i="3"/>
  <c r="O307" i="3"/>
  <c r="N308" i="3"/>
  <c r="O308" i="3"/>
  <c r="N309" i="3"/>
  <c r="O309" i="3" s="1"/>
  <c r="N310" i="3"/>
  <c r="O310" i="3"/>
  <c r="N311" i="3"/>
  <c r="O311" i="3"/>
  <c r="N312" i="3"/>
  <c r="O312" i="3"/>
  <c r="N313" i="3"/>
  <c r="O313" i="3" s="1"/>
  <c r="N314" i="3"/>
  <c r="O314" i="3"/>
  <c r="N315" i="3"/>
  <c r="O315" i="3"/>
  <c r="N316" i="3"/>
  <c r="O316" i="3"/>
  <c r="N317" i="3"/>
  <c r="O317" i="3"/>
  <c r="N318" i="3"/>
  <c r="O318" i="3"/>
  <c r="N319" i="3"/>
  <c r="O319" i="3"/>
  <c r="N320" i="3"/>
  <c r="O320" i="3" s="1"/>
  <c r="N321" i="3"/>
  <c r="O321" i="3" s="1"/>
  <c r="N322" i="3"/>
  <c r="O322" i="3"/>
  <c r="N323" i="3"/>
  <c r="O323" i="3"/>
  <c r="N324" i="3"/>
  <c r="O324" i="3"/>
  <c r="N325" i="3"/>
  <c r="O325" i="3" s="1"/>
  <c r="N326" i="3"/>
  <c r="O326" i="3"/>
  <c r="N327" i="3"/>
  <c r="O327" i="3"/>
  <c r="N328" i="3"/>
  <c r="O328" i="3"/>
  <c r="N329" i="3"/>
  <c r="O329" i="3" s="1"/>
  <c r="N330" i="3"/>
  <c r="O330" i="3"/>
  <c r="N331" i="3"/>
  <c r="O331" i="3"/>
  <c r="N332" i="3"/>
  <c r="O332" i="3"/>
  <c r="N333" i="3"/>
  <c r="O333" i="3"/>
  <c r="N334" i="3"/>
  <c r="O334" i="3"/>
  <c r="N335" i="3"/>
  <c r="O335" i="3"/>
  <c r="N336" i="3"/>
  <c r="O336" i="3" s="1"/>
  <c r="N337" i="3"/>
  <c r="O337" i="3" s="1"/>
  <c r="N338" i="3"/>
  <c r="O338" i="3"/>
  <c r="N339" i="3"/>
  <c r="O339" i="3"/>
  <c r="N340" i="3"/>
  <c r="O340" i="3"/>
  <c r="N341" i="3"/>
  <c r="O341" i="3" s="1"/>
  <c r="N342" i="3"/>
  <c r="O342" i="3"/>
  <c r="N343" i="3"/>
  <c r="O343" i="3"/>
  <c r="N344" i="3"/>
  <c r="O344" i="3" s="1"/>
  <c r="N345" i="3"/>
  <c r="O345" i="3" s="1"/>
  <c r="N346" i="3"/>
  <c r="O346" i="3"/>
  <c r="N347" i="3"/>
  <c r="O347" i="3"/>
  <c r="N348" i="3"/>
  <c r="O348" i="3"/>
  <c r="N349" i="3"/>
  <c r="O349" i="3"/>
  <c r="N350" i="3"/>
  <c r="O350" i="3"/>
  <c r="N351" i="3"/>
  <c r="O351" i="3"/>
  <c r="N352" i="3"/>
  <c r="O352" i="3" s="1"/>
  <c r="N353" i="3"/>
  <c r="O353" i="3" s="1"/>
  <c r="N354" i="3"/>
  <c r="O354" i="3"/>
  <c r="N355" i="3"/>
  <c r="O355" i="3"/>
  <c r="N356" i="3"/>
  <c r="O356" i="3"/>
  <c r="N357" i="3"/>
  <c r="O357" i="3" s="1"/>
  <c r="N358" i="3"/>
  <c r="O358" i="3"/>
  <c r="N359" i="3"/>
  <c r="O359" i="3"/>
  <c r="N360" i="3"/>
  <c r="O360" i="3"/>
  <c r="N361" i="3"/>
  <c r="O361" i="3" s="1"/>
  <c r="N362" i="3"/>
  <c r="O362" i="3"/>
  <c r="N363" i="3"/>
  <c r="O363" i="3"/>
  <c r="N364" i="3"/>
  <c r="O364" i="3"/>
  <c r="N365" i="3"/>
  <c r="O365" i="3"/>
  <c r="N366" i="3"/>
  <c r="O366" i="3"/>
  <c r="N367" i="3"/>
  <c r="O367" i="3"/>
  <c r="N368" i="3"/>
  <c r="O368" i="3" s="1"/>
  <c r="N369" i="3"/>
  <c r="O369" i="3" s="1"/>
  <c r="N370" i="3"/>
  <c r="O370" i="3"/>
  <c r="N371" i="3"/>
  <c r="O371" i="3"/>
  <c r="N372" i="3"/>
  <c r="O372" i="3"/>
  <c r="N373" i="3"/>
  <c r="O373" i="3" s="1"/>
  <c r="N374" i="3"/>
  <c r="O374" i="3"/>
  <c r="N375" i="3"/>
  <c r="O375" i="3"/>
  <c r="N376" i="3"/>
  <c r="O376" i="3"/>
  <c r="N377" i="3"/>
  <c r="O377" i="3" s="1"/>
  <c r="N378" i="3"/>
  <c r="O378" i="3"/>
  <c r="N379" i="3"/>
  <c r="O379" i="3"/>
  <c r="N380" i="3"/>
  <c r="O380" i="3"/>
  <c r="N381" i="3"/>
  <c r="O381" i="3"/>
  <c r="N382" i="3"/>
  <c r="O382" i="3"/>
  <c r="N383" i="3"/>
  <c r="O383" i="3"/>
  <c r="N384" i="3"/>
  <c r="O384" i="3" s="1"/>
  <c r="N385" i="3"/>
  <c r="O385" i="3" s="1"/>
  <c r="N386" i="3"/>
  <c r="O386" i="3"/>
  <c r="N387" i="3"/>
  <c r="O387" i="3"/>
  <c r="N388" i="3"/>
  <c r="O388" i="3"/>
  <c r="N389" i="3"/>
  <c r="O389" i="3" s="1"/>
  <c r="N390" i="3"/>
  <c r="O390" i="3"/>
  <c r="N391" i="3"/>
  <c r="O391" i="3"/>
  <c r="N392" i="3"/>
  <c r="O392" i="3"/>
  <c r="N393" i="3"/>
  <c r="O393" i="3" s="1"/>
  <c r="N394" i="3"/>
  <c r="O394" i="3"/>
  <c r="N395" i="3"/>
  <c r="O395" i="3"/>
  <c r="N396" i="3"/>
  <c r="O396" i="3"/>
  <c r="N397" i="3"/>
  <c r="O397" i="3"/>
  <c r="N398" i="3"/>
  <c r="O398" i="3"/>
  <c r="N399" i="3"/>
  <c r="O399" i="3"/>
  <c r="N400" i="3"/>
  <c r="O400" i="3" s="1"/>
  <c r="N401" i="3"/>
  <c r="O401" i="3" s="1"/>
  <c r="N402" i="3"/>
  <c r="O402" i="3"/>
  <c r="N403" i="3"/>
  <c r="O403" i="3"/>
  <c r="N404" i="3"/>
  <c r="O404" i="3"/>
  <c r="N405" i="3"/>
  <c r="O405" i="3" s="1"/>
  <c r="N406" i="3"/>
  <c r="O406" i="3"/>
  <c r="N407" i="3"/>
  <c r="O407" i="3"/>
  <c r="N408" i="3"/>
  <c r="O408" i="3"/>
  <c r="N409" i="3"/>
  <c r="O409" i="3" s="1"/>
  <c r="N410" i="3"/>
  <c r="O410" i="3"/>
  <c r="N411" i="3"/>
  <c r="O411" i="3"/>
  <c r="N412" i="3"/>
  <c r="O412" i="3"/>
  <c r="N413" i="3"/>
  <c r="O413" i="3"/>
  <c r="N414" i="3"/>
  <c r="O414" i="3"/>
  <c r="N415" i="3"/>
  <c r="O415" i="3"/>
  <c r="N416" i="3"/>
  <c r="O416" i="3" s="1"/>
  <c r="N417" i="3"/>
  <c r="O417" i="3" s="1"/>
  <c r="N418" i="3"/>
  <c r="O418" i="3"/>
  <c r="N419" i="3"/>
  <c r="O419" i="3"/>
  <c r="N420" i="3"/>
  <c r="O420" i="3"/>
  <c r="N421" i="3"/>
  <c r="O421" i="3" s="1"/>
  <c r="N422" i="3"/>
  <c r="O422" i="3"/>
  <c r="N423" i="3"/>
  <c r="O423" i="3"/>
  <c r="N424" i="3"/>
  <c r="O424" i="3"/>
  <c r="N425" i="3"/>
  <c r="O425" i="3" s="1"/>
  <c r="N426" i="3"/>
  <c r="O426" i="3"/>
  <c r="N427" i="3"/>
  <c r="O427" i="3"/>
  <c r="N428" i="3"/>
  <c r="O428" i="3"/>
  <c r="N429" i="3"/>
  <c r="O429" i="3"/>
  <c r="N430" i="3"/>
  <c r="O430" i="3"/>
  <c r="N431" i="3"/>
  <c r="O431" i="3"/>
  <c r="N432" i="3"/>
  <c r="O432" i="3" s="1"/>
  <c r="N433" i="3"/>
  <c r="O433" i="3" s="1"/>
  <c r="N434" i="3"/>
  <c r="O434" i="3"/>
  <c r="N435" i="3"/>
  <c r="O435" i="3"/>
  <c r="N436" i="3"/>
  <c r="O436" i="3"/>
  <c r="N437" i="3"/>
  <c r="O437" i="3" s="1"/>
  <c r="N438" i="3"/>
  <c r="O438" i="3"/>
  <c r="N439" i="3"/>
  <c r="O439" i="3"/>
  <c r="N440" i="3"/>
  <c r="O440" i="3"/>
  <c r="N441" i="3"/>
  <c r="O441" i="3" s="1"/>
  <c r="N442" i="3"/>
  <c r="O442" i="3"/>
  <c r="N443" i="3"/>
  <c r="O443" i="3"/>
  <c r="N444" i="3"/>
  <c r="O444" i="3"/>
  <c r="N445" i="3"/>
  <c r="O445" i="3"/>
  <c r="N446" i="3"/>
  <c r="O446" i="3" s="1"/>
  <c r="N447" i="3"/>
  <c r="O447" i="3"/>
  <c r="N448" i="3"/>
  <c r="O448" i="3" s="1"/>
  <c r="N449" i="3"/>
  <c r="O449" i="3" s="1"/>
  <c r="N450" i="3"/>
  <c r="O450" i="3"/>
  <c r="N451" i="3"/>
  <c r="O451" i="3"/>
  <c r="N452" i="3"/>
  <c r="O452" i="3"/>
  <c r="N453" i="3"/>
  <c r="O453" i="3" s="1"/>
  <c r="N454" i="3"/>
  <c r="O454" i="3"/>
  <c r="N455" i="3"/>
  <c r="O455" i="3"/>
  <c r="N456" i="3"/>
  <c r="O456" i="3"/>
  <c r="N457" i="3"/>
  <c r="O457" i="3" s="1"/>
  <c r="N458" i="3"/>
  <c r="O458" i="3"/>
  <c r="N459" i="3"/>
  <c r="O459" i="3"/>
  <c r="N460" i="3"/>
  <c r="O460" i="3"/>
  <c r="N461" i="3"/>
  <c r="O461" i="3"/>
  <c r="N462" i="3"/>
  <c r="O462" i="3"/>
  <c r="N463" i="3"/>
  <c r="O463" i="3" s="1"/>
  <c r="N464" i="3"/>
  <c r="O464" i="3" s="1"/>
  <c r="N465" i="3"/>
  <c r="O465" i="3" s="1"/>
  <c r="N466" i="3"/>
  <c r="O466" i="3"/>
  <c r="N467" i="3"/>
  <c r="O467" i="3"/>
  <c r="N468" i="3"/>
  <c r="O468" i="3"/>
  <c r="N469" i="3"/>
  <c r="O469" i="3" s="1"/>
  <c r="N470" i="3"/>
  <c r="O470" i="3"/>
  <c r="N471" i="3"/>
  <c r="O471" i="3"/>
  <c r="N472" i="3"/>
  <c r="O472" i="3"/>
  <c r="N473" i="3"/>
  <c r="O473" i="3" s="1"/>
  <c r="N474" i="3"/>
  <c r="O474" i="3"/>
  <c r="N475" i="3"/>
  <c r="O475" i="3"/>
  <c r="N476" i="3"/>
  <c r="O476" i="3"/>
  <c r="N477" i="3"/>
  <c r="O477" i="3"/>
  <c r="N478" i="3"/>
  <c r="O478" i="3"/>
  <c r="N479" i="3"/>
  <c r="O479" i="3"/>
  <c r="N480" i="3"/>
  <c r="O480" i="3" s="1"/>
  <c r="N481" i="3"/>
  <c r="O481" i="3" s="1"/>
  <c r="N482" i="3"/>
  <c r="O482" i="3"/>
  <c r="N483" i="3"/>
  <c r="O483" i="3"/>
  <c r="N484" i="3"/>
  <c r="O484" i="3"/>
  <c r="N485" i="3"/>
  <c r="O485" i="3" s="1"/>
  <c r="N486" i="3"/>
  <c r="O486" i="3"/>
  <c r="N487" i="3"/>
  <c r="O487" i="3"/>
  <c r="N488" i="3"/>
  <c r="O488" i="3"/>
  <c r="N489" i="3"/>
  <c r="O489" i="3" s="1"/>
  <c r="N490" i="3"/>
  <c r="O490" i="3"/>
  <c r="N491" i="3"/>
  <c r="O491" i="3"/>
  <c r="N492" i="3"/>
  <c r="O492" i="3"/>
  <c r="N493" i="3"/>
  <c r="O493" i="3"/>
  <c r="N494" i="3"/>
  <c r="O494" i="3"/>
  <c r="N495" i="3"/>
  <c r="O495" i="3"/>
  <c r="N496" i="3"/>
  <c r="O496" i="3" s="1"/>
  <c r="N497" i="3"/>
  <c r="O497" i="3" s="1"/>
  <c r="N498" i="3"/>
  <c r="O498" i="3"/>
  <c r="N499" i="3"/>
  <c r="O499" i="3"/>
  <c r="N500" i="3"/>
  <c r="O500" i="3"/>
  <c r="N501" i="3"/>
  <c r="O501" i="3" s="1"/>
  <c r="N502" i="3"/>
  <c r="O502" i="3"/>
  <c r="N503" i="3"/>
  <c r="O503" i="3"/>
  <c r="N504" i="3"/>
  <c r="O504" i="3"/>
  <c r="N505" i="3"/>
  <c r="O505" i="3" s="1"/>
  <c r="N506" i="3"/>
  <c r="O506" i="3"/>
  <c r="N507" i="3"/>
  <c r="O507" i="3"/>
  <c r="N508" i="3"/>
  <c r="O508" i="3"/>
  <c r="N509" i="3"/>
  <c r="O509" i="3"/>
  <c r="N510" i="3"/>
  <c r="O510" i="3"/>
  <c r="N511" i="3"/>
  <c r="O511" i="3"/>
  <c r="N512" i="3"/>
  <c r="O512" i="3" s="1"/>
  <c r="N513" i="3"/>
  <c r="O513" i="3" s="1"/>
  <c r="N514" i="3"/>
  <c r="O514" i="3"/>
  <c r="N515" i="3"/>
  <c r="O515" i="3"/>
  <c r="N516" i="3"/>
  <c r="O516" i="3"/>
  <c r="N517" i="3"/>
  <c r="O517" i="3" s="1"/>
  <c r="N518" i="3"/>
  <c r="O518" i="3"/>
  <c r="N519" i="3"/>
  <c r="O519" i="3"/>
  <c r="N520" i="3"/>
  <c r="O520" i="3"/>
  <c r="N521" i="3"/>
  <c r="O521" i="3" s="1"/>
  <c r="N522" i="3"/>
  <c r="O522" i="3"/>
  <c r="N523" i="3"/>
  <c r="O523" i="3"/>
  <c r="N524" i="3"/>
  <c r="O524" i="3"/>
  <c r="N525" i="3"/>
  <c r="O525" i="3"/>
  <c r="N526" i="3"/>
  <c r="O526" i="3"/>
  <c r="N527" i="3"/>
  <c r="O527" i="3"/>
  <c r="N528" i="3"/>
  <c r="O528" i="3" s="1"/>
  <c r="N529" i="3"/>
  <c r="O529" i="3" s="1"/>
  <c r="N530" i="3"/>
  <c r="O530" i="3"/>
  <c r="N531" i="3"/>
  <c r="O531" i="3"/>
  <c r="N532" i="3"/>
  <c r="O532" i="3"/>
  <c r="N533" i="3"/>
  <c r="O533" i="3" s="1"/>
  <c r="N534" i="3"/>
  <c r="O534" i="3"/>
  <c r="N535" i="3"/>
  <c r="O535" i="3"/>
  <c r="N536" i="3"/>
  <c r="O536" i="3"/>
  <c r="N537" i="3"/>
  <c r="O537" i="3" s="1"/>
  <c r="N538" i="3"/>
  <c r="O538" i="3"/>
  <c r="N539" i="3"/>
  <c r="O539" i="3"/>
  <c r="N540" i="3"/>
  <c r="O540" i="3"/>
  <c r="N541" i="3"/>
  <c r="O541" i="3"/>
  <c r="N542" i="3"/>
  <c r="O542" i="3"/>
  <c r="N543" i="3"/>
  <c r="O543" i="3"/>
  <c r="N544" i="3"/>
  <c r="O544" i="3" s="1"/>
  <c r="N545" i="3"/>
  <c r="O545" i="3" s="1"/>
  <c r="N546" i="3"/>
  <c r="O546" i="3"/>
  <c r="N547" i="3"/>
  <c r="O547" i="3"/>
  <c r="N548" i="3"/>
  <c r="O548" i="3"/>
  <c r="N549" i="3"/>
  <c r="O549" i="3" s="1"/>
  <c r="N550" i="3"/>
  <c r="O550" i="3"/>
  <c r="N551" i="3"/>
  <c r="O551" i="3"/>
  <c r="N552" i="3"/>
  <c r="O552" i="3"/>
  <c r="N553" i="3"/>
  <c r="O553" i="3" s="1"/>
  <c r="N554" i="3"/>
  <c r="O554" i="3"/>
  <c r="N555" i="3"/>
  <c r="O555" i="3"/>
  <c r="N556" i="3"/>
  <c r="O556" i="3"/>
  <c r="N557" i="3"/>
  <c r="O557" i="3"/>
  <c r="N558" i="3"/>
  <c r="O558" i="3"/>
  <c r="N559" i="3"/>
  <c r="O559" i="3"/>
  <c r="N560" i="3"/>
  <c r="O560" i="3" s="1"/>
  <c r="N561" i="3"/>
  <c r="O561" i="3" s="1"/>
  <c r="N562" i="3"/>
  <c r="O562" i="3"/>
  <c r="N563" i="3"/>
  <c r="O563" i="3"/>
  <c r="N564" i="3"/>
  <c r="O564" i="3"/>
  <c r="N565" i="3"/>
  <c r="O565" i="3" s="1"/>
  <c r="N566" i="3"/>
  <c r="O566" i="3"/>
  <c r="N567" i="3"/>
  <c r="O567" i="3"/>
  <c r="N568" i="3"/>
  <c r="O568" i="3"/>
  <c r="N569" i="3"/>
  <c r="O569" i="3" s="1"/>
  <c r="N570" i="3"/>
  <c r="O570" i="3"/>
  <c r="N571" i="3"/>
  <c r="O571" i="3"/>
  <c r="N572" i="3"/>
  <c r="O572" i="3"/>
  <c r="N573" i="3"/>
  <c r="O573" i="3"/>
  <c r="N574" i="3"/>
  <c r="O574" i="3"/>
  <c r="N575" i="3"/>
  <c r="O575" i="3"/>
  <c r="N576" i="3"/>
  <c r="O576" i="3" s="1"/>
  <c r="N577" i="3"/>
  <c r="O577" i="3" s="1"/>
  <c r="N578" i="3"/>
  <c r="O578" i="3"/>
  <c r="N579" i="3"/>
  <c r="O579" i="3"/>
  <c r="N580" i="3"/>
  <c r="O580" i="3"/>
  <c r="N581" i="3"/>
  <c r="O581" i="3" s="1"/>
  <c r="N582" i="3"/>
  <c r="O582" i="3"/>
  <c r="N583" i="3"/>
  <c r="O583" i="3"/>
  <c r="N584" i="3"/>
  <c r="O584" i="3"/>
  <c r="N585" i="3"/>
  <c r="O585" i="3" s="1"/>
  <c r="N586" i="3"/>
  <c r="O586" i="3"/>
  <c r="N587" i="3"/>
  <c r="O587" i="3"/>
  <c r="N588" i="3"/>
  <c r="O588" i="3"/>
  <c r="N589" i="3"/>
  <c r="O589" i="3"/>
  <c r="N590" i="3"/>
  <c r="O590" i="3"/>
  <c r="N591" i="3"/>
  <c r="O591" i="3"/>
  <c r="N592" i="3"/>
  <c r="O592" i="3" s="1"/>
  <c r="N593" i="3"/>
  <c r="O593" i="3" s="1"/>
  <c r="N594" i="3"/>
  <c r="O594" i="3"/>
  <c r="N595" i="3"/>
  <c r="O595" i="3"/>
  <c r="N596" i="3"/>
  <c r="O596" i="3"/>
  <c r="N597" i="3"/>
  <c r="O597" i="3" s="1"/>
  <c r="N598" i="3"/>
  <c r="O598" i="3"/>
  <c r="N599" i="3"/>
  <c r="O599" i="3"/>
  <c r="N600" i="3"/>
  <c r="O600" i="3"/>
  <c r="N601" i="3"/>
  <c r="O601" i="3" s="1"/>
  <c r="N602" i="3"/>
  <c r="O602" i="3"/>
  <c r="N603" i="3"/>
  <c r="O603" i="3"/>
  <c r="N604" i="3"/>
  <c r="O604" i="3"/>
  <c r="N605" i="3"/>
  <c r="O605" i="3"/>
  <c r="N606" i="3"/>
  <c r="O606" i="3"/>
  <c r="N607" i="3"/>
  <c r="O607" i="3"/>
  <c r="N608" i="3"/>
  <c r="O608" i="3" s="1"/>
  <c r="N609" i="3"/>
  <c r="O609" i="3" s="1"/>
  <c r="N610" i="3"/>
  <c r="O610" i="3"/>
  <c r="N611" i="3"/>
  <c r="O611" i="3"/>
  <c r="N612" i="3"/>
  <c r="O612" i="3"/>
  <c r="N613" i="3"/>
  <c r="O613" i="3" s="1"/>
  <c r="N614" i="3"/>
  <c r="O614" i="3"/>
  <c r="N615" i="3"/>
  <c r="O615" i="3"/>
  <c r="N616" i="3"/>
  <c r="O616" i="3"/>
  <c r="N617" i="3"/>
  <c r="O617" i="3" s="1"/>
  <c r="N618" i="3"/>
  <c r="O618" i="3"/>
  <c r="N619" i="3"/>
  <c r="O619" i="3"/>
  <c r="N620" i="3"/>
  <c r="O620" i="3"/>
  <c r="N621" i="3"/>
  <c r="O621" i="3"/>
  <c r="N622" i="3"/>
  <c r="O622" i="3"/>
  <c r="N623" i="3"/>
  <c r="O623" i="3"/>
  <c r="N624" i="3"/>
  <c r="O624" i="3" s="1"/>
  <c r="N625" i="3"/>
  <c r="O625" i="3" s="1"/>
  <c r="N626" i="3"/>
  <c r="O626" i="3"/>
  <c r="N627" i="3"/>
  <c r="O627" i="3"/>
  <c r="N628" i="3"/>
  <c r="O628" i="3"/>
  <c r="N629" i="3"/>
  <c r="O629" i="3" s="1"/>
  <c r="N630" i="3"/>
  <c r="O630" i="3"/>
  <c r="N631" i="3"/>
  <c r="O631" i="3"/>
  <c r="N632" i="3"/>
  <c r="O632" i="3"/>
  <c r="N633" i="3"/>
  <c r="O633" i="3" s="1"/>
  <c r="N634" i="3"/>
  <c r="O634" i="3"/>
  <c r="N635" i="3"/>
  <c r="O635" i="3"/>
  <c r="N636" i="3"/>
  <c r="O636" i="3"/>
  <c r="N637" i="3"/>
  <c r="O637" i="3"/>
  <c r="N638" i="3"/>
  <c r="O638" i="3"/>
  <c r="N639" i="3"/>
  <c r="O639" i="3"/>
  <c r="N640" i="3"/>
  <c r="O640" i="3" s="1"/>
  <c r="N641" i="3"/>
  <c r="O641" i="3" s="1"/>
  <c r="N642" i="3"/>
  <c r="O642" i="3"/>
  <c r="N643" i="3"/>
  <c r="O643" i="3"/>
  <c r="N644" i="3"/>
  <c r="O644" i="3"/>
  <c r="N645" i="3"/>
  <c r="O645" i="3" s="1"/>
  <c r="N646" i="3"/>
  <c r="O646" i="3"/>
  <c r="N647" i="3"/>
  <c r="O647" i="3"/>
  <c r="N648" i="3"/>
  <c r="O648" i="3"/>
  <c r="N649" i="3"/>
  <c r="O649" i="3" s="1"/>
  <c r="N650" i="3"/>
  <c r="O650" i="3"/>
  <c r="N651" i="3"/>
  <c r="O651" i="3"/>
  <c r="N652" i="3"/>
  <c r="O652" i="3"/>
  <c r="N653" i="3"/>
  <c r="O653" i="3"/>
  <c r="N654" i="3"/>
  <c r="O654" i="3"/>
  <c r="N655" i="3"/>
  <c r="O655" i="3"/>
  <c r="N656" i="3"/>
  <c r="O656" i="3" s="1"/>
  <c r="N657" i="3"/>
  <c r="O657" i="3" s="1"/>
  <c r="N658" i="3"/>
  <c r="O658" i="3"/>
  <c r="N659" i="3"/>
  <c r="O659" i="3"/>
  <c r="N660" i="3"/>
  <c r="O660" i="3" s="1"/>
  <c r="N661" i="3"/>
  <c r="O661" i="3" s="1"/>
  <c r="N662" i="3"/>
  <c r="O662" i="3"/>
  <c r="N663" i="3"/>
  <c r="O663" i="3"/>
  <c r="N664" i="3"/>
  <c r="O664" i="3"/>
  <c r="N665" i="3"/>
  <c r="O665" i="3" s="1"/>
  <c r="N666" i="3"/>
  <c r="O666" i="3"/>
  <c r="N667" i="3"/>
  <c r="O667" i="3"/>
  <c r="N668" i="3"/>
  <c r="O668" i="3"/>
  <c r="N669" i="3"/>
  <c r="O669" i="3"/>
  <c r="N670" i="3"/>
  <c r="O670" i="3"/>
  <c r="N671" i="3"/>
  <c r="O671" i="3"/>
  <c r="N672" i="3"/>
  <c r="O672" i="3" s="1"/>
  <c r="N673" i="3"/>
  <c r="O673" i="3" s="1"/>
  <c r="N674" i="3"/>
  <c r="O674" i="3"/>
  <c r="N675" i="3"/>
  <c r="O675" i="3"/>
  <c r="N676" i="3"/>
  <c r="O676" i="3"/>
  <c r="N677" i="3"/>
  <c r="O677" i="3" s="1"/>
  <c r="N678" i="3"/>
  <c r="O678" i="3"/>
  <c r="N679" i="3"/>
  <c r="O679" i="3"/>
  <c r="N680" i="3"/>
  <c r="O680" i="3"/>
  <c r="N681" i="3"/>
  <c r="O681" i="3" s="1"/>
  <c r="N682" i="3"/>
  <c r="O682" i="3"/>
  <c r="N683" i="3"/>
  <c r="O683" i="3"/>
  <c r="N684" i="3"/>
  <c r="O684" i="3"/>
  <c r="N685" i="3"/>
  <c r="O685" i="3"/>
  <c r="N686" i="3"/>
  <c r="O686" i="3"/>
  <c r="N687" i="3"/>
  <c r="O687" i="3"/>
  <c r="N688" i="3"/>
  <c r="O688" i="3" s="1"/>
  <c r="N689" i="3"/>
  <c r="O689" i="3" s="1"/>
  <c r="N690" i="3"/>
  <c r="O690" i="3"/>
  <c r="N691" i="3"/>
  <c r="O691" i="3"/>
  <c r="N692" i="3"/>
  <c r="O692" i="3"/>
  <c r="N693" i="3"/>
  <c r="O693" i="3" s="1"/>
  <c r="N694" i="3"/>
  <c r="O694" i="3"/>
  <c r="N695" i="3"/>
  <c r="O695" i="3"/>
  <c r="N696" i="3"/>
  <c r="O696" i="3"/>
  <c r="N697" i="3"/>
  <c r="O697" i="3" s="1"/>
  <c r="N698" i="3"/>
  <c r="O698" i="3"/>
  <c r="N699" i="3"/>
  <c r="O699" i="3"/>
  <c r="N700" i="3"/>
  <c r="O700" i="3"/>
  <c r="N701" i="3"/>
  <c r="O701" i="3" s="1"/>
  <c r="N702" i="3"/>
  <c r="O702" i="3"/>
  <c r="N703" i="3"/>
  <c r="O703" i="3"/>
  <c r="N704" i="3"/>
  <c r="O704" i="3" s="1"/>
  <c r="N705" i="3"/>
  <c r="O705" i="3" s="1"/>
  <c r="N706" i="3"/>
  <c r="O706" i="3"/>
  <c r="N707" i="3"/>
  <c r="O707" i="3"/>
  <c r="N708" i="3"/>
  <c r="O708" i="3"/>
  <c r="N709" i="3"/>
  <c r="O709" i="3" s="1"/>
  <c r="N710" i="3"/>
  <c r="O710" i="3"/>
  <c r="N711" i="3"/>
  <c r="O711" i="3"/>
  <c r="N712" i="3"/>
  <c r="O712" i="3"/>
  <c r="N713" i="3"/>
  <c r="O713" i="3" s="1"/>
  <c r="N714" i="3"/>
  <c r="O714" i="3"/>
  <c r="N715" i="3"/>
  <c r="O715" i="3"/>
  <c r="N716" i="3"/>
  <c r="O716" i="3"/>
  <c r="N717" i="3"/>
  <c r="O717" i="3"/>
  <c r="N718" i="3"/>
  <c r="O718" i="3"/>
  <c r="N719" i="3"/>
  <c r="O719" i="3"/>
  <c r="N720" i="3"/>
  <c r="O720" i="3" s="1"/>
  <c r="N721" i="3"/>
  <c r="O721" i="3" s="1"/>
  <c r="N722" i="3"/>
  <c r="O722" i="3"/>
  <c r="N723" i="3"/>
  <c r="O723" i="3"/>
  <c r="N724" i="3"/>
  <c r="O724" i="3"/>
  <c r="N725" i="3"/>
  <c r="O725" i="3" s="1"/>
  <c r="N726" i="3"/>
  <c r="O726" i="3"/>
  <c r="N727" i="3"/>
  <c r="O727" i="3"/>
  <c r="N728" i="3"/>
  <c r="O728" i="3"/>
  <c r="N729" i="3"/>
  <c r="O729" i="3" s="1"/>
  <c r="N730" i="3"/>
  <c r="O730" i="3"/>
  <c r="N731" i="3"/>
  <c r="O731" i="3"/>
  <c r="N732" i="3"/>
  <c r="O732" i="3"/>
  <c r="N733" i="3"/>
  <c r="O733" i="3"/>
  <c r="N734" i="3"/>
  <c r="O734" i="3"/>
  <c r="N735" i="3"/>
  <c r="O735" i="3"/>
  <c r="N736" i="3"/>
  <c r="O736" i="3" s="1"/>
  <c r="N737" i="3"/>
  <c r="O737" i="3" s="1"/>
  <c r="N738" i="3"/>
  <c r="O738" i="3"/>
  <c r="N739" i="3"/>
  <c r="O739" i="3"/>
  <c r="N740" i="3"/>
  <c r="O740" i="3"/>
  <c r="N741" i="3"/>
  <c r="O741" i="3" s="1"/>
  <c r="N742" i="3"/>
  <c r="O742" i="3"/>
  <c r="N743" i="3"/>
  <c r="O743" i="3"/>
  <c r="N744" i="3"/>
  <c r="O744" i="3"/>
  <c r="N745" i="3"/>
  <c r="O745" i="3" s="1"/>
  <c r="N746" i="3"/>
  <c r="O746" i="3"/>
  <c r="Q3" i="32" a="1"/>
  <c r="O3" i="32" a="1"/>
  <c r="C10" i="32" a="1"/>
  <c r="B32" i="10" l="1"/>
  <c r="C32" i="10" s="1"/>
  <c r="A33" i="10"/>
  <c r="K30" i="10"/>
  <c r="K32" i="10"/>
  <c r="L32" i="10" s="1"/>
  <c r="K31" i="10"/>
  <c r="K28" i="10"/>
  <c r="K27" i="10"/>
  <c r="K29" i="10"/>
  <c r="K26" i="10"/>
  <c r="K25" i="10"/>
  <c r="K24" i="10"/>
  <c r="K23" i="10"/>
  <c r="K22" i="10"/>
  <c r="K18" i="10"/>
  <c r="K21" i="10"/>
  <c r="K20" i="10"/>
  <c r="K19" i="10"/>
  <c r="K17" i="10"/>
  <c r="K16" i="10"/>
  <c r="K15" i="10"/>
  <c r="J32" i="10"/>
  <c r="K15" i="8"/>
  <c r="H32" i="10"/>
  <c r="I32" i="10" s="1"/>
  <c r="H31" i="10"/>
  <c r="H27" i="10"/>
  <c r="H26" i="10"/>
  <c r="H25" i="10"/>
  <c r="H24" i="10"/>
  <c r="H23" i="10"/>
  <c r="H22" i="10"/>
  <c r="H21" i="10"/>
  <c r="H30" i="10"/>
  <c r="H29" i="10"/>
  <c r="H28" i="10"/>
  <c r="H20" i="10"/>
  <c r="H19" i="10"/>
  <c r="H18" i="10"/>
  <c r="H17" i="10"/>
  <c r="H16" i="10"/>
  <c r="H15" i="10"/>
  <c r="H15" i="8"/>
  <c r="G32" i="10"/>
  <c r="A16" i="8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K36" i="8" s="1"/>
  <c r="E28" i="10"/>
  <c r="E29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32" i="10"/>
  <c r="F32" i="10" s="1"/>
  <c r="E31" i="10"/>
  <c r="E30" i="10"/>
  <c r="E15" i="10"/>
  <c r="D32" i="10"/>
  <c r="E15" i="8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Z2" i="10"/>
  <c r="Z1" i="10" a="1"/>
  <c r="Z1" i="10" s="1"/>
  <c r="B18" i="9"/>
  <c r="C18" i="9" s="1"/>
  <c r="A19" i="9"/>
  <c r="E15" i="9"/>
  <c r="E18" i="9"/>
  <c r="E17" i="9"/>
  <c r="E16" i="9"/>
  <c r="B15" i="9"/>
  <c r="B17" i="9"/>
  <c r="B16" i="9"/>
  <c r="O3" i="32"/>
  <c r="Q3" i="32"/>
  <c r="C10" i="32"/>
  <c r="B10" i="32" a="1"/>
  <c r="M32" i="10" l="1"/>
  <c r="N32" i="10" s="1"/>
  <c r="B33" i="10"/>
  <c r="H33" i="10"/>
  <c r="E33" i="10"/>
  <c r="A34" i="10"/>
  <c r="K33" i="10"/>
  <c r="M15" i="10"/>
  <c r="L30" i="10"/>
  <c r="M30" i="10"/>
  <c r="L17" i="10"/>
  <c r="M17" i="10"/>
  <c r="L18" i="10"/>
  <c r="M18" i="10"/>
  <c r="L19" i="10"/>
  <c r="M19" i="10"/>
  <c r="L20" i="10"/>
  <c r="M20" i="10"/>
  <c r="L22" i="10"/>
  <c r="M22" i="10"/>
  <c r="M23" i="10"/>
  <c r="L23" i="10"/>
  <c r="L24" i="10"/>
  <c r="M24" i="10"/>
  <c r="L16" i="10"/>
  <c r="M16" i="10"/>
  <c r="L31" i="10"/>
  <c r="M31" i="10"/>
  <c r="L25" i="10"/>
  <c r="M25" i="10"/>
  <c r="L26" i="10"/>
  <c r="M26" i="10"/>
  <c r="L27" i="10"/>
  <c r="M27" i="10"/>
  <c r="L21" i="10"/>
  <c r="M21" i="10"/>
  <c r="L28" i="10"/>
  <c r="M28" i="10"/>
  <c r="L29" i="10"/>
  <c r="M29" i="10"/>
  <c r="J30" i="10"/>
  <c r="J29" i="10"/>
  <c r="J31" i="10"/>
  <c r="J16" i="10"/>
  <c r="J17" i="10"/>
  <c r="J18" i="10"/>
  <c r="J19" i="10"/>
  <c r="J20" i="10"/>
  <c r="J21" i="10"/>
  <c r="J15" i="10"/>
  <c r="L15" i="10"/>
  <c r="E31" i="8"/>
  <c r="E34" i="8"/>
  <c r="I22" i="10"/>
  <c r="J22" i="10"/>
  <c r="E17" i="8"/>
  <c r="I23" i="10"/>
  <c r="J23" i="10"/>
  <c r="E18" i="8"/>
  <c r="I24" i="10"/>
  <c r="J24" i="10"/>
  <c r="E22" i="8"/>
  <c r="I25" i="10"/>
  <c r="J25" i="10"/>
  <c r="E24" i="8"/>
  <c r="I26" i="10"/>
  <c r="J26" i="10"/>
  <c r="E28" i="8"/>
  <c r="I27" i="10"/>
  <c r="J27" i="10"/>
  <c r="E33" i="8"/>
  <c r="I28" i="10"/>
  <c r="J28" i="10"/>
  <c r="E35" i="8"/>
  <c r="E26" i="8"/>
  <c r="H24" i="8"/>
  <c r="E25" i="8"/>
  <c r="H32" i="8"/>
  <c r="H33" i="8"/>
  <c r="H30" i="8"/>
  <c r="H34" i="8"/>
  <c r="B16" i="8"/>
  <c r="G16" i="8" s="1"/>
  <c r="K16" i="8"/>
  <c r="K20" i="8"/>
  <c r="K21" i="8"/>
  <c r="K18" i="8"/>
  <c r="H25" i="8"/>
  <c r="H27" i="8"/>
  <c r="H28" i="8"/>
  <c r="H31" i="8"/>
  <c r="H35" i="8"/>
  <c r="B21" i="8"/>
  <c r="C21" i="8" s="1"/>
  <c r="B26" i="8"/>
  <c r="D26" i="8" s="1"/>
  <c r="B17" i="8"/>
  <c r="D17" i="8" s="1"/>
  <c r="K17" i="8"/>
  <c r="B35" i="8"/>
  <c r="D35" i="8" s="1"/>
  <c r="B31" i="8"/>
  <c r="K19" i="8"/>
  <c r="K33" i="8"/>
  <c r="B32" i="8"/>
  <c r="C32" i="8" s="1"/>
  <c r="E16" i="8"/>
  <c r="A37" i="8"/>
  <c r="H37" i="8" s="1"/>
  <c r="E21" i="8"/>
  <c r="E20" i="8"/>
  <c r="G16" i="10"/>
  <c r="I16" i="10"/>
  <c r="G17" i="10"/>
  <c r="I17" i="10"/>
  <c r="G18" i="10"/>
  <c r="I18" i="10"/>
  <c r="G19" i="10"/>
  <c r="I19" i="10"/>
  <c r="G20" i="10"/>
  <c r="I20" i="10"/>
  <c r="H29" i="8"/>
  <c r="I21" i="10"/>
  <c r="I29" i="10"/>
  <c r="G30" i="10"/>
  <c r="I30" i="10"/>
  <c r="G31" i="10"/>
  <c r="I31" i="10"/>
  <c r="E19" i="8"/>
  <c r="B36" i="8"/>
  <c r="N36" i="8" s="1"/>
  <c r="E23" i="8"/>
  <c r="G15" i="10"/>
  <c r="I15" i="10"/>
  <c r="H36" i="8"/>
  <c r="E36" i="8"/>
  <c r="B25" i="8"/>
  <c r="D25" i="8" s="1"/>
  <c r="E30" i="8"/>
  <c r="K22" i="8"/>
  <c r="B20" i="8"/>
  <c r="J20" i="8" s="1"/>
  <c r="H17" i="8"/>
  <c r="K26" i="8"/>
  <c r="B27" i="8"/>
  <c r="J27" i="8" s="1"/>
  <c r="H26" i="8"/>
  <c r="K27" i="8"/>
  <c r="E29" i="8"/>
  <c r="K35" i="8"/>
  <c r="B18" i="8"/>
  <c r="J18" i="8" s="1"/>
  <c r="E27" i="8"/>
  <c r="K34" i="8"/>
  <c r="B19" i="8"/>
  <c r="C19" i="8" s="1"/>
  <c r="H16" i="8"/>
  <c r="H18" i="8"/>
  <c r="K24" i="8"/>
  <c r="B28" i="8"/>
  <c r="M28" i="8" s="1"/>
  <c r="B29" i="8"/>
  <c r="B30" i="8"/>
  <c r="C30" i="8" s="1"/>
  <c r="H20" i="8"/>
  <c r="K31" i="8"/>
  <c r="K25" i="8"/>
  <c r="B24" i="8"/>
  <c r="H19" i="8"/>
  <c r="K29" i="8"/>
  <c r="H22" i="8"/>
  <c r="K30" i="8"/>
  <c r="B33" i="8"/>
  <c r="D33" i="8" s="1"/>
  <c r="H21" i="8"/>
  <c r="K32" i="8"/>
  <c r="E32" i="8"/>
  <c r="K23" i="8"/>
  <c r="B23" i="8"/>
  <c r="J23" i="8" s="1"/>
  <c r="B34" i="8"/>
  <c r="J34" i="8" s="1"/>
  <c r="H23" i="8"/>
  <c r="F22" i="10"/>
  <c r="G22" i="10"/>
  <c r="F23" i="10"/>
  <c r="G23" i="10"/>
  <c r="F24" i="10"/>
  <c r="G24" i="10"/>
  <c r="F26" i="10"/>
  <c r="G26" i="10"/>
  <c r="F27" i="10"/>
  <c r="G27" i="10"/>
  <c r="F28" i="10"/>
  <c r="G28" i="10"/>
  <c r="F29" i="10"/>
  <c r="G29" i="10"/>
  <c r="F25" i="10"/>
  <c r="G25" i="10"/>
  <c r="B22" i="8"/>
  <c r="D22" i="8" s="1"/>
  <c r="K28" i="8"/>
  <c r="F21" i="10"/>
  <c r="G21" i="10"/>
  <c r="F16" i="10"/>
  <c r="F17" i="10"/>
  <c r="F30" i="10"/>
  <c r="F31" i="10"/>
  <c r="F18" i="10"/>
  <c r="F19" i="10"/>
  <c r="F20" i="10"/>
  <c r="F15" i="10"/>
  <c r="C17" i="10"/>
  <c r="D17" i="10"/>
  <c r="C18" i="10"/>
  <c r="D18" i="10"/>
  <c r="C19" i="10"/>
  <c r="D19" i="10"/>
  <c r="C16" i="10"/>
  <c r="D16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15" i="10"/>
  <c r="D15" i="10"/>
  <c r="D18" i="9"/>
  <c r="B19" i="9"/>
  <c r="E19" i="9"/>
  <c r="A20" i="9"/>
  <c r="F16" i="9"/>
  <c r="G16" i="9"/>
  <c r="F17" i="9"/>
  <c r="G17" i="9"/>
  <c r="F18" i="9"/>
  <c r="G18" i="9"/>
  <c r="C16" i="9"/>
  <c r="D16" i="9"/>
  <c r="C17" i="9"/>
  <c r="D17" i="9"/>
  <c r="F15" i="9"/>
  <c r="G15" i="9"/>
  <c r="C15" i="9"/>
  <c r="D15" i="9"/>
  <c r="M15" i="8"/>
  <c r="J15" i="8"/>
  <c r="D15" i="8"/>
  <c r="G15" i="8"/>
  <c r="I15" i="8"/>
  <c r="L15" i="8"/>
  <c r="C15" i="8"/>
  <c r="F15" i="8"/>
  <c r="B10" i="32"/>
  <c r="M965" i="32"/>
  <c r="M964" i="32"/>
  <c r="M963" i="32"/>
  <c r="M962" i="32"/>
  <c r="M961" i="32"/>
  <c r="M960" i="32"/>
  <c r="M959" i="32"/>
  <c r="M958" i="32"/>
  <c r="M957" i="32"/>
  <c r="M956" i="32"/>
  <c r="M955" i="32"/>
  <c r="M954" i="32"/>
  <c r="M953" i="32"/>
  <c r="M952" i="32"/>
  <c r="M951" i="32"/>
  <c r="M950" i="32"/>
  <c r="M949" i="32"/>
  <c r="M948" i="32"/>
  <c r="M947" i="32"/>
  <c r="M946" i="32"/>
  <c r="M945" i="32"/>
  <c r="M944" i="32"/>
  <c r="M943" i="32"/>
  <c r="M942" i="32"/>
  <c r="M941" i="32"/>
  <c r="M940" i="32"/>
  <c r="M939" i="32"/>
  <c r="M938" i="32"/>
  <c r="M937" i="32"/>
  <c r="M936" i="32"/>
  <c r="M935" i="32"/>
  <c r="M934" i="32"/>
  <c r="M933" i="32"/>
  <c r="M932" i="32"/>
  <c r="M931" i="32"/>
  <c r="M930" i="32"/>
  <c r="M929" i="32"/>
  <c r="M928" i="32"/>
  <c r="M927" i="32"/>
  <c r="M926" i="32"/>
  <c r="M925" i="32"/>
  <c r="M924" i="32"/>
  <c r="M923" i="32"/>
  <c r="M922" i="32"/>
  <c r="M921" i="32"/>
  <c r="M920" i="32"/>
  <c r="M919" i="32"/>
  <c r="M918" i="32"/>
  <c r="M917" i="32"/>
  <c r="M916" i="32"/>
  <c r="M915" i="32"/>
  <c r="M914" i="32"/>
  <c r="M913" i="32"/>
  <c r="M912" i="32"/>
  <c r="M911" i="32"/>
  <c r="M910" i="32"/>
  <c r="M909" i="32"/>
  <c r="M908" i="32"/>
  <c r="M907" i="32"/>
  <c r="M906" i="32"/>
  <c r="M905" i="32"/>
  <c r="M904" i="32"/>
  <c r="M903" i="32"/>
  <c r="M902" i="32"/>
  <c r="M901" i="32"/>
  <c r="M900" i="32"/>
  <c r="M899" i="32"/>
  <c r="M898" i="32"/>
  <c r="M897" i="32"/>
  <c r="M896" i="32"/>
  <c r="M895" i="32"/>
  <c r="M894" i="32"/>
  <c r="M893" i="32"/>
  <c r="M892" i="32"/>
  <c r="M891" i="32"/>
  <c r="M890" i="32"/>
  <c r="M889" i="32"/>
  <c r="M888" i="32"/>
  <c r="M887" i="32"/>
  <c r="M886" i="32"/>
  <c r="M885" i="32"/>
  <c r="M884" i="32"/>
  <c r="M883" i="32"/>
  <c r="M882" i="32"/>
  <c r="M881" i="32"/>
  <c r="M880" i="32"/>
  <c r="M879" i="32"/>
  <c r="M878" i="32"/>
  <c r="M877" i="32"/>
  <c r="M876" i="32"/>
  <c r="M875" i="32"/>
  <c r="M874" i="32"/>
  <c r="M873" i="32"/>
  <c r="M872" i="32"/>
  <c r="M871" i="32"/>
  <c r="M870" i="32"/>
  <c r="M869" i="32"/>
  <c r="M868" i="32"/>
  <c r="M867" i="32"/>
  <c r="M866" i="32"/>
  <c r="M865" i="32"/>
  <c r="M864" i="32"/>
  <c r="M863" i="32"/>
  <c r="M862" i="32"/>
  <c r="M861" i="32"/>
  <c r="M860" i="32"/>
  <c r="M859" i="32"/>
  <c r="M858" i="32"/>
  <c r="M857" i="32"/>
  <c r="M856" i="32"/>
  <c r="M855" i="32"/>
  <c r="M854" i="32"/>
  <c r="M853" i="32"/>
  <c r="M852" i="32"/>
  <c r="M851" i="32"/>
  <c r="M850" i="32"/>
  <c r="M849" i="32"/>
  <c r="M848" i="32"/>
  <c r="M847" i="32"/>
  <c r="M846" i="32"/>
  <c r="M845" i="32"/>
  <c r="M844" i="32"/>
  <c r="M843" i="32"/>
  <c r="M842" i="32"/>
  <c r="M841" i="32"/>
  <c r="M840" i="32"/>
  <c r="M839" i="32"/>
  <c r="M838" i="32"/>
  <c r="M837" i="32"/>
  <c r="M836" i="32"/>
  <c r="M835" i="32"/>
  <c r="M834" i="32"/>
  <c r="M833" i="32"/>
  <c r="M832" i="32"/>
  <c r="M831" i="32"/>
  <c r="M830" i="32"/>
  <c r="M829" i="32"/>
  <c r="M828" i="32"/>
  <c r="M827" i="32"/>
  <c r="M826" i="32"/>
  <c r="M825" i="32"/>
  <c r="M824" i="32"/>
  <c r="M823" i="32"/>
  <c r="M822" i="32"/>
  <c r="M821" i="32"/>
  <c r="M820" i="32"/>
  <c r="M819" i="32"/>
  <c r="M818" i="32"/>
  <c r="M817" i="32"/>
  <c r="M816" i="32"/>
  <c r="M815" i="32"/>
  <c r="M814" i="32"/>
  <c r="M813" i="32"/>
  <c r="M812" i="32"/>
  <c r="M811" i="32"/>
  <c r="M810" i="32"/>
  <c r="M809" i="32"/>
  <c r="M808" i="32"/>
  <c r="M807" i="32"/>
  <c r="M806" i="32"/>
  <c r="M805" i="32"/>
  <c r="M804" i="32"/>
  <c r="M803" i="32"/>
  <c r="M802" i="32"/>
  <c r="M801" i="32"/>
  <c r="M800" i="32"/>
  <c r="M799" i="32"/>
  <c r="M798" i="32"/>
  <c r="M797" i="32"/>
  <c r="M796" i="32"/>
  <c r="M795" i="32"/>
  <c r="M794" i="32"/>
  <c r="M793" i="32"/>
  <c r="M792" i="32"/>
  <c r="M791" i="32"/>
  <c r="M790" i="32"/>
  <c r="M789" i="32"/>
  <c r="M788" i="32"/>
  <c r="M787" i="32"/>
  <c r="M786" i="32"/>
  <c r="M785" i="32"/>
  <c r="M784" i="32"/>
  <c r="M783" i="32"/>
  <c r="M782" i="32"/>
  <c r="M781" i="32"/>
  <c r="M780" i="32"/>
  <c r="M779" i="32"/>
  <c r="M778" i="32"/>
  <c r="M777" i="32"/>
  <c r="M776" i="32"/>
  <c r="M775" i="32"/>
  <c r="M774" i="32"/>
  <c r="M773" i="32"/>
  <c r="M772" i="32"/>
  <c r="M771" i="32"/>
  <c r="M770" i="32"/>
  <c r="M769" i="32"/>
  <c r="M768" i="32"/>
  <c r="M767" i="32"/>
  <c r="M766" i="32"/>
  <c r="M765" i="32"/>
  <c r="M764" i="32"/>
  <c r="M763" i="32"/>
  <c r="M762" i="32"/>
  <c r="M761" i="32"/>
  <c r="M760" i="32"/>
  <c r="M759" i="32"/>
  <c r="M758" i="32"/>
  <c r="M757" i="32"/>
  <c r="M756" i="32"/>
  <c r="M755" i="32"/>
  <c r="M754" i="32"/>
  <c r="M753" i="32"/>
  <c r="M752" i="32"/>
  <c r="M751" i="32"/>
  <c r="M750" i="32"/>
  <c r="M749" i="32"/>
  <c r="M748" i="32"/>
  <c r="M747" i="32"/>
  <c r="M746" i="32"/>
  <c r="M745" i="32"/>
  <c r="M744" i="32"/>
  <c r="M743" i="32"/>
  <c r="M742" i="32"/>
  <c r="M741" i="32"/>
  <c r="M740" i="32"/>
  <c r="M739" i="32"/>
  <c r="M738" i="32"/>
  <c r="M737" i="32"/>
  <c r="M736" i="32"/>
  <c r="M735" i="32"/>
  <c r="M734" i="32"/>
  <c r="M733" i="32"/>
  <c r="M732" i="32"/>
  <c r="M731" i="32"/>
  <c r="M730" i="32"/>
  <c r="M729" i="32"/>
  <c r="M728" i="32"/>
  <c r="M727" i="32"/>
  <c r="M726" i="32"/>
  <c r="M725" i="32"/>
  <c r="M724" i="32"/>
  <c r="M723" i="32"/>
  <c r="M722" i="32"/>
  <c r="M721" i="32"/>
  <c r="M720" i="32"/>
  <c r="M719" i="32"/>
  <c r="M718" i="32"/>
  <c r="M717" i="32"/>
  <c r="M716" i="32"/>
  <c r="M715" i="32"/>
  <c r="M714" i="32"/>
  <c r="M713" i="32"/>
  <c r="M712" i="32"/>
  <c r="M711" i="32"/>
  <c r="M710" i="32"/>
  <c r="M709" i="32"/>
  <c r="M708" i="32"/>
  <c r="M707" i="32"/>
  <c r="M706" i="32"/>
  <c r="M705" i="32"/>
  <c r="M704" i="32"/>
  <c r="M703" i="32"/>
  <c r="M702" i="32"/>
  <c r="M701" i="32"/>
  <c r="M700" i="32"/>
  <c r="M699" i="32"/>
  <c r="M698" i="32"/>
  <c r="M697" i="32"/>
  <c r="M696" i="32"/>
  <c r="M695" i="32"/>
  <c r="M694" i="32"/>
  <c r="M693" i="32"/>
  <c r="M692" i="32"/>
  <c r="M691" i="32"/>
  <c r="M690" i="32"/>
  <c r="M689" i="32"/>
  <c r="M688" i="32"/>
  <c r="M687" i="32"/>
  <c r="M686" i="32"/>
  <c r="M685" i="32"/>
  <c r="M684" i="32"/>
  <c r="M683" i="32"/>
  <c r="M682" i="32"/>
  <c r="M681" i="32"/>
  <c r="M680" i="32"/>
  <c r="M679" i="32"/>
  <c r="M678" i="32"/>
  <c r="M677" i="32"/>
  <c r="M676" i="32"/>
  <c r="M675" i="32"/>
  <c r="M674" i="32"/>
  <c r="M673" i="32"/>
  <c r="M672" i="32"/>
  <c r="M671" i="32"/>
  <c r="M670" i="32"/>
  <c r="M669" i="32"/>
  <c r="M668" i="32"/>
  <c r="M667" i="32"/>
  <c r="M666" i="32"/>
  <c r="M665" i="32"/>
  <c r="M664" i="32"/>
  <c r="M663" i="32"/>
  <c r="M662" i="32"/>
  <c r="M661" i="32"/>
  <c r="M660" i="32"/>
  <c r="M659" i="32"/>
  <c r="M658" i="32"/>
  <c r="M657" i="32"/>
  <c r="M656" i="32"/>
  <c r="M655" i="32"/>
  <c r="M654" i="32"/>
  <c r="M653" i="32"/>
  <c r="M652" i="32"/>
  <c r="M651" i="32"/>
  <c r="M650" i="32"/>
  <c r="M649" i="32"/>
  <c r="M648" i="32"/>
  <c r="M647" i="32"/>
  <c r="M646" i="32"/>
  <c r="M645" i="32"/>
  <c r="M644" i="32"/>
  <c r="M643" i="32"/>
  <c r="M642" i="32"/>
  <c r="M641" i="32"/>
  <c r="M640" i="32"/>
  <c r="M639" i="32"/>
  <c r="M638" i="32"/>
  <c r="M637" i="32"/>
  <c r="M636" i="32"/>
  <c r="M635" i="32"/>
  <c r="M634" i="32"/>
  <c r="M633" i="32"/>
  <c r="M632" i="32"/>
  <c r="M631" i="32"/>
  <c r="M630" i="32"/>
  <c r="M629" i="32"/>
  <c r="M628" i="32"/>
  <c r="M627" i="32"/>
  <c r="M626" i="32"/>
  <c r="M625" i="32"/>
  <c r="M624" i="32"/>
  <c r="M623" i="32"/>
  <c r="M622" i="32"/>
  <c r="M621" i="32"/>
  <c r="M620" i="32"/>
  <c r="M619" i="32"/>
  <c r="M618" i="32"/>
  <c r="M617" i="32"/>
  <c r="M616" i="32"/>
  <c r="M615" i="32"/>
  <c r="M614" i="32"/>
  <c r="M613" i="32"/>
  <c r="M612" i="32"/>
  <c r="M611" i="32"/>
  <c r="M610" i="32"/>
  <c r="M609" i="32"/>
  <c r="M608" i="32"/>
  <c r="M607" i="32"/>
  <c r="M606" i="32"/>
  <c r="M605" i="32"/>
  <c r="M604" i="32"/>
  <c r="M603" i="32"/>
  <c r="M602" i="32"/>
  <c r="M601" i="32"/>
  <c r="M600" i="32"/>
  <c r="M599" i="32"/>
  <c r="M598" i="32"/>
  <c r="M597" i="32"/>
  <c r="M596" i="32"/>
  <c r="M595" i="32"/>
  <c r="M594" i="32"/>
  <c r="M593" i="32"/>
  <c r="M592" i="32"/>
  <c r="M591" i="32"/>
  <c r="M590" i="32"/>
  <c r="M589" i="32"/>
  <c r="M588" i="32"/>
  <c r="M587" i="32"/>
  <c r="M586" i="32"/>
  <c r="M585" i="32"/>
  <c r="M584" i="32"/>
  <c r="M583" i="32"/>
  <c r="M582" i="32"/>
  <c r="M581" i="32"/>
  <c r="M580" i="32"/>
  <c r="M579" i="32"/>
  <c r="M578" i="32"/>
  <c r="M577" i="32"/>
  <c r="M576" i="32"/>
  <c r="M575" i="32"/>
  <c r="M574" i="32"/>
  <c r="M573" i="32"/>
  <c r="M572" i="32"/>
  <c r="M571" i="32"/>
  <c r="M570" i="32"/>
  <c r="M569" i="32"/>
  <c r="M568" i="32"/>
  <c r="M567" i="32"/>
  <c r="M566" i="32"/>
  <c r="M565" i="32"/>
  <c r="M564" i="32"/>
  <c r="M563" i="32"/>
  <c r="M562" i="32"/>
  <c r="M561" i="32"/>
  <c r="M560" i="32"/>
  <c r="M559" i="32"/>
  <c r="M558" i="32"/>
  <c r="M557" i="32"/>
  <c r="M556" i="32"/>
  <c r="M555" i="32"/>
  <c r="M554" i="32"/>
  <c r="M553" i="32"/>
  <c r="M552" i="32"/>
  <c r="M551" i="32"/>
  <c r="M550" i="32"/>
  <c r="M549" i="32"/>
  <c r="M548" i="32"/>
  <c r="M547" i="32"/>
  <c r="M546" i="32"/>
  <c r="M545" i="32"/>
  <c r="M544" i="32"/>
  <c r="M543" i="32"/>
  <c r="M542" i="32"/>
  <c r="M541" i="32"/>
  <c r="M540" i="32"/>
  <c r="M539" i="32"/>
  <c r="M538" i="32"/>
  <c r="M537" i="32"/>
  <c r="M536" i="32"/>
  <c r="M535" i="32"/>
  <c r="M534" i="32"/>
  <c r="M533" i="32"/>
  <c r="M532" i="32"/>
  <c r="M531" i="32"/>
  <c r="M530" i="32"/>
  <c r="M529" i="32"/>
  <c r="M528" i="32"/>
  <c r="M527" i="32"/>
  <c r="M526" i="32"/>
  <c r="M525" i="32"/>
  <c r="M524" i="32"/>
  <c r="M523" i="32"/>
  <c r="M522" i="32"/>
  <c r="M521" i="32"/>
  <c r="M520" i="32"/>
  <c r="M519" i="32"/>
  <c r="M518" i="32"/>
  <c r="M517" i="32"/>
  <c r="M516" i="32"/>
  <c r="M515" i="32"/>
  <c r="M514" i="32"/>
  <c r="M513" i="32"/>
  <c r="M512" i="32"/>
  <c r="M511" i="32"/>
  <c r="M510" i="32"/>
  <c r="M509" i="32"/>
  <c r="M508" i="32"/>
  <c r="M507" i="32"/>
  <c r="M506" i="32"/>
  <c r="M505" i="32"/>
  <c r="M504" i="32"/>
  <c r="M503" i="32"/>
  <c r="M502" i="32"/>
  <c r="M501" i="32"/>
  <c r="M500" i="32"/>
  <c r="M499" i="32"/>
  <c r="M498" i="32"/>
  <c r="M497" i="32"/>
  <c r="M496" i="32"/>
  <c r="M495" i="32"/>
  <c r="M494" i="32"/>
  <c r="M493" i="32"/>
  <c r="M492" i="32"/>
  <c r="M491" i="32"/>
  <c r="M490" i="32"/>
  <c r="M489" i="32"/>
  <c r="M488" i="32"/>
  <c r="M487" i="32"/>
  <c r="M486" i="32"/>
  <c r="M485" i="32"/>
  <c r="M484" i="32"/>
  <c r="M483" i="32"/>
  <c r="M482" i="32"/>
  <c r="M481" i="32"/>
  <c r="M480" i="32"/>
  <c r="M479" i="32"/>
  <c r="M478" i="32"/>
  <c r="M477" i="32"/>
  <c r="M476" i="32"/>
  <c r="M475" i="32"/>
  <c r="M474" i="32"/>
  <c r="M473" i="32"/>
  <c r="M472" i="32"/>
  <c r="M471" i="32"/>
  <c r="M470" i="32"/>
  <c r="M469" i="32"/>
  <c r="M468" i="32"/>
  <c r="M467" i="32"/>
  <c r="M466" i="32"/>
  <c r="M465" i="32"/>
  <c r="M464" i="32"/>
  <c r="M463" i="32"/>
  <c r="M462" i="32"/>
  <c r="M461" i="32"/>
  <c r="M460" i="32"/>
  <c r="M459" i="32"/>
  <c r="M458" i="32"/>
  <c r="M457" i="32"/>
  <c r="M456" i="32"/>
  <c r="M455" i="32"/>
  <c r="M454" i="32"/>
  <c r="M453" i="32"/>
  <c r="M452" i="32"/>
  <c r="M451" i="32"/>
  <c r="M450" i="32"/>
  <c r="M449" i="32"/>
  <c r="M448" i="32"/>
  <c r="M447" i="32"/>
  <c r="M446" i="32"/>
  <c r="M445" i="32"/>
  <c r="M444" i="32"/>
  <c r="M443" i="32"/>
  <c r="M442" i="32"/>
  <c r="M441" i="32"/>
  <c r="M440" i="32"/>
  <c r="M439" i="32"/>
  <c r="M438" i="32"/>
  <c r="M437" i="32"/>
  <c r="M436" i="32"/>
  <c r="M435" i="32"/>
  <c r="M434" i="32"/>
  <c r="M433" i="32"/>
  <c r="M432" i="32"/>
  <c r="M431" i="32"/>
  <c r="M430" i="32"/>
  <c r="M429" i="32"/>
  <c r="M428" i="32"/>
  <c r="M427" i="32"/>
  <c r="M426" i="32"/>
  <c r="M425" i="32"/>
  <c r="M424" i="32"/>
  <c r="M423" i="32"/>
  <c r="M422" i="32"/>
  <c r="M421" i="32"/>
  <c r="M420" i="32"/>
  <c r="M419" i="32"/>
  <c r="M418" i="32"/>
  <c r="M417" i="32"/>
  <c r="M416" i="32"/>
  <c r="M415" i="32"/>
  <c r="M414" i="32"/>
  <c r="M413" i="32"/>
  <c r="M412" i="32"/>
  <c r="M411" i="32"/>
  <c r="M410" i="32"/>
  <c r="M409" i="32"/>
  <c r="M408" i="32"/>
  <c r="M407" i="32"/>
  <c r="M406" i="32"/>
  <c r="M405" i="32"/>
  <c r="M404" i="32"/>
  <c r="M403" i="32"/>
  <c r="M402" i="32"/>
  <c r="M401" i="32"/>
  <c r="M400" i="32"/>
  <c r="M399" i="32"/>
  <c r="M398" i="32"/>
  <c r="M397" i="32"/>
  <c r="M396" i="32"/>
  <c r="M395" i="32"/>
  <c r="M394" i="32"/>
  <c r="M393" i="32"/>
  <c r="M392" i="32"/>
  <c r="M391" i="32"/>
  <c r="M390" i="32"/>
  <c r="M389" i="32"/>
  <c r="M388" i="32"/>
  <c r="M387" i="32"/>
  <c r="M386" i="32"/>
  <c r="M385" i="32"/>
  <c r="M384" i="32"/>
  <c r="M383" i="32"/>
  <c r="M382" i="32"/>
  <c r="M381" i="32"/>
  <c r="M380" i="32"/>
  <c r="M379" i="32"/>
  <c r="M378" i="32"/>
  <c r="M377" i="32"/>
  <c r="M376" i="32"/>
  <c r="M375" i="32"/>
  <c r="M374" i="32"/>
  <c r="M373" i="32"/>
  <c r="M372" i="32"/>
  <c r="M371" i="32"/>
  <c r="M370" i="32"/>
  <c r="M369" i="32"/>
  <c r="M368" i="32"/>
  <c r="M367" i="32"/>
  <c r="M366" i="32"/>
  <c r="M365" i="32"/>
  <c r="M364" i="32"/>
  <c r="M363" i="32"/>
  <c r="M362" i="32"/>
  <c r="M361" i="32"/>
  <c r="M360" i="32"/>
  <c r="M359" i="32"/>
  <c r="M358" i="32"/>
  <c r="M357" i="32"/>
  <c r="M356" i="32"/>
  <c r="M355" i="32"/>
  <c r="M354" i="32"/>
  <c r="M353" i="32"/>
  <c r="M352" i="32"/>
  <c r="M351" i="32"/>
  <c r="M350" i="32"/>
  <c r="M349" i="32"/>
  <c r="M348" i="32"/>
  <c r="M347" i="32"/>
  <c r="M346" i="32"/>
  <c r="M345" i="32"/>
  <c r="M344" i="32"/>
  <c r="M343" i="32"/>
  <c r="M342" i="32"/>
  <c r="M341" i="32"/>
  <c r="M340" i="32"/>
  <c r="M339" i="32"/>
  <c r="M338" i="32"/>
  <c r="M337" i="32"/>
  <c r="M336" i="32"/>
  <c r="M335" i="32"/>
  <c r="M334" i="32"/>
  <c r="M333" i="32"/>
  <c r="M332" i="32"/>
  <c r="M331" i="32"/>
  <c r="M330" i="32"/>
  <c r="M329" i="32"/>
  <c r="M328" i="32"/>
  <c r="M327" i="32"/>
  <c r="M326" i="32"/>
  <c r="M325" i="32"/>
  <c r="M324" i="32"/>
  <c r="M323" i="32"/>
  <c r="M322" i="32"/>
  <c r="M321" i="32"/>
  <c r="M320" i="32"/>
  <c r="M319" i="32"/>
  <c r="M318" i="32"/>
  <c r="M317" i="32"/>
  <c r="M316" i="32"/>
  <c r="M315" i="32"/>
  <c r="M314" i="32"/>
  <c r="M313" i="32"/>
  <c r="M312" i="32"/>
  <c r="M311" i="32"/>
  <c r="M310" i="32"/>
  <c r="M309" i="32"/>
  <c r="M308" i="32"/>
  <c r="M307" i="32"/>
  <c r="M306" i="32"/>
  <c r="M305" i="32"/>
  <c r="M304" i="32"/>
  <c r="M303" i="32"/>
  <c r="M302" i="32"/>
  <c r="M301" i="32"/>
  <c r="M300" i="32"/>
  <c r="M299" i="32"/>
  <c r="M298" i="32"/>
  <c r="M297" i="32"/>
  <c r="M296" i="32"/>
  <c r="M295" i="32"/>
  <c r="M294" i="32"/>
  <c r="M293" i="32"/>
  <c r="M292" i="32"/>
  <c r="M291" i="32"/>
  <c r="M290" i="32"/>
  <c r="M289" i="32"/>
  <c r="M288" i="32"/>
  <c r="M287" i="32"/>
  <c r="M286" i="32"/>
  <c r="M285" i="32"/>
  <c r="M284" i="32"/>
  <c r="M283" i="32"/>
  <c r="M282" i="32"/>
  <c r="M281" i="32"/>
  <c r="M280" i="32"/>
  <c r="M279" i="32"/>
  <c r="M278" i="32"/>
  <c r="M277" i="32"/>
  <c r="M276" i="32"/>
  <c r="M275" i="32"/>
  <c r="M274" i="32"/>
  <c r="M273" i="32"/>
  <c r="M272" i="32"/>
  <c r="M271" i="32"/>
  <c r="M270" i="32"/>
  <c r="M269" i="32"/>
  <c r="M268" i="32"/>
  <c r="M267" i="32"/>
  <c r="M266" i="32"/>
  <c r="M265" i="32"/>
  <c r="M264" i="32"/>
  <c r="M263" i="32"/>
  <c r="M262" i="32"/>
  <c r="M261" i="32"/>
  <c r="M260" i="32"/>
  <c r="M259" i="32"/>
  <c r="M258" i="32"/>
  <c r="M257" i="32"/>
  <c r="M256" i="32"/>
  <c r="M255" i="32"/>
  <c r="M254" i="32"/>
  <c r="M253" i="32"/>
  <c r="M252" i="32"/>
  <c r="M251" i="32"/>
  <c r="M250" i="32"/>
  <c r="M249" i="32"/>
  <c r="M248" i="32"/>
  <c r="M247" i="32"/>
  <c r="M246" i="32"/>
  <c r="M245" i="32"/>
  <c r="M244" i="32"/>
  <c r="M243" i="32"/>
  <c r="M242" i="32"/>
  <c r="M241" i="32"/>
  <c r="M240" i="32"/>
  <c r="M239" i="32"/>
  <c r="M238" i="32"/>
  <c r="M237" i="32"/>
  <c r="M236" i="32"/>
  <c r="M235" i="32"/>
  <c r="M234" i="32"/>
  <c r="M233" i="32"/>
  <c r="M232" i="32"/>
  <c r="M231" i="32"/>
  <c r="M230" i="32"/>
  <c r="M229" i="32"/>
  <c r="M228" i="32"/>
  <c r="M227" i="32"/>
  <c r="M226" i="32"/>
  <c r="M225" i="32"/>
  <c r="M224" i="32"/>
  <c r="M223" i="32"/>
  <c r="M222" i="32"/>
  <c r="M221" i="32"/>
  <c r="M220" i="32"/>
  <c r="M219" i="32"/>
  <c r="M218" i="32"/>
  <c r="M217" i="32"/>
  <c r="M216" i="32"/>
  <c r="M215" i="32"/>
  <c r="M214" i="32"/>
  <c r="M213" i="32"/>
  <c r="M212" i="32"/>
  <c r="M211" i="32"/>
  <c r="M210" i="32"/>
  <c r="M209" i="32"/>
  <c r="M208" i="32"/>
  <c r="M207" i="32"/>
  <c r="M206" i="32"/>
  <c r="M205" i="32"/>
  <c r="M204" i="32"/>
  <c r="M203" i="32"/>
  <c r="M202" i="32"/>
  <c r="M201" i="32"/>
  <c r="M200" i="32"/>
  <c r="M199" i="32"/>
  <c r="M198" i="32"/>
  <c r="M197" i="32"/>
  <c r="M196" i="32"/>
  <c r="M195" i="32"/>
  <c r="M194" i="32"/>
  <c r="M193" i="32"/>
  <c r="M192" i="32"/>
  <c r="M191" i="32"/>
  <c r="M190" i="32"/>
  <c r="M189" i="32"/>
  <c r="M188" i="32"/>
  <c r="M187" i="32"/>
  <c r="M186" i="32"/>
  <c r="M185" i="32"/>
  <c r="M184" i="32"/>
  <c r="M183" i="32"/>
  <c r="M182" i="32"/>
  <c r="M181" i="32"/>
  <c r="M180" i="32"/>
  <c r="M179" i="32"/>
  <c r="M178" i="32"/>
  <c r="M177" i="32"/>
  <c r="M176" i="32"/>
  <c r="M175" i="32"/>
  <c r="M174" i="32"/>
  <c r="M173" i="32"/>
  <c r="M172" i="32"/>
  <c r="M171" i="32"/>
  <c r="M170" i="32"/>
  <c r="M169" i="32"/>
  <c r="M168" i="32"/>
  <c r="M167" i="32"/>
  <c r="M166" i="32"/>
  <c r="M165" i="32"/>
  <c r="M164" i="32"/>
  <c r="M163" i="32"/>
  <c r="M162" i="32"/>
  <c r="M161" i="32"/>
  <c r="M160" i="32"/>
  <c r="M159" i="32"/>
  <c r="M158" i="32"/>
  <c r="M157" i="32"/>
  <c r="M156" i="32"/>
  <c r="M155" i="32"/>
  <c r="M154" i="32"/>
  <c r="M153" i="32"/>
  <c r="M152" i="32"/>
  <c r="M151" i="32"/>
  <c r="M150" i="32"/>
  <c r="M149" i="32"/>
  <c r="M148" i="32"/>
  <c r="M147" i="32"/>
  <c r="M146" i="32"/>
  <c r="M145" i="32"/>
  <c r="M144" i="32"/>
  <c r="M143" i="32"/>
  <c r="M142" i="32"/>
  <c r="M141" i="32"/>
  <c r="M140" i="32"/>
  <c r="M139" i="32"/>
  <c r="M138" i="32"/>
  <c r="N31" i="10" l="1"/>
  <c r="N22" i="10"/>
  <c r="N27" i="10"/>
  <c r="N21" i="10"/>
  <c r="N20" i="10"/>
  <c r="N23" i="10"/>
  <c r="N16" i="10"/>
  <c r="N26" i="10"/>
  <c r="N30" i="10"/>
  <c r="N25" i="10"/>
  <c r="N19" i="10"/>
  <c r="B34" i="10"/>
  <c r="E34" i="10"/>
  <c r="H34" i="10"/>
  <c r="K34" i="10"/>
  <c r="A35" i="10"/>
  <c r="N24" i="10"/>
  <c r="N28" i="10"/>
  <c r="N18" i="10"/>
  <c r="N29" i="10"/>
  <c r="D33" i="10"/>
  <c r="N33" i="10"/>
  <c r="F33" i="10"/>
  <c r="C33" i="10"/>
  <c r="I33" i="10"/>
  <c r="G33" i="10"/>
  <c r="L33" i="10"/>
  <c r="M33" i="10"/>
  <c r="J33" i="10"/>
  <c r="N17" i="10"/>
  <c r="N15" i="10"/>
  <c r="L35" i="8"/>
  <c r="F26" i="8"/>
  <c r="L17" i="8"/>
  <c r="M17" i="8"/>
  <c r="I17" i="8"/>
  <c r="F31" i="8"/>
  <c r="L26" i="8"/>
  <c r="C26" i="8"/>
  <c r="I31" i="8"/>
  <c r="I32" i="8"/>
  <c r="I35" i="8"/>
  <c r="I21" i="8"/>
  <c r="L21" i="8"/>
  <c r="J31" i="8"/>
  <c r="M26" i="8"/>
  <c r="G31" i="8"/>
  <c r="C16" i="8"/>
  <c r="L34" i="8"/>
  <c r="L16" i="8"/>
  <c r="I16" i="8"/>
  <c r="I26" i="8"/>
  <c r="D16" i="8"/>
  <c r="J35" i="8"/>
  <c r="M16" i="8"/>
  <c r="J16" i="8"/>
  <c r="J32" i="8"/>
  <c r="G32" i="8"/>
  <c r="M35" i="8"/>
  <c r="J17" i="8"/>
  <c r="J26" i="8"/>
  <c r="M21" i="8"/>
  <c r="J21" i="8"/>
  <c r="I24" i="8"/>
  <c r="F32" i="8"/>
  <c r="L32" i="8"/>
  <c r="I18" i="8"/>
  <c r="D31" i="8"/>
  <c r="M32" i="8"/>
  <c r="D32" i="8"/>
  <c r="M31" i="8"/>
  <c r="B37" i="8"/>
  <c r="I37" i="8" s="1"/>
  <c r="G35" i="8"/>
  <c r="A38" i="8"/>
  <c r="E38" i="8" s="1"/>
  <c r="F35" i="8"/>
  <c r="D18" i="8"/>
  <c r="C35" i="8"/>
  <c r="G21" i="8"/>
  <c r="D21" i="8"/>
  <c r="G26" i="8"/>
  <c r="C31" i="8"/>
  <c r="L18" i="8"/>
  <c r="E37" i="8"/>
  <c r="F17" i="8"/>
  <c r="K37" i="8"/>
  <c r="L31" i="8"/>
  <c r="C17" i="8"/>
  <c r="G18" i="8"/>
  <c r="G17" i="8"/>
  <c r="F21" i="8"/>
  <c r="F16" i="8"/>
  <c r="I36" i="8"/>
  <c r="L25" i="8"/>
  <c r="L36" i="8"/>
  <c r="I25" i="8"/>
  <c r="J36" i="8"/>
  <c r="F34" i="8"/>
  <c r="G36" i="8"/>
  <c r="C34" i="8"/>
  <c r="F36" i="8"/>
  <c r="F27" i="8"/>
  <c r="L23" i="8"/>
  <c r="D36" i="8"/>
  <c r="G27" i="8"/>
  <c r="C23" i="8"/>
  <c r="F23" i="8"/>
  <c r="D27" i="8"/>
  <c r="C25" i="8"/>
  <c r="L27" i="8"/>
  <c r="L20" i="8"/>
  <c r="F20" i="8"/>
  <c r="M36" i="8"/>
  <c r="C27" i="8"/>
  <c r="C20" i="8"/>
  <c r="C36" i="8"/>
  <c r="L29" i="8"/>
  <c r="F25" i="8"/>
  <c r="G23" i="8"/>
  <c r="M25" i="8"/>
  <c r="F18" i="8"/>
  <c r="D23" i="8"/>
  <c r="J25" i="8"/>
  <c r="C18" i="8"/>
  <c r="G20" i="8"/>
  <c r="M18" i="8"/>
  <c r="D20" i="8"/>
  <c r="M20" i="8"/>
  <c r="G25" i="8"/>
  <c r="I34" i="8"/>
  <c r="G34" i="8"/>
  <c r="M27" i="8"/>
  <c r="D34" i="8"/>
  <c r="I27" i="8"/>
  <c r="M23" i="8"/>
  <c r="I23" i="8"/>
  <c r="J29" i="8"/>
  <c r="D19" i="8"/>
  <c r="C28" i="8"/>
  <c r="I29" i="8"/>
  <c r="I30" i="8"/>
  <c r="J28" i="8"/>
  <c r="M29" i="8"/>
  <c r="L28" i="8"/>
  <c r="G29" i="8"/>
  <c r="J19" i="8"/>
  <c r="M19" i="8"/>
  <c r="I28" i="8"/>
  <c r="G24" i="8"/>
  <c r="F19" i="8"/>
  <c r="F29" i="8"/>
  <c r="C29" i="8"/>
  <c r="J30" i="8"/>
  <c r="G30" i="8"/>
  <c r="I20" i="8"/>
  <c r="D29" i="8"/>
  <c r="G19" i="8"/>
  <c r="M34" i="8"/>
  <c r="F28" i="8"/>
  <c r="D24" i="8"/>
  <c r="D30" i="8"/>
  <c r="L30" i="8"/>
  <c r="C24" i="8"/>
  <c r="L19" i="8"/>
  <c r="I19" i="8"/>
  <c r="F33" i="8"/>
  <c r="G28" i="8"/>
  <c r="J24" i="8"/>
  <c r="I33" i="8"/>
  <c r="F24" i="8"/>
  <c r="C33" i="8"/>
  <c r="D28" i="8"/>
  <c r="F30" i="8"/>
  <c r="M30" i="8"/>
  <c r="M33" i="8"/>
  <c r="L24" i="8"/>
  <c r="G33" i="8"/>
  <c r="J33" i="8"/>
  <c r="M24" i="8"/>
  <c r="L33" i="8"/>
  <c r="I22" i="8"/>
  <c r="L22" i="8"/>
  <c r="M22" i="8"/>
  <c r="J22" i="8"/>
  <c r="F22" i="8"/>
  <c r="C22" i="8"/>
  <c r="G22" i="8"/>
  <c r="H18" i="9"/>
  <c r="E20" i="9"/>
  <c r="B20" i="9"/>
  <c r="A21" i="9"/>
  <c r="F19" i="9"/>
  <c r="G19" i="9"/>
  <c r="H19" i="9"/>
  <c r="C19" i="9"/>
  <c r="D19" i="9"/>
  <c r="H15" i="9"/>
  <c r="H17" i="9"/>
  <c r="H16" i="9"/>
  <c r="N15" i="8"/>
  <c r="H5" i="32"/>
  <c r="I6" i="32" s="1"/>
  <c r="F8" i="32" s="1"/>
  <c r="N16" i="8" l="1"/>
  <c r="H35" i="10"/>
  <c r="K35" i="10"/>
  <c r="E35" i="10"/>
  <c r="B35" i="10"/>
  <c r="A36" i="10"/>
  <c r="D34" i="10"/>
  <c r="F34" i="10"/>
  <c r="G34" i="10"/>
  <c r="C34" i="10"/>
  <c r="I34" i="10"/>
  <c r="L34" i="10"/>
  <c r="M34" i="10"/>
  <c r="J34" i="10"/>
  <c r="N34" i="10"/>
  <c r="N27" i="8"/>
  <c r="N26" i="8"/>
  <c r="N35" i="8"/>
  <c r="N32" i="8"/>
  <c r="B38" i="8"/>
  <c r="G38" i="8" s="1"/>
  <c r="N17" i="8"/>
  <c r="N31" i="8"/>
  <c r="N21" i="8"/>
  <c r="A39" i="8"/>
  <c r="B39" i="8" s="1"/>
  <c r="K38" i="8"/>
  <c r="N29" i="8"/>
  <c r="N23" i="8"/>
  <c r="H38" i="8"/>
  <c r="N25" i="8"/>
  <c r="N20" i="8"/>
  <c r="N28" i="8"/>
  <c r="N34" i="8"/>
  <c r="N19" i="8"/>
  <c r="L37" i="8"/>
  <c r="M37" i="8"/>
  <c r="D37" i="8"/>
  <c r="G37" i="8"/>
  <c r="N37" i="8"/>
  <c r="C37" i="8"/>
  <c r="J37" i="8"/>
  <c r="F37" i="8"/>
  <c r="N18" i="8"/>
  <c r="N24" i="8"/>
  <c r="N30" i="8"/>
  <c r="N33" i="8"/>
  <c r="N22" i="8"/>
  <c r="B21" i="9"/>
  <c r="A22" i="9"/>
  <c r="E21" i="9"/>
  <c r="C20" i="9"/>
  <c r="D20" i="9"/>
  <c r="F20" i="9"/>
  <c r="G20" i="9"/>
  <c r="H20" i="9"/>
  <c r="K596" i="32"/>
  <c r="K580" i="32"/>
  <c r="K564" i="32"/>
  <c r="K548" i="32"/>
  <c r="K532" i="32"/>
  <c r="K516" i="32"/>
  <c r="K500" i="32"/>
  <c r="K484" i="32"/>
  <c r="K468" i="32"/>
  <c r="K734" i="32"/>
  <c r="K701" i="32"/>
  <c r="K668" i="32"/>
  <c r="K635" i="32"/>
  <c r="K602" i="32"/>
  <c r="K569" i="32"/>
  <c r="K536" i="32"/>
  <c r="K503" i="32"/>
  <c r="K470" i="32"/>
  <c r="K750" i="32"/>
  <c r="K717" i="32"/>
  <c r="K684" i="32"/>
  <c r="K651" i="32"/>
  <c r="K618" i="32"/>
  <c r="K585" i="32"/>
  <c r="K552" i="32"/>
  <c r="K519" i="32"/>
  <c r="K486" i="32"/>
  <c r="K155" i="32"/>
  <c r="K152" i="32"/>
  <c r="K149" i="32"/>
  <c r="K931" i="32"/>
  <c r="K898" i="32"/>
  <c r="K865" i="32"/>
  <c r="K832" i="32"/>
  <c r="K799" i="32"/>
  <c r="K766" i="32"/>
  <c r="K716" i="32"/>
  <c r="K683" i="32"/>
  <c r="K650" i="32"/>
  <c r="K617" i="32"/>
  <c r="K584" i="32"/>
  <c r="K551" i="32"/>
  <c r="K518" i="32"/>
  <c r="K485" i="32"/>
  <c r="K435" i="32"/>
  <c r="K352" i="32"/>
  <c r="K319" i="32"/>
  <c r="K286" i="32"/>
  <c r="K253" i="32"/>
  <c r="K958" i="32"/>
  <c r="K925" i="32"/>
  <c r="K892" i="32"/>
  <c r="K859" i="32"/>
  <c r="K826" i="32"/>
  <c r="K855" i="32"/>
  <c r="K801" i="32"/>
  <c r="K691" i="32"/>
  <c r="K638" i="32"/>
  <c r="K620" i="32"/>
  <c r="K512" i="32"/>
  <c r="K494" i="32"/>
  <c r="K459" i="32"/>
  <c r="K424" i="32"/>
  <c r="K406" i="32"/>
  <c r="K351" i="32"/>
  <c r="K298" i="32"/>
  <c r="K280" i="32"/>
  <c r="K249" i="32"/>
  <c r="K210" i="32"/>
  <c r="K186" i="32"/>
  <c r="K962" i="32"/>
  <c r="K944" i="32"/>
  <c r="K654" i="32"/>
  <c r="K582" i="32"/>
  <c r="K546" i="32"/>
  <c r="K528" i="32"/>
  <c r="K475" i="32"/>
  <c r="K440" i="32"/>
  <c r="K405" i="32"/>
  <c r="K368" i="32"/>
  <c r="K350" i="32"/>
  <c r="K291" i="32"/>
  <c r="K272" i="32"/>
  <c r="K943" i="32"/>
  <c r="K924" i="32"/>
  <c r="K886" i="32"/>
  <c r="K867" i="32"/>
  <c r="K846" i="32"/>
  <c r="K789" i="32"/>
  <c r="K770" i="32"/>
  <c r="K845" i="32"/>
  <c r="K769" i="32"/>
  <c r="K711" i="32"/>
  <c r="K614" i="32"/>
  <c r="K577" i="32"/>
  <c r="K462" i="32"/>
  <c r="K443" i="32"/>
  <c r="K384" i="32"/>
  <c r="K366" i="32"/>
  <c r="K961" i="32"/>
  <c r="K941" i="32"/>
  <c r="K922" i="32"/>
  <c r="K844" i="32"/>
  <c r="K825" i="32"/>
  <c r="K768" i="32"/>
  <c r="K710" i="32"/>
  <c r="K632" i="32"/>
  <c r="K613" i="32"/>
  <c r="K588" i="32"/>
  <c r="K550" i="32"/>
  <c r="K530" i="32"/>
  <c r="K510" i="32"/>
  <c r="K472" i="32"/>
  <c r="K433" i="32"/>
  <c r="K414" i="32"/>
  <c r="K339" i="32"/>
  <c r="K240" i="32"/>
  <c r="K447" i="32"/>
  <c r="K427" i="32"/>
  <c r="K281" i="32"/>
  <c r="K175" i="32"/>
  <c r="K851" i="32"/>
  <c r="K920" i="32"/>
  <c r="K834" i="32"/>
  <c r="K812" i="32"/>
  <c r="K790" i="32"/>
  <c r="K446" i="32"/>
  <c r="K189" i="32"/>
  <c r="K184" i="32"/>
  <c r="K810" i="32"/>
  <c r="K721" i="32"/>
  <c r="K362" i="32"/>
  <c r="K198" i="32"/>
  <c r="K919" i="32"/>
  <c r="K875" i="32"/>
  <c r="K554" i="32"/>
  <c r="K508" i="32"/>
  <c r="K465" i="32"/>
  <c r="K445" i="32"/>
  <c r="K278" i="32"/>
  <c r="K232" i="32"/>
  <c r="K156" i="32"/>
  <c r="K960" i="32"/>
  <c r="K874" i="32"/>
  <c r="K375" i="32"/>
  <c r="K312" i="32"/>
  <c r="K168" i="32"/>
  <c r="K794" i="32"/>
  <c r="K678" i="32"/>
  <c r="K562" i="32"/>
  <c r="K416" i="32"/>
  <c r="K256" i="32"/>
  <c r="K245" i="32"/>
  <c r="K913" i="32"/>
  <c r="K889" i="32"/>
  <c r="K841" i="32"/>
  <c r="K792" i="32"/>
  <c r="K720" i="32"/>
  <c r="K697" i="32"/>
  <c r="K627" i="32"/>
  <c r="K325" i="32"/>
  <c r="K181" i="32"/>
  <c r="K626" i="32"/>
  <c r="K581" i="32"/>
  <c r="K507" i="32"/>
  <c r="K483" i="32"/>
  <c r="K275" i="32"/>
  <c r="K252" i="32"/>
  <c r="K205" i="32"/>
  <c r="K199" i="32"/>
  <c r="K862" i="32"/>
  <c r="K735" i="32"/>
  <c r="K687" i="32"/>
  <c r="K593" i="32"/>
  <c r="K473" i="32"/>
  <c r="K449" i="32"/>
  <c r="K360" i="32"/>
  <c r="K313" i="32"/>
  <c r="K178" i="32"/>
  <c r="K829" i="32"/>
  <c r="K517" i="32"/>
  <c r="K492" i="32"/>
  <c r="K314" i="32"/>
  <c r="K850" i="32"/>
  <c r="K537" i="32"/>
  <c r="K563" i="32"/>
  <c r="K821" i="32"/>
  <c r="K847" i="32"/>
  <c r="K331" i="32"/>
  <c r="K396" i="32"/>
  <c r="K229" i="32"/>
  <c r="K907" i="32"/>
  <c r="K774" i="32"/>
  <c r="K491" i="32"/>
  <c r="K338" i="32"/>
  <c r="K822" i="32"/>
  <c r="K332" i="32"/>
  <c r="K610" i="32"/>
  <c r="K318" i="32"/>
  <c r="K934" i="32"/>
  <c r="K824" i="32"/>
  <c r="K796" i="32"/>
  <c r="K773" i="32"/>
  <c r="K643" i="32"/>
  <c r="K566" i="32"/>
  <c r="K311" i="32"/>
  <c r="K285" i="32"/>
  <c r="K496" i="32"/>
  <c r="K397" i="32"/>
  <c r="K860" i="32"/>
  <c r="K954" i="32"/>
  <c r="K680" i="32"/>
  <c r="K739" i="32"/>
  <c r="K706" i="32"/>
  <c r="K398" i="32"/>
  <c r="K755" i="32"/>
  <c r="K400" i="32"/>
  <c r="K171" i="32"/>
  <c r="K950" i="32"/>
  <c r="K893" i="32"/>
  <c r="K784" i="32"/>
  <c r="K707" i="32"/>
  <c r="K657" i="32"/>
  <c r="K630" i="32"/>
  <c r="K553" i="32"/>
  <c r="K964" i="32"/>
  <c r="H36" i="10" l="1"/>
  <c r="B36" i="10"/>
  <c r="A37" i="10"/>
  <c r="E36" i="10"/>
  <c r="K36" i="10"/>
  <c r="F35" i="10"/>
  <c r="N35" i="10"/>
  <c r="M35" i="10"/>
  <c r="C35" i="10"/>
  <c r="D35" i="10"/>
  <c r="G35" i="10"/>
  <c r="I35" i="10"/>
  <c r="J35" i="10"/>
  <c r="L35" i="10"/>
  <c r="E39" i="8"/>
  <c r="K39" i="8"/>
  <c r="H39" i="8"/>
  <c r="A40" i="8"/>
  <c r="K40" i="8" s="1"/>
  <c r="N38" i="8"/>
  <c r="M38" i="8"/>
  <c r="L38" i="8"/>
  <c r="C38" i="8"/>
  <c r="D38" i="8"/>
  <c r="J38" i="8"/>
  <c r="I38" i="8"/>
  <c r="F38" i="8"/>
  <c r="F21" i="9"/>
  <c r="G21" i="9"/>
  <c r="H21" i="9"/>
  <c r="A23" i="9"/>
  <c r="B22" i="9"/>
  <c r="E22" i="9"/>
  <c r="C21" i="9"/>
  <c r="D21" i="9"/>
  <c r="G39" i="8"/>
  <c r="C39" i="8"/>
  <c r="D39" i="8"/>
  <c r="N39" i="8"/>
  <c r="F39" i="8"/>
  <c r="I39" i="8"/>
  <c r="J39" i="8"/>
  <c r="L39" i="8"/>
  <c r="M39" i="8"/>
  <c r="K96" i="32"/>
  <c r="K93" i="32"/>
  <c r="K143" i="32"/>
  <c r="K140" i="32"/>
  <c r="K137" i="32"/>
  <c r="K134" i="32"/>
  <c r="K131" i="32"/>
  <c r="K128" i="32"/>
  <c r="K125" i="32"/>
  <c r="K122" i="32"/>
  <c r="K90" i="32"/>
  <c r="K119" i="32"/>
  <c r="K87" i="32"/>
  <c r="K116" i="32"/>
  <c r="K84" i="32"/>
  <c r="K100" i="32"/>
  <c r="K70" i="32"/>
  <c r="K46" i="32"/>
  <c r="K16" i="32"/>
  <c r="K73" i="32"/>
  <c r="K40" i="32"/>
  <c r="K19" i="32"/>
  <c r="K117" i="32"/>
  <c r="K37" i="32"/>
  <c r="K99" i="32"/>
  <c r="K56" i="32"/>
  <c r="K11" i="32"/>
  <c r="K69" i="32"/>
  <c r="K59" i="32"/>
  <c r="K43" i="32"/>
  <c r="K20" i="32"/>
  <c r="K10" i="32"/>
  <c r="K141" i="32"/>
  <c r="K114" i="32"/>
  <c r="K106" i="32"/>
  <c r="K91" i="32"/>
  <c r="K30" i="32"/>
  <c r="K133" i="32"/>
  <c r="K76" i="32"/>
  <c r="K62" i="32"/>
  <c r="K129" i="32"/>
  <c r="K33" i="32"/>
  <c r="K71" i="32"/>
  <c r="K32" i="32"/>
  <c r="K127" i="32"/>
  <c r="K118" i="32"/>
  <c r="K85" i="32"/>
  <c r="K63" i="32"/>
  <c r="K28" i="32"/>
  <c r="K55" i="32"/>
  <c r="K51" i="32"/>
  <c r="K24" i="32"/>
  <c r="K98" i="32"/>
  <c r="K142" i="32"/>
  <c r="K132" i="32"/>
  <c r="K94" i="32"/>
  <c r="K39" i="32"/>
  <c r="K89" i="32"/>
  <c r="K47" i="32"/>
  <c r="K108" i="32"/>
  <c r="K97" i="32"/>
  <c r="K92" i="32"/>
  <c r="K18" i="32"/>
  <c r="K139" i="32"/>
  <c r="K113" i="32"/>
  <c r="K95" i="32"/>
  <c r="K82" i="32"/>
  <c r="K81" i="32"/>
  <c r="K88" i="32"/>
  <c r="K38" i="32"/>
  <c r="K64" i="32"/>
  <c r="K42" i="32"/>
  <c r="K53" i="32"/>
  <c r="K75" i="32"/>
  <c r="K22" i="32"/>
  <c r="K58" i="32"/>
  <c r="K112" i="32"/>
  <c r="K27" i="32"/>
  <c r="K48" i="32"/>
  <c r="K17" i="32"/>
  <c r="K110" i="32"/>
  <c r="K104" i="32"/>
  <c r="K103" i="32"/>
  <c r="K67" i="32"/>
  <c r="K12" i="32"/>
  <c r="K66" i="32"/>
  <c r="K130" i="32"/>
  <c r="K83" i="32"/>
  <c r="K111" i="32"/>
  <c r="K138" i="32"/>
  <c r="K15" i="32"/>
  <c r="K115" i="32"/>
  <c r="K105" i="32"/>
  <c r="K123" i="32"/>
  <c r="K21" i="32"/>
  <c r="K44" i="32"/>
  <c r="K54" i="32"/>
  <c r="K78" i="32"/>
  <c r="K14" i="32"/>
  <c r="K77" i="32"/>
  <c r="K36" i="32"/>
  <c r="K35" i="32"/>
  <c r="K49" i="32"/>
  <c r="K26" i="32"/>
  <c r="K31" i="32"/>
  <c r="K135" i="32"/>
  <c r="K29" i="32"/>
  <c r="K57" i="32"/>
  <c r="K109" i="32"/>
  <c r="K86" i="32"/>
  <c r="K121" i="32"/>
  <c r="K102" i="32"/>
  <c r="K50" i="32"/>
  <c r="K65" i="32"/>
  <c r="K120" i="32"/>
  <c r="K41" i="32"/>
  <c r="K72" i="32"/>
  <c r="K74" i="32"/>
  <c r="K101" i="32"/>
  <c r="K34" i="32"/>
  <c r="K107" i="32"/>
  <c r="K126" i="32"/>
  <c r="K23" i="32"/>
  <c r="K45" i="32"/>
  <c r="K61" i="32"/>
  <c r="K80" i="32"/>
  <c r="K25" i="32"/>
  <c r="K136" i="32"/>
  <c r="K79" i="32"/>
  <c r="K124" i="32"/>
  <c r="K68" i="32"/>
  <c r="K52" i="32"/>
  <c r="K13" i="32"/>
  <c r="K60" i="32"/>
  <c r="K9" i="32"/>
  <c r="K8" i="32"/>
  <c r="K6" i="32"/>
  <c r="K5" i="32"/>
  <c r="K7" i="32"/>
  <c r="K4" i="32"/>
  <c r="K3" i="32"/>
  <c r="K201" i="32"/>
  <c r="K269" i="32"/>
  <c r="K780" i="32"/>
  <c r="K395" i="32"/>
  <c r="K158" i="32"/>
  <c r="K681" i="32"/>
  <c r="K945" i="32"/>
  <c r="K544" i="32"/>
  <c r="K815" i="32"/>
  <c r="K474" i="32"/>
  <c r="K598" i="32"/>
  <c r="K547" i="32"/>
  <c r="K704" i="32"/>
  <c r="K170" i="32"/>
  <c r="K658" i="32"/>
  <c r="K506" i="32"/>
  <c r="K746" i="32"/>
  <c r="K520" i="32"/>
  <c r="K412" i="32"/>
  <c r="K176" i="32"/>
  <c r="K341" i="32"/>
  <c r="K237" i="32"/>
  <c r="K786" i="32"/>
  <c r="K926" i="32"/>
  <c r="K454" i="32"/>
  <c r="K929" i="32"/>
  <c r="K408" i="32"/>
  <c r="K505" i="32"/>
  <c r="K572" i="32"/>
  <c r="K144" i="32"/>
  <c r="K561" i="32"/>
  <c r="K154" i="32"/>
  <c r="K247" i="32"/>
  <c r="K299" i="32"/>
  <c r="K180" i="32"/>
  <c r="K594" i="32"/>
  <c r="K595" i="32"/>
  <c r="K903" i="32"/>
  <c r="K656" i="32"/>
  <c r="K162" i="32"/>
  <c r="K709" i="32"/>
  <c r="K335" i="32"/>
  <c r="K666" i="32"/>
  <c r="K254" i="32"/>
  <c r="K185" i="32"/>
  <c r="K218" i="32"/>
  <c r="K214" i="32"/>
  <c r="K740" i="32"/>
  <c r="K612" i="32"/>
  <c r="K248" i="32"/>
  <c r="K849" i="32"/>
  <c r="K545" i="32"/>
  <c r="K444" i="32"/>
  <c r="K915" i="32"/>
  <c r="K708" i="32"/>
  <c r="K761" i="32"/>
  <c r="K647" i="32"/>
  <c r="K244" i="32"/>
  <c r="K605" i="32"/>
  <c r="K225" i="32"/>
  <c r="K258" i="32"/>
  <c r="K381" i="32"/>
  <c r="K243" i="32"/>
  <c r="K671" i="32"/>
  <c r="K653" i="32"/>
  <c r="K290" i="32"/>
  <c r="K675" i="32"/>
  <c r="K196" i="32"/>
  <c r="K745" i="32"/>
  <c r="K390" i="32"/>
  <c r="K699" i="32"/>
  <c r="K287" i="32"/>
  <c r="K188" i="32"/>
  <c r="K221" i="32"/>
  <c r="K246" i="32"/>
  <c r="K756" i="32"/>
  <c r="K783" i="32"/>
  <c r="K775" i="32"/>
  <c r="K164" i="32"/>
  <c r="K622" i="32"/>
  <c r="K599" i="32"/>
  <c r="K899" i="32"/>
  <c r="K150" i="32"/>
  <c r="K659" i="32"/>
  <c r="K776" i="32"/>
  <c r="K677" i="32"/>
  <c r="K415" i="32"/>
  <c r="K300" i="32"/>
  <c r="K487" i="32"/>
  <c r="K302" i="32"/>
  <c r="K747" i="32"/>
  <c r="K729" i="32"/>
  <c r="K309" i="32"/>
  <c r="K694" i="32"/>
  <c r="K262" i="32"/>
  <c r="K763" i="32"/>
  <c r="K425" i="32"/>
  <c r="K732" i="32"/>
  <c r="K320" i="32"/>
  <c r="K191" i="32"/>
  <c r="K224" i="32"/>
  <c r="K260" i="32"/>
  <c r="K772" i="32"/>
  <c r="K767" i="32"/>
  <c r="K220" i="32"/>
  <c r="K644" i="32"/>
  <c r="K355" i="32"/>
  <c r="K676" i="32"/>
  <c r="K212" i="32"/>
  <c r="K428" i="32"/>
  <c r="K478" i="32"/>
  <c r="K322" i="32"/>
  <c r="K574" i="32"/>
  <c r="K345" i="32"/>
  <c r="K883" i="32"/>
  <c r="K748" i="32"/>
  <c r="K481" i="32"/>
  <c r="K731" i="32"/>
  <c r="K315" i="32"/>
  <c r="K781" i="32"/>
  <c r="K460" i="32"/>
  <c r="K765" i="32"/>
  <c r="K353" i="32"/>
  <c r="K194" i="32"/>
  <c r="K227" i="32"/>
  <c r="K276" i="32"/>
  <c r="K788" i="32"/>
  <c r="K800" i="32"/>
  <c r="K679" i="32"/>
  <c r="K504" i="32"/>
  <c r="K501" i="32"/>
  <c r="K949" i="32"/>
  <c r="K329" i="32"/>
  <c r="K673" i="32"/>
  <c r="K725" i="32"/>
  <c r="K901" i="32"/>
  <c r="K464" i="32"/>
  <c r="K306" i="32"/>
  <c r="K192" i="32"/>
  <c r="K393" i="32"/>
  <c r="K959" i="32"/>
  <c r="K523" i="32"/>
  <c r="K343" i="32"/>
  <c r="K918" i="32"/>
  <c r="K490" i="32"/>
  <c r="K169" i="32"/>
  <c r="K787" i="32"/>
  <c r="K521" i="32"/>
  <c r="K751" i="32"/>
  <c r="K333" i="32"/>
  <c r="K818" i="32"/>
  <c r="K495" i="32"/>
  <c r="K798" i="32"/>
  <c r="K386" i="32"/>
  <c r="K197" i="32"/>
  <c r="K230" i="32"/>
  <c r="K292" i="32"/>
  <c r="K804" i="32"/>
  <c r="K310" i="32"/>
  <c r="K509" i="32"/>
  <c r="K573" i="32"/>
  <c r="K426" i="32"/>
  <c r="K872" i="32"/>
  <c r="K466" i="32"/>
  <c r="K923" i="32"/>
  <c r="K477" i="32"/>
  <c r="K289" i="32"/>
  <c r="K778" i="32"/>
  <c r="K583" i="32"/>
  <c r="K646" i="32"/>
  <c r="K367" i="32"/>
  <c r="K744" i="32"/>
  <c r="K942" i="32"/>
  <c r="K498" i="32"/>
  <c r="K652" i="32"/>
  <c r="K527" i="32"/>
  <c r="K616" i="32"/>
  <c r="K441" i="32"/>
  <c r="K741" i="32"/>
  <c r="K418" i="32"/>
  <c r="K571" i="32"/>
  <c r="K555" i="32"/>
  <c r="K762" i="32"/>
  <c r="K597" i="32"/>
  <c r="K167" i="32"/>
  <c r="K222" i="32"/>
  <c r="K557" i="32"/>
  <c r="K358" i="32"/>
  <c r="K692" i="32"/>
  <c r="K843" i="32"/>
  <c r="K560" i="32"/>
  <c r="K936" i="32"/>
  <c r="K724" i="32"/>
  <c r="K715" i="32"/>
  <c r="K688" i="32"/>
  <c r="K705" i="32"/>
  <c r="K439" i="32"/>
  <c r="K607" i="32"/>
  <c r="K869" i="32"/>
  <c r="K648" i="32"/>
  <c r="K177" i="32"/>
  <c r="K423" i="32"/>
  <c r="K831" i="32"/>
  <c r="K592" i="32"/>
  <c r="K307" i="32"/>
  <c r="K324" i="32"/>
  <c r="K670" i="32"/>
  <c r="K823" i="32"/>
  <c r="K674" i="32"/>
  <c r="K909" i="32"/>
  <c r="K621" i="32"/>
  <c r="K795" i="32"/>
  <c r="K669" i="32"/>
  <c r="K880" i="32"/>
  <c r="K957" i="32"/>
  <c r="K695" i="32"/>
  <c r="K411" i="32"/>
  <c r="K698" i="32"/>
  <c r="K888" i="32"/>
  <c r="K531" i="32"/>
  <c r="K323" i="32"/>
  <c r="K791" i="32"/>
  <c r="K346" i="32"/>
  <c r="K806" i="32"/>
  <c r="K693" i="32"/>
  <c r="K955" i="32"/>
  <c r="K511" i="32"/>
  <c r="K927" i="32"/>
  <c r="K639" i="32"/>
  <c r="K930" i="32"/>
  <c r="K535" i="32"/>
  <c r="K209" i="32"/>
  <c r="K242" i="32"/>
  <c r="K356" i="32"/>
  <c r="K868" i="32"/>
  <c r="K391" i="32"/>
  <c r="K891" i="32"/>
  <c r="K160" i="32"/>
  <c r="K407" i="32"/>
  <c r="K858" i="32"/>
  <c r="K833" i="32"/>
  <c r="K912" i="32"/>
  <c r="K480" i="32"/>
  <c r="K482" i="32"/>
  <c r="K686" i="32"/>
  <c r="K797" i="32"/>
  <c r="K534" i="32"/>
  <c r="K609" i="32"/>
  <c r="K277" i="32"/>
  <c r="K876" i="32"/>
  <c r="K541" i="32"/>
  <c r="K737" i="32"/>
  <c r="K940" i="32"/>
  <c r="K600" i="32"/>
  <c r="K282" i="32"/>
  <c r="K830" i="32"/>
  <c r="K636" i="32"/>
  <c r="K317" i="32"/>
  <c r="K665" i="32"/>
  <c r="K951" i="32"/>
  <c r="K624" i="32"/>
  <c r="K153" i="32"/>
  <c r="K413" i="32"/>
  <c r="K540" i="32"/>
  <c r="K200" i="32"/>
  <c r="K604" i="32"/>
  <c r="K559" i="32"/>
  <c r="K236" i="32"/>
  <c r="K591" i="32"/>
  <c r="K937" i="32"/>
  <c r="K327" i="32"/>
  <c r="K493" i="32"/>
  <c r="K897" i="32"/>
  <c r="K234" i="32"/>
  <c r="K879" i="32"/>
  <c r="K803" i="32"/>
  <c r="K409" i="32"/>
  <c r="K814" i="32"/>
  <c r="K579" i="32"/>
  <c r="K771" i="32"/>
  <c r="K911" i="32"/>
  <c r="K575" i="32"/>
  <c r="K344" i="32"/>
  <c r="K813" i="32"/>
  <c r="K365" i="32"/>
  <c r="K863" i="32"/>
  <c r="K730" i="32"/>
  <c r="K148" i="32"/>
  <c r="K619" i="32"/>
  <c r="K145" i="32"/>
  <c r="K802" i="32"/>
  <c r="K963" i="32"/>
  <c r="K568" i="32"/>
  <c r="K271" i="32"/>
  <c r="K255" i="32"/>
  <c r="K372" i="32"/>
  <c r="K884" i="32"/>
  <c r="K696" i="32"/>
  <c r="K749" i="32"/>
  <c r="K456" i="32"/>
  <c r="K476" i="32"/>
  <c r="K840" i="32"/>
  <c r="K451" i="32"/>
  <c r="K471" i="32"/>
  <c r="K743" i="32"/>
  <c r="K193" i="32"/>
  <c r="K631" i="32"/>
  <c r="K682" i="32"/>
  <c r="K228" i="32"/>
  <c r="K917" i="32"/>
  <c r="K703" i="32"/>
  <c r="K235" i="32"/>
  <c r="K267" i="32"/>
  <c r="K539" i="32"/>
  <c r="K655" i="32"/>
  <c r="K207" i="32"/>
  <c r="K538" i="32"/>
  <c r="K146" i="32"/>
  <c r="K894" i="32"/>
  <c r="K348" i="32"/>
  <c r="K611" i="32"/>
  <c r="K283" i="32"/>
  <c r="K166" i="32"/>
  <c r="K308" i="32"/>
  <c r="K293" i="32"/>
  <c r="K373" i="32"/>
  <c r="K904" i="32"/>
  <c r="K873" i="32"/>
  <c r="K469" i="32"/>
  <c r="K216" i="32"/>
  <c r="K438" i="32"/>
  <c r="K906" i="32"/>
  <c r="K502" i="32"/>
  <c r="K429" i="32"/>
  <c r="K305" i="32"/>
  <c r="K410" i="32"/>
  <c r="K294" i="32"/>
  <c r="K421" i="32"/>
  <c r="K265" i="32"/>
  <c r="K392" i="32"/>
  <c r="K935" i="32"/>
  <c r="K819" i="32"/>
  <c r="K933" i="32"/>
  <c r="K640" i="32"/>
  <c r="K364" i="32"/>
  <c r="K835" i="32"/>
  <c r="K383" i="32"/>
  <c r="K157" i="32"/>
  <c r="K808" i="32"/>
  <c r="K172" i="32"/>
  <c r="K637" i="32"/>
  <c r="K217" i="32"/>
  <c r="K856" i="32"/>
  <c r="K270" i="32"/>
  <c r="K601" i="32"/>
  <c r="K304" i="32"/>
  <c r="K288" i="32"/>
  <c r="K388" i="32"/>
  <c r="K900" i="32"/>
  <c r="K623" i="32"/>
  <c r="K467" i="32"/>
  <c r="K902" i="32"/>
  <c r="K628" i="32"/>
  <c r="K295" i="32"/>
  <c r="K556" i="32"/>
  <c r="K685" i="32"/>
  <c r="K660" i="32"/>
  <c r="K714" i="32"/>
  <c r="K817" i="32"/>
  <c r="K241" i="32"/>
  <c r="K173" i="32"/>
  <c r="K417" i="32"/>
  <c r="K349" i="32"/>
  <c r="K728" i="32"/>
  <c r="K394" i="32"/>
  <c r="K182" i="32"/>
  <c r="K664" i="32"/>
  <c r="K589" i="32"/>
  <c r="K223" i="32"/>
  <c r="K208" i="32"/>
  <c r="K608" i="32"/>
  <c r="K820" i="32"/>
  <c r="K432" i="32"/>
  <c r="K757" i="32"/>
  <c r="K828" i="32"/>
  <c r="K549" i="32"/>
  <c r="K399" i="32"/>
  <c r="K301" i="32"/>
  <c r="K852" i="32"/>
  <c r="K777" i="32"/>
  <c r="K754" i="32"/>
  <c r="K455" i="32"/>
  <c r="K514" i="32"/>
  <c r="K779" i="32"/>
  <c r="K838" i="32"/>
  <c r="K543" i="32"/>
  <c r="K457" i="32"/>
  <c r="K174" i="32"/>
  <c r="K842" i="32"/>
  <c r="K938" i="32"/>
  <c r="K661" i="32"/>
  <c r="K489" i="32"/>
  <c r="K921" i="32"/>
  <c r="K422" i="32"/>
  <c r="K165" i="32"/>
  <c r="K827" i="32"/>
  <c r="K231" i="32"/>
  <c r="K690" i="32"/>
  <c r="K263" i="32"/>
  <c r="K946" i="32"/>
  <c r="K303" i="32"/>
  <c r="K634" i="32"/>
  <c r="K337" i="32"/>
  <c r="K321" i="32"/>
  <c r="K404" i="32"/>
  <c r="K916" i="32"/>
  <c r="K202" i="32"/>
  <c r="K885" i="32"/>
  <c r="K719" i="32"/>
  <c r="K816" i="32"/>
  <c r="K928" i="32"/>
  <c r="K645" i="32"/>
  <c r="K952" i="32"/>
  <c r="K866" i="32"/>
  <c r="K887" i="32"/>
  <c r="K522" i="32"/>
  <c r="K497" i="32"/>
  <c r="K965" i="32"/>
  <c r="K431" i="32"/>
  <c r="K401" i="32"/>
  <c r="K908" i="32"/>
  <c r="K953" i="32"/>
  <c r="K215" i="32"/>
  <c r="K785" i="32"/>
  <c r="K758" i="32"/>
  <c r="K380" i="32"/>
  <c r="K448" i="32"/>
  <c r="K463" i="32"/>
  <c r="K363" i="32"/>
  <c r="K809" i="32"/>
  <c r="K419" i="32"/>
  <c r="K515" i="32"/>
  <c r="K382" i="32"/>
  <c r="K458" i="32"/>
  <c r="K203" i="32"/>
  <c r="K274" i="32"/>
  <c r="K479" i="32"/>
  <c r="K206" i="32"/>
  <c r="K361" i="32"/>
  <c r="K204" i="32"/>
  <c r="K586" i="32"/>
  <c r="K590" i="32"/>
  <c r="K524" i="32"/>
  <c r="K378" i="32"/>
  <c r="K570" i="32"/>
  <c r="K603" i="32"/>
  <c r="K251" i="32"/>
  <c r="K163" i="32"/>
  <c r="K257" i="32"/>
  <c r="K722" i="32"/>
  <c r="K641" i="32"/>
  <c r="K151" i="32"/>
  <c r="K442" i="32"/>
  <c r="K250" i="32"/>
  <c r="K905" i="32"/>
  <c r="K238" i="32"/>
  <c r="K726" i="32"/>
  <c r="K316" i="32"/>
  <c r="K727" i="32"/>
  <c r="K336" i="32"/>
  <c r="K667" i="32"/>
  <c r="K370" i="32"/>
  <c r="K354" i="32"/>
  <c r="K420" i="32"/>
  <c r="K932" i="32"/>
  <c r="K268" i="32"/>
  <c r="K606" i="32"/>
  <c r="K385" i="32"/>
  <c r="K533" i="32"/>
  <c r="K161" i="32"/>
  <c r="K296" i="32"/>
  <c r="K159" i="32"/>
  <c r="K839" i="32"/>
  <c r="K882" i="32"/>
  <c r="K861" i="32"/>
  <c r="K499" i="32"/>
  <c r="K881" i="32"/>
  <c r="K736" i="32"/>
  <c r="K914" i="32"/>
  <c r="K587" i="32"/>
  <c r="K877" i="32"/>
  <c r="K947" i="32"/>
  <c r="K374" i="32"/>
  <c r="K558" i="32"/>
  <c r="K633" i="32"/>
  <c r="K330" i="32"/>
  <c r="K190" i="32"/>
  <c r="K371" i="32"/>
  <c r="K284" i="32"/>
  <c r="K542" i="32"/>
  <c r="K326" i="32"/>
  <c r="K807" i="32"/>
  <c r="K837" i="32"/>
  <c r="K513" i="32"/>
  <c r="K689" i="32"/>
  <c r="K259" i="32"/>
  <c r="K836" i="32"/>
  <c r="K359" i="32"/>
  <c r="K663" i="32"/>
  <c r="K239" i="32"/>
  <c r="K526" i="32"/>
  <c r="K376" i="32"/>
  <c r="K713" i="32"/>
  <c r="K183" i="32"/>
  <c r="K738" i="32"/>
  <c r="K379" i="32"/>
  <c r="K752" i="32"/>
  <c r="K649" i="32"/>
  <c r="K718" i="32"/>
  <c r="K213" i="32"/>
  <c r="K342" i="32"/>
  <c r="K811" i="32"/>
  <c r="K662" i="32"/>
  <c r="K187" i="32"/>
  <c r="K461" i="32"/>
  <c r="K328" i="32"/>
  <c r="K615" i="32"/>
  <c r="K279" i="32"/>
  <c r="K854" i="32"/>
  <c r="K334" i="32"/>
  <c r="K760" i="32"/>
  <c r="K369" i="32"/>
  <c r="K700" i="32"/>
  <c r="K403" i="32"/>
  <c r="K387" i="32"/>
  <c r="K436" i="32"/>
  <c r="K948" i="32"/>
  <c r="K878" i="32"/>
  <c r="K672" i="32"/>
  <c r="K377" i="32"/>
  <c r="K625" i="32"/>
  <c r="K782" i="32"/>
  <c r="K702" i="32"/>
  <c r="K529" i="32"/>
  <c r="K629" i="32"/>
  <c r="K848" i="32"/>
  <c r="K753" i="32"/>
  <c r="K896" i="32"/>
  <c r="K565" i="32"/>
  <c r="K266" i="32"/>
  <c r="K939" i="32"/>
  <c r="K567" i="32"/>
  <c r="K195" i="32"/>
  <c r="K895" i="32"/>
  <c r="K264" i="32"/>
  <c r="K147" i="32"/>
  <c r="K179" i="32"/>
  <c r="K430" i="32"/>
  <c r="K226" i="32"/>
  <c r="K805" i="32"/>
  <c r="K956" i="32"/>
  <c r="K578" i="32"/>
  <c r="K233" i="32"/>
  <c r="K273" i="32"/>
  <c r="K910" i="32"/>
  <c r="K642" i="32"/>
  <c r="K864" i="32"/>
  <c r="K525" i="32"/>
  <c r="K488" i="32"/>
  <c r="K340" i="32"/>
  <c r="K759" i="32"/>
  <c r="K450" i="32"/>
  <c r="K871" i="32"/>
  <c r="K261" i="32"/>
  <c r="K870" i="32"/>
  <c r="K357" i="32"/>
  <c r="K857" i="32"/>
  <c r="K742" i="32"/>
  <c r="K434" i="32"/>
  <c r="K219" i="32"/>
  <c r="K764" i="32"/>
  <c r="K853" i="32"/>
  <c r="K723" i="32"/>
  <c r="K211" i="32"/>
  <c r="K576" i="32"/>
  <c r="K347" i="32"/>
  <c r="K712" i="32"/>
  <c r="K297" i="32"/>
  <c r="K890" i="32"/>
  <c r="K389" i="32"/>
  <c r="K793" i="32"/>
  <c r="K402" i="32"/>
  <c r="K733" i="32"/>
  <c r="K453" i="32"/>
  <c r="K437" i="32"/>
  <c r="K452" i="32"/>
  <c r="O7" i="5"/>
  <c r="N7" i="5"/>
  <c r="N6" i="5"/>
  <c r="O6" i="5" s="1"/>
  <c r="N5" i="5"/>
  <c r="O5" i="5" s="1"/>
  <c r="N4" i="5"/>
  <c r="O4" i="5" s="1"/>
  <c r="N3" i="5"/>
  <c r="O3" i="5" s="1"/>
  <c r="V1" i="2" a="1"/>
  <c r="V1" i="2" s="1"/>
  <c r="A15" i="2" s="1"/>
  <c r="B15" i="2" s="1"/>
  <c r="D15" i="2" s="1"/>
  <c r="S3" i="2"/>
  <c r="A41" i="8" l="1"/>
  <c r="K41" i="8" s="1"/>
  <c r="H40" i="8"/>
  <c r="B40" i="8"/>
  <c r="L40" i="8" s="1"/>
  <c r="E40" i="8"/>
  <c r="E37" i="10"/>
  <c r="K37" i="10"/>
  <c r="B37" i="10"/>
  <c r="H37" i="10"/>
  <c r="A38" i="10"/>
  <c r="D36" i="10"/>
  <c r="C36" i="10"/>
  <c r="G36" i="10"/>
  <c r="I36" i="10"/>
  <c r="J36" i="10"/>
  <c r="M36" i="10"/>
  <c r="N36" i="10"/>
  <c r="F36" i="10"/>
  <c r="L36" i="10"/>
  <c r="F22" i="9"/>
  <c r="G22" i="9"/>
  <c r="H22" i="9"/>
  <c r="C22" i="9"/>
  <c r="D22" i="9"/>
  <c r="B23" i="9"/>
  <c r="E23" i="9"/>
  <c r="A24" i="9"/>
  <c r="I40" i="8"/>
  <c r="L2" i="32" a="1"/>
  <c r="M93" i="32" s="1"/>
  <c r="M137" i="32"/>
  <c r="P2" i="5" a="1"/>
  <c r="J15" i="2"/>
  <c r="G15" i="2"/>
  <c r="H41" i="8" l="1"/>
  <c r="B41" i="8"/>
  <c r="N41" i="8" s="1"/>
  <c r="A42" i="8"/>
  <c r="E41" i="8"/>
  <c r="J40" i="8"/>
  <c r="J37" i="10"/>
  <c r="L37" i="10"/>
  <c r="F37" i="10"/>
  <c r="G37" i="10"/>
  <c r="I37" i="10"/>
  <c r="M37" i="10"/>
  <c r="C37" i="10"/>
  <c r="D37" i="10"/>
  <c r="N37" i="10"/>
  <c r="F40" i="8"/>
  <c r="G40" i="8"/>
  <c r="D40" i="8"/>
  <c r="H38" i="10"/>
  <c r="E38" i="10"/>
  <c r="K38" i="10"/>
  <c r="A39" i="10"/>
  <c r="B38" i="10"/>
  <c r="C40" i="8"/>
  <c r="N40" i="8"/>
  <c r="M40" i="8"/>
  <c r="E24" i="9"/>
  <c r="A25" i="9"/>
  <c r="B24" i="9"/>
  <c r="G23" i="9"/>
  <c r="H23" i="9"/>
  <c r="F23" i="9"/>
  <c r="C23" i="9"/>
  <c r="D23" i="9"/>
  <c r="M41" i="8"/>
  <c r="A43" i="8"/>
  <c r="K42" i="8"/>
  <c r="B42" i="8"/>
  <c r="E42" i="8"/>
  <c r="H42" i="8"/>
  <c r="M15" i="32"/>
  <c r="M135" i="32"/>
  <c r="M106" i="32"/>
  <c r="M16" i="32"/>
  <c r="M108" i="32"/>
  <c r="M71" i="32"/>
  <c r="M111" i="32"/>
  <c r="M89" i="32"/>
  <c r="M73" i="32"/>
  <c r="M10" i="32"/>
  <c r="M31" i="32"/>
  <c r="M29" i="32"/>
  <c r="M91" i="32"/>
  <c r="M105" i="32"/>
  <c r="M40" i="32"/>
  <c r="M26" i="32"/>
  <c r="M47" i="32"/>
  <c r="M27" i="32"/>
  <c r="M79" i="32"/>
  <c r="M50" i="32"/>
  <c r="M80" i="32"/>
  <c r="M136" i="32"/>
  <c r="M77" i="32"/>
  <c r="M22" i="32"/>
  <c r="M56" i="32"/>
  <c r="M101" i="32"/>
  <c r="M59" i="32"/>
  <c r="M76" i="32"/>
  <c r="M52" i="32"/>
  <c r="M36" i="32"/>
  <c r="M94" i="32"/>
  <c r="M103" i="32"/>
  <c r="M68" i="32"/>
  <c r="M12" i="32"/>
  <c r="M132" i="32"/>
  <c r="M37" i="32"/>
  <c r="M70" i="32"/>
  <c r="M60" i="32"/>
  <c r="M30" i="32"/>
  <c r="M114" i="32"/>
  <c r="M107" i="32"/>
  <c r="M13" i="32"/>
  <c r="M133" i="32"/>
  <c r="M11" i="32"/>
  <c r="M74" i="32"/>
  <c r="M120" i="32"/>
  <c r="M24" i="32"/>
  <c r="M97" i="32"/>
  <c r="M21" i="32"/>
  <c r="M67" i="32"/>
  <c r="M117" i="32"/>
  <c r="M18" i="32"/>
  <c r="M104" i="32"/>
  <c r="M20" i="32"/>
  <c r="M43" i="32"/>
  <c r="M72" i="32"/>
  <c r="M123" i="32"/>
  <c r="M51" i="32"/>
  <c r="M86" i="32"/>
  <c r="M99" i="32"/>
  <c r="M61" i="32"/>
  <c r="M41" i="32"/>
  <c r="M39" i="32"/>
  <c r="M34" i="32"/>
  <c r="M109" i="32"/>
  <c r="M19" i="32"/>
  <c r="M55" i="32"/>
  <c r="M110" i="32"/>
  <c r="M49" i="32"/>
  <c r="M35" i="32"/>
  <c r="M28" i="32"/>
  <c r="M124" i="32"/>
  <c r="M92" i="32"/>
  <c r="M69" i="32"/>
  <c r="M63" i="32"/>
  <c r="M81" i="32"/>
  <c r="M48" i="32"/>
  <c r="M54" i="32"/>
  <c r="M87" i="32"/>
  <c r="M118" i="32"/>
  <c r="M119" i="32"/>
  <c r="M130" i="32"/>
  <c r="M42" i="32"/>
  <c r="M32" i="32"/>
  <c r="M102" i="32"/>
  <c r="M58" i="32"/>
  <c r="M84" i="32"/>
  <c r="M125" i="32"/>
  <c r="M128" i="32"/>
  <c r="M96" i="32"/>
  <c r="M53" i="32"/>
  <c r="M78" i="32"/>
  <c r="M131" i="32"/>
  <c r="M85" i="32"/>
  <c r="M116" i="32"/>
  <c r="M126" i="32"/>
  <c r="M112" i="32"/>
  <c r="M127" i="32"/>
  <c r="M90" i="32"/>
  <c r="L2" i="32"/>
  <c r="M25" i="32"/>
  <c r="M83" i="32"/>
  <c r="M122" i="32"/>
  <c r="M4" i="32"/>
  <c r="N2" i="32" s="1" a="1"/>
  <c r="M44" i="32"/>
  <c r="M38" i="32"/>
  <c r="M121" i="32"/>
  <c r="M6" i="32"/>
  <c r="M115" i="32"/>
  <c r="M57" i="32"/>
  <c r="M129" i="32"/>
  <c r="M113" i="32"/>
  <c r="M23" i="32"/>
  <c r="M100" i="32"/>
  <c r="M64" i="32"/>
  <c r="M17" i="32"/>
  <c r="M5" i="32"/>
  <c r="M82" i="32"/>
  <c r="M75" i="32"/>
  <c r="M98" i="32"/>
  <c r="M7" i="32"/>
  <c r="M66" i="32"/>
  <c r="M88" i="32"/>
  <c r="M33" i="32"/>
  <c r="M8" i="32"/>
  <c r="M95" i="32"/>
  <c r="M14" i="32"/>
  <c r="M46" i="32"/>
  <c r="M134" i="32"/>
  <c r="M9" i="32"/>
  <c r="M45" i="32"/>
  <c r="M65" i="32"/>
  <c r="M62" i="32"/>
  <c r="P2" i="5"/>
  <c r="J41" i="8" l="1"/>
  <c r="F41" i="8"/>
  <c r="I41" i="8"/>
  <c r="D41" i="8"/>
  <c r="C41" i="8"/>
  <c r="L41" i="8"/>
  <c r="G41" i="8"/>
  <c r="B39" i="10"/>
  <c r="E39" i="10"/>
  <c r="H39" i="10"/>
  <c r="A40" i="10"/>
  <c r="K39" i="10"/>
  <c r="L38" i="10"/>
  <c r="I38" i="10"/>
  <c r="F38" i="10"/>
  <c r="G38" i="10"/>
  <c r="J38" i="10"/>
  <c r="N38" i="10"/>
  <c r="D38" i="10"/>
  <c r="M38" i="10"/>
  <c r="C38" i="10"/>
  <c r="C24" i="9"/>
  <c r="D24" i="9"/>
  <c r="B25" i="9"/>
  <c r="E25" i="9"/>
  <c r="A26" i="9"/>
  <c r="H24" i="9"/>
  <c r="F24" i="9"/>
  <c r="G24" i="9"/>
  <c r="M42" i="8"/>
  <c r="I42" i="8"/>
  <c r="J42" i="8"/>
  <c r="N42" i="8"/>
  <c r="F42" i="8"/>
  <c r="G42" i="8"/>
  <c r="C42" i="8"/>
  <c r="D42" i="8"/>
  <c r="L42" i="8"/>
  <c r="B43" i="8"/>
  <c r="A44" i="8"/>
  <c r="E43" i="8"/>
  <c r="H43" i="8"/>
  <c r="K43" i="8"/>
  <c r="A16" i="5"/>
  <c r="E15" i="5"/>
  <c r="N2" i="32"/>
  <c r="N1" i="32" a="1"/>
  <c r="N1" i="32" s="1"/>
  <c r="A15" i="32" s="1"/>
  <c r="B40" i="10" l="1"/>
  <c r="K40" i="10"/>
  <c r="A41" i="10"/>
  <c r="H40" i="10"/>
  <c r="E40" i="10"/>
  <c r="N39" i="10"/>
  <c r="I39" i="10"/>
  <c r="L39" i="10"/>
  <c r="M39" i="10"/>
  <c r="C39" i="10"/>
  <c r="G39" i="10"/>
  <c r="D39" i="10"/>
  <c r="F39" i="10"/>
  <c r="J39" i="10"/>
  <c r="C25" i="9"/>
  <c r="D25" i="9"/>
  <c r="A27" i="9"/>
  <c r="E26" i="9"/>
  <c r="B26" i="9"/>
  <c r="F25" i="9"/>
  <c r="G25" i="9"/>
  <c r="H25" i="9"/>
  <c r="K44" i="8"/>
  <c r="B44" i="8"/>
  <c r="E44" i="8"/>
  <c r="H44" i="8"/>
  <c r="A45" i="8"/>
  <c r="C43" i="8"/>
  <c r="D43" i="8"/>
  <c r="F43" i="8"/>
  <c r="J43" i="8"/>
  <c r="L43" i="8"/>
  <c r="I43" i="8"/>
  <c r="G43" i="8"/>
  <c r="M43" i="8"/>
  <c r="N43" i="8"/>
  <c r="F15" i="5"/>
  <c r="G15" i="5"/>
  <c r="C15" i="5"/>
  <c r="D15" i="5"/>
  <c r="A17" i="5"/>
  <c r="E16" i="5"/>
  <c r="B16" i="5"/>
  <c r="B15" i="32"/>
  <c r="F15" i="32"/>
  <c r="A16" i="32"/>
  <c r="B41" i="10" l="1"/>
  <c r="E41" i="10"/>
  <c r="H41" i="10"/>
  <c r="K41" i="10"/>
  <c r="A42" i="10"/>
  <c r="L40" i="10"/>
  <c r="N40" i="10"/>
  <c r="M40" i="10"/>
  <c r="D40" i="10"/>
  <c r="F40" i="10"/>
  <c r="I40" i="10"/>
  <c r="J40" i="10"/>
  <c r="C40" i="10"/>
  <c r="G40" i="10"/>
  <c r="B27" i="9"/>
  <c r="E27" i="9"/>
  <c r="A28" i="9"/>
  <c r="D26" i="9"/>
  <c r="C26" i="9"/>
  <c r="F26" i="9"/>
  <c r="G26" i="9"/>
  <c r="H26" i="9"/>
  <c r="E45" i="8"/>
  <c r="H45" i="8"/>
  <c r="A46" i="8"/>
  <c r="B45" i="8"/>
  <c r="K45" i="8"/>
  <c r="I44" i="8"/>
  <c r="J44" i="8"/>
  <c r="M44" i="8"/>
  <c r="N44" i="8"/>
  <c r="D44" i="8"/>
  <c r="L44" i="8"/>
  <c r="C44" i="8"/>
  <c r="F44" i="8"/>
  <c r="G44" i="8"/>
  <c r="H15" i="5"/>
  <c r="A18" i="5"/>
  <c r="E17" i="5"/>
  <c r="B17" i="5"/>
  <c r="C16" i="5"/>
  <c r="D16" i="5"/>
  <c r="F16" i="5"/>
  <c r="G16" i="5"/>
  <c r="F16" i="32"/>
  <c r="B16" i="32"/>
  <c r="A17" i="32"/>
  <c r="H15" i="32"/>
  <c r="G15" i="32"/>
  <c r="D15" i="32"/>
  <c r="E15" i="32"/>
  <c r="B42" i="10" l="1"/>
  <c r="A43" i="10"/>
  <c r="K42" i="10"/>
  <c r="E42" i="10"/>
  <c r="H42" i="10"/>
  <c r="D41" i="10"/>
  <c r="F41" i="10"/>
  <c r="M41" i="10"/>
  <c r="G41" i="10"/>
  <c r="C41" i="10"/>
  <c r="I41" i="10"/>
  <c r="J41" i="10"/>
  <c r="L41" i="10"/>
  <c r="N41" i="10"/>
  <c r="E28" i="9"/>
  <c r="A29" i="9"/>
  <c r="B28" i="9"/>
  <c r="G27" i="9"/>
  <c r="F27" i="9"/>
  <c r="H27" i="9"/>
  <c r="C27" i="9"/>
  <c r="D27" i="9"/>
  <c r="C45" i="8"/>
  <c r="F45" i="8"/>
  <c r="G45" i="8"/>
  <c r="D45" i="8"/>
  <c r="I45" i="8"/>
  <c r="J45" i="8"/>
  <c r="M45" i="8"/>
  <c r="L45" i="8"/>
  <c r="N45" i="8"/>
  <c r="E46" i="8"/>
  <c r="B46" i="8"/>
  <c r="A47" i="8"/>
  <c r="H46" i="8"/>
  <c r="K46" i="8"/>
  <c r="H16" i="5"/>
  <c r="D17" i="5"/>
  <c r="C17" i="5"/>
  <c r="F17" i="5"/>
  <c r="G17" i="5"/>
  <c r="A19" i="5"/>
  <c r="B18" i="5"/>
  <c r="E18" i="5"/>
  <c r="I15" i="32"/>
  <c r="H16" i="32"/>
  <c r="G16" i="32"/>
  <c r="F17" i="32"/>
  <c r="B17" i="32"/>
  <c r="A18" i="32"/>
  <c r="E16" i="32"/>
  <c r="D16" i="32"/>
  <c r="B43" i="10" l="1"/>
  <c r="H43" i="10"/>
  <c r="E43" i="10"/>
  <c r="K43" i="10"/>
  <c r="A44" i="10"/>
  <c r="D42" i="10"/>
  <c r="F42" i="10"/>
  <c r="I42" i="10"/>
  <c r="J42" i="10"/>
  <c r="M42" i="10"/>
  <c r="N42" i="10"/>
  <c r="L42" i="10"/>
  <c r="C42" i="10"/>
  <c r="G42" i="10"/>
  <c r="D28" i="9"/>
  <c r="C28" i="9"/>
  <c r="A30" i="9"/>
  <c r="B29" i="9"/>
  <c r="E29" i="9"/>
  <c r="H28" i="9"/>
  <c r="F28" i="9"/>
  <c r="G28" i="9"/>
  <c r="D46" i="8"/>
  <c r="M46" i="8"/>
  <c r="N46" i="8"/>
  <c r="L46" i="8"/>
  <c r="I46" i="8"/>
  <c r="J46" i="8"/>
  <c r="F46" i="8"/>
  <c r="G46" i="8"/>
  <c r="C46" i="8"/>
  <c r="K47" i="8"/>
  <c r="E47" i="8"/>
  <c r="H47" i="8"/>
  <c r="B47" i="8"/>
  <c r="A48" i="8"/>
  <c r="H17" i="5"/>
  <c r="G18" i="5"/>
  <c r="F18" i="5"/>
  <c r="D18" i="5"/>
  <c r="C18" i="5"/>
  <c r="A20" i="5"/>
  <c r="E19" i="5"/>
  <c r="B19" i="5"/>
  <c r="I16" i="32"/>
  <c r="B18" i="32"/>
  <c r="F18" i="32"/>
  <c r="A19" i="32"/>
  <c r="E17" i="32"/>
  <c r="D17" i="32"/>
  <c r="H17" i="32"/>
  <c r="G17" i="32"/>
  <c r="H44" i="10" l="1"/>
  <c r="A45" i="10"/>
  <c r="B44" i="10"/>
  <c r="E44" i="10"/>
  <c r="K44" i="10"/>
  <c r="F43" i="10"/>
  <c r="I43" i="10"/>
  <c r="L43" i="10"/>
  <c r="N43" i="10"/>
  <c r="C43" i="10"/>
  <c r="D43" i="10"/>
  <c r="G43" i="10"/>
  <c r="J43" i="10"/>
  <c r="M43" i="10"/>
  <c r="G29" i="9"/>
  <c r="H29" i="9"/>
  <c r="F29" i="9"/>
  <c r="C29" i="9"/>
  <c r="D29" i="9"/>
  <c r="A31" i="9"/>
  <c r="B30" i="9"/>
  <c r="E30" i="9"/>
  <c r="A49" i="8"/>
  <c r="K48" i="8"/>
  <c r="B48" i="8"/>
  <c r="E48" i="8"/>
  <c r="H48" i="8"/>
  <c r="G47" i="8"/>
  <c r="I47" i="8"/>
  <c r="J47" i="8"/>
  <c r="L47" i="8"/>
  <c r="F47" i="8"/>
  <c r="C47" i="8"/>
  <c r="M47" i="8"/>
  <c r="N47" i="8"/>
  <c r="D47" i="8"/>
  <c r="H18" i="5"/>
  <c r="C19" i="5"/>
  <c r="D19" i="5"/>
  <c r="F19" i="5"/>
  <c r="G19" i="5"/>
  <c r="A21" i="5"/>
  <c r="E20" i="5"/>
  <c r="B20" i="5"/>
  <c r="I17" i="32"/>
  <c r="F19" i="32"/>
  <c r="B19" i="32"/>
  <c r="A20" i="32"/>
  <c r="H18" i="32"/>
  <c r="G18" i="32"/>
  <c r="E18" i="32"/>
  <c r="D18" i="32"/>
  <c r="J44" i="10" l="1"/>
  <c r="L44" i="10"/>
  <c r="F44" i="10"/>
  <c r="G44" i="10"/>
  <c r="I44" i="10"/>
  <c r="M44" i="10"/>
  <c r="N44" i="10"/>
  <c r="C44" i="10"/>
  <c r="D44" i="10"/>
  <c r="K45" i="10"/>
  <c r="A46" i="10"/>
  <c r="B45" i="10"/>
  <c r="E45" i="10"/>
  <c r="H45" i="10"/>
  <c r="C30" i="9"/>
  <c r="D30" i="9"/>
  <c r="B31" i="9"/>
  <c r="E31" i="9"/>
  <c r="A32" i="9"/>
  <c r="F30" i="9"/>
  <c r="G30" i="9"/>
  <c r="H30" i="9"/>
  <c r="I48" i="8"/>
  <c r="L48" i="8"/>
  <c r="M48" i="8"/>
  <c r="F48" i="8"/>
  <c r="G48" i="8"/>
  <c r="D48" i="8"/>
  <c r="N48" i="8"/>
  <c r="C48" i="8"/>
  <c r="J48" i="8"/>
  <c r="K49" i="8"/>
  <c r="A50" i="8"/>
  <c r="H49" i="8"/>
  <c r="E49" i="8"/>
  <c r="B49" i="8"/>
  <c r="H19" i="5"/>
  <c r="F20" i="5"/>
  <c r="G20" i="5"/>
  <c r="A22" i="5"/>
  <c r="B21" i="5"/>
  <c r="E21" i="5"/>
  <c r="C20" i="5"/>
  <c r="D20" i="5"/>
  <c r="I18" i="32"/>
  <c r="F20" i="32"/>
  <c r="B20" i="32"/>
  <c r="A21" i="32"/>
  <c r="D19" i="32"/>
  <c r="E19" i="32"/>
  <c r="G19" i="32"/>
  <c r="H19" i="32"/>
  <c r="F45" i="10" l="1"/>
  <c r="J45" i="10"/>
  <c r="I45" i="10"/>
  <c r="N45" i="10"/>
  <c r="M45" i="10"/>
  <c r="C45" i="10"/>
  <c r="L45" i="10"/>
  <c r="D45" i="10"/>
  <c r="G45" i="10"/>
  <c r="H46" i="10"/>
  <c r="B46" i="10"/>
  <c r="E46" i="10"/>
  <c r="K46" i="10"/>
  <c r="A47" i="10"/>
  <c r="E32" i="9"/>
  <c r="A33" i="9"/>
  <c r="B32" i="9"/>
  <c r="G31" i="9"/>
  <c r="H31" i="9"/>
  <c r="F31" i="9"/>
  <c r="C31" i="9"/>
  <c r="D31" i="9"/>
  <c r="M49" i="8"/>
  <c r="N49" i="8"/>
  <c r="F49" i="8"/>
  <c r="G49" i="8"/>
  <c r="I49" i="8"/>
  <c r="L49" i="8"/>
  <c r="D49" i="8"/>
  <c r="J49" i="8"/>
  <c r="C49" i="8"/>
  <c r="B50" i="8"/>
  <c r="H50" i="8"/>
  <c r="K50" i="8"/>
  <c r="E50" i="8"/>
  <c r="A51" i="8"/>
  <c r="H20" i="5"/>
  <c r="F21" i="5"/>
  <c r="G21" i="5"/>
  <c r="C21" i="5"/>
  <c r="D21" i="5"/>
  <c r="A23" i="5"/>
  <c r="B22" i="5"/>
  <c r="E22" i="5"/>
  <c r="I19" i="32"/>
  <c r="H20" i="32"/>
  <c r="G20" i="32"/>
  <c r="B21" i="32"/>
  <c r="F21" i="32"/>
  <c r="A22" i="32"/>
  <c r="E20" i="32"/>
  <c r="D20" i="32"/>
  <c r="L46" i="10" l="1"/>
  <c r="N46" i="10"/>
  <c r="C46" i="10"/>
  <c r="F46" i="10"/>
  <c r="D46" i="10"/>
  <c r="I46" i="10"/>
  <c r="J46" i="10"/>
  <c r="G46" i="10"/>
  <c r="M46" i="10"/>
  <c r="E47" i="10"/>
  <c r="H47" i="10"/>
  <c r="K47" i="10"/>
  <c r="B47" i="10"/>
  <c r="A48" i="10"/>
  <c r="C32" i="9"/>
  <c r="D32" i="9"/>
  <c r="B33" i="9"/>
  <c r="E33" i="9"/>
  <c r="A34" i="9"/>
  <c r="H32" i="9"/>
  <c r="F32" i="9"/>
  <c r="G32" i="9"/>
  <c r="A52" i="8"/>
  <c r="H51" i="8"/>
  <c r="K51" i="8"/>
  <c r="E51" i="8"/>
  <c r="B51" i="8"/>
  <c r="M50" i="8"/>
  <c r="F50" i="8"/>
  <c r="G50" i="8"/>
  <c r="I50" i="8"/>
  <c r="J50" i="8"/>
  <c r="C50" i="8"/>
  <c r="L50" i="8"/>
  <c r="N50" i="8"/>
  <c r="D50" i="8"/>
  <c r="H21" i="5"/>
  <c r="D22" i="5"/>
  <c r="C22" i="5"/>
  <c r="G22" i="5"/>
  <c r="F22" i="5"/>
  <c r="A24" i="5"/>
  <c r="E23" i="5"/>
  <c r="B23" i="5"/>
  <c r="I20" i="32"/>
  <c r="F22" i="32"/>
  <c r="B22" i="32"/>
  <c r="A23" i="32"/>
  <c r="D21" i="32"/>
  <c r="E21" i="32"/>
  <c r="G21" i="32"/>
  <c r="H21" i="32"/>
  <c r="K48" i="10" l="1"/>
  <c r="A49" i="10"/>
  <c r="B48" i="10"/>
  <c r="H48" i="10"/>
  <c r="E48" i="10"/>
  <c r="J47" i="10"/>
  <c r="N47" i="10"/>
  <c r="I47" i="10"/>
  <c r="M47" i="10"/>
  <c r="D47" i="10"/>
  <c r="F47" i="10"/>
  <c r="L47" i="10"/>
  <c r="C47" i="10"/>
  <c r="G47" i="10"/>
  <c r="A35" i="9"/>
  <c r="B34" i="9"/>
  <c r="E34" i="9"/>
  <c r="F33" i="9"/>
  <c r="G33" i="9"/>
  <c r="H33" i="9"/>
  <c r="C33" i="9"/>
  <c r="D33" i="9"/>
  <c r="I51" i="8"/>
  <c r="L51" i="8"/>
  <c r="M51" i="8"/>
  <c r="D51" i="8"/>
  <c r="F51" i="8"/>
  <c r="J51" i="8"/>
  <c r="C51" i="8"/>
  <c r="G51" i="8"/>
  <c r="N51" i="8"/>
  <c r="E52" i="8"/>
  <c r="B52" i="8"/>
  <c r="H52" i="8"/>
  <c r="K52" i="8"/>
  <c r="A53" i="8"/>
  <c r="H22" i="5"/>
  <c r="D23" i="5"/>
  <c r="C23" i="5"/>
  <c r="A25" i="5"/>
  <c r="E24" i="5"/>
  <c r="B24" i="5"/>
  <c r="G23" i="5"/>
  <c r="F23" i="5"/>
  <c r="I21" i="32"/>
  <c r="F23" i="32"/>
  <c r="B23" i="32"/>
  <c r="A24" i="32"/>
  <c r="E22" i="32"/>
  <c r="D22" i="32"/>
  <c r="H22" i="32"/>
  <c r="G22" i="32"/>
  <c r="N48" i="10" l="1"/>
  <c r="I48" i="10"/>
  <c r="J48" i="10"/>
  <c r="C48" i="10"/>
  <c r="D48" i="10"/>
  <c r="F48" i="10"/>
  <c r="G48" i="10"/>
  <c r="L48" i="10"/>
  <c r="M48" i="10"/>
  <c r="B49" i="10"/>
  <c r="E49" i="10"/>
  <c r="H49" i="10"/>
  <c r="A50" i="10"/>
  <c r="K49" i="10"/>
  <c r="F34" i="9"/>
  <c r="G34" i="9"/>
  <c r="H34" i="9"/>
  <c r="C34" i="9"/>
  <c r="D34" i="9"/>
  <c r="B35" i="9"/>
  <c r="E35" i="9"/>
  <c r="A36" i="9"/>
  <c r="B53" i="8"/>
  <c r="E53" i="8"/>
  <c r="K53" i="8"/>
  <c r="A54" i="8"/>
  <c r="H53" i="8"/>
  <c r="C52" i="8"/>
  <c r="D52" i="8"/>
  <c r="F52" i="8"/>
  <c r="G52" i="8"/>
  <c r="M52" i="8"/>
  <c r="N52" i="8"/>
  <c r="L52" i="8"/>
  <c r="I52" i="8"/>
  <c r="J52" i="8"/>
  <c r="H23" i="5"/>
  <c r="F24" i="5"/>
  <c r="G24" i="5"/>
  <c r="C24" i="5"/>
  <c r="D24" i="5"/>
  <c r="A26" i="5"/>
  <c r="E25" i="5"/>
  <c r="B25" i="5"/>
  <c r="I22" i="32"/>
  <c r="H23" i="32"/>
  <c r="G23" i="32"/>
  <c r="D23" i="32"/>
  <c r="E23" i="32"/>
  <c r="B24" i="32"/>
  <c r="F24" i="32"/>
  <c r="A25" i="32"/>
  <c r="H50" i="10" l="1"/>
  <c r="K50" i="10"/>
  <c r="A51" i="10"/>
  <c r="B50" i="10"/>
  <c r="E50" i="10"/>
  <c r="D49" i="10"/>
  <c r="N49" i="10"/>
  <c r="C49" i="10"/>
  <c r="F49" i="10"/>
  <c r="M49" i="10"/>
  <c r="L49" i="10"/>
  <c r="G49" i="10"/>
  <c r="I49" i="10"/>
  <c r="J49" i="10"/>
  <c r="F35" i="9"/>
  <c r="G35" i="9"/>
  <c r="H35" i="9"/>
  <c r="E36" i="9"/>
  <c r="A37" i="9"/>
  <c r="B36" i="9"/>
  <c r="C35" i="9"/>
  <c r="D35" i="9"/>
  <c r="E54" i="8"/>
  <c r="H54" i="8"/>
  <c r="K54" i="8"/>
  <c r="A55" i="8"/>
  <c r="B54" i="8"/>
  <c r="C53" i="8"/>
  <c r="D53" i="8"/>
  <c r="L53" i="8"/>
  <c r="M53" i="8"/>
  <c r="N53" i="8"/>
  <c r="I53" i="8"/>
  <c r="J53" i="8"/>
  <c r="F53" i="8"/>
  <c r="G53" i="8"/>
  <c r="H24" i="5"/>
  <c r="G25" i="5"/>
  <c r="F25" i="5"/>
  <c r="C25" i="5"/>
  <c r="D25" i="5"/>
  <c r="A27" i="5"/>
  <c r="E26" i="5"/>
  <c r="B26" i="5"/>
  <c r="I23" i="32"/>
  <c r="B25" i="32"/>
  <c r="F25" i="32"/>
  <c r="A26" i="32"/>
  <c r="G24" i="32"/>
  <c r="H24" i="32"/>
  <c r="E24" i="32"/>
  <c r="D24" i="32"/>
  <c r="D50" i="10" l="1"/>
  <c r="N50" i="10"/>
  <c r="C50" i="10"/>
  <c r="F50" i="10"/>
  <c r="G50" i="10"/>
  <c r="I50" i="10"/>
  <c r="J50" i="10"/>
  <c r="L50" i="10"/>
  <c r="M50" i="10"/>
  <c r="H51" i="10"/>
  <c r="E51" i="10"/>
  <c r="K51" i="10"/>
  <c r="A52" i="10"/>
  <c r="B51" i="10"/>
  <c r="B37" i="9"/>
  <c r="E37" i="9"/>
  <c r="A38" i="9"/>
  <c r="G36" i="9"/>
  <c r="H36" i="9"/>
  <c r="F36" i="9"/>
  <c r="C36" i="9"/>
  <c r="D36" i="9"/>
  <c r="G54" i="8"/>
  <c r="I54" i="8"/>
  <c r="J54" i="8"/>
  <c r="D54" i="8"/>
  <c r="F54" i="8"/>
  <c r="L54" i="8"/>
  <c r="C54" i="8"/>
  <c r="M54" i="8"/>
  <c r="N54" i="8"/>
  <c r="A56" i="8"/>
  <c r="E55" i="8"/>
  <c r="K55" i="8"/>
  <c r="H55" i="8"/>
  <c r="B55" i="8"/>
  <c r="H25" i="5"/>
  <c r="C26" i="5"/>
  <c r="D26" i="5"/>
  <c r="A28" i="5"/>
  <c r="B27" i="5"/>
  <c r="E27" i="5"/>
  <c r="G26" i="5"/>
  <c r="F26" i="5"/>
  <c r="I24" i="32"/>
  <c r="F26" i="32"/>
  <c r="B26" i="32"/>
  <c r="A27" i="32"/>
  <c r="D25" i="32"/>
  <c r="E25" i="32"/>
  <c r="H25" i="32"/>
  <c r="G25" i="32"/>
  <c r="F51" i="10" l="1"/>
  <c r="J51" i="10"/>
  <c r="L51" i="10"/>
  <c r="M51" i="10"/>
  <c r="N51" i="10"/>
  <c r="I51" i="10"/>
  <c r="D51" i="10"/>
  <c r="G51" i="10"/>
  <c r="C51" i="10"/>
  <c r="H52" i="10"/>
  <c r="E52" i="10"/>
  <c r="B52" i="10"/>
  <c r="K52" i="10"/>
  <c r="A53" i="10"/>
  <c r="A39" i="9"/>
  <c r="E38" i="9"/>
  <c r="B38" i="9"/>
  <c r="F37" i="9"/>
  <c r="G37" i="9"/>
  <c r="H37" i="9"/>
  <c r="C37" i="9"/>
  <c r="D37" i="9"/>
  <c r="G55" i="8"/>
  <c r="M55" i="8"/>
  <c r="N55" i="8"/>
  <c r="F55" i="8"/>
  <c r="J55" i="8"/>
  <c r="I55" i="8"/>
  <c r="L55" i="8"/>
  <c r="C55" i="8"/>
  <c r="D55" i="8"/>
  <c r="K56" i="8"/>
  <c r="E56" i="8"/>
  <c r="B56" i="8"/>
  <c r="H56" i="8"/>
  <c r="A57" i="8"/>
  <c r="H26" i="5"/>
  <c r="D27" i="5"/>
  <c r="C27" i="5"/>
  <c r="F27" i="5"/>
  <c r="G27" i="5"/>
  <c r="A29" i="5"/>
  <c r="E28" i="5"/>
  <c r="B28" i="5"/>
  <c r="I25" i="32"/>
  <c r="H26" i="32"/>
  <c r="G26" i="32"/>
  <c r="D26" i="32"/>
  <c r="E26" i="32"/>
  <c r="F27" i="32"/>
  <c r="B27" i="32"/>
  <c r="A28" i="32"/>
  <c r="D52" i="10" l="1"/>
  <c r="C52" i="10"/>
  <c r="F52" i="10"/>
  <c r="G52" i="10"/>
  <c r="I52" i="10"/>
  <c r="J52" i="10"/>
  <c r="L52" i="10"/>
  <c r="M52" i="10"/>
  <c r="N52" i="10"/>
  <c r="A54" i="10"/>
  <c r="E53" i="10"/>
  <c r="H53" i="10"/>
  <c r="B53" i="10"/>
  <c r="K53" i="10"/>
  <c r="D38" i="9"/>
  <c r="C38" i="9"/>
  <c r="F38" i="9"/>
  <c r="G38" i="9"/>
  <c r="H38" i="9"/>
  <c r="B39" i="9"/>
  <c r="E39" i="9"/>
  <c r="A40" i="9"/>
  <c r="I56" i="8"/>
  <c r="L56" i="8"/>
  <c r="M56" i="8"/>
  <c r="N56" i="8"/>
  <c r="C56" i="8"/>
  <c r="D56" i="8"/>
  <c r="F56" i="8"/>
  <c r="J56" i="8"/>
  <c r="G56" i="8"/>
  <c r="K57" i="8"/>
  <c r="E57" i="8"/>
  <c r="H57" i="8"/>
  <c r="A58" i="8"/>
  <c r="B57" i="8"/>
  <c r="H27" i="5"/>
  <c r="F28" i="5"/>
  <c r="G28" i="5"/>
  <c r="C28" i="5"/>
  <c r="D28" i="5"/>
  <c r="A30" i="5"/>
  <c r="E29" i="5"/>
  <c r="B29" i="5"/>
  <c r="I26" i="32"/>
  <c r="H27" i="32"/>
  <c r="G27" i="32"/>
  <c r="F28" i="32"/>
  <c r="B28" i="32"/>
  <c r="A29" i="32"/>
  <c r="E27" i="32"/>
  <c r="C27" i="32"/>
  <c r="D27" i="32" s="1"/>
  <c r="J53" i="10" l="1"/>
  <c r="L53" i="10"/>
  <c r="C53" i="10"/>
  <c r="D53" i="10"/>
  <c r="M53" i="10"/>
  <c r="I53" i="10"/>
  <c r="N53" i="10"/>
  <c r="G53" i="10"/>
  <c r="F53" i="10"/>
  <c r="H54" i="10"/>
  <c r="A55" i="10"/>
  <c r="E54" i="10"/>
  <c r="B54" i="10"/>
  <c r="K54" i="10"/>
  <c r="E40" i="9"/>
  <c r="B40" i="9"/>
  <c r="A41" i="9"/>
  <c r="C39" i="9"/>
  <c r="D39" i="9"/>
  <c r="F39" i="9"/>
  <c r="G39" i="9"/>
  <c r="H39" i="9"/>
  <c r="F57" i="8"/>
  <c r="G57" i="8"/>
  <c r="I57" i="8"/>
  <c r="J57" i="8"/>
  <c r="L57" i="8"/>
  <c r="M57" i="8"/>
  <c r="D57" i="8"/>
  <c r="N57" i="8"/>
  <c r="C57" i="8"/>
  <c r="A59" i="8"/>
  <c r="K58" i="8"/>
  <c r="H58" i="8"/>
  <c r="B58" i="8"/>
  <c r="E58" i="8"/>
  <c r="I27" i="32"/>
  <c r="H28" i="5"/>
  <c r="C29" i="5"/>
  <c r="D29" i="5"/>
  <c r="F29" i="5"/>
  <c r="G29" i="5"/>
  <c r="A31" i="5"/>
  <c r="E30" i="5"/>
  <c r="B30" i="5"/>
  <c r="H28" i="32"/>
  <c r="G28" i="32"/>
  <c r="B29" i="32"/>
  <c r="F29" i="32"/>
  <c r="A30" i="32"/>
  <c r="E28" i="32"/>
  <c r="C28" i="32"/>
  <c r="D28" i="32" s="1"/>
  <c r="L54" i="10" l="1"/>
  <c r="D54" i="10"/>
  <c r="F54" i="10"/>
  <c r="N54" i="10"/>
  <c r="C54" i="10"/>
  <c r="M54" i="10"/>
  <c r="G54" i="10"/>
  <c r="I54" i="10"/>
  <c r="J54" i="10"/>
  <c r="E55" i="10"/>
  <c r="H55" i="10"/>
  <c r="A56" i="10"/>
  <c r="K55" i="10"/>
  <c r="B55" i="10"/>
  <c r="B41" i="9"/>
  <c r="A42" i="9"/>
  <c r="E41" i="9"/>
  <c r="C40" i="9"/>
  <c r="D40" i="9"/>
  <c r="F40" i="9"/>
  <c r="G40" i="9"/>
  <c r="H40" i="9"/>
  <c r="M58" i="8"/>
  <c r="I58" i="8"/>
  <c r="J58" i="8"/>
  <c r="L58" i="8"/>
  <c r="C58" i="8"/>
  <c r="D58" i="8"/>
  <c r="F58" i="8"/>
  <c r="G58" i="8"/>
  <c r="N58" i="8"/>
  <c r="B59" i="8"/>
  <c r="A60" i="8"/>
  <c r="H59" i="8"/>
  <c r="E59" i="8"/>
  <c r="K59" i="8"/>
  <c r="H29" i="5"/>
  <c r="D30" i="5"/>
  <c r="C30" i="5"/>
  <c r="A32" i="5"/>
  <c r="E31" i="5"/>
  <c r="B31" i="5"/>
  <c r="F30" i="5"/>
  <c r="G30" i="5"/>
  <c r="I28" i="32"/>
  <c r="B30" i="32"/>
  <c r="F30" i="32"/>
  <c r="A31" i="32"/>
  <c r="G29" i="32"/>
  <c r="H29" i="32"/>
  <c r="E29" i="32"/>
  <c r="C29" i="32"/>
  <c r="D29" i="32" s="1"/>
  <c r="B56" i="10" l="1"/>
  <c r="A57" i="10"/>
  <c r="H56" i="10"/>
  <c r="K56" i="10"/>
  <c r="E56" i="10"/>
  <c r="N55" i="10"/>
  <c r="D55" i="10"/>
  <c r="F55" i="10"/>
  <c r="I55" i="10"/>
  <c r="J55" i="10"/>
  <c r="L55" i="10"/>
  <c r="M55" i="10"/>
  <c r="C55" i="10"/>
  <c r="G55" i="10"/>
  <c r="F41" i="9"/>
  <c r="G41" i="9"/>
  <c r="H41" i="9"/>
  <c r="A43" i="9"/>
  <c r="B42" i="9"/>
  <c r="E42" i="9"/>
  <c r="C41" i="9"/>
  <c r="D41" i="9"/>
  <c r="B60" i="8"/>
  <c r="E60" i="8"/>
  <c r="K60" i="8"/>
  <c r="H60" i="8"/>
  <c r="A61" i="8"/>
  <c r="C59" i="8"/>
  <c r="D59" i="8"/>
  <c r="F59" i="8"/>
  <c r="L59" i="8"/>
  <c r="M59" i="8"/>
  <c r="N59" i="8"/>
  <c r="G59" i="8"/>
  <c r="I59" i="8"/>
  <c r="J59" i="8"/>
  <c r="H30" i="5"/>
  <c r="C31" i="5"/>
  <c r="D31" i="5"/>
  <c r="F31" i="5"/>
  <c r="G31" i="5"/>
  <c r="A33" i="5"/>
  <c r="B32" i="5"/>
  <c r="E32" i="5"/>
  <c r="I29" i="32"/>
  <c r="E30" i="32"/>
  <c r="C30" i="32"/>
  <c r="D30" i="32" s="1"/>
  <c r="B31" i="32"/>
  <c r="F31" i="32"/>
  <c r="A32" i="32"/>
  <c r="H30" i="32"/>
  <c r="G30" i="32"/>
  <c r="B57" i="10" l="1"/>
  <c r="E57" i="10"/>
  <c r="H57" i="10"/>
  <c r="K57" i="10"/>
  <c r="A58" i="10"/>
  <c r="L56" i="10"/>
  <c r="I56" i="10"/>
  <c r="M56" i="10"/>
  <c r="D56" i="10"/>
  <c r="G56" i="10"/>
  <c r="J56" i="10"/>
  <c r="F56" i="10"/>
  <c r="N56" i="10"/>
  <c r="C56" i="10"/>
  <c r="H42" i="9"/>
  <c r="F42" i="9"/>
  <c r="G42" i="9"/>
  <c r="C42" i="9"/>
  <c r="D42" i="9"/>
  <c r="B43" i="9"/>
  <c r="E43" i="9"/>
  <c r="A44" i="9"/>
  <c r="E61" i="8"/>
  <c r="H61" i="8"/>
  <c r="K61" i="8"/>
  <c r="A62" i="8"/>
  <c r="B61" i="8"/>
  <c r="C60" i="8"/>
  <c r="L60" i="8"/>
  <c r="M60" i="8"/>
  <c r="F60" i="8"/>
  <c r="N60" i="8"/>
  <c r="D60" i="8"/>
  <c r="I60" i="8"/>
  <c r="G60" i="8"/>
  <c r="J60" i="8"/>
  <c r="H31" i="5"/>
  <c r="F32" i="5"/>
  <c r="G32" i="5"/>
  <c r="C32" i="5"/>
  <c r="D32" i="5"/>
  <c r="A34" i="5"/>
  <c r="B33" i="5"/>
  <c r="E33" i="5"/>
  <c r="I30" i="32"/>
  <c r="B32" i="32"/>
  <c r="F32" i="32"/>
  <c r="A33" i="32"/>
  <c r="G31" i="32"/>
  <c r="H31" i="32"/>
  <c r="E31" i="32"/>
  <c r="C31" i="32"/>
  <c r="D31" i="32" s="1"/>
  <c r="A59" i="10" l="1"/>
  <c r="E58" i="10"/>
  <c r="B58" i="10"/>
  <c r="H58" i="10"/>
  <c r="K58" i="10"/>
  <c r="M57" i="10"/>
  <c r="N57" i="10"/>
  <c r="C57" i="10"/>
  <c r="D57" i="10"/>
  <c r="G57" i="10"/>
  <c r="I57" i="10"/>
  <c r="L57" i="10"/>
  <c r="F57" i="10"/>
  <c r="J57" i="10"/>
  <c r="E44" i="9"/>
  <c r="A45" i="9"/>
  <c r="B44" i="9"/>
  <c r="C43" i="9"/>
  <c r="D43" i="9"/>
  <c r="F43" i="9"/>
  <c r="G43" i="9"/>
  <c r="H43" i="9"/>
  <c r="C61" i="8"/>
  <c r="F61" i="8"/>
  <c r="G61" i="8"/>
  <c r="J61" i="8"/>
  <c r="L61" i="8"/>
  <c r="M61" i="8"/>
  <c r="N61" i="8"/>
  <c r="I61" i="8"/>
  <c r="D61" i="8"/>
  <c r="E62" i="8"/>
  <c r="A63" i="8"/>
  <c r="H62" i="8"/>
  <c r="B62" i="8"/>
  <c r="K62" i="8"/>
  <c r="H32" i="5"/>
  <c r="F33" i="5"/>
  <c r="G33" i="5"/>
  <c r="A35" i="5"/>
  <c r="B34" i="5"/>
  <c r="E34" i="5"/>
  <c r="D33" i="5"/>
  <c r="C33" i="5"/>
  <c r="I31" i="32"/>
  <c r="E32" i="32"/>
  <c r="C32" i="32"/>
  <c r="D32" i="32" s="1"/>
  <c r="H32" i="32"/>
  <c r="G32" i="32"/>
  <c r="F33" i="32"/>
  <c r="B33" i="32"/>
  <c r="A34" i="32"/>
  <c r="D58" i="10" l="1"/>
  <c r="F58" i="10"/>
  <c r="C58" i="10"/>
  <c r="G58" i="10"/>
  <c r="N58" i="10"/>
  <c r="I58" i="10"/>
  <c r="J58" i="10"/>
  <c r="L58" i="10"/>
  <c r="M58" i="10"/>
  <c r="B59" i="10"/>
  <c r="H59" i="10"/>
  <c r="E59" i="10"/>
  <c r="K59" i="10"/>
  <c r="A60" i="10"/>
  <c r="C44" i="9"/>
  <c r="D44" i="9"/>
  <c r="B45" i="9"/>
  <c r="E45" i="9"/>
  <c r="A46" i="9"/>
  <c r="H44" i="9"/>
  <c r="F44" i="9"/>
  <c r="G44" i="9"/>
  <c r="L62" i="8"/>
  <c r="M62" i="8"/>
  <c r="D62" i="8"/>
  <c r="F62" i="8"/>
  <c r="I62" i="8"/>
  <c r="C62" i="8"/>
  <c r="G62" i="8"/>
  <c r="J62" i="8"/>
  <c r="N62" i="8"/>
  <c r="K63" i="8"/>
  <c r="A64" i="8"/>
  <c r="B63" i="8"/>
  <c r="E63" i="8"/>
  <c r="H63" i="8"/>
  <c r="H33" i="5"/>
  <c r="G34" i="5"/>
  <c r="F34" i="5"/>
  <c r="C34" i="5"/>
  <c r="D34" i="5"/>
  <c r="A36" i="5"/>
  <c r="B35" i="5"/>
  <c r="E35" i="5"/>
  <c r="I32" i="32"/>
  <c r="B34" i="32"/>
  <c r="F34" i="32"/>
  <c r="A35" i="32"/>
  <c r="C33" i="32"/>
  <c r="D33" i="32" s="1"/>
  <c r="E33" i="32"/>
  <c r="H33" i="32"/>
  <c r="G33" i="32"/>
  <c r="F59" i="10" l="1"/>
  <c r="D59" i="10"/>
  <c r="J59" i="10"/>
  <c r="G59" i="10"/>
  <c r="C59" i="10"/>
  <c r="L59" i="10"/>
  <c r="M59" i="10"/>
  <c r="I59" i="10"/>
  <c r="N59" i="10"/>
  <c r="H60" i="10"/>
  <c r="A61" i="10"/>
  <c r="K60" i="10"/>
  <c r="B60" i="10"/>
  <c r="E60" i="10"/>
  <c r="A47" i="9"/>
  <c r="B46" i="9"/>
  <c r="E46" i="9"/>
  <c r="F45" i="9"/>
  <c r="G45" i="9"/>
  <c r="H45" i="9"/>
  <c r="C45" i="9"/>
  <c r="D45" i="9"/>
  <c r="G63" i="8"/>
  <c r="I63" i="8"/>
  <c r="J63" i="8"/>
  <c r="L63" i="8"/>
  <c r="C63" i="8"/>
  <c r="D63" i="8"/>
  <c r="F63" i="8"/>
  <c r="N63" i="8"/>
  <c r="M63" i="8"/>
  <c r="H64" i="8"/>
  <c r="E64" i="8"/>
  <c r="B64" i="8"/>
  <c r="K64" i="8"/>
  <c r="A65" i="8"/>
  <c r="H34" i="5"/>
  <c r="F35" i="5"/>
  <c r="G35" i="5"/>
  <c r="B36" i="5"/>
  <c r="E36" i="5"/>
  <c r="A37" i="5"/>
  <c r="C35" i="5"/>
  <c r="D35" i="5"/>
  <c r="I33" i="32"/>
  <c r="F35" i="32"/>
  <c r="B35" i="32"/>
  <c r="A36" i="32"/>
  <c r="G34" i="32"/>
  <c r="H34" i="32"/>
  <c r="C34" i="32"/>
  <c r="D34" i="32" s="1"/>
  <c r="E34" i="32"/>
  <c r="J60" i="10" l="1"/>
  <c r="N60" i="10"/>
  <c r="L60" i="10"/>
  <c r="M60" i="10"/>
  <c r="F60" i="10"/>
  <c r="C60" i="10"/>
  <c r="I60" i="10"/>
  <c r="G60" i="10"/>
  <c r="D60" i="10"/>
  <c r="A62" i="10"/>
  <c r="E61" i="10"/>
  <c r="H61" i="10"/>
  <c r="B61" i="10"/>
  <c r="K61" i="10"/>
  <c r="F46" i="9"/>
  <c r="G46" i="9"/>
  <c r="H46" i="9"/>
  <c r="C46" i="9"/>
  <c r="D46" i="9"/>
  <c r="B47" i="9"/>
  <c r="E47" i="9"/>
  <c r="A48" i="9"/>
  <c r="K65" i="8"/>
  <c r="A66" i="8"/>
  <c r="H65" i="8"/>
  <c r="E65" i="8"/>
  <c r="B65" i="8"/>
  <c r="I64" i="8"/>
  <c r="F64" i="8"/>
  <c r="G64" i="8"/>
  <c r="D64" i="8"/>
  <c r="J64" i="8"/>
  <c r="C64" i="8"/>
  <c r="L64" i="8"/>
  <c r="N64" i="8"/>
  <c r="M64" i="8"/>
  <c r="H35" i="5"/>
  <c r="A38" i="5"/>
  <c r="B37" i="5"/>
  <c r="E37" i="5"/>
  <c r="D36" i="5"/>
  <c r="C36" i="5"/>
  <c r="F36" i="5"/>
  <c r="G36" i="5"/>
  <c r="I34" i="32"/>
  <c r="F36" i="32"/>
  <c r="B36" i="32"/>
  <c r="A37" i="32"/>
  <c r="C35" i="32"/>
  <c r="D35" i="32" s="1"/>
  <c r="E35" i="32"/>
  <c r="G35" i="32"/>
  <c r="H35" i="32"/>
  <c r="F61" i="10" l="1"/>
  <c r="J61" i="10"/>
  <c r="M61" i="10"/>
  <c r="D61" i="10"/>
  <c r="G61" i="10"/>
  <c r="C61" i="10"/>
  <c r="I61" i="10"/>
  <c r="L61" i="10"/>
  <c r="N61" i="10"/>
  <c r="B62" i="10"/>
  <c r="K62" i="10"/>
  <c r="A63" i="10"/>
  <c r="E62" i="10"/>
  <c r="H62" i="10"/>
  <c r="C47" i="9"/>
  <c r="D47" i="9"/>
  <c r="F47" i="9"/>
  <c r="G47" i="9"/>
  <c r="H47" i="9"/>
  <c r="E48" i="9"/>
  <c r="A49" i="9"/>
  <c r="B48" i="9"/>
  <c r="M65" i="8"/>
  <c r="N65" i="8"/>
  <c r="I65" i="8"/>
  <c r="L65" i="8"/>
  <c r="G65" i="8"/>
  <c r="J65" i="8"/>
  <c r="D65" i="8"/>
  <c r="C65" i="8"/>
  <c r="F65" i="8"/>
  <c r="B66" i="8"/>
  <c r="E66" i="8"/>
  <c r="K66" i="8"/>
  <c r="A67" i="8"/>
  <c r="H66" i="8"/>
  <c r="H36" i="5"/>
  <c r="F37" i="5"/>
  <c r="H37" i="5"/>
  <c r="G37" i="5"/>
  <c r="D37" i="5"/>
  <c r="C37" i="5"/>
  <c r="E38" i="5"/>
  <c r="B38" i="5"/>
  <c r="A39" i="5"/>
  <c r="I35" i="32"/>
  <c r="F37" i="32"/>
  <c r="B37" i="32"/>
  <c r="A38" i="32"/>
  <c r="E36" i="32"/>
  <c r="C36" i="32"/>
  <c r="D36" i="32" s="1"/>
  <c r="G36" i="32"/>
  <c r="H36" i="32"/>
  <c r="L62" i="10" l="1"/>
  <c r="N62" i="10"/>
  <c r="D62" i="10"/>
  <c r="F62" i="10"/>
  <c r="M62" i="10"/>
  <c r="I62" i="10"/>
  <c r="J62" i="10"/>
  <c r="C62" i="10"/>
  <c r="G62" i="10"/>
  <c r="A64" i="10"/>
  <c r="E63" i="10"/>
  <c r="B63" i="10"/>
  <c r="H63" i="10"/>
  <c r="K63" i="10"/>
  <c r="A50" i="9"/>
  <c r="E49" i="9"/>
  <c r="B49" i="9"/>
  <c r="C48" i="9"/>
  <c r="D48" i="9"/>
  <c r="H48" i="9"/>
  <c r="F48" i="9"/>
  <c r="G48" i="9"/>
  <c r="A68" i="8"/>
  <c r="E67" i="8"/>
  <c r="K67" i="8"/>
  <c r="B67" i="8"/>
  <c r="H67" i="8"/>
  <c r="M66" i="8"/>
  <c r="I66" i="8"/>
  <c r="J66" i="8"/>
  <c r="L66" i="8"/>
  <c r="C66" i="8"/>
  <c r="D66" i="8"/>
  <c r="N66" i="8"/>
  <c r="G66" i="8"/>
  <c r="F66" i="8"/>
  <c r="H38" i="5"/>
  <c r="F38" i="5"/>
  <c r="G38" i="5"/>
  <c r="C38" i="5"/>
  <c r="D38" i="5"/>
  <c r="E39" i="5"/>
  <c r="B39" i="5"/>
  <c r="A40" i="5"/>
  <c r="I36" i="32"/>
  <c r="B38" i="32"/>
  <c r="F38" i="32"/>
  <c r="A39" i="32"/>
  <c r="C37" i="32"/>
  <c r="D37" i="32" s="1"/>
  <c r="E37" i="32"/>
  <c r="H37" i="32"/>
  <c r="G37" i="32"/>
  <c r="J63" i="10" l="1"/>
  <c r="N63" i="10"/>
  <c r="C63" i="10"/>
  <c r="D63" i="10"/>
  <c r="G63" i="10"/>
  <c r="I63" i="10"/>
  <c r="M63" i="10"/>
  <c r="F63" i="10"/>
  <c r="L63" i="10"/>
  <c r="B64" i="10"/>
  <c r="E64" i="10"/>
  <c r="H64" i="10"/>
  <c r="K64" i="10"/>
  <c r="A65" i="10"/>
  <c r="C49" i="9"/>
  <c r="D49" i="9"/>
  <c r="F49" i="9"/>
  <c r="G49" i="9"/>
  <c r="H49" i="9"/>
  <c r="A51" i="9"/>
  <c r="B50" i="9"/>
  <c r="E50" i="9"/>
  <c r="C67" i="8"/>
  <c r="D67" i="8"/>
  <c r="J67" i="8"/>
  <c r="L67" i="8"/>
  <c r="M67" i="8"/>
  <c r="N67" i="8"/>
  <c r="F67" i="8"/>
  <c r="G67" i="8"/>
  <c r="I67" i="8"/>
  <c r="E68" i="8"/>
  <c r="H68" i="8"/>
  <c r="K68" i="8"/>
  <c r="B68" i="8"/>
  <c r="A69" i="8"/>
  <c r="B40" i="5"/>
  <c r="E40" i="5"/>
  <c r="A41" i="5"/>
  <c r="F39" i="5"/>
  <c r="G39" i="5"/>
  <c r="H39" i="5"/>
  <c r="C39" i="5"/>
  <c r="D39" i="5"/>
  <c r="I37" i="32"/>
  <c r="E38" i="32"/>
  <c r="C38" i="32"/>
  <c r="D38" i="32" s="1"/>
  <c r="H38" i="32"/>
  <c r="G38" i="32"/>
  <c r="F39" i="32"/>
  <c r="B39" i="32"/>
  <c r="A40" i="32"/>
  <c r="B65" i="10" l="1"/>
  <c r="E65" i="10"/>
  <c r="H65" i="10"/>
  <c r="K65" i="10"/>
  <c r="A66" i="10"/>
  <c r="G64" i="10"/>
  <c r="J64" i="10"/>
  <c r="L64" i="10"/>
  <c r="N64" i="10"/>
  <c r="F64" i="10"/>
  <c r="C64" i="10"/>
  <c r="D64" i="10"/>
  <c r="I64" i="10"/>
  <c r="M64" i="10"/>
  <c r="H50" i="9"/>
  <c r="G50" i="9"/>
  <c r="F50" i="9"/>
  <c r="B51" i="9"/>
  <c r="E51" i="9"/>
  <c r="A52" i="9"/>
  <c r="C50" i="9"/>
  <c r="D50" i="9"/>
  <c r="C68" i="8"/>
  <c r="D68" i="8"/>
  <c r="F68" i="8"/>
  <c r="I68" i="8"/>
  <c r="J68" i="8"/>
  <c r="L68" i="8"/>
  <c r="G68" i="8"/>
  <c r="N68" i="8"/>
  <c r="M68" i="8"/>
  <c r="A70" i="8"/>
  <c r="E69" i="8"/>
  <c r="H69" i="8"/>
  <c r="B69" i="8"/>
  <c r="K69" i="8"/>
  <c r="A42" i="5"/>
  <c r="B41" i="5"/>
  <c r="E41" i="5"/>
  <c r="G40" i="5"/>
  <c r="H40" i="5"/>
  <c r="F40" i="5"/>
  <c r="D40" i="5"/>
  <c r="C40" i="5"/>
  <c r="I38" i="32"/>
  <c r="F40" i="32"/>
  <c r="B40" i="32"/>
  <c r="A41" i="32"/>
  <c r="C39" i="32"/>
  <c r="D39" i="32" s="1"/>
  <c r="E39" i="32"/>
  <c r="H39" i="32"/>
  <c r="G39" i="32"/>
  <c r="A67" i="10" l="1"/>
  <c r="E66" i="10"/>
  <c r="K66" i="10"/>
  <c r="B66" i="10"/>
  <c r="H66" i="10"/>
  <c r="D65" i="10"/>
  <c r="N65" i="10"/>
  <c r="G65" i="10"/>
  <c r="I65" i="10"/>
  <c r="L65" i="10"/>
  <c r="M65" i="10"/>
  <c r="F65" i="10"/>
  <c r="C65" i="10"/>
  <c r="J65" i="10"/>
  <c r="F51" i="9"/>
  <c r="G51" i="9"/>
  <c r="H51" i="9"/>
  <c r="C51" i="9"/>
  <c r="D51" i="9"/>
  <c r="E52" i="9"/>
  <c r="B52" i="9"/>
  <c r="A53" i="9"/>
  <c r="C69" i="8"/>
  <c r="M69" i="8"/>
  <c r="N69" i="8"/>
  <c r="D69" i="8"/>
  <c r="F69" i="8"/>
  <c r="J69" i="8"/>
  <c r="I69" i="8"/>
  <c r="G69" i="8"/>
  <c r="L69" i="8"/>
  <c r="E70" i="8"/>
  <c r="H70" i="8"/>
  <c r="A71" i="8"/>
  <c r="K70" i="8"/>
  <c r="B70" i="8"/>
  <c r="C41" i="5"/>
  <c r="D41" i="5"/>
  <c r="G41" i="5"/>
  <c r="H41" i="5"/>
  <c r="F41" i="5"/>
  <c r="A43" i="5"/>
  <c r="B42" i="5"/>
  <c r="E42" i="5"/>
  <c r="I39" i="32"/>
  <c r="H40" i="32"/>
  <c r="G40" i="32"/>
  <c r="F41" i="32"/>
  <c r="B41" i="32"/>
  <c r="A42" i="32"/>
  <c r="E40" i="32"/>
  <c r="C40" i="32"/>
  <c r="D40" i="32" s="1"/>
  <c r="D66" i="10" l="1"/>
  <c r="N66" i="10"/>
  <c r="F66" i="10"/>
  <c r="G66" i="10"/>
  <c r="I66" i="10"/>
  <c r="J66" i="10"/>
  <c r="C66" i="10"/>
  <c r="L66" i="10"/>
  <c r="M66" i="10"/>
  <c r="H67" i="10"/>
  <c r="B67" i="10"/>
  <c r="K67" i="10"/>
  <c r="A68" i="10"/>
  <c r="E67" i="10"/>
  <c r="C52" i="9"/>
  <c r="D52" i="9"/>
  <c r="H52" i="9"/>
  <c r="F52" i="9"/>
  <c r="G52" i="9"/>
  <c r="B53" i="9"/>
  <c r="A54" i="9"/>
  <c r="E53" i="9"/>
  <c r="G70" i="8"/>
  <c r="I70" i="8"/>
  <c r="J70" i="8"/>
  <c r="L70" i="8"/>
  <c r="M70" i="8"/>
  <c r="N70" i="8"/>
  <c r="F70" i="8"/>
  <c r="C70" i="8"/>
  <c r="D70" i="8"/>
  <c r="E71" i="8"/>
  <c r="H71" i="8"/>
  <c r="K71" i="8"/>
  <c r="B71" i="8"/>
  <c r="A72" i="8"/>
  <c r="G42" i="5"/>
  <c r="F42" i="5"/>
  <c r="H42" i="5"/>
  <c r="C42" i="5"/>
  <c r="D42" i="5"/>
  <c r="B43" i="5"/>
  <c r="E43" i="5"/>
  <c r="A44" i="5"/>
  <c r="I40" i="32"/>
  <c r="H41" i="32"/>
  <c r="G41" i="32"/>
  <c r="F42" i="32"/>
  <c r="B42" i="32"/>
  <c r="A43" i="32"/>
  <c r="E41" i="32"/>
  <c r="C41" i="32"/>
  <c r="D41" i="32" s="1"/>
  <c r="F67" i="10" l="1"/>
  <c r="D67" i="10"/>
  <c r="G67" i="10"/>
  <c r="M67" i="10"/>
  <c r="I67" i="10"/>
  <c r="J67" i="10"/>
  <c r="L67" i="10"/>
  <c r="N67" i="10"/>
  <c r="C67" i="10"/>
  <c r="H68" i="10"/>
  <c r="B68" i="10"/>
  <c r="K68" i="10"/>
  <c r="E68" i="10"/>
  <c r="A69" i="10"/>
  <c r="G53" i="9"/>
  <c r="H53" i="9"/>
  <c r="F53" i="9"/>
  <c r="A55" i="9"/>
  <c r="E54" i="9"/>
  <c r="B54" i="9"/>
  <c r="C53" i="9"/>
  <c r="D53" i="9"/>
  <c r="K72" i="8"/>
  <c r="A73" i="8"/>
  <c r="E72" i="8"/>
  <c r="H72" i="8"/>
  <c r="B72" i="8"/>
  <c r="G71" i="8"/>
  <c r="F71" i="8"/>
  <c r="I71" i="8"/>
  <c r="C71" i="8"/>
  <c r="D71" i="8"/>
  <c r="J71" i="8"/>
  <c r="L71" i="8"/>
  <c r="M71" i="8"/>
  <c r="N71" i="8"/>
  <c r="B44" i="5"/>
  <c r="E44" i="5"/>
  <c r="A45" i="5"/>
  <c r="C43" i="5"/>
  <c r="D43" i="5"/>
  <c r="F43" i="5"/>
  <c r="G43" i="5"/>
  <c r="H43" i="5"/>
  <c r="I41" i="32"/>
  <c r="F43" i="32"/>
  <c r="B43" i="32"/>
  <c r="A44" i="32"/>
  <c r="C42" i="32"/>
  <c r="D42" i="32" s="1"/>
  <c r="E42" i="32"/>
  <c r="H42" i="32"/>
  <c r="G42" i="32"/>
  <c r="K69" i="10" l="1"/>
  <c r="A70" i="10"/>
  <c r="E69" i="10"/>
  <c r="H69" i="10"/>
  <c r="B69" i="10"/>
  <c r="D68" i="10"/>
  <c r="F68" i="10"/>
  <c r="G68" i="10"/>
  <c r="I68" i="10"/>
  <c r="L68" i="10"/>
  <c r="M68" i="10"/>
  <c r="C68" i="10"/>
  <c r="J68" i="10"/>
  <c r="N68" i="10"/>
  <c r="F54" i="9"/>
  <c r="G54" i="9"/>
  <c r="H54" i="9"/>
  <c r="B55" i="9"/>
  <c r="E55" i="9"/>
  <c r="A56" i="9"/>
  <c r="D54" i="9"/>
  <c r="C54" i="9"/>
  <c r="I72" i="8"/>
  <c r="L72" i="8"/>
  <c r="M72" i="8"/>
  <c r="N72" i="8"/>
  <c r="J72" i="8"/>
  <c r="F72" i="8"/>
  <c r="G72" i="8"/>
  <c r="C72" i="8"/>
  <c r="D72" i="8"/>
  <c r="K73" i="8"/>
  <c r="B73" i="8"/>
  <c r="A74" i="8"/>
  <c r="H73" i="8"/>
  <c r="E73" i="8"/>
  <c r="A46" i="5"/>
  <c r="E45" i="5"/>
  <c r="B45" i="5"/>
  <c r="F44" i="5"/>
  <c r="G44" i="5"/>
  <c r="H44" i="5"/>
  <c r="D44" i="5"/>
  <c r="C44" i="5"/>
  <c r="I42" i="32"/>
  <c r="E43" i="32"/>
  <c r="C43" i="32"/>
  <c r="D43" i="32" s="1"/>
  <c r="B44" i="32"/>
  <c r="F44" i="32"/>
  <c r="A45" i="32"/>
  <c r="H43" i="32"/>
  <c r="G43" i="32"/>
  <c r="J69" i="10" l="1"/>
  <c r="L69" i="10"/>
  <c r="I69" i="10"/>
  <c r="N69" i="10"/>
  <c r="M69" i="10"/>
  <c r="F69" i="10"/>
  <c r="G69" i="10"/>
  <c r="C69" i="10"/>
  <c r="D69" i="10"/>
  <c r="H70" i="10"/>
  <c r="B70" i="10"/>
  <c r="K70" i="10"/>
  <c r="A71" i="10"/>
  <c r="E70" i="10"/>
  <c r="E56" i="9"/>
  <c r="B56" i="9"/>
  <c r="A57" i="9"/>
  <c r="F55" i="9"/>
  <c r="G55" i="9"/>
  <c r="H55" i="9"/>
  <c r="C55" i="9"/>
  <c r="D55" i="9"/>
  <c r="A75" i="8"/>
  <c r="B74" i="8"/>
  <c r="E74" i="8"/>
  <c r="K74" i="8"/>
  <c r="H74" i="8"/>
  <c r="D73" i="8"/>
  <c r="C73" i="8"/>
  <c r="L73" i="8"/>
  <c r="M73" i="8"/>
  <c r="N73" i="8"/>
  <c r="J73" i="8"/>
  <c r="I73" i="8"/>
  <c r="G73" i="8"/>
  <c r="F73" i="8"/>
  <c r="H45" i="5"/>
  <c r="F45" i="5"/>
  <c r="G45" i="5"/>
  <c r="C45" i="5"/>
  <c r="D45" i="5"/>
  <c r="B46" i="5"/>
  <c r="E46" i="5"/>
  <c r="A47" i="5"/>
  <c r="I43" i="32"/>
  <c r="B45" i="32"/>
  <c r="F45" i="32"/>
  <c r="A46" i="32"/>
  <c r="G44" i="32"/>
  <c r="H44" i="32"/>
  <c r="E44" i="32"/>
  <c r="C44" i="32"/>
  <c r="D44" i="32" s="1"/>
  <c r="B71" i="10" l="1"/>
  <c r="H71" i="10"/>
  <c r="K71" i="10"/>
  <c r="A72" i="10"/>
  <c r="E71" i="10"/>
  <c r="L70" i="10"/>
  <c r="D70" i="10"/>
  <c r="I70" i="10"/>
  <c r="J70" i="10"/>
  <c r="M70" i="10"/>
  <c r="F70" i="10"/>
  <c r="G70" i="10"/>
  <c r="N70" i="10"/>
  <c r="C70" i="10"/>
  <c r="B57" i="9"/>
  <c r="E57" i="9"/>
  <c r="A58" i="9"/>
  <c r="C56" i="9"/>
  <c r="D56" i="9"/>
  <c r="H56" i="9"/>
  <c r="G56" i="9"/>
  <c r="F56" i="9"/>
  <c r="M74" i="8"/>
  <c r="C74" i="8"/>
  <c r="I74" i="8"/>
  <c r="J74" i="8"/>
  <c r="N74" i="8"/>
  <c r="F74" i="8"/>
  <c r="G74" i="8"/>
  <c r="D74" i="8"/>
  <c r="L74" i="8"/>
  <c r="B75" i="8"/>
  <c r="A76" i="8"/>
  <c r="K75" i="8"/>
  <c r="E75" i="8"/>
  <c r="H75" i="8"/>
  <c r="B47" i="5"/>
  <c r="A48" i="5"/>
  <c r="E47" i="5"/>
  <c r="H46" i="5"/>
  <c r="F46" i="5"/>
  <c r="G46" i="5"/>
  <c r="C46" i="5"/>
  <c r="D46" i="5"/>
  <c r="I44" i="32"/>
  <c r="F46" i="32"/>
  <c r="B46" i="32"/>
  <c r="A47" i="32"/>
  <c r="H45" i="32"/>
  <c r="G45" i="32"/>
  <c r="E45" i="32"/>
  <c r="C45" i="32"/>
  <c r="D45" i="32" s="1"/>
  <c r="B72" i="10" l="1"/>
  <c r="E72" i="10"/>
  <c r="H72" i="10"/>
  <c r="A73" i="10"/>
  <c r="K72" i="10"/>
  <c r="N71" i="10"/>
  <c r="C71" i="10"/>
  <c r="G71" i="10"/>
  <c r="I71" i="10"/>
  <c r="J71" i="10"/>
  <c r="L71" i="10"/>
  <c r="M71" i="10"/>
  <c r="D71" i="10"/>
  <c r="F71" i="10"/>
  <c r="A59" i="9"/>
  <c r="E58" i="9"/>
  <c r="B58" i="9"/>
  <c r="F57" i="9"/>
  <c r="H57" i="9"/>
  <c r="G57" i="9"/>
  <c r="C57" i="9"/>
  <c r="D57" i="9"/>
  <c r="C75" i="8"/>
  <c r="D75" i="8"/>
  <c r="J75" i="8"/>
  <c r="L75" i="8"/>
  <c r="F75" i="8"/>
  <c r="G75" i="8"/>
  <c r="I75" i="8"/>
  <c r="M75" i="8"/>
  <c r="N75" i="8"/>
  <c r="A77" i="8"/>
  <c r="K76" i="8"/>
  <c r="B76" i="8"/>
  <c r="E76" i="8"/>
  <c r="H76" i="8"/>
  <c r="G47" i="5"/>
  <c r="F47" i="5"/>
  <c r="H47" i="5"/>
  <c r="A49" i="5"/>
  <c r="E48" i="5"/>
  <c r="B48" i="5"/>
  <c r="C47" i="5"/>
  <c r="D47" i="5"/>
  <c r="I45" i="32"/>
  <c r="B47" i="32"/>
  <c r="F47" i="32"/>
  <c r="A48" i="32"/>
  <c r="C46" i="32"/>
  <c r="D46" i="32" s="1"/>
  <c r="E46" i="32"/>
  <c r="H46" i="32"/>
  <c r="G46" i="32"/>
  <c r="B73" i="10" l="1"/>
  <c r="E73" i="10"/>
  <c r="K73" i="10"/>
  <c r="H73" i="10"/>
  <c r="A74" i="10"/>
  <c r="L72" i="10"/>
  <c r="J72" i="10"/>
  <c r="C72" i="10"/>
  <c r="D72" i="10"/>
  <c r="F72" i="10"/>
  <c r="G72" i="10"/>
  <c r="I72" i="10"/>
  <c r="M72" i="10"/>
  <c r="N72" i="10"/>
  <c r="D58" i="9"/>
  <c r="C58" i="9"/>
  <c r="F58" i="9"/>
  <c r="G58" i="9"/>
  <c r="H58" i="9"/>
  <c r="B59" i="9"/>
  <c r="E59" i="9"/>
  <c r="A60" i="9"/>
  <c r="L76" i="8"/>
  <c r="M76" i="8"/>
  <c r="C76" i="8"/>
  <c r="D76" i="8"/>
  <c r="G76" i="8"/>
  <c r="N76" i="8"/>
  <c r="J76" i="8"/>
  <c r="F76" i="8"/>
  <c r="I76" i="8"/>
  <c r="E77" i="8"/>
  <c r="H77" i="8"/>
  <c r="B77" i="8"/>
  <c r="A78" i="8"/>
  <c r="K77" i="8"/>
  <c r="C48" i="5"/>
  <c r="D48" i="5"/>
  <c r="G48" i="5"/>
  <c r="H48" i="5"/>
  <c r="F48" i="5"/>
  <c r="B49" i="5"/>
  <c r="E49" i="5"/>
  <c r="A50" i="5"/>
  <c r="I46" i="32"/>
  <c r="B48" i="32"/>
  <c r="F48" i="32"/>
  <c r="A49" i="32"/>
  <c r="H47" i="32"/>
  <c r="G47" i="32"/>
  <c r="C47" i="32"/>
  <c r="D47" i="32" s="1"/>
  <c r="E47" i="32"/>
  <c r="E74" i="10" l="1"/>
  <c r="K74" i="10"/>
  <c r="A75" i="10"/>
  <c r="B74" i="10"/>
  <c r="H74" i="10"/>
  <c r="I73" i="10"/>
  <c r="L73" i="10"/>
  <c r="F73" i="10"/>
  <c r="J73" i="10"/>
  <c r="M73" i="10"/>
  <c r="N73" i="10"/>
  <c r="C73" i="10"/>
  <c r="D73" i="10"/>
  <c r="G73" i="10"/>
  <c r="E60" i="9"/>
  <c r="B60" i="9"/>
  <c r="A61" i="9"/>
  <c r="C59" i="9"/>
  <c r="D59" i="9"/>
  <c r="G59" i="9"/>
  <c r="H59" i="9"/>
  <c r="F59" i="9"/>
  <c r="E78" i="8"/>
  <c r="H78" i="8"/>
  <c r="B78" i="8"/>
  <c r="A79" i="8"/>
  <c r="K78" i="8"/>
  <c r="C77" i="8"/>
  <c r="F77" i="8"/>
  <c r="G77" i="8"/>
  <c r="D77" i="8"/>
  <c r="I77" i="8"/>
  <c r="M77" i="8"/>
  <c r="L77" i="8"/>
  <c r="N77" i="8"/>
  <c r="J77" i="8"/>
  <c r="E50" i="5"/>
  <c r="A51" i="5"/>
  <c r="B50" i="5"/>
  <c r="H49" i="5"/>
  <c r="F49" i="5"/>
  <c r="G49" i="5"/>
  <c r="C49" i="5"/>
  <c r="D49" i="5"/>
  <c r="I47" i="32"/>
  <c r="F49" i="32"/>
  <c r="B49" i="32"/>
  <c r="A50" i="32"/>
  <c r="G48" i="32"/>
  <c r="H48" i="32"/>
  <c r="C48" i="32"/>
  <c r="D48" i="32" s="1"/>
  <c r="E48" i="32"/>
  <c r="D74" i="10" l="1"/>
  <c r="F74" i="10"/>
  <c r="M74" i="10"/>
  <c r="C74" i="10"/>
  <c r="G74" i="10"/>
  <c r="I74" i="10"/>
  <c r="J74" i="10"/>
  <c r="N74" i="10"/>
  <c r="L74" i="10"/>
  <c r="B75" i="10"/>
  <c r="E75" i="10"/>
  <c r="H75" i="10"/>
  <c r="A76" i="10"/>
  <c r="K75" i="10"/>
  <c r="E61" i="9"/>
  <c r="B61" i="9"/>
  <c r="A62" i="9"/>
  <c r="C60" i="9"/>
  <c r="D60" i="9"/>
  <c r="F60" i="9"/>
  <c r="H60" i="9"/>
  <c r="G60" i="9"/>
  <c r="K79" i="8"/>
  <c r="E79" i="8"/>
  <c r="B79" i="8"/>
  <c r="H79" i="8"/>
  <c r="A80" i="8"/>
  <c r="G78" i="8"/>
  <c r="I78" i="8"/>
  <c r="C78" i="8"/>
  <c r="D78" i="8"/>
  <c r="F78" i="8"/>
  <c r="J78" i="8"/>
  <c r="M78" i="8"/>
  <c r="N78" i="8"/>
  <c r="L78" i="8"/>
  <c r="D50" i="5"/>
  <c r="C50" i="5"/>
  <c r="A52" i="5"/>
  <c r="B51" i="5"/>
  <c r="E51" i="5"/>
  <c r="H50" i="5"/>
  <c r="F50" i="5"/>
  <c r="G50" i="5"/>
  <c r="I48" i="32"/>
  <c r="F50" i="32"/>
  <c r="B50" i="32"/>
  <c r="A51" i="32"/>
  <c r="C49" i="32"/>
  <c r="D49" i="32" s="1"/>
  <c r="E49" i="32"/>
  <c r="G49" i="32"/>
  <c r="H49" i="32"/>
  <c r="H76" i="10" l="1"/>
  <c r="K76" i="10"/>
  <c r="E76" i="10"/>
  <c r="A77" i="10"/>
  <c r="B76" i="10"/>
  <c r="F75" i="10"/>
  <c r="C75" i="10"/>
  <c r="D75" i="10"/>
  <c r="I75" i="10"/>
  <c r="L75" i="10"/>
  <c r="J75" i="10"/>
  <c r="G75" i="10"/>
  <c r="N75" i="10"/>
  <c r="M75" i="10"/>
  <c r="A63" i="9"/>
  <c r="E62" i="9"/>
  <c r="B62" i="9"/>
  <c r="C61" i="9"/>
  <c r="D61" i="9"/>
  <c r="F61" i="9"/>
  <c r="G61" i="9"/>
  <c r="H61" i="9"/>
  <c r="B80" i="8"/>
  <c r="A81" i="8"/>
  <c r="E80" i="8"/>
  <c r="H80" i="8"/>
  <c r="K80" i="8"/>
  <c r="G79" i="8"/>
  <c r="I79" i="8"/>
  <c r="J79" i="8"/>
  <c r="L79" i="8"/>
  <c r="M79" i="8"/>
  <c r="N79" i="8"/>
  <c r="F79" i="8"/>
  <c r="C79" i="8"/>
  <c r="D79" i="8"/>
  <c r="A53" i="5"/>
  <c r="B52" i="5"/>
  <c r="E52" i="5"/>
  <c r="G51" i="5"/>
  <c r="H51" i="5"/>
  <c r="F51" i="5"/>
  <c r="D51" i="5"/>
  <c r="C51" i="5"/>
  <c r="I49" i="32"/>
  <c r="F51" i="32"/>
  <c r="B51" i="32"/>
  <c r="A52" i="32"/>
  <c r="C50" i="32"/>
  <c r="D50" i="32" s="1"/>
  <c r="E50" i="32"/>
  <c r="H50" i="32"/>
  <c r="G50" i="32"/>
  <c r="J76" i="10" l="1"/>
  <c r="F76" i="10"/>
  <c r="D76" i="10"/>
  <c r="L76" i="10"/>
  <c r="M76" i="10"/>
  <c r="N76" i="10"/>
  <c r="C76" i="10"/>
  <c r="G76" i="10"/>
  <c r="I76" i="10"/>
  <c r="H77" i="10"/>
  <c r="E77" i="10"/>
  <c r="A78" i="10"/>
  <c r="K77" i="10"/>
  <c r="B77" i="10"/>
  <c r="C62" i="9"/>
  <c r="D62" i="9"/>
  <c r="F62" i="9"/>
  <c r="G62" i="9"/>
  <c r="H62" i="9"/>
  <c r="B63" i="9"/>
  <c r="E63" i="9"/>
  <c r="A64" i="9"/>
  <c r="K81" i="8"/>
  <c r="A82" i="8"/>
  <c r="E81" i="8"/>
  <c r="H81" i="8"/>
  <c r="B81" i="8"/>
  <c r="I80" i="8"/>
  <c r="C80" i="8"/>
  <c r="D80" i="8"/>
  <c r="N80" i="8"/>
  <c r="F80" i="8"/>
  <c r="J80" i="8"/>
  <c r="M80" i="8"/>
  <c r="G80" i="8"/>
  <c r="L80" i="8"/>
  <c r="D52" i="5"/>
  <c r="C52" i="5"/>
  <c r="H52" i="5"/>
  <c r="F52" i="5"/>
  <c r="G52" i="5"/>
  <c r="E53" i="5"/>
  <c r="A54" i="5"/>
  <c r="B53" i="5"/>
  <c r="I50" i="32"/>
  <c r="F52" i="32"/>
  <c r="B52" i="32"/>
  <c r="A53" i="32"/>
  <c r="E51" i="32"/>
  <c r="C51" i="32"/>
  <c r="D51" i="32" s="1"/>
  <c r="H51" i="32"/>
  <c r="G51" i="32"/>
  <c r="F77" i="10" l="1"/>
  <c r="J77" i="10"/>
  <c r="L77" i="10"/>
  <c r="N77" i="10"/>
  <c r="G77" i="10"/>
  <c r="I77" i="10"/>
  <c r="M77" i="10"/>
  <c r="C77" i="10"/>
  <c r="D77" i="10"/>
  <c r="B78" i="10"/>
  <c r="K78" i="10"/>
  <c r="A79" i="10"/>
  <c r="E78" i="10"/>
  <c r="H78" i="10"/>
  <c r="E64" i="9"/>
  <c r="A65" i="9"/>
  <c r="B64" i="9"/>
  <c r="F63" i="9"/>
  <c r="G63" i="9"/>
  <c r="H63" i="9"/>
  <c r="C63" i="9"/>
  <c r="D63" i="9"/>
  <c r="M81" i="8"/>
  <c r="N81" i="8"/>
  <c r="C81" i="8"/>
  <c r="D81" i="8"/>
  <c r="I81" i="8"/>
  <c r="J81" i="8"/>
  <c r="F81" i="8"/>
  <c r="L81" i="8"/>
  <c r="G81" i="8"/>
  <c r="B82" i="8"/>
  <c r="H82" i="8"/>
  <c r="K82" i="8"/>
  <c r="A83" i="8"/>
  <c r="E82" i="8"/>
  <c r="D53" i="5"/>
  <c r="C53" i="5"/>
  <c r="F53" i="5"/>
  <c r="H53" i="5"/>
  <c r="G53" i="5"/>
  <c r="B54" i="5"/>
  <c r="E54" i="5"/>
  <c r="A55" i="5"/>
  <c r="I51" i="32"/>
  <c r="F53" i="32"/>
  <c r="B53" i="32"/>
  <c r="A54" i="32"/>
  <c r="E52" i="32"/>
  <c r="C52" i="32"/>
  <c r="D52" i="32" s="1"/>
  <c r="H52" i="32"/>
  <c r="G52" i="32"/>
  <c r="E79" i="10" l="1"/>
  <c r="H79" i="10"/>
  <c r="A80" i="10"/>
  <c r="B79" i="10"/>
  <c r="K79" i="10"/>
  <c r="L78" i="10"/>
  <c r="N78" i="10"/>
  <c r="J78" i="10"/>
  <c r="M78" i="10"/>
  <c r="C78" i="10"/>
  <c r="D78" i="10"/>
  <c r="F78" i="10"/>
  <c r="G78" i="10"/>
  <c r="I78" i="10"/>
  <c r="C64" i="9"/>
  <c r="D64" i="9"/>
  <c r="B65" i="9"/>
  <c r="E65" i="9"/>
  <c r="A66" i="9"/>
  <c r="F64" i="9"/>
  <c r="G64" i="9"/>
  <c r="H64" i="9"/>
  <c r="M82" i="8"/>
  <c r="I82" i="8"/>
  <c r="J82" i="8"/>
  <c r="L82" i="8"/>
  <c r="G82" i="8"/>
  <c r="N82" i="8"/>
  <c r="C82" i="8"/>
  <c r="D82" i="8"/>
  <c r="F82" i="8"/>
  <c r="A84" i="8"/>
  <c r="B83" i="8"/>
  <c r="H83" i="8"/>
  <c r="K83" i="8"/>
  <c r="E83" i="8"/>
  <c r="C54" i="5"/>
  <c r="D54" i="5"/>
  <c r="E55" i="5"/>
  <c r="A56" i="5"/>
  <c r="B55" i="5"/>
  <c r="H54" i="5"/>
  <c r="F54" i="5"/>
  <c r="G54" i="5"/>
  <c r="I52" i="32"/>
  <c r="F54" i="32"/>
  <c r="B54" i="32"/>
  <c r="A55" i="32"/>
  <c r="E53" i="32"/>
  <c r="C53" i="32"/>
  <c r="D53" i="32" s="1"/>
  <c r="H53" i="32"/>
  <c r="G53" i="32"/>
  <c r="J79" i="10" l="1"/>
  <c r="N79" i="10"/>
  <c r="F79" i="10"/>
  <c r="G79" i="10"/>
  <c r="L79" i="10"/>
  <c r="M79" i="10"/>
  <c r="C79" i="10"/>
  <c r="D79" i="10"/>
  <c r="I79" i="10"/>
  <c r="H80" i="10"/>
  <c r="A81" i="10"/>
  <c r="E80" i="10"/>
  <c r="B80" i="10"/>
  <c r="K80" i="10"/>
  <c r="A67" i="9"/>
  <c r="E66" i="9"/>
  <c r="B66" i="9"/>
  <c r="G65" i="9"/>
  <c r="F65" i="9"/>
  <c r="H65" i="9"/>
  <c r="C65" i="9"/>
  <c r="D65" i="9"/>
  <c r="E84" i="8"/>
  <c r="B84" i="8"/>
  <c r="A85" i="8"/>
  <c r="K84" i="8"/>
  <c r="H84" i="8"/>
  <c r="M83" i="8"/>
  <c r="N83" i="8"/>
  <c r="C83" i="8"/>
  <c r="F83" i="8"/>
  <c r="I83" i="8"/>
  <c r="J83" i="8"/>
  <c r="D83" i="8"/>
  <c r="L83" i="8"/>
  <c r="G83" i="8"/>
  <c r="G55" i="5"/>
  <c r="F55" i="5"/>
  <c r="H55" i="5"/>
  <c r="D55" i="5"/>
  <c r="C55" i="5"/>
  <c r="E56" i="5"/>
  <c r="B56" i="5"/>
  <c r="A57" i="5"/>
  <c r="I53" i="32"/>
  <c r="A56" i="32"/>
  <c r="F55" i="32"/>
  <c r="B55" i="32"/>
  <c r="C54" i="32"/>
  <c r="D54" i="32" s="1"/>
  <c r="E54" i="32"/>
  <c r="G54" i="32"/>
  <c r="H54" i="32"/>
  <c r="B81" i="10" l="1"/>
  <c r="H81" i="10"/>
  <c r="K81" i="10"/>
  <c r="E81" i="10"/>
  <c r="A82" i="10"/>
  <c r="C80" i="10"/>
  <c r="F80" i="10"/>
  <c r="N80" i="10"/>
  <c r="D80" i="10"/>
  <c r="G80" i="10"/>
  <c r="I80" i="10"/>
  <c r="J80" i="10"/>
  <c r="L80" i="10"/>
  <c r="M80" i="10"/>
  <c r="C66" i="9"/>
  <c r="D66" i="9"/>
  <c r="F66" i="9"/>
  <c r="G66" i="9"/>
  <c r="H66" i="9"/>
  <c r="B67" i="9"/>
  <c r="E67" i="9"/>
  <c r="A68" i="9"/>
  <c r="B85" i="8"/>
  <c r="H85" i="8"/>
  <c r="K85" i="8"/>
  <c r="E85" i="8"/>
  <c r="A86" i="8"/>
  <c r="C84" i="8"/>
  <c r="D84" i="8"/>
  <c r="F84" i="8"/>
  <c r="G84" i="8"/>
  <c r="N84" i="8"/>
  <c r="I84" i="8"/>
  <c r="L84" i="8"/>
  <c r="M84" i="8"/>
  <c r="J84" i="8"/>
  <c r="E57" i="5"/>
  <c r="A58" i="5"/>
  <c r="B57" i="5"/>
  <c r="F56" i="5"/>
  <c r="G56" i="5"/>
  <c r="H56" i="5"/>
  <c r="D56" i="5"/>
  <c r="C56" i="5"/>
  <c r="I54" i="32"/>
  <c r="E55" i="32"/>
  <c r="C55" i="32"/>
  <c r="D55" i="32" s="1"/>
  <c r="G55" i="32"/>
  <c r="H55" i="32"/>
  <c r="F56" i="32"/>
  <c r="B56" i="32"/>
  <c r="A57" i="32"/>
  <c r="K82" i="10" l="1"/>
  <c r="H82" i="10"/>
  <c r="A83" i="10"/>
  <c r="E82" i="10"/>
  <c r="B82" i="10"/>
  <c r="D81" i="10"/>
  <c r="N81" i="10"/>
  <c r="C81" i="10"/>
  <c r="F81" i="10"/>
  <c r="G81" i="10"/>
  <c r="M81" i="10"/>
  <c r="L81" i="10"/>
  <c r="J81" i="10"/>
  <c r="I81" i="10"/>
  <c r="G67" i="9"/>
  <c r="H67" i="9"/>
  <c r="F67" i="9"/>
  <c r="E68" i="9"/>
  <c r="A69" i="9"/>
  <c r="B68" i="9"/>
  <c r="C67" i="9"/>
  <c r="D67" i="9"/>
  <c r="E86" i="8"/>
  <c r="H86" i="8"/>
  <c r="A87" i="8"/>
  <c r="B86" i="8"/>
  <c r="K86" i="8"/>
  <c r="C85" i="8"/>
  <c r="F85" i="8"/>
  <c r="G85" i="8"/>
  <c r="I85" i="8"/>
  <c r="D85" i="8"/>
  <c r="J85" i="8"/>
  <c r="L85" i="8"/>
  <c r="M85" i="8"/>
  <c r="N85" i="8"/>
  <c r="C57" i="5"/>
  <c r="D57" i="5"/>
  <c r="E58" i="5"/>
  <c r="A59" i="5"/>
  <c r="B58" i="5"/>
  <c r="G57" i="5"/>
  <c r="F57" i="5"/>
  <c r="H57" i="5"/>
  <c r="I55" i="32"/>
  <c r="E56" i="32"/>
  <c r="D56" i="32"/>
  <c r="C56" i="32"/>
  <c r="H56" i="32"/>
  <c r="G56" i="32"/>
  <c r="I56" i="32"/>
  <c r="B57" i="32"/>
  <c r="A58" i="32"/>
  <c r="F57" i="32"/>
  <c r="D82" i="10" l="1"/>
  <c r="N82" i="10"/>
  <c r="C82" i="10"/>
  <c r="G82" i="10"/>
  <c r="I82" i="10"/>
  <c r="M82" i="10"/>
  <c r="J82" i="10"/>
  <c r="L82" i="10"/>
  <c r="F82" i="10"/>
  <c r="H83" i="10"/>
  <c r="B83" i="10"/>
  <c r="E83" i="10"/>
  <c r="K83" i="10"/>
  <c r="A84" i="10"/>
  <c r="D68" i="9"/>
  <c r="C68" i="9"/>
  <c r="H68" i="9"/>
  <c r="F68" i="9"/>
  <c r="G68" i="9"/>
  <c r="E69" i="9"/>
  <c r="A70" i="9"/>
  <c r="B69" i="9"/>
  <c r="G86" i="8"/>
  <c r="I86" i="8"/>
  <c r="J86" i="8"/>
  <c r="N86" i="8"/>
  <c r="D86" i="8"/>
  <c r="F86" i="8"/>
  <c r="M86" i="8"/>
  <c r="C86" i="8"/>
  <c r="L86" i="8"/>
  <c r="B87" i="8"/>
  <c r="K87" i="8"/>
  <c r="E87" i="8"/>
  <c r="A88" i="8"/>
  <c r="H87" i="8"/>
  <c r="F58" i="5"/>
  <c r="H58" i="5"/>
  <c r="G58" i="5"/>
  <c r="D58" i="5"/>
  <c r="C58" i="5"/>
  <c r="E59" i="5"/>
  <c r="A60" i="5"/>
  <c r="B59" i="5"/>
  <c r="G57" i="32"/>
  <c r="I57" i="32"/>
  <c r="H57" i="32"/>
  <c r="F58" i="32"/>
  <c r="B58" i="32"/>
  <c r="A59" i="32"/>
  <c r="E57" i="32"/>
  <c r="D57" i="32"/>
  <c r="C57" i="32"/>
  <c r="F83" i="10" l="1"/>
  <c r="C83" i="10"/>
  <c r="G83" i="10"/>
  <c r="I83" i="10"/>
  <c r="J83" i="10"/>
  <c r="L83" i="10"/>
  <c r="M83" i="10"/>
  <c r="N83" i="10"/>
  <c r="D83" i="10"/>
  <c r="H84" i="10"/>
  <c r="A85" i="10"/>
  <c r="K84" i="10"/>
  <c r="E84" i="10"/>
  <c r="B84" i="10"/>
  <c r="F69" i="9"/>
  <c r="G69" i="9"/>
  <c r="H69" i="9"/>
  <c r="A71" i="9"/>
  <c r="B70" i="9"/>
  <c r="E70" i="9"/>
  <c r="D69" i="9"/>
  <c r="C69" i="9"/>
  <c r="K88" i="8"/>
  <c r="B88" i="8"/>
  <c r="E88" i="8"/>
  <c r="H88" i="8"/>
  <c r="A89" i="8"/>
  <c r="G87" i="8"/>
  <c r="L87" i="8"/>
  <c r="M87" i="8"/>
  <c r="N87" i="8"/>
  <c r="C87" i="8"/>
  <c r="F87" i="8"/>
  <c r="D87" i="8"/>
  <c r="I87" i="8"/>
  <c r="J87" i="8"/>
  <c r="D59" i="5"/>
  <c r="C59" i="5"/>
  <c r="F59" i="5"/>
  <c r="G59" i="5"/>
  <c r="H59" i="5"/>
  <c r="B60" i="5"/>
  <c r="E60" i="5"/>
  <c r="A61" i="5"/>
  <c r="D58" i="32"/>
  <c r="C58" i="32"/>
  <c r="E58" i="32"/>
  <c r="A60" i="32"/>
  <c r="F59" i="32"/>
  <c r="B59" i="32"/>
  <c r="I58" i="32"/>
  <c r="H58" i="32"/>
  <c r="G58" i="32"/>
  <c r="D84" i="10" l="1"/>
  <c r="G84" i="10"/>
  <c r="I84" i="10"/>
  <c r="J84" i="10"/>
  <c r="L84" i="10"/>
  <c r="M84" i="10"/>
  <c r="N84" i="10"/>
  <c r="F84" i="10"/>
  <c r="C84" i="10"/>
  <c r="E85" i="10"/>
  <c r="H85" i="10"/>
  <c r="K85" i="10"/>
  <c r="B85" i="10"/>
  <c r="A86" i="10"/>
  <c r="D70" i="9"/>
  <c r="C70" i="9"/>
  <c r="H70" i="9"/>
  <c r="F70" i="9"/>
  <c r="G70" i="9"/>
  <c r="B71" i="9"/>
  <c r="E71" i="9"/>
  <c r="A72" i="9"/>
  <c r="K89" i="8"/>
  <c r="A90" i="8"/>
  <c r="H89" i="8"/>
  <c r="E89" i="8"/>
  <c r="B89" i="8"/>
  <c r="I88" i="8"/>
  <c r="L88" i="8"/>
  <c r="M88" i="8"/>
  <c r="N88" i="8"/>
  <c r="C88" i="8"/>
  <c r="G88" i="8"/>
  <c r="J88" i="8"/>
  <c r="D88" i="8"/>
  <c r="F88" i="8"/>
  <c r="B61" i="5"/>
  <c r="A62" i="5"/>
  <c r="E61" i="5"/>
  <c r="C60" i="5"/>
  <c r="D60" i="5"/>
  <c r="G60" i="5"/>
  <c r="F60" i="5"/>
  <c r="H60" i="5"/>
  <c r="B60" i="32"/>
  <c r="F60" i="32"/>
  <c r="A61" i="32"/>
  <c r="E59" i="32"/>
  <c r="D59" i="32"/>
  <c r="C59" i="32"/>
  <c r="I59" i="32"/>
  <c r="H59" i="32"/>
  <c r="G59" i="32"/>
  <c r="H86" i="10" l="1"/>
  <c r="B86" i="10"/>
  <c r="E86" i="10"/>
  <c r="K86" i="10"/>
  <c r="A87" i="10"/>
  <c r="J85" i="10"/>
  <c r="L85" i="10"/>
  <c r="D85" i="10"/>
  <c r="I85" i="10"/>
  <c r="M85" i="10"/>
  <c r="C85" i="10"/>
  <c r="G85" i="10"/>
  <c r="N85" i="10"/>
  <c r="F85" i="10"/>
  <c r="E72" i="9"/>
  <c r="B72" i="9"/>
  <c r="A73" i="9"/>
  <c r="C71" i="9"/>
  <c r="D71" i="9"/>
  <c r="F71" i="9"/>
  <c r="G71" i="9"/>
  <c r="H71" i="9"/>
  <c r="J89" i="8"/>
  <c r="L89" i="8"/>
  <c r="M89" i="8"/>
  <c r="I89" i="8"/>
  <c r="N89" i="8"/>
  <c r="D89" i="8"/>
  <c r="G89" i="8"/>
  <c r="F89" i="8"/>
  <c r="C89" i="8"/>
  <c r="A91" i="8"/>
  <c r="B90" i="8"/>
  <c r="E90" i="8"/>
  <c r="K90" i="8"/>
  <c r="H90" i="8"/>
  <c r="F61" i="5"/>
  <c r="H61" i="5"/>
  <c r="G61" i="5"/>
  <c r="E62" i="5"/>
  <c r="B62" i="5"/>
  <c r="A63" i="5"/>
  <c r="D61" i="5"/>
  <c r="C61" i="5"/>
  <c r="B61" i="32"/>
  <c r="A62" i="32"/>
  <c r="F61" i="32"/>
  <c r="I60" i="32"/>
  <c r="H60" i="32"/>
  <c r="G60" i="32"/>
  <c r="D60" i="32"/>
  <c r="C60" i="32"/>
  <c r="E60" i="32"/>
  <c r="A88" i="10" l="1"/>
  <c r="H87" i="10"/>
  <c r="K87" i="10"/>
  <c r="B87" i="10"/>
  <c r="E87" i="10"/>
  <c r="L86" i="10"/>
  <c r="C86" i="10"/>
  <c r="D86" i="10"/>
  <c r="F86" i="10"/>
  <c r="G86" i="10"/>
  <c r="I86" i="10"/>
  <c r="J86" i="10"/>
  <c r="M86" i="10"/>
  <c r="N86" i="10"/>
  <c r="E73" i="9"/>
  <c r="A74" i="9"/>
  <c r="B73" i="9"/>
  <c r="D72" i="9"/>
  <c r="C72" i="9"/>
  <c r="F72" i="9"/>
  <c r="G72" i="9"/>
  <c r="H72" i="9"/>
  <c r="B91" i="8"/>
  <c r="A92" i="8"/>
  <c r="E91" i="8"/>
  <c r="H91" i="8"/>
  <c r="K91" i="8"/>
  <c r="M90" i="8"/>
  <c r="L90" i="8"/>
  <c r="N90" i="8"/>
  <c r="I90" i="8"/>
  <c r="J90" i="8"/>
  <c r="C90" i="8"/>
  <c r="D90" i="8"/>
  <c r="F90" i="8"/>
  <c r="G90" i="8"/>
  <c r="B63" i="5"/>
  <c r="E63" i="5"/>
  <c r="A64" i="5"/>
  <c r="D62" i="5"/>
  <c r="C62" i="5"/>
  <c r="F62" i="5"/>
  <c r="H62" i="5"/>
  <c r="G62" i="5"/>
  <c r="G61" i="32"/>
  <c r="H61" i="32"/>
  <c r="I61" i="32"/>
  <c r="A63" i="32"/>
  <c r="B62" i="32"/>
  <c r="F62" i="32"/>
  <c r="E61" i="32"/>
  <c r="C61" i="32"/>
  <c r="D61" i="32"/>
  <c r="N87" i="10" l="1"/>
  <c r="M87" i="10"/>
  <c r="L87" i="10"/>
  <c r="F87" i="10"/>
  <c r="G87" i="10"/>
  <c r="J87" i="10"/>
  <c r="C87" i="10"/>
  <c r="D87" i="10"/>
  <c r="I87" i="10"/>
  <c r="B88" i="10"/>
  <c r="E88" i="10"/>
  <c r="K88" i="10"/>
  <c r="H88" i="10"/>
  <c r="A89" i="10"/>
  <c r="C73" i="9"/>
  <c r="D73" i="9"/>
  <c r="A75" i="9"/>
  <c r="B74" i="9"/>
  <c r="E74" i="9"/>
  <c r="F73" i="9"/>
  <c r="G73" i="9"/>
  <c r="H73" i="9"/>
  <c r="H92" i="8"/>
  <c r="B92" i="8"/>
  <c r="E92" i="8"/>
  <c r="A93" i="8"/>
  <c r="K92" i="8"/>
  <c r="C91" i="8"/>
  <c r="D91" i="8"/>
  <c r="F91" i="8"/>
  <c r="N91" i="8"/>
  <c r="M91" i="8"/>
  <c r="I91" i="8"/>
  <c r="L91" i="8"/>
  <c r="G91" i="8"/>
  <c r="J91" i="8"/>
  <c r="B64" i="5"/>
  <c r="E64" i="5"/>
  <c r="A65" i="5"/>
  <c r="F63" i="5"/>
  <c r="H63" i="5"/>
  <c r="G63" i="5"/>
  <c r="C63" i="5"/>
  <c r="D63" i="5"/>
  <c r="I62" i="32"/>
  <c r="H62" i="32"/>
  <c r="G62" i="32"/>
  <c r="D62" i="32"/>
  <c r="C62" i="32"/>
  <c r="E62" i="32"/>
  <c r="A64" i="32"/>
  <c r="F63" i="32"/>
  <c r="B63" i="32"/>
  <c r="L88" i="10" l="1"/>
  <c r="D88" i="10"/>
  <c r="F88" i="10"/>
  <c r="M88" i="10"/>
  <c r="C88" i="10"/>
  <c r="G88" i="10"/>
  <c r="I88" i="10"/>
  <c r="J88" i="10"/>
  <c r="N88" i="10"/>
  <c r="B89" i="10"/>
  <c r="E89" i="10"/>
  <c r="H89" i="10"/>
  <c r="K89" i="10"/>
  <c r="A90" i="10"/>
  <c r="B75" i="9"/>
  <c r="E75" i="9"/>
  <c r="A76" i="9"/>
  <c r="F74" i="9"/>
  <c r="G74" i="9"/>
  <c r="H74" i="9"/>
  <c r="C74" i="9"/>
  <c r="D74" i="9"/>
  <c r="E93" i="8"/>
  <c r="H93" i="8"/>
  <c r="K93" i="8"/>
  <c r="A94" i="8"/>
  <c r="B93" i="8"/>
  <c r="G92" i="8"/>
  <c r="I92" i="8"/>
  <c r="C92" i="8"/>
  <c r="D92" i="8"/>
  <c r="F92" i="8"/>
  <c r="J92" i="8"/>
  <c r="L92" i="8"/>
  <c r="M92" i="8"/>
  <c r="N92" i="8"/>
  <c r="A66" i="5"/>
  <c r="B65" i="5"/>
  <c r="E65" i="5"/>
  <c r="F64" i="5"/>
  <c r="G64" i="5"/>
  <c r="H64" i="5"/>
  <c r="D64" i="5"/>
  <c r="C64" i="5"/>
  <c r="I63" i="32"/>
  <c r="H63" i="32"/>
  <c r="G63" i="32"/>
  <c r="C63" i="32"/>
  <c r="E63" i="32"/>
  <c r="D63" i="32"/>
  <c r="F64" i="32"/>
  <c r="B64" i="32"/>
  <c r="A65" i="32"/>
  <c r="B90" i="10" l="1"/>
  <c r="E90" i="10"/>
  <c r="H90" i="10"/>
  <c r="K90" i="10"/>
  <c r="A91" i="10"/>
  <c r="C89" i="10"/>
  <c r="D89" i="10"/>
  <c r="G89" i="10"/>
  <c r="L89" i="10"/>
  <c r="F89" i="10"/>
  <c r="I89" i="10"/>
  <c r="J89" i="10"/>
  <c r="M89" i="10"/>
  <c r="N89" i="10"/>
  <c r="E76" i="9"/>
  <c r="B76" i="9"/>
  <c r="A77" i="9"/>
  <c r="G75" i="9"/>
  <c r="H75" i="9"/>
  <c r="F75" i="9"/>
  <c r="C75" i="9"/>
  <c r="D75" i="9"/>
  <c r="C93" i="8"/>
  <c r="F93" i="8"/>
  <c r="G93" i="8"/>
  <c r="M93" i="8"/>
  <c r="N93" i="8"/>
  <c r="D93" i="8"/>
  <c r="I93" i="8"/>
  <c r="L93" i="8"/>
  <c r="J93" i="8"/>
  <c r="E94" i="8"/>
  <c r="B94" i="8"/>
  <c r="H94" i="8"/>
  <c r="A95" i="8"/>
  <c r="K94" i="8"/>
  <c r="F65" i="5"/>
  <c r="H65" i="5"/>
  <c r="G65" i="5"/>
  <c r="C65" i="5"/>
  <c r="D65" i="5"/>
  <c r="B66" i="5"/>
  <c r="E66" i="5"/>
  <c r="A67" i="5"/>
  <c r="F65" i="32"/>
  <c r="B65" i="32"/>
  <c r="A66" i="32"/>
  <c r="D64" i="32"/>
  <c r="C64" i="32"/>
  <c r="E64" i="32"/>
  <c r="H64" i="32"/>
  <c r="I64" i="32"/>
  <c r="G64" i="32"/>
  <c r="B91" i="10" l="1"/>
  <c r="K91" i="10"/>
  <c r="A92" i="10"/>
  <c r="E91" i="10"/>
  <c r="H91" i="10"/>
  <c r="D90" i="10"/>
  <c r="F90" i="10"/>
  <c r="I90" i="10"/>
  <c r="L90" i="10"/>
  <c r="N90" i="10"/>
  <c r="M90" i="10"/>
  <c r="C90" i="10"/>
  <c r="J90" i="10"/>
  <c r="G90" i="10"/>
  <c r="B77" i="9"/>
  <c r="E77" i="9"/>
  <c r="A78" i="9"/>
  <c r="C76" i="9"/>
  <c r="D76" i="9"/>
  <c r="H76" i="9"/>
  <c r="F76" i="9"/>
  <c r="G76" i="9"/>
  <c r="C94" i="8"/>
  <c r="D94" i="8"/>
  <c r="F94" i="8"/>
  <c r="G94" i="8"/>
  <c r="I94" i="8"/>
  <c r="J94" i="8"/>
  <c r="L94" i="8"/>
  <c r="M94" i="8"/>
  <c r="N94" i="8"/>
  <c r="K95" i="8"/>
  <c r="E95" i="8"/>
  <c r="H95" i="8"/>
  <c r="B95" i="8"/>
  <c r="A96" i="8"/>
  <c r="E67" i="5"/>
  <c r="A68" i="5"/>
  <c r="B67" i="5"/>
  <c r="G66" i="5"/>
  <c r="F66" i="5"/>
  <c r="H66" i="5"/>
  <c r="C66" i="5"/>
  <c r="D66" i="5"/>
  <c r="B66" i="32"/>
  <c r="A67" i="32"/>
  <c r="F66" i="32"/>
  <c r="E65" i="32"/>
  <c r="D65" i="32"/>
  <c r="C65" i="32"/>
  <c r="G65" i="32"/>
  <c r="H65" i="32"/>
  <c r="I65" i="32"/>
  <c r="H92" i="10" l="1"/>
  <c r="B92" i="10"/>
  <c r="E92" i="10"/>
  <c r="K92" i="10"/>
  <c r="A93" i="10"/>
  <c r="F91" i="10"/>
  <c r="D91" i="10"/>
  <c r="L91" i="10"/>
  <c r="M91" i="10"/>
  <c r="N91" i="10"/>
  <c r="I91" i="10"/>
  <c r="J91" i="10"/>
  <c r="C91" i="10"/>
  <c r="G91" i="10"/>
  <c r="A79" i="9"/>
  <c r="E78" i="9"/>
  <c r="B78" i="9"/>
  <c r="F77" i="9"/>
  <c r="G77" i="9"/>
  <c r="H77" i="9"/>
  <c r="C77" i="9"/>
  <c r="D77" i="9"/>
  <c r="K96" i="8"/>
  <c r="E96" i="8"/>
  <c r="H96" i="8"/>
  <c r="B96" i="8"/>
  <c r="A97" i="8"/>
  <c r="G95" i="8"/>
  <c r="I95" i="8"/>
  <c r="J95" i="8"/>
  <c r="L95" i="8"/>
  <c r="C95" i="8"/>
  <c r="D95" i="8"/>
  <c r="F95" i="8"/>
  <c r="M95" i="8"/>
  <c r="N95" i="8"/>
  <c r="D67" i="5"/>
  <c r="C67" i="5"/>
  <c r="B68" i="5"/>
  <c r="A69" i="5"/>
  <c r="E68" i="5"/>
  <c r="H67" i="5"/>
  <c r="F67" i="5"/>
  <c r="G67" i="5"/>
  <c r="G66" i="32"/>
  <c r="H66" i="32"/>
  <c r="I66" i="32"/>
  <c r="F67" i="32"/>
  <c r="B67" i="32"/>
  <c r="A68" i="32"/>
  <c r="E66" i="32"/>
  <c r="D66" i="32"/>
  <c r="C66" i="32"/>
  <c r="B93" i="10" l="1"/>
  <c r="H93" i="10"/>
  <c r="E93" i="10"/>
  <c r="K93" i="10"/>
  <c r="A94" i="10"/>
  <c r="J92" i="10"/>
  <c r="C92" i="10"/>
  <c r="D92" i="10"/>
  <c r="F92" i="10"/>
  <c r="G92" i="10"/>
  <c r="I92" i="10"/>
  <c r="L92" i="10"/>
  <c r="N92" i="10"/>
  <c r="M92" i="10"/>
  <c r="C78" i="9"/>
  <c r="D78" i="9"/>
  <c r="H78" i="9"/>
  <c r="F78" i="9"/>
  <c r="G78" i="9"/>
  <c r="B79" i="9"/>
  <c r="E79" i="9"/>
  <c r="A80" i="9"/>
  <c r="K97" i="8"/>
  <c r="A98" i="8"/>
  <c r="B97" i="8"/>
  <c r="H97" i="8"/>
  <c r="E97" i="8"/>
  <c r="I96" i="8"/>
  <c r="J96" i="8"/>
  <c r="M96" i="8"/>
  <c r="N96" i="8"/>
  <c r="F96" i="8"/>
  <c r="G96" i="8"/>
  <c r="C96" i="8"/>
  <c r="D96" i="8"/>
  <c r="L96" i="8"/>
  <c r="C68" i="5"/>
  <c r="D68" i="5"/>
  <c r="G68" i="5"/>
  <c r="H68" i="5"/>
  <c r="F68" i="5"/>
  <c r="A70" i="5"/>
  <c r="B69" i="5"/>
  <c r="E69" i="5"/>
  <c r="F68" i="32"/>
  <c r="B68" i="32"/>
  <c r="A69" i="32"/>
  <c r="E67" i="32"/>
  <c r="C67" i="32"/>
  <c r="D67" i="32"/>
  <c r="H67" i="32"/>
  <c r="G67" i="32"/>
  <c r="I67" i="32"/>
  <c r="B94" i="10" l="1"/>
  <c r="K94" i="10"/>
  <c r="E94" i="10"/>
  <c r="A95" i="10"/>
  <c r="H94" i="10"/>
  <c r="F93" i="10"/>
  <c r="J93" i="10"/>
  <c r="C93" i="10"/>
  <c r="G93" i="10"/>
  <c r="I93" i="10"/>
  <c r="M93" i="10"/>
  <c r="D93" i="10"/>
  <c r="L93" i="10"/>
  <c r="N93" i="10"/>
  <c r="E80" i="9"/>
  <c r="B80" i="9"/>
  <c r="A81" i="9"/>
  <c r="F79" i="9"/>
  <c r="G79" i="9"/>
  <c r="H79" i="9"/>
  <c r="C79" i="9"/>
  <c r="D79" i="9"/>
  <c r="M97" i="8"/>
  <c r="N97" i="8"/>
  <c r="C97" i="8"/>
  <c r="L97" i="8"/>
  <c r="D97" i="8"/>
  <c r="G97" i="8"/>
  <c r="I97" i="8"/>
  <c r="J97" i="8"/>
  <c r="F97" i="8"/>
  <c r="B98" i="8"/>
  <c r="E98" i="8"/>
  <c r="A99" i="8"/>
  <c r="H98" i="8"/>
  <c r="K98" i="8"/>
  <c r="F69" i="5"/>
  <c r="G69" i="5"/>
  <c r="H69" i="5"/>
  <c r="D69" i="5"/>
  <c r="C69" i="5"/>
  <c r="B70" i="5"/>
  <c r="E70" i="5"/>
  <c r="A71" i="5"/>
  <c r="A70" i="32"/>
  <c r="F69" i="32"/>
  <c r="B69" i="32"/>
  <c r="E68" i="32"/>
  <c r="D68" i="32"/>
  <c r="C68" i="32"/>
  <c r="G68" i="32"/>
  <c r="H68" i="32"/>
  <c r="I68" i="32"/>
  <c r="E95" i="10" l="1"/>
  <c r="H95" i="10"/>
  <c r="K95" i="10"/>
  <c r="A96" i="10"/>
  <c r="B95" i="10"/>
  <c r="L94" i="10"/>
  <c r="N94" i="10"/>
  <c r="M94" i="10"/>
  <c r="C94" i="10"/>
  <c r="D94" i="10"/>
  <c r="F94" i="10"/>
  <c r="G94" i="10"/>
  <c r="I94" i="10"/>
  <c r="J94" i="10"/>
  <c r="E81" i="9"/>
  <c r="B81" i="9"/>
  <c r="A82" i="9"/>
  <c r="C80" i="9"/>
  <c r="D80" i="9"/>
  <c r="F80" i="9"/>
  <c r="G80" i="9"/>
  <c r="H80" i="9"/>
  <c r="A100" i="8"/>
  <c r="B99" i="8"/>
  <c r="H99" i="8"/>
  <c r="E99" i="8"/>
  <c r="K99" i="8"/>
  <c r="M98" i="8"/>
  <c r="D98" i="8"/>
  <c r="F98" i="8"/>
  <c r="L98" i="8"/>
  <c r="N98" i="8"/>
  <c r="C98" i="8"/>
  <c r="G98" i="8"/>
  <c r="I98" i="8"/>
  <c r="J98" i="8"/>
  <c r="B71" i="5"/>
  <c r="E71" i="5"/>
  <c r="A72" i="5"/>
  <c r="G70" i="5"/>
  <c r="H70" i="5"/>
  <c r="F70" i="5"/>
  <c r="D70" i="5"/>
  <c r="C70" i="5"/>
  <c r="E69" i="32"/>
  <c r="C69" i="32"/>
  <c r="D69" i="32"/>
  <c r="I69" i="32"/>
  <c r="H69" i="32"/>
  <c r="G69" i="32"/>
  <c r="F70" i="32"/>
  <c r="A71" i="32"/>
  <c r="B70" i="32"/>
  <c r="J95" i="10" l="1"/>
  <c r="N95" i="10"/>
  <c r="L95" i="10"/>
  <c r="C95" i="10"/>
  <c r="D95" i="10"/>
  <c r="I95" i="10"/>
  <c r="F95" i="10"/>
  <c r="G95" i="10"/>
  <c r="M95" i="10"/>
  <c r="B96" i="10"/>
  <c r="E96" i="10"/>
  <c r="A97" i="10"/>
  <c r="H96" i="10"/>
  <c r="K96" i="10"/>
  <c r="A83" i="9"/>
  <c r="B82" i="9"/>
  <c r="E82" i="9"/>
  <c r="D81" i="9"/>
  <c r="C81" i="9"/>
  <c r="F81" i="9"/>
  <c r="G81" i="9"/>
  <c r="H81" i="9"/>
  <c r="F99" i="8"/>
  <c r="G99" i="8"/>
  <c r="N99" i="8"/>
  <c r="C99" i="8"/>
  <c r="D99" i="8"/>
  <c r="L99" i="8"/>
  <c r="M99" i="8"/>
  <c r="J99" i="8"/>
  <c r="I99" i="8"/>
  <c r="E100" i="8"/>
  <c r="A101" i="8"/>
  <c r="B100" i="8"/>
  <c r="H100" i="8"/>
  <c r="K100" i="8"/>
  <c r="A73" i="5"/>
  <c r="B72" i="5"/>
  <c r="E72" i="5"/>
  <c r="G71" i="5"/>
  <c r="F71" i="5"/>
  <c r="H71" i="5"/>
  <c r="C71" i="5"/>
  <c r="D71" i="5"/>
  <c r="D70" i="32"/>
  <c r="E70" i="32"/>
  <c r="C70" i="32"/>
  <c r="A72" i="32"/>
  <c r="B71" i="32"/>
  <c r="F71" i="32"/>
  <c r="G70" i="32"/>
  <c r="H70" i="32"/>
  <c r="I70" i="32"/>
  <c r="D96" i="10" l="1"/>
  <c r="J96" i="10"/>
  <c r="M96" i="10"/>
  <c r="C96" i="10"/>
  <c r="L96" i="10"/>
  <c r="N96" i="10"/>
  <c r="G96" i="10"/>
  <c r="I96" i="10"/>
  <c r="F96" i="10"/>
  <c r="B97" i="10"/>
  <c r="E97" i="10"/>
  <c r="K97" i="10"/>
  <c r="A98" i="10"/>
  <c r="H97" i="10"/>
  <c r="F82" i="9"/>
  <c r="G82" i="9"/>
  <c r="H82" i="9"/>
  <c r="C82" i="9"/>
  <c r="D82" i="9"/>
  <c r="B83" i="9"/>
  <c r="E83" i="9"/>
  <c r="A84" i="9"/>
  <c r="C100" i="8"/>
  <c r="D100" i="8"/>
  <c r="F100" i="8"/>
  <c r="N100" i="8"/>
  <c r="I100" i="8"/>
  <c r="J100" i="8"/>
  <c r="L100" i="8"/>
  <c r="G100" i="8"/>
  <c r="M100" i="8"/>
  <c r="B101" i="8"/>
  <c r="A102" i="8"/>
  <c r="H101" i="8"/>
  <c r="E101" i="8"/>
  <c r="K101" i="8"/>
  <c r="G72" i="5"/>
  <c r="F72" i="5"/>
  <c r="H72" i="5"/>
  <c r="D72" i="5"/>
  <c r="C72" i="5"/>
  <c r="E73" i="5"/>
  <c r="A74" i="5"/>
  <c r="B73" i="5"/>
  <c r="G71" i="32"/>
  <c r="I71" i="32"/>
  <c r="H71" i="32"/>
  <c r="D71" i="32"/>
  <c r="C71" i="32"/>
  <c r="E71" i="32"/>
  <c r="A73" i="32"/>
  <c r="F72" i="32"/>
  <c r="B72" i="32"/>
  <c r="E98" i="10" l="1"/>
  <c r="K98" i="10"/>
  <c r="A99" i="10"/>
  <c r="B98" i="10"/>
  <c r="H98" i="10"/>
  <c r="D97" i="10"/>
  <c r="N97" i="10"/>
  <c r="L97" i="10"/>
  <c r="M97" i="10"/>
  <c r="F97" i="10"/>
  <c r="G97" i="10"/>
  <c r="C97" i="10"/>
  <c r="J97" i="10"/>
  <c r="I97" i="10"/>
  <c r="E84" i="9"/>
  <c r="A85" i="9"/>
  <c r="B84" i="9"/>
  <c r="H83" i="9"/>
  <c r="F83" i="9"/>
  <c r="G83" i="9"/>
  <c r="C83" i="9"/>
  <c r="D83" i="9"/>
  <c r="C101" i="8"/>
  <c r="N101" i="8"/>
  <c r="M101" i="8"/>
  <c r="G101" i="8"/>
  <c r="I101" i="8"/>
  <c r="J101" i="8"/>
  <c r="L101" i="8"/>
  <c r="F101" i="8"/>
  <c r="D101" i="8"/>
  <c r="E102" i="8"/>
  <c r="H102" i="8"/>
  <c r="B102" i="8"/>
  <c r="K102" i="8"/>
  <c r="A103" i="8"/>
  <c r="A75" i="5"/>
  <c r="B74" i="5"/>
  <c r="E74" i="5"/>
  <c r="D73" i="5"/>
  <c r="C73" i="5"/>
  <c r="F73" i="5"/>
  <c r="H73" i="5"/>
  <c r="G73" i="5"/>
  <c r="G72" i="32"/>
  <c r="I72" i="32"/>
  <c r="H72" i="32"/>
  <c r="E72" i="32"/>
  <c r="D72" i="32"/>
  <c r="C72" i="32"/>
  <c r="F73" i="32"/>
  <c r="A74" i="32"/>
  <c r="B73" i="32"/>
  <c r="D98" i="10" l="1"/>
  <c r="G98" i="10"/>
  <c r="J98" i="10"/>
  <c r="L98" i="10"/>
  <c r="C98" i="10"/>
  <c r="F98" i="10"/>
  <c r="I98" i="10"/>
  <c r="M98" i="10"/>
  <c r="N98" i="10"/>
  <c r="H99" i="10"/>
  <c r="E99" i="10"/>
  <c r="K99" i="10"/>
  <c r="B99" i="10"/>
  <c r="A100" i="10"/>
  <c r="C84" i="9"/>
  <c r="D84" i="9"/>
  <c r="B85" i="9"/>
  <c r="A86" i="9"/>
  <c r="E85" i="9"/>
  <c r="F84" i="9"/>
  <c r="G84" i="9"/>
  <c r="H84" i="9"/>
  <c r="K103" i="8"/>
  <c r="H103" i="8"/>
  <c r="B103" i="8"/>
  <c r="E103" i="8"/>
  <c r="A104" i="8"/>
  <c r="G102" i="8"/>
  <c r="I102" i="8"/>
  <c r="J102" i="8"/>
  <c r="C102" i="8"/>
  <c r="D102" i="8"/>
  <c r="F102" i="8"/>
  <c r="L102" i="8"/>
  <c r="M102" i="8"/>
  <c r="N102" i="8"/>
  <c r="F74" i="5"/>
  <c r="G74" i="5"/>
  <c r="H74" i="5"/>
  <c r="D74" i="5"/>
  <c r="C74" i="5"/>
  <c r="B75" i="5"/>
  <c r="A76" i="5"/>
  <c r="E75" i="5"/>
  <c r="F74" i="32"/>
  <c r="A75" i="32"/>
  <c r="B74" i="32"/>
  <c r="E73" i="32"/>
  <c r="C73" i="32"/>
  <c r="D73" i="32"/>
  <c r="I73" i="32"/>
  <c r="G73" i="32"/>
  <c r="H73" i="32"/>
  <c r="F99" i="10" l="1"/>
  <c r="I99" i="10"/>
  <c r="L99" i="10"/>
  <c r="C99" i="10"/>
  <c r="D99" i="10"/>
  <c r="J99" i="10"/>
  <c r="M99" i="10"/>
  <c r="G99" i="10"/>
  <c r="N99" i="10"/>
  <c r="H100" i="10"/>
  <c r="A101" i="10"/>
  <c r="K100" i="10"/>
  <c r="B100" i="10"/>
  <c r="E100" i="10"/>
  <c r="H85" i="9"/>
  <c r="F85" i="9"/>
  <c r="G85" i="9"/>
  <c r="A87" i="9"/>
  <c r="B86" i="9"/>
  <c r="E86" i="9"/>
  <c r="D85" i="9"/>
  <c r="C85" i="9"/>
  <c r="K104" i="8"/>
  <c r="H104" i="8"/>
  <c r="B104" i="8"/>
  <c r="E104" i="8"/>
  <c r="A105" i="8"/>
  <c r="G103" i="8"/>
  <c r="L103" i="8"/>
  <c r="M103" i="8"/>
  <c r="F103" i="8"/>
  <c r="N103" i="8"/>
  <c r="C103" i="8"/>
  <c r="D103" i="8"/>
  <c r="J103" i="8"/>
  <c r="I103" i="8"/>
  <c r="F75" i="5"/>
  <c r="H75" i="5"/>
  <c r="G75" i="5"/>
  <c r="D75" i="5"/>
  <c r="C75" i="5"/>
  <c r="E76" i="5"/>
  <c r="B76" i="5"/>
  <c r="A77" i="5"/>
  <c r="H74" i="32"/>
  <c r="G74" i="32"/>
  <c r="I74" i="32"/>
  <c r="E74" i="32"/>
  <c r="D74" i="32"/>
  <c r="C74" i="32"/>
  <c r="A76" i="32"/>
  <c r="F75" i="32"/>
  <c r="B75" i="32"/>
  <c r="D100" i="10" l="1"/>
  <c r="M100" i="10"/>
  <c r="N100" i="10"/>
  <c r="L100" i="10"/>
  <c r="C100" i="10"/>
  <c r="F100" i="10"/>
  <c r="G100" i="10"/>
  <c r="I100" i="10"/>
  <c r="J100" i="10"/>
  <c r="E101" i="10"/>
  <c r="H101" i="10"/>
  <c r="B101" i="10"/>
  <c r="A102" i="10"/>
  <c r="K101" i="10"/>
  <c r="B87" i="9"/>
  <c r="E87" i="9"/>
  <c r="A88" i="9"/>
  <c r="C86" i="9"/>
  <c r="D86" i="9"/>
  <c r="H86" i="9"/>
  <c r="F86" i="9"/>
  <c r="G86" i="9"/>
  <c r="K105" i="8"/>
  <c r="H105" i="8"/>
  <c r="A106" i="8"/>
  <c r="B105" i="8"/>
  <c r="E105" i="8"/>
  <c r="I104" i="8"/>
  <c r="L104" i="8"/>
  <c r="M104" i="8"/>
  <c r="N104" i="8"/>
  <c r="F104" i="8"/>
  <c r="G104" i="8"/>
  <c r="J104" i="8"/>
  <c r="C104" i="8"/>
  <c r="D104" i="8"/>
  <c r="A78" i="5"/>
  <c r="B77" i="5"/>
  <c r="E77" i="5"/>
  <c r="D76" i="5"/>
  <c r="C76" i="5"/>
  <c r="G76" i="5"/>
  <c r="F76" i="5"/>
  <c r="H76" i="5"/>
  <c r="I75" i="32"/>
  <c r="G75" i="32"/>
  <c r="H75" i="32"/>
  <c r="D75" i="32"/>
  <c r="E75" i="32"/>
  <c r="C75" i="32"/>
  <c r="B76" i="32"/>
  <c r="A77" i="32"/>
  <c r="F76" i="32"/>
  <c r="J101" i="10" l="1"/>
  <c r="L101" i="10"/>
  <c r="D101" i="10"/>
  <c r="F101" i="10"/>
  <c r="G101" i="10"/>
  <c r="C101" i="10"/>
  <c r="I101" i="10"/>
  <c r="M101" i="10"/>
  <c r="N101" i="10"/>
  <c r="H102" i="10"/>
  <c r="A103" i="10"/>
  <c r="E102" i="10"/>
  <c r="B102" i="10"/>
  <c r="K102" i="10"/>
  <c r="E88" i="9"/>
  <c r="A89" i="9"/>
  <c r="B88" i="9"/>
  <c r="F87" i="9"/>
  <c r="G87" i="9"/>
  <c r="H87" i="9"/>
  <c r="C87" i="9"/>
  <c r="D87" i="9"/>
  <c r="C105" i="8"/>
  <c r="D105" i="8"/>
  <c r="I105" i="8"/>
  <c r="J105" i="8"/>
  <c r="L105" i="8"/>
  <c r="G105" i="8"/>
  <c r="M105" i="8"/>
  <c r="N105" i="8"/>
  <c r="F105" i="8"/>
  <c r="A107" i="8"/>
  <c r="H106" i="8"/>
  <c r="K106" i="8"/>
  <c r="E106" i="8"/>
  <c r="B106" i="8"/>
  <c r="D77" i="5"/>
  <c r="C77" i="5"/>
  <c r="G77" i="5"/>
  <c r="F77" i="5"/>
  <c r="H77" i="5"/>
  <c r="B78" i="5"/>
  <c r="A79" i="5"/>
  <c r="E78" i="5"/>
  <c r="E76" i="32"/>
  <c r="D76" i="32"/>
  <c r="C76" i="32"/>
  <c r="I76" i="32"/>
  <c r="H76" i="32"/>
  <c r="G76" i="32"/>
  <c r="F77" i="32"/>
  <c r="B77" i="32"/>
  <c r="A78" i="32"/>
  <c r="L102" i="10" l="1"/>
  <c r="F102" i="10"/>
  <c r="J102" i="10"/>
  <c r="M102" i="10"/>
  <c r="N102" i="10"/>
  <c r="C102" i="10"/>
  <c r="D102" i="10"/>
  <c r="G102" i="10"/>
  <c r="I102" i="10"/>
  <c r="A104" i="10"/>
  <c r="E103" i="10"/>
  <c r="K103" i="10"/>
  <c r="B103" i="10"/>
  <c r="H103" i="10"/>
  <c r="D88" i="9"/>
  <c r="C88" i="9"/>
  <c r="B89" i="9"/>
  <c r="E89" i="9"/>
  <c r="A90" i="9"/>
  <c r="H88" i="9"/>
  <c r="F88" i="9"/>
  <c r="G88" i="9"/>
  <c r="M106" i="8"/>
  <c r="G106" i="8"/>
  <c r="I106" i="8"/>
  <c r="L106" i="8"/>
  <c r="C106" i="8"/>
  <c r="D106" i="8"/>
  <c r="J106" i="8"/>
  <c r="N106" i="8"/>
  <c r="F106" i="8"/>
  <c r="B107" i="8"/>
  <c r="A108" i="8"/>
  <c r="E107" i="8"/>
  <c r="H107" i="8"/>
  <c r="K107" i="8"/>
  <c r="G78" i="5"/>
  <c r="H78" i="5"/>
  <c r="F78" i="5"/>
  <c r="A80" i="5"/>
  <c r="B79" i="5"/>
  <c r="E79" i="5"/>
  <c r="C78" i="5"/>
  <c r="D78" i="5"/>
  <c r="A79" i="32"/>
  <c r="F78" i="32"/>
  <c r="B78" i="32"/>
  <c r="C77" i="32"/>
  <c r="D77" i="32"/>
  <c r="E77" i="32"/>
  <c r="G77" i="32"/>
  <c r="I77" i="32"/>
  <c r="H77" i="32"/>
  <c r="B104" i="10" l="1"/>
  <c r="H104" i="10"/>
  <c r="E104" i="10"/>
  <c r="A105" i="10"/>
  <c r="K104" i="10"/>
  <c r="N103" i="10"/>
  <c r="I103" i="10"/>
  <c r="L103" i="10"/>
  <c r="C103" i="10"/>
  <c r="D103" i="10"/>
  <c r="F103" i="10"/>
  <c r="G103" i="10"/>
  <c r="J103" i="10"/>
  <c r="M103" i="10"/>
  <c r="A91" i="9"/>
  <c r="B90" i="9"/>
  <c r="E90" i="9"/>
  <c r="F89" i="9"/>
  <c r="G89" i="9"/>
  <c r="H89" i="9"/>
  <c r="C89" i="9"/>
  <c r="D89" i="9"/>
  <c r="K108" i="8"/>
  <c r="H108" i="8"/>
  <c r="B108" i="8"/>
  <c r="E108" i="8"/>
  <c r="A109" i="8"/>
  <c r="C107" i="8"/>
  <c r="D107" i="8"/>
  <c r="M107" i="8"/>
  <c r="N107" i="8"/>
  <c r="F107" i="8"/>
  <c r="G107" i="8"/>
  <c r="I107" i="8"/>
  <c r="J107" i="8"/>
  <c r="L107" i="8"/>
  <c r="F79" i="5"/>
  <c r="H79" i="5"/>
  <c r="G79" i="5"/>
  <c r="C79" i="5"/>
  <c r="D79" i="5"/>
  <c r="B80" i="5"/>
  <c r="A81" i="5"/>
  <c r="E80" i="5"/>
  <c r="D78" i="32"/>
  <c r="E78" i="32"/>
  <c r="C78" i="32"/>
  <c r="I78" i="32"/>
  <c r="H78" i="32"/>
  <c r="G78" i="32"/>
  <c r="B79" i="32"/>
  <c r="F79" i="32"/>
  <c r="A80" i="32"/>
  <c r="B105" i="10" l="1"/>
  <c r="E105" i="10"/>
  <c r="H105" i="10"/>
  <c r="K105" i="10"/>
  <c r="A106" i="10"/>
  <c r="L104" i="10"/>
  <c r="C104" i="10"/>
  <c r="D104" i="10"/>
  <c r="G104" i="10"/>
  <c r="I104" i="10"/>
  <c r="J104" i="10"/>
  <c r="F104" i="10"/>
  <c r="N104" i="10"/>
  <c r="M104" i="10"/>
  <c r="F90" i="9"/>
  <c r="G90" i="9"/>
  <c r="H90" i="9"/>
  <c r="C90" i="9"/>
  <c r="D90" i="9"/>
  <c r="B91" i="9"/>
  <c r="E91" i="9"/>
  <c r="A92" i="9"/>
  <c r="E109" i="8"/>
  <c r="H109" i="8"/>
  <c r="A110" i="8"/>
  <c r="B109" i="8"/>
  <c r="K109" i="8"/>
  <c r="J108" i="8"/>
  <c r="L108" i="8"/>
  <c r="G108" i="8"/>
  <c r="I108" i="8"/>
  <c r="M108" i="8"/>
  <c r="D108" i="8"/>
  <c r="C108" i="8"/>
  <c r="F108" i="8"/>
  <c r="N108" i="8"/>
  <c r="G80" i="5"/>
  <c r="F80" i="5"/>
  <c r="H80" i="5"/>
  <c r="C80" i="5"/>
  <c r="D80" i="5"/>
  <c r="E81" i="5"/>
  <c r="A82" i="5"/>
  <c r="B81" i="5"/>
  <c r="G79" i="32"/>
  <c r="I79" i="32"/>
  <c r="H79" i="32"/>
  <c r="B80" i="32"/>
  <c r="F80" i="32"/>
  <c r="A81" i="32"/>
  <c r="D79" i="32"/>
  <c r="C79" i="32"/>
  <c r="E79" i="32"/>
  <c r="H106" i="10" l="1"/>
  <c r="E106" i="10"/>
  <c r="B106" i="10"/>
  <c r="K106" i="10"/>
  <c r="A107" i="10"/>
  <c r="I105" i="10"/>
  <c r="J105" i="10"/>
  <c r="M105" i="10"/>
  <c r="N105" i="10"/>
  <c r="G105" i="10"/>
  <c r="L105" i="10"/>
  <c r="D105" i="10"/>
  <c r="F105" i="10"/>
  <c r="C105" i="10"/>
  <c r="F91" i="9"/>
  <c r="G91" i="9"/>
  <c r="H91" i="9"/>
  <c r="C91" i="9"/>
  <c r="D91" i="9"/>
  <c r="E92" i="9"/>
  <c r="B92" i="9"/>
  <c r="A93" i="9"/>
  <c r="C109" i="8"/>
  <c r="F109" i="8"/>
  <c r="G109" i="8"/>
  <c r="D109" i="8"/>
  <c r="I109" i="8"/>
  <c r="J109" i="8"/>
  <c r="L109" i="8"/>
  <c r="M109" i="8"/>
  <c r="N109" i="8"/>
  <c r="E110" i="8"/>
  <c r="K110" i="8"/>
  <c r="H110" i="8"/>
  <c r="A111" i="8"/>
  <c r="B110" i="8"/>
  <c r="C81" i="5"/>
  <c r="D81" i="5"/>
  <c r="F81" i="5"/>
  <c r="G81" i="5"/>
  <c r="H81" i="5"/>
  <c r="E82" i="5"/>
  <c r="A83" i="5"/>
  <c r="B82" i="5"/>
  <c r="I80" i="32"/>
  <c r="H80" i="32"/>
  <c r="G80" i="32"/>
  <c r="F81" i="32"/>
  <c r="B81" i="32"/>
  <c r="A82" i="32"/>
  <c r="E80" i="32"/>
  <c r="C80" i="32"/>
  <c r="D80" i="32"/>
  <c r="B107" i="10" l="1"/>
  <c r="H107" i="10"/>
  <c r="E107" i="10"/>
  <c r="K107" i="10"/>
  <c r="A108" i="10"/>
  <c r="D106" i="10"/>
  <c r="F106" i="10"/>
  <c r="C106" i="10"/>
  <c r="J106" i="10"/>
  <c r="G106" i="10"/>
  <c r="I106" i="10"/>
  <c r="L106" i="10"/>
  <c r="M106" i="10"/>
  <c r="N106" i="10"/>
  <c r="F92" i="9"/>
  <c r="G92" i="9"/>
  <c r="H92" i="9"/>
  <c r="C92" i="9"/>
  <c r="D92" i="9"/>
  <c r="A94" i="9"/>
  <c r="B93" i="9"/>
  <c r="E93" i="9"/>
  <c r="J110" i="8"/>
  <c r="C110" i="8"/>
  <c r="D110" i="8"/>
  <c r="G110" i="8"/>
  <c r="I110" i="8"/>
  <c r="L110" i="8"/>
  <c r="N110" i="8"/>
  <c r="M110" i="8"/>
  <c r="F110" i="8"/>
  <c r="K111" i="8"/>
  <c r="H111" i="8"/>
  <c r="A112" i="8"/>
  <c r="B111" i="8"/>
  <c r="E111" i="8"/>
  <c r="C82" i="5"/>
  <c r="D82" i="5"/>
  <c r="H82" i="5"/>
  <c r="F82" i="5"/>
  <c r="G82" i="5"/>
  <c r="B83" i="5"/>
  <c r="E83" i="5"/>
  <c r="A84" i="5"/>
  <c r="E81" i="32"/>
  <c r="D81" i="32"/>
  <c r="C81" i="32"/>
  <c r="B82" i="32"/>
  <c r="F82" i="32"/>
  <c r="A83" i="32"/>
  <c r="G81" i="32"/>
  <c r="I81" i="32"/>
  <c r="H81" i="32"/>
  <c r="H108" i="10" l="1"/>
  <c r="B108" i="10"/>
  <c r="E108" i="10"/>
  <c r="K108" i="10"/>
  <c r="A109" i="10"/>
  <c r="F107" i="10"/>
  <c r="C107" i="10"/>
  <c r="D107" i="10"/>
  <c r="I107" i="10"/>
  <c r="J107" i="10"/>
  <c r="G107" i="10"/>
  <c r="M107" i="10"/>
  <c r="N107" i="10"/>
  <c r="L107" i="10"/>
  <c r="A95" i="9"/>
  <c r="B94" i="9"/>
  <c r="E94" i="9"/>
  <c r="C93" i="9"/>
  <c r="D93" i="9"/>
  <c r="H93" i="9"/>
  <c r="F93" i="9"/>
  <c r="G93" i="9"/>
  <c r="G111" i="8"/>
  <c r="I111" i="8"/>
  <c r="J111" i="8"/>
  <c r="L111" i="8"/>
  <c r="M111" i="8"/>
  <c r="N111" i="8"/>
  <c r="C111" i="8"/>
  <c r="D111" i="8"/>
  <c r="F111" i="8"/>
  <c r="E112" i="8"/>
  <c r="B112" i="8"/>
  <c r="A113" i="8"/>
  <c r="K112" i="8"/>
  <c r="H112" i="8"/>
  <c r="E84" i="5"/>
  <c r="A85" i="5"/>
  <c r="B84" i="5"/>
  <c r="G83" i="5"/>
  <c r="F83" i="5"/>
  <c r="H83" i="5"/>
  <c r="D83" i="5"/>
  <c r="C83" i="5"/>
  <c r="C82" i="32"/>
  <c r="E82" i="32"/>
  <c r="D82" i="32"/>
  <c r="A84" i="32"/>
  <c r="F83" i="32"/>
  <c r="B83" i="32"/>
  <c r="I82" i="32"/>
  <c r="H82" i="32"/>
  <c r="G82" i="32"/>
  <c r="B109" i="10" l="1"/>
  <c r="A110" i="10"/>
  <c r="E109" i="10"/>
  <c r="H109" i="10"/>
  <c r="K109" i="10"/>
  <c r="J108" i="10"/>
  <c r="M108" i="10"/>
  <c r="C108" i="10"/>
  <c r="D108" i="10"/>
  <c r="F108" i="10"/>
  <c r="G108" i="10"/>
  <c r="I108" i="10"/>
  <c r="L108" i="10"/>
  <c r="N108" i="10"/>
  <c r="F94" i="9"/>
  <c r="G94" i="9"/>
  <c r="H94" i="9"/>
  <c r="C94" i="9"/>
  <c r="D94" i="9"/>
  <c r="B95" i="9"/>
  <c r="E95" i="9"/>
  <c r="A96" i="9"/>
  <c r="K113" i="8"/>
  <c r="A114" i="8"/>
  <c r="E113" i="8"/>
  <c r="H113" i="8"/>
  <c r="B113" i="8"/>
  <c r="I112" i="8"/>
  <c r="D112" i="8"/>
  <c r="F112" i="8"/>
  <c r="C112" i="8"/>
  <c r="G112" i="8"/>
  <c r="L112" i="8"/>
  <c r="M112" i="8"/>
  <c r="N112" i="8"/>
  <c r="J112" i="8"/>
  <c r="C84" i="5"/>
  <c r="D84" i="5"/>
  <c r="E85" i="5"/>
  <c r="B85" i="5"/>
  <c r="A86" i="5"/>
  <c r="G84" i="5"/>
  <c r="F84" i="5"/>
  <c r="H84" i="5"/>
  <c r="E83" i="32"/>
  <c r="D83" i="32"/>
  <c r="C83" i="32"/>
  <c r="G83" i="32"/>
  <c r="I83" i="32"/>
  <c r="H83" i="32"/>
  <c r="A85" i="32"/>
  <c r="B84" i="32"/>
  <c r="F84" i="32"/>
  <c r="H110" i="10" l="1"/>
  <c r="B110" i="10"/>
  <c r="K110" i="10"/>
  <c r="E110" i="10"/>
  <c r="A111" i="10"/>
  <c r="F109" i="10"/>
  <c r="J109" i="10"/>
  <c r="D109" i="10"/>
  <c r="N109" i="10"/>
  <c r="L109" i="10"/>
  <c r="M109" i="10"/>
  <c r="I109" i="10"/>
  <c r="G109" i="10"/>
  <c r="C109" i="10"/>
  <c r="E96" i="9"/>
  <c r="A97" i="9"/>
  <c r="B96" i="9"/>
  <c r="C95" i="9"/>
  <c r="D95" i="9"/>
  <c r="F95" i="9"/>
  <c r="G95" i="9"/>
  <c r="H95" i="9"/>
  <c r="M113" i="8"/>
  <c r="N113" i="8"/>
  <c r="F113" i="8"/>
  <c r="G113" i="8"/>
  <c r="L113" i="8"/>
  <c r="D113" i="8"/>
  <c r="I113" i="8"/>
  <c r="C113" i="8"/>
  <c r="J113" i="8"/>
  <c r="B114" i="8"/>
  <c r="A115" i="8"/>
  <c r="H114" i="8"/>
  <c r="E114" i="8"/>
  <c r="K114" i="8"/>
  <c r="D85" i="5"/>
  <c r="C85" i="5"/>
  <c r="B86" i="5"/>
  <c r="A87" i="5"/>
  <c r="E86" i="5"/>
  <c r="G85" i="5"/>
  <c r="F85" i="5"/>
  <c r="H85" i="5"/>
  <c r="I84" i="32"/>
  <c r="G84" i="32"/>
  <c r="H84" i="32"/>
  <c r="E84" i="32"/>
  <c r="C84" i="32"/>
  <c r="D84" i="32"/>
  <c r="B85" i="32"/>
  <c r="A86" i="32"/>
  <c r="F85" i="32"/>
  <c r="B111" i="10" l="1"/>
  <c r="E111" i="10"/>
  <c r="A112" i="10"/>
  <c r="H111" i="10"/>
  <c r="K111" i="10"/>
  <c r="L110" i="10"/>
  <c r="N110" i="10"/>
  <c r="C110" i="10"/>
  <c r="D110" i="10"/>
  <c r="G110" i="10"/>
  <c r="I110" i="10"/>
  <c r="F110" i="10"/>
  <c r="J110" i="10"/>
  <c r="M110" i="10"/>
  <c r="C96" i="9"/>
  <c r="D96" i="9"/>
  <c r="A98" i="9"/>
  <c r="B97" i="9"/>
  <c r="E97" i="9"/>
  <c r="F96" i="9"/>
  <c r="G96" i="9"/>
  <c r="H96" i="9"/>
  <c r="A116" i="8"/>
  <c r="B115" i="8"/>
  <c r="H115" i="8"/>
  <c r="K115" i="8"/>
  <c r="E115" i="8"/>
  <c r="M114" i="8"/>
  <c r="I114" i="8"/>
  <c r="J114" i="8"/>
  <c r="L114" i="8"/>
  <c r="D114" i="8"/>
  <c r="F114" i="8"/>
  <c r="G114" i="8"/>
  <c r="N114" i="8"/>
  <c r="C114" i="8"/>
  <c r="A88" i="5"/>
  <c r="E87" i="5"/>
  <c r="B87" i="5"/>
  <c r="C86" i="5"/>
  <c r="D86" i="5"/>
  <c r="F86" i="5"/>
  <c r="G86" i="5"/>
  <c r="H86" i="5"/>
  <c r="I85" i="32"/>
  <c r="H85" i="32"/>
  <c r="G85" i="32"/>
  <c r="B86" i="32"/>
  <c r="A87" i="32"/>
  <c r="F86" i="32"/>
  <c r="C85" i="32"/>
  <c r="E85" i="32"/>
  <c r="D85" i="32"/>
  <c r="A113" i="10" l="1"/>
  <c r="E112" i="10"/>
  <c r="K112" i="10"/>
  <c r="B112" i="10"/>
  <c r="H112" i="10"/>
  <c r="J111" i="10"/>
  <c r="N111" i="10"/>
  <c r="F111" i="10"/>
  <c r="I111" i="10"/>
  <c r="L111" i="10"/>
  <c r="C111" i="10"/>
  <c r="D111" i="10"/>
  <c r="G111" i="10"/>
  <c r="M111" i="10"/>
  <c r="C97" i="9"/>
  <c r="D97" i="9"/>
  <c r="A99" i="9"/>
  <c r="B98" i="9"/>
  <c r="E98" i="9"/>
  <c r="H97" i="9"/>
  <c r="F97" i="9"/>
  <c r="G97" i="9"/>
  <c r="C115" i="8"/>
  <c r="G115" i="8"/>
  <c r="I115" i="8"/>
  <c r="D115" i="8"/>
  <c r="L115" i="8"/>
  <c r="M115" i="8"/>
  <c r="N115" i="8"/>
  <c r="F115" i="8"/>
  <c r="J115" i="8"/>
  <c r="E116" i="8"/>
  <c r="H116" i="8"/>
  <c r="A117" i="8"/>
  <c r="B116" i="8"/>
  <c r="K116" i="8"/>
  <c r="D87" i="5"/>
  <c r="C87" i="5"/>
  <c r="H87" i="5"/>
  <c r="F87" i="5"/>
  <c r="G87" i="5"/>
  <c r="A89" i="5"/>
  <c r="E88" i="5"/>
  <c r="B88" i="5"/>
  <c r="I86" i="32"/>
  <c r="H86" i="32"/>
  <c r="G86" i="32"/>
  <c r="A88" i="32"/>
  <c r="F87" i="32"/>
  <c r="B87" i="32"/>
  <c r="C86" i="32"/>
  <c r="D86" i="32"/>
  <c r="E86" i="32"/>
  <c r="F112" i="10" l="1"/>
  <c r="G112" i="10"/>
  <c r="I112" i="10"/>
  <c r="J112" i="10"/>
  <c r="M112" i="10"/>
  <c r="N112" i="10"/>
  <c r="C112" i="10"/>
  <c r="D112" i="10"/>
  <c r="L112" i="10"/>
  <c r="B113" i="10"/>
  <c r="A114" i="10"/>
  <c r="H113" i="10"/>
  <c r="K113" i="10"/>
  <c r="E113" i="10"/>
  <c r="C98" i="9"/>
  <c r="D98" i="9"/>
  <c r="B99" i="9"/>
  <c r="E99" i="9"/>
  <c r="A100" i="9"/>
  <c r="F98" i="9"/>
  <c r="G98" i="9"/>
  <c r="H98" i="9"/>
  <c r="C116" i="8"/>
  <c r="D116" i="8"/>
  <c r="F116" i="8"/>
  <c r="G116" i="8"/>
  <c r="M116" i="8"/>
  <c r="N116" i="8"/>
  <c r="L116" i="8"/>
  <c r="J116" i="8"/>
  <c r="I116" i="8"/>
  <c r="K117" i="8"/>
  <c r="B117" i="8"/>
  <c r="E117" i="8"/>
  <c r="H117" i="8"/>
  <c r="A118" i="8"/>
  <c r="B89" i="5"/>
  <c r="A90" i="5"/>
  <c r="E89" i="5"/>
  <c r="G88" i="5"/>
  <c r="F88" i="5"/>
  <c r="H88" i="5"/>
  <c r="D88" i="5"/>
  <c r="C88" i="5"/>
  <c r="E87" i="32"/>
  <c r="D87" i="32"/>
  <c r="C87" i="32"/>
  <c r="I87" i="32"/>
  <c r="H87" i="32"/>
  <c r="G87" i="32"/>
  <c r="B88" i="32"/>
  <c r="F88" i="32"/>
  <c r="A89" i="32"/>
  <c r="E114" i="10" l="1"/>
  <c r="H114" i="10"/>
  <c r="B114" i="10"/>
  <c r="K114" i="10"/>
  <c r="A115" i="10"/>
  <c r="N113" i="10"/>
  <c r="M113" i="10"/>
  <c r="J113" i="10"/>
  <c r="C113" i="10"/>
  <c r="F113" i="10"/>
  <c r="G113" i="10"/>
  <c r="I113" i="10"/>
  <c r="L113" i="10"/>
  <c r="D113" i="10"/>
  <c r="F99" i="9"/>
  <c r="G99" i="9"/>
  <c r="H99" i="9"/>
  <c r="C99" i="9"/>
  <c r="D99" i="9"/>
  <c r="E100" i="9"/>
  <c r="B100" i="9"/>
  <c r="A101" i="9"/>
  <c r="E118" i="8"/>
  <c r="H118" i="8"/>
  <c r="A119" i="8"/>
  <c r="K118" i="8"/>
  <c r="B118" i="8"/>
  <c r="C117" i="8"/>
  <c r="L117" i="8"/>
  <c r="M117" i="8"/>
  <c r="D117" i="8"/>
  <c r="F117" i="8"/>
  <c r="G117" i="8"/>
  <c r="I117" i="8"/>
  <c r="N117" i="8"/>
  <c r="J117" i="8"/>
  <c r="F89" i="5"/>
  <c r="H89" i="5"/>
  <c r="G89" i="5"/>
  <c r="A91" i="5"/>
  <c r="E90" i="5"/>
  <c r="B90" i="5"/>
  <c r="C89" i="5"/>
  <c r="D89" i="5"/>
  <c r="A90" i="32"/>
  <c r="B89" i="32"/>
  <c r="F89" i="32"/>
  <c r="H88" i="32"/>
  <c r="I88" i="32"/>
  <c r="G88" i="32"/>
  <c r="D88" i="32"/>
  <c r="C88" i="32"/>
  <c r="E88" i="32"/>
  <c r="B115" i="10" l="1"/>
  <c r="E115" i="10"/>
  <c r="H115" i="10"/>
  <c r="K115" i="10"/>
  <c r="A116" i="10"/>
  <c r="D114" i="10"/>
  <c r="C114" i="10"/>
  <c r="F114" i="10"/>
  <c r="G114" i="10"/>
  <c r="L114" i="10"/>
  <c r="M114" i="10"/>
  <c r="N114" i="10"/>
  <c r="I114" i="10"/>
  <c r="J114" i="10"/>
  <c r="F100" i="9"/>
  <c r="G100" i="9"/>
  <c r="H100" i="9"/>
  <c r="E101" i="9"/>
  <c r="B101" i="9"/>
  <c r="A102" i="9"/>
  <c r="C100" i="9"/>
  <c r="D100" i="9"/>
  <c r="G118" i="8"/>
  <c r="I118" i="8"/>
  <c r="J118" i="8"/>
  <c r="M118" i="8"/>
  <c r="N118" i="8"/>
  <c r="F118" i="8"/>
  <c r="L118" i="8"/>
  <c r="C118" i="8"/>
  <c r="D118" i="8"/>
  <c r="A120" i="8"/>
  <c r="H119" i="8"/>
  <c r="K119" i="8"/>
  <c r="B119" i="8"/>
  <c r="E119" i="8"/>
  <c r="D90" i="5"/>
  <c r="C90" i="5"/>
  <c r="F90" i="5"/>
  <c r="H90" i="5"/>
  <c r="G90" i="5"/>
  <c r="E91" i="5"/>
  <c r="A92" i="5"/>
  <c r="B91" i="5"/>
  <c r="A91" i="32"/>
  <c r="B90" i="32"/>
  <c r="F90" i="32"/>
  <c r="I89" i="32"/>
  <c r="H89" i="32"/>
  <c r="G89" i="32"/>
  <c r="C89" i="32"/>
  <c r="D89" i="32"/>
  <c r="E89" i="32"/>
  <c r="H116" i="10" l="1"/>
  <c r="E116" i="10"/>
  <c r="B116" i="10"/>
  <c r="K116" i="10"/>
  <c r="A117" i="10"/>
  <c r="M115" i="10"/>
  <c r="N115" i="10"/>
  <c r="C115" i="10"/>
  <c r="D115" i="10"/>
  <c r="F115" i="10"/>
  <c r="G115" i="10"/>
  <c r="I115" i="10"/>
  <c r="J115" i="10"/>
  <c r="L115" i="10"/>
  <c r="D101" i="9"/>
  <c r="C101" i="9"/>
  <c r="F101" i="9"/>
  <c r="H101" i="9"/>
  <c r="G101" i="9"/>
  <c r="A103" i="9"/>
  <c r="E102" i="9"/>
  <c r="B102" i="9"/>
  <c r="G119" i="8"/>
  <c r="C119" i="8"/>
  <c r="D119" i="8"/>
  <c r="M119" i="8"/>
  <c r="I119" i="8"/>
  <c r="J119" i="8"/>
  <c r="L119" i="8"/>
  <c r="N119" i="8"/>
  <c r="F119" i="8"/>
  <c r="K120" i="8"/>
  <c r="H120" i="8"/>
  <c r="B120" i="8"/>
  <c r="E120" i="8"/>
  <c r="A121" i="8"/>
  <c r="C91" i="5"/>
  <c r="D91" i="5"/>
  <c r="E92" i="5"/>
  <c r="B92" i="5"/>
  <c r="A93" i="5"/>
  <c r="H91" i="5"/>
  <c r="G91" i="5"/>
  <c r="F91" i="5"/>
  <c r="I90" i="32"/>
  <c r="H90" i="32"/>
  <c r="G90" i="32"/>
  <c r="D90" i="32"/>
  <c r="E90" i="32"/>
  <c r="C90" i="32"/>
  <c r="F91" i="32"/>
  <c r="A92" i="32"/>
  <c r="B91" i="32"/>
  <c r="E117" i="10" l="1"/>
  <c r="H117" i="10"/>
  <c r="K117" i="10"/>
  <c r="A118" i="10"/>
  <c r="B117" i="10"/>
  <c r="D116" i="10"/>
  <c r="F116" i="10"/>
  <c r="J116" i="10"/>
  <c r="L116" i="10"/>
  <c r="G116" i="10"/>
  <c r="M116" i="10"/>
  <c r="C116" i="10"/>
  <c r="I116" i="10"/>
  <c r="N116" i="10"/>
  <c r="F102" i="9"/>
  <c r="G102" i="9"/>
  <c r="H102" i="9"/>
  <c r="D102" i="9"/>
  <c r="C102" i="9"/>
  <c r="B103" i="9"/>
  <c r="E103" i="9"/>
  <c r="A104" i="9"/>
  <c r="K121" i="8"/>
  <c r="A122" i="8"/>
  <c r="E121" i="8"/>
  <c r="B121" i="8"/>
  <c r="H121" i="8"/>
  <c r="I120" i="8"/>
  <c r="L120" i="8"/>
  <c r="M120" i="8"/>
  <c r="N120" i="8"/>
  <c r="G120" i="8"/>
  <c r="J120" i="8"/>
  <c r="D120" i="8"/>
  <c r="F120" i="8"/>
  <c r="C120" i="8"/>
  <c r="D92" i="5"/>
  <c r="C92" i="5"/>
  <c r="E93" i="5"/>
  <c r="B93" i="5"/>
  <c r="A94" i="5"/>
  <c r="F92" i="5"/>
  <c r="H92" i="5"/>
  <c r="G92" i="5"/>
  <c r="E91" i="32"/>
  <c r="D91" i="32"/>
  <c r="C91" i="32"/>
  <c r="B92" i="32"/>
  <c r="F92" i="32"/>
  <c r="A93" i="32"/>
  <c r="I91" i="32"/>
  <c r="H91" i="32"/>
  <c r="G91" i="32"/>
  <c r="D117" i="10" l="1"/>
  <c r="F117" i="10"/>
  <c r="I117" i="10"/>
  <c r="J117" i="10"/>
  <c r="G117" i="10"/>
  <c r="L117" i="10"/>
  <c r="N117" i="10"/>
  <c r="C117" i="10"/>
  <c r="M117" i="10"/>
  <c r="H118" i="10"/>
  <c r="A119" i="10"/>
  <c r="K118" i="10"/>
  <c r="B118" i="10"/>
  <c r="E118" i="10"/>
  <c r="C103" i="9"/>
  <c r="D103" i="9"/>
  <c r="F103" i="9"/>
  <c r="G103" i="9"/>
  <c r="H103" i="9"/>
  <c r="E104" i="9"/>
  <c r="B104" i="9"/>
  <c r="A105" i="9"/>
  <c r="N121" i="8"/>
  <c r="C121" i="8"/>
  <c r="D121" i="8"/>
  <c r="F121" i="8"/>
  <c r="I121" i="8"/>
  <c r="G121" i="8"/>
  <c r="J121" i="8"/>
  <c r="M121" i="8"/>
  <c r="L121" i="8"/>
  <c r="A123" i="8"/>
  <c r="E122" i="8"/>
  <c r="K122" i="8"/>
  <c r="H122" i="8"/>
  <c r="B122" i="8"/>
  <c r="C93" i="5"/>
  <c r="D93" i="5"/>
  <c r="G93" i="5"/>
  <c r="H93" i="5"/>
  <c r="F93" i="5"/>
  <c r="E94" i="5"/>
  <c r="B94" i="5"/>
  <c r="A95" i="5"/>
  <c r="F93" i="32"/>
  <c r="A94" i="32"/>
  <c r="B93" i="32"/>
  <c r="G92" i="32"/>
  <c r="I92" i="32"/>
  <c r="H92" i="32"/>
  <c r="D92" i="32"/>
  <c r="C92" i="32"/>
  <c r="E92" i="32"/>
  <c r="E119" i="10" l="1"/>
  <c r="H119" i="10"/>
  <c r="B119" i="10"/>
  <c r="A120" i="10"/>
  <c r="K119" i="10"/>
  <c r="L118" i="10"/>
  <c r="M118" i="10"/>
  <c r="F118" i="10"/>
  <c r="G118" i="10"/>
  <c r="I118" i="10"/>
  <c r="N118" i="10"/>
  <c r="C118" i="10"/>
  <c r="D118" i="10"/>
  <c r="J118" i="10"/>
  <c r="A106" i="9"/>
  <c r="E105" i="9"/>
  <c r="B105" i="9"/>
  <c r="F104" i="9"/>
  <c r="G104" i="9"/>
  <c r="H104" i="9"/>
  <c r="C104" i="9"/>
  <c r="D104" i="9"/>
  <c r="M122" i="8"/>
  <c r="C122" i="8"/>
  <c r="D122" i="8"/>
  <c r="I122" i="8"/>
  <c r="J122" i="8"/>
  <c r="F122" i="8"/>
  <c r="G122" i="8"/>
  <c r="L122" i="8"/>
  <c r="N122" i="8"/>
  <c r="B123" i="8"/>
  <c r="A124" i="8"/>
  <c r="H123" i="8"/>
  <c r="K123" i="8"/>
  <c r="E123" i="8"/>
  <c r="F94" i="5"/>
  <c r="H94" i="5"/>
  <c r="G94" i="5"/>
  <c r="B95" i="5"/>
  <c r="E95" i="5"/>
  <c r="A96" i="5"/>
  <c r="C94" i="5"/>
  <c r="D94" i="5"/>
  <c r="E93" i="32"/>
  <c r="C93" i="32"/>
  <c r="D93" i="32"/>
  <c r="B94" i="32"/>
  <c r="A95" i="32"/>
  <c r="F94" i="32"/>
  <c r="I93" i="32"/>
  <c r="H93" i="32"/>
  <c r="G93" i="32"/>
  <c r="E120" i="10" l="1"/>
  <c r="H120" i="10"/>
  <c r="B120" i="10"/>
  <c r="K120" i="10"/>
  <c r="A121" i="10"/>
  <c r="C119" i="10"/>
  <c r="D119" i="10"/>
  <c r="G119" i="10"/>
  <c r="F119" i="10"/>
  <c r="M119" i="10"/>
  <c r="N119" i="10"/>
  <c r="I119" i="10"/>
  <c r="J119" i="10"/>
  <c r="L119" i="10"/>
  <c r="C105" i="9"/>
  <c r="D105" i="9"/>
  <c r="F105" i="9"/>
  <c r="G105" i="9"/>
  <c r="H105" i="9"/>
  <c r="A107" i="9"/>
  <c r="B106" i="9"/>
  <c r="E106" i="9"/>
  <c r="C123" i="8"/>
  <c r="D123" i="8"/>
  <c r="I123" i="8"/>
  <c r="J123" i="8"/>
  <c r="G123" i="8"/>
  <c r="N123" i="8"/>
  <c r="F123" i="8"/>
  <c r="L123" i="8"/>
  <c r="M123" i="8"/>
  <c r="A125" i="8"/>
  <c r="H124" i="8"/>
  <c r="B124" i="8"/>
  <c r="K124" i="8"/>
  <c r="E124" i="8"/>
  <c r="A97" i="5"/>
  <c r="B96" i="5"/>
  <c r="E96" i="5"/>
  <c r="G95" i="5"/>
  <c r="H95" i="5"/>
  <c r="F95" i="5"/>
  <c r="C95" i="5"/>
  <c r="D95" i="5"/>
  <c r="E94" i="32"/>
  <c r="D94" i="32"/>
  <c r="C94" i="32"/>
  <c r="I94" i="32"/>
  <c r="H94" i="32"/>
  <c r="G94" i="32"/>
  <c r="F95" i="32"/>
  <c r="B95" i="32"/>
  <c r="A96" i="32"/>
  <c r="H121" i="10" l="1"/>
  <c r="A122" i="10"/>
  <c r="K121" i="10"/>
  <c r="B121" i="10"/>
  <c r="E121" i="10"/>
  <c r="L120" i="10"/>
  <c r="D120" i="10"/>
  <c r="F120" i="10"/>
  <c r="I120" i="10"/>
  <c r="J120" i="10"/>
  <c r="C120" i="10"/>
  <c r="G120" i="10"/>
  <c r="M120" i="10"/>
  <c r="N120" i="10"/>
  <c r="F106" i="9"/>
  <c r="G106" i="9"/>
  <c r="H106" i="9"/>
  <c r="C106" i="9"/>
  <c r="D106" i="9"/>
  <c r="B107" i="9"/>
  <c r="E107" i="9"/>
  <c r="A108" i="9"/>
  <c r="J124" i="8"/>
  <c r="L124" i="8"/>
  <c r="M124" i="8"/>
  <c r="N124" i="8"/>
  <c r="F124" i="8"/>
  <c r="G124" i="8"/>
  <c r="I124" i="8"/>
  <c r="C124" i="8"/>
  <c r="D124" i="8"/>
  <c r="E125" i="8"/>
  <c r="H125" i="8"/>
  <c r="B125" i="8"/>
  <c r="K125" i="8"/>
  <c r="A126" i="8"/>
  <c r="H96" i="5"/>
  <c r="G96" i="5"/>
  <c r="F96" i="5"/>
  <c r="C96" i="5"/>
  <c r="D96" i="5"/>
  <c r="A98" i="5"/>
  <c r="B97" i="5"/>
  <c r="E97" i="5"/>
  <c r="E95" i="32"/>
  <c r="D95" i="32"/>
  <c r="C95" i="32"/>
  <c r="F96" i="32"/>
  <c r="B96" i="32"/>
  <c r="A97" i="32"/>
  <c r="I95" i="32"/>
  <c r="G95" i="32"/>
  <c r="H95" i="32"/>
  <c r="C121" i="10" l="1"/>
  <c r="F121" i="10"/>
  <c r="L121" i="10"/>
  <c r="J121" i="10"/>
  <c r="D121" i="10"/>
  <c r="G121" i="10"/>
  <c r="I121" i="10"/>
  <c r="M121" i="10"/>
  <c r="N121" i="10"/>
  <c r="B122" i="10"/>
  <c r="H122" i="10"/>
  <c r="E122" i="10"/>
  <c r="K122" i="10"/>
  <c r="A123" i="10"/>
  <c r="C107" i="9"/>
  <c r="D107" i="9"/>
  <c r="G107" i="9"/>
  <c r="H107" i="9"/>
  <c r="F107" i="9"/>
  <c r="E108" i="9"/>
  <c r="A109" i="9"/>
  <c r="B108" i="9"/>
  <c r="E126" i="8"/>
  <c r="K126" i="8"/>
  <c r="A127" i="8"/>
  <c r="B126" i="8"/>
  <c r="H126" i="8"/>
  <c r="C125" i="8"/>
  <c r="F125" i="8"/>
  <c r="G125" i="8"/>
  <c r="D125" i="8"/>
  <c r="I125" i="8"/>
  <c r="J125" i="8"/>
  <c r="M125" i="8"/>
  <c r="L125" i="8"/>
  <c r="N125" i="8"/>
  <c r="H97" i="5"/>
  <c r="F97" i="5"/>
  <c r="G97" i="5"/>
  <c r="B98" i="5"/>
  <c r="E98" i="5"/>
  <c r="A99" i="5"/>
  <c r="C97" i="5"/>
  <c r="D97" i="5"/>
  <c r="F97" i="32"/>
  <c r="A98" i="32"/>
  <c r="B97" i="32"/>
  <c r="I96" i="32"/>
  <c r="H96" i="32"/>
  <c r="G96" i="32"/>
  <c r="C96" i="32"/>
  <c r="D96" i="32"/>
  <c r="E96" i="32"/>
  <c r="D122" i="10" l="1"/>
  <c r="I122" i="10"/>
  <c r="J122" i="10"/>
  <c r="L122" i="10"/>
  <c r="M122" i="10"/>
  <c r="N122" i="10"/>
  <c r="C122" i="10"/>
  <c r="F122" i="10"/>
  <c r="G122" i="10"/>
  <c r="B123" i="10"/>
  <c r="H123" i="10"/>
  <c r="K123" i="10"/>
  <c r="E123" i="10"/>
  <c r="A124" i="10"/>
  <c r="C108" i="9"/>
  <c r="D108" i="9"/>
  <c r="B109" i="9"/>
  <c r="E109" i="9"/>
  <c r="A110" i="9"/>
  <c r="H108" i="9"/>
  <c r="F108" i="9"/>
  <c r="G108" i="9"/>
  <c r="D126" i="8"/>
  <c r="F126" i="8"/>
  <c r="G126" i="8"/>
  <c r="L126" i="8"/>
  <c r="J126" i="8"/>
  <c r="M126" i="8"/>
  <c r="N126" i="8"/>
  <c r="I126" i="8"/>
  <c r="C126" i="8"/>
  <c r="K127" i="8"/>
  <c r="H127" i="8"/>
  <c r="A128" i="8"/>
  <c r="B127" i="8"/>
  <c r="E127" i="8"/>
  <c r="H98" i="5"/>
  <c r="G98" i="5"/>
  <c r="F98" i="5"/>
  <c r="A100" i="5"/>
  <c r="B99" i="5"/>
  <c r="E99" i="5"/>
  <c r="C98" i="5"/>
  <c r="D98" i="5"/>
  <c r="D97" i="32"/>
  <c r="C97" i="32"/>
  <c r="E97" i="32"/>
  <c r="A99" i="32"/>
  <c r="B98" i="32"/>
  <c r="F98" i="32"/>
  <c r="I97" i="32"/>
  <c r="H97" i="32"/>
  <c r="G97" i="32"/>
  <c r="M123" i="10" l="1"/>
  <c r="F123" i="10"/>
  <c r="G123" i="10"/>
  <c r="J123" i="10"/>
  <c r="L123" i="10"/>
  <c r="N123" i="10"/>
  <c r="C123" i="10"/>
  <c r="D123" i="10"/>
  <c r="I123" i="10"/>
  <c r="H124" i="10"/>
  <c r="A125" i="10"/>
  <c r="B124" i="10"/>
  <c r="E124" i="10"/>
  <c r="K124" i="10"/>
  <c r="C109" i="9"/>
  <c r="D109" i="9"/>
  <c r="A111" i="9"/>
  <c r="B110" i="9"/>
  <c r="E110" i="9"/>
  <c r="H109" i="9"/>
  <c r="G109" i="9"/>
  <c r="F109" i="9"/>
  <c r="G127" i="8"/>
  <c r="I127" i="8"/>
  <c r="J127" i="8"/>
  <c r="L127" i="8"/>
  <c r="F127" i="8"/>
  <c r="M127" i="8"/>
  <c r="N127" i="8"/>
  <c r="C127" i="8"/>
  <c r="D127" i="8"/>
  <c r="A129" i="8"/>
  <c r="H128" i="8"/>
  <c r="K128" i="8"/>
  <c r="B128" i="8"/>
  <c r="E128" i="8"/>
  <c r="D99" i="5"/>
  <c r="C99" i="5"/>
  <c r="H99" i="5"/>
  <c r="F99" i="5"/>
  <c r="G99" i="5"/>
  <c r="A101" i="5"/>
  <c r="E100" i="5"/>
  <c r="B100" i="5"/>
  <c r="I98" i="32"/>
  <c r="H98" i="32"/>
  <c r="G98" i="32"/>
  <c r="F99" i="32"/>
  <c r="B99" i="32"/>
  <c r="A100" i="32"/>
  <c r="C98" i="32"/>
  <c r="E98" i="32"/>
  <c r="D98" i="32"/>
  <c r="F124" i="10" l="1"/>
  <c r="I124" i="10"/>
  <c r="G124" i="10"/>
  <c r="L124" i="10"/>
  <c r="N124" i="10"/>
  <c r="C124" i="10"/>
  <c r="M124" i="10"/>
  <c r="D124" i="10"/>
  <c r="J124" i="10"/>
  <c r="H125" i="10"/>
  <c r="K125" i="10"/>
  <c r="A126" i="10"/>
  <c r="B125" i="10"/>
  <c r="E125" i="10"/>
  <c r="C110" i="9"/>
  <c r="D110" i="9"/>
  <c r="B111" i="9"/>
  <c r="E111" i="9"/>
  <c r="A112" i="9"/>
  <c r="F110" i="9"/>
  <c r="G110" i="9"/>
  <c r="H110" i="9"/>
  <c r="I128" i="8"/>
  <c r="J128" i="8"/>
  <c r="M128" i="8"/>
  <c r="N128" i="8"/>
  <c r="C128" i="8"/>
  <c r="D128" i="8"/>
  <c r="F128" i="8"/>
  <c r="L128" i="8"/>
  <c r="G128" i="8"/>
  <c r="K129" i="8"/>
  <c r="A130" i="8"/>
  <c r="B129" i="8"/>
  <c r="E129" i="8"/>
  <c r="H129" i="8"/>
  <c r="G100" i="5"/>
  <c r="F100" i="5"/>
  <c r="H100" i="5"/>
  <c r="E101" i="5"/>
  <c r="A102" i="5"/>
  <c r="B101" i="5"/>
  <c r="D100" i="5"/>
  <c r="C100" i="5"/>
  <c r="E99" i="32"/>
  <c r="C99" i="32"/>
  <c r="D99" i="32"/>
  <c r="B100" i="32"/>
  <c r="A101" i="32"/>
  <c r="F100" i="32"/>
  <c r="I99" i="32"/>
  <c r="H99" i="32"/>
  <c r="G99" i="32"/>
  <c r="F125" i="10" l="1"/>
  <c r="M125" i="10"/>
  <c r="I125" i="10"/>
  <c r="J125" i="10"/>
  <c r="L125" i="10"/>
  <c r="N125" i="10"/>
  <c r="C125" i="10"/>
  <c r="D125" i="10"/>
  <c r="G125" i="10"/>
  <c r="B126" i="10"/>
  <c r="H126" i="10"/>
  <c r="A127" i="10"/>
  <c r="E126" i="10"/>
  <c r="K126" i="10"/>
  <c r="E112" i="9"/>
  <c r="B112" i="9"/>
  <c r="A113" i="9"/>
  <c r="G111" i="9"/>
  <c r="H111" i="9"/>
  <c r="F111" i="9"/>
  <c r="C111" i="9"/>
  <c r="D111" i="9"/>
  <c r="M129" i="8"/>
  <c r="N129" i="8"/>
  <c r="C129" i="8"/>
  <c r="L129" i="8"/>
  <c r="D129" i="8"/>
  <c r="F129" i="8"/>
  <c r="G129" i="8"/>
  <c r="I129" i="8"/>
  <c r="J129" i="8"/>
  <c r="B130" i="8"/>
  <c r="K130" i="8"/>
  <c r="A131" i="8"/>
  <c r="E130" i="8"/>
  <c r="H130" i="8"/>
  <c r="C101" i="5"/>
  <c r="D101" i="5"/>
  <c r="A103" i="5"/>
  <c r="B102" i="5"/>
  <c r="E102" i="5"/>
  <c r="H101" i="5"/>
  <c r="F101" i="5"/>
  <c r="G101" i="5"/>
  <c r="H100" i="32"/>
  <c r="G100" i="32"/>
  <c r="I100" i="32"/>
  <c r="A102" i="32"/>
  <c r="F101" i="32"/>
  <c r="B101" i="32"/>
  <c r="D100" i="32"/>
  <c r="C100" i="32"/>
  <c r="E100" i="32"/>
  <c r="D126" i="10" l="1"/>
  <c r="N126" i="10"/>
  <c r="I126" i="10"/>
  <c r="J126" i="10"/>
  <c r="L126" i="10"/>
  <c r="M126" i="10"/>
  <c r="C126" i="10"/>
  <c r="F126" i="10"/>
  <c r="G126" i="10"/>
  <c r="E127" i="10"/>
  <c r="H127" i="10"/>
  <c r="K127" i="10"/>
  <c r="B127" i="10"/>
  <c r="A128" i="10"/>
  <c r="A114" i="9"/>
  <c r="E113" i="9"/>
  <c r="B113" i="9"/>
  <c r="C112" i="9"/>
  <c r="D112" i="9"/>
  <c r="F112" i="9"/>
  <c r="G112" i="9"/>
  <c r="H112" i="9"/>
  <c r="A132" i="8"/>
  <c r="K131" i="8"/>
  <c r="E131" i="8"/>
  <c r="H131" i="8"/>
  <c r="B131" i="8"/>
  <c r="M130" i="8"/>
  <c r="G130" i="8"/>
  <c r="C130" i="8"/>
  <c r="F130" i="8"/>
  <c r="L130" i="8"/>
  <c r="N130" i="8"/>
  <c r="I130" i="8"/>
  <c r="J130" i="8"/>
  <c r="D130" i="8"/>
  <c r="D102" i="5"/>
  <c r="C102" i="5"/>
  <c r="A104" i="5"/>
  <c r="B103" i="5"/>
  <c r="E103" i="5"/>
  <c r="G102" i="5"/>
  <c r="H102" i="5"/>
  <c r="F102" i="5"/>
  <c r="G101" i="32"/>
  <c r="I101" i="32"/>
  <c r="H101" i="32"/>
  <c r="E101" i="32"/>
  <c r="D101" i="32"/>
  <c r="C101" i="32"/>
  <c r="F102" i="32"/>
  <c r="A103" i="32"/>
  <c r="B102" i="32"/>
  <c r="J127" i="10" l="1"/>
  <c r="C127" i="10"/>
  <c r="D127" i="10"/>
  <c r="F127" i="10"/>
  <c r="I127" i="10"/>
  <c r="L127" i="10"/>
  <c r="M127" i="10"/>
  <c r="G127" i="10"/>
  <c r="N127" i="10"/>
  <c r="B128" i="10"/>
  <c r="E128" i="10"/>
  <c r="H128" i="10"/>
  <c r="K128" i="10"/>
  <c r="A129" i="10"/>
  <c r="C113" i="9"/>
  <c r="D113" i="9"/>
  <c r="F113" i="9"/>
  <c r="G113" i="9"/>
  <c r="H113" i="9"/>
  <c r="A115" i="9"/>
  <c r="B114" i="9"/>
  <c r="E114" i="9"/>
  <c r="L131" i="8"/>
  <c r="M131" i="8"/>
  <c r="I131" i="8"/>
  <c r="J131" i="8"/>
  <c r="N131" i="8"/>
  <c r="G131" i="8"/>
  <c r="C131" i="8"/>
  <c r="D131" i="8"/>
  <c r="F131" i="8"/>
  <c r="E132" i="8"/>
  <c r="A133" i="8"/>
  <c r="K132" i="8"/>
  <c r="B132" i="8"/>
  <c r="H132" i="8"/>
  <c r="F103" i="5"/>
  <c r="H103" i="5"/>
  <c r="G103" i="5"/>
  <c r="D103" i="5"/>
  <c r="C103" i="5"/>
  <c r="B104" i="5"/>
  <c r="A105" i="5"/>
  <c r="E104" i="5"/>
  <c r="E102" i="32"/>
  <c r="D102" i="32"/>
  <c r="C102" i="32"/>
  <c r="A104" i="32"/>
  <c r="F103" i="32"/>
  <c r="B103" i="32"/>
  <c r="H102" i="32"/>
  <c r="G102" i="32"/>
  <c r="I102" i="32"/>
  <c r="D128" i="10" l="1"/>
  <c r="G128" i="10"/>
  <c r="I128" i="10"/>
  <c r="C128" i="10"/>
  <c r="F128" i="10"/>
  <c r="J128" i="10"/>
  <c r="N128" i="10"/>
  <c r="L128" i="10"/>
  <c r="M128" i="10"/>
  <c r="H129" i="10"/>
  <c r="K129" i="10"/>
  <c r="A130" i="10"/>
  <c r="E129" i="10"/>
  <c r="B129" i="10"/>
  <c r="G114" i="9"/>
  <c r="H114" i="9"/>
  <c r="F114" i="9"/>
  <c r="C114" i="9"/>
  <c r="D114" i="9"/>
  <c r="B115" i="9"/>
  <c r="E115" i="9"/>
  <c r="A116" i="9"/>
  <c r="C132" i="8"/>
  <c r="D132" i="8"/>
  <c r="F132" i="8"/>
  <c r="M132" i="8"/>
  <c r="N132" i="8"/>
  <c r="I132" i="8"/>
  <c r="J132" i="8"/>
  <c r="L132" i="8"/>
  <c r="G132" i="8"/>
  <c r="B133" i="8"/>
  <c r="E133" i="8"/>
  <c r="H133" i="8"/>
  <c r="K133" i="8"/>
  <c r="A134" i="8"/>
  <c r="G104" i="5"/>
  <c r="F104" i="5"/>
  <c r="H104" i="5"/>
  <c r="A106" i="5"/>
  <c r="B105" i="5"/>
  <c r="E105" i="5"/>
  <c r="C104" i="5"/>
  <c r="D104" i="5"/>
  <c r="D103" i="32"/>
  <c r="C103" i="32"/>
  <c r="E103" i="32"/>
  <c r="I103" i="32"/>
  <c r="H103" i="32"/>
  <c r="G103" i="32"/>
  <c r="A105" i="32"/>
  <c r="B104" i="32"/>
  <c r="F104" i="32"/>
  <c r="B130" i="10" l="1"/>
  <c r="E130" i="10"/>
  <c r="K130" i="10"/>
  <c r="H130" i="10"/>
  <c r="A131" i="10"/>
  <c r="N129" i="10"/>
  <c r="I129" i="10"/>
  <c r="J129" i="10"/>
  <c r="L129" i="10"/>
  <c r="C129" i="10"/>
  <c r="F129" i="10"/>
  <c r="D129" i="10"/>
  <c r="G129" i="10"/>
  <c r="M129" i="10"/>
  <c r="F115" i="9"/>
  <c r="G115" i="9"/>
  <c r="H115" i="9"/>
  <c r="E116" i="9"/>
  <c r="A117" i="9"/>
  <c r="B116" i="9"/>
  <c r="C115" i="9"/>
  <c r="D115" i="9"/>
  <c r="E134" i="8"/>
  <c r="H134" i="8"/>
  <c r="K134" i="8"/>
  <c r="B134" i="8"/>
  <c r="A135" i="8"/>
  <c r="C133" i="8"/>
  <c r="D133" i="8"/>
  <c r="F133" i="8"/>
  <c r="I133" i="8"/>
  <c r="J133" i="8"/>
  <c r="L133" i="8"/>
  <c r="M133" i="8"/>
  <c r="N133" i="8"/>
  <c r="G133" i="8"/>
  <c r="D105" i="5"/>
  <c r="C105" i="5"/>
  <c r="H105" i="5"/>
  <c r="G105" i="5"/>
  <c r="F105" i="5"/>
  <c r="E106" i="5"/>
  <c r="A107" i="5"/>
  <c r="B106" i="5"/>
  <c r="I104" i="32"/>
  <c r="H104" i="32"/>
  <c r="G104" i="32"/>
  <c r="C104" i="32"/>
  <c r="E104" i="32"/>
  <c r="D104" i="32"/>
  <c r="F105" i="32"/>
  <c r="A106" i="32"/>
  <c r="B105" i="32"/>
  <c r="B131" i="10" l="1"/>
  <c r="K131" i="10"/>
  <c r="A132" i="10"/>
  <c r="H131" i="10"/>
  <c r="E131" i="10"/>
  <c r="I130" i="10"/>
  <c r="L130" i="10"/>
  <c r="N130" i="10"/>
  <c r="G130" i="10"/>
  <c r="C130" i="10"/>
  <c r="D130" i="10"/>
  <c r="F130" i="10"/>
  <c r="J130" i="10"/>
  <c r="M130" i="10"/>
  <c r="F116" i="9"/>
  <c r="G116" i="9"/>
  <c r="H116" i="9"/>
  <c r="C116" i="9"/>
  <c r="D116" i="9"/>
  <c r="E117" i="9"/>
  <c r="B117" i="9"/>
  <c r="A118" i="9"/>
  <c r="E135" i="8"/>
  <c r="B135" i="8"/>
  <c r="H135" i="8"/>
  <c r="K135" i="8"/>
  <c r="A136" i="8"/>
  <c r="G134" i="8"/>
  <c r="I134" i="8"/>
  <c r="J134" i="8"/>
  <c r="L134" i="8"/>
  <c r="M134" i="8"/>
  <c r="N134" i="8"/>
  <c r="D134" i="8"/>
  <c r="F134" i="8"/>
  <c r="C134" i="8"/>
  <c r="C106" i="5"/>
  <c r="D106" i="5"/>
  <c r="A108" i="5"/>
  <c r="E107" i="5"/>
  <c r="B107" i="5"/>
  <c r="H106" i="5"/>
  <c r="F106" i="5"/>
  <c r="G106" i="5"/>
  <c r="E105" i="32"/>
  <c r="D105" i="32"/>
  <c r="C105" i="32"/>
  <c r="A107" i="32"/>
  <c r="F106" i="32"/>
  <c r="B106" i="32"/>
  <c r="G105" i="32"/>
  <c r="I105" i="32"/>
  <c r="H105" i="32"/>
  <c r="B132" i="10" l="1"/>
  <c r="K132" i="10"/>
  <c r="A133" i="10"/>
  <c r="E132" i="10"/>
  <c r="H132" i="10"/>
  <c r="C131" i="10"/>
  <c r="D131" i="10"/>
  <c r="L131" i="10"/>
  <c r="M131" i="10"/>
  <c r="N131" i="10"/>
  <c r="J131" i="10"/>
  <c r="F131" i="10"/>
  <c r="G131" i="10"/>
  <c r="I131" i="10"/>
  <c r="A119" i="9"/>
  <c r="E118" i="9"/>
  <c r="B118" i="9"/>
  <c r="F117" i="9"/>
  <c r="G117" i="9"/>
  <c r="H117" i="9"/>
  <c r="D117" i="9"/>
  <c r="C117" i="9"/>
  <c r="K136" i="8"/>
  <c r="E136" i="8"/>
  <c r="H136" i="8"/>
  <c r="A137" i="8"/>
  <c r="B136" i="8"/>
  <c r="G135" i="8"/>
  <c r="N135" i="8"/>
  <c r="C135" i="8"/>
  <c r="D135" i="8"/>
  <c r="F135" i="8"/>
  <c r="I135" i="8"/>
  <c r="J135" i="8"/>
  <c r="L135" i="8"/>
  <c r="M135" i="8"/>
  <c r="C107" i="5"/>
  <c r="D107" i="5"/>
  <c r="F107" i="5"/>
  <c r="G107" i="5"/>
  <c r="H107" i="5"/>
  <c r="A109" i="5"/>
  <c r="B108" i="5"/>
  <c r="E108" i="5"/>
  <c r="D106" i="32"/>
  <c r="E106" i="32"/>
  <c r="C106" i="32"/>
  <c r="B107" i="32"/>
  <c r="F107" i="32"/>
  <c r="A108" i="32"/>
  <c r="I106" i="32"/>
  <c r="H106" i="32"/>
  <c r="G106" i="32"/>
  <c r="E133" i="10" l="1"/>
  <c r="B133" i="10"/>
  <c r="H133" i="10"/>
  <c r="K133" i="10"/>
  <c r="A134" i="10"/>
  <c r="D132" i="10"/>
  <c r="N132" i="10"/>
  <c r="F132" i="10"/>
  <c r="L132" i="10"/>
  <c r="M132" i="10"/>
  <c r="C132" i="10"/>
  <c r="G132" i="10"/>
  <c r="I132" i="10"/>
  <c r="J132" i="10"/>
  <c r="D118" i="9"/>
  <c r="C118" i="9"/>
  <c r="F118" i="9"/>
  <c r="G118" i="9"/>
  <c r="H118" i="9"/>
  <c r="E119" i="9"/>
  <c r="B119" i="9"/>
  <c r="A120" i="9"/>
  <c r="I136" i="8"/>
  <c r="L136" i="8"/>
  <c r="M136" i="8"/>
  <c r="N136" i="8"/>
  <c r="D136" i="8"/>
  <c r="C136" i="8"/>
  <c r="F136" i="8"/>
  <c r="G136" i="8"/>
  <c r="J136" i="8"/>
  <c r="K137" i="8"/>
  <c r="H137" i="8"/>
  <c r="B137" i="8"/>
  <c r="A138" i="8"/>
  <c r="E137" i="8"/>
  <c r="H108" i="5"/>
  <c r="F108" i="5"/>
  <c r="G108" i="5"/>
  <c r="D108" i="5"/>
  <c r="C108" i="5"/>
  <c r="B109" i="5"/>
  <c r="E109" i="5"/>
  <c r="A110" i="5"/>
  <c r="F108" i="32"/>
  <c r="B108" i="32"/>
  <c r="A109" i="32"/>
  <c r="G107" i="32"/>
  <c r="I107" i="32"/>
  <c r="H107" i="32"/>
  <c r="E107" i="32"/>
  <c r="D107" i="32"/>
  <c r="C107" i="32"/>
  <c r="H134" i="10" l="1"/>
  <c r="K134" i="10"/>
  <c r="E134" i="10"/>
  <c r="B134" i="10"/>
  <c r="A135" i="10"/>
  <c r="C133" i="10"/>
  <c r="F133" i="10"/>
  <c r="D133" i="10"/>
  <c r="I133" i="10"/>
  <c r="J133" i="10"/>
  <c r="G133" i="10"/>
  <c r="L133" i="10"/>
  <c r="M133" i="10"/>
  <c r="N133" i="10"/>
  <c r="E120" i="9"/>
  <c r="B120" i="9"/>
  <c r="A121" i="9"/>
  <c r="C119" i="9"/>
  <c r="D119" i="9"/>
  <c r="F119" i="9"/>
  <c r="G119" i="9"/>
  <c r="H119" i="9"/>
  <c r="I137" i="8"/>
  <c r="J137" i="8"/>
  <c r="C137" i="8"/>
  <c r="D137" i="8"/>
  <c r="L137" i="8"/>
  <c r="M137" i="8"/>
  <c r="N137" i="8"/>
  <c r="F137" i="8"/>
  <c r="G137" i="8"/>
  <c r="A139" i="8"/>
  <c r="E138" i="8"/>
  <c r="H138" i="8"/>
  <c r="K138" i="8"/>
  <c r="B138" i="8"/>
  <c r="B110" i="5"/>
  <c r="A111" i="5"/>
  <c r="E110" i="5"/>
  <c r="G109" i="5"/>
  <c r="F109" i="5"/>
  <c r="H109" i="5"/>
  <c r="D109" i="5"/>
  <c r="C109" i="5"/>
  <c r="B109" i="32"/>
  <c r="F109" i="32"/>
  <c r="A110" i="32"/>
  <c r="I108" i="32"/>
  <c r="H108" i="32"/>
  <c r="G108" i="32"/>
  <c r="E108" i="32"/>
  <c r="D108" i="32"/>
  <c r="C108" i="32"/>
  <c r="E135" i="10" l="1"/>
  <c r="H135" i="10"/>
  <c r="K135" i="10"/>
  <c r="A136" i="10"/>
  <c r="B135" i="10"/>
  <c r="N134" i="10"/>
  <c r="D134" i="10"/>
  <c r="F134" i="10"/>
  <c r="I134" i="10"/>
  <c r="J134" i="10"/>
  <c r="L134" i="10"/>
  <c r="C134" i="10"/>
  <c r="G134" i="10"/>
  <c r="M134" i="10"/>
  <c r="B121" i="9"/>
  <c r="E121" i="9"/>
  <c r="A122" i="9"/>
  <c r="C120" i="9"/>
  <c r="D120" i="9"/>
  <c r="F120" i="9"/>
  <c r="G120" i="9"/>
  <c r="H120" i="9"/>
  <c r="M138" i="8"/>
  <c r="J138" i="8"/>
  <c r="D138" i="8"/>
  <c r="F138" i="8"/>
  <c r="I138" i="8"/>
  <c r="C138" i="8"/>
  <c r="G138" i="8"/>
  <c r="L138" i="8"/>
  <c r="N138" i="8"/>
  <c r="B139" i="8"/>
  <c r="A140" i="8"/>
  <c r="K139" i="8"/>
  <c r="H139" i="8"/>
  <c r="E139" i="8"/>
  <c r="F110" i="5"/>
  <c r="G110" i="5"/>
  <c r="H110" i="5"/>
  <c r="A112" i="5"/>
  <c r="E111" i="5"/>
  <c r="B111" i="5"/>
  <c r="C110" i="5"/>
  <c r="D110" i="5"/>
  <c r="A111" i="32"/>
  <c r="F110" i="32"/>
  <c r="B110" i="32"/>
  <c r="I109" i="32"/>
  <c r="H109" i="32"/>
  <c r="G109" i="32"/>
  <c r="E109" i="32"/>
  <c r="D109" i="32"/>
  <c r="C109" i="32"/>
  <c r="J135" i="10" l="1"/>
  <c r="I135" i="10"/>
  <c r="N135" i="10"/>
  <c r="C135" i="10"/>
  <c r="L135" i="10"/>
  <c r="F135" i="10"/>
  <c r="D135" i="10"/>
  <c r="G135" i="10"/>
  <c r="M135" i="10"/>
  <c r="B136" i="10"/>
  <c r="E136" i="10"/>
  <c r="H136" i="10"/>
  <c r="A137" i="10"/>
  <c r="K136" i="10"/>
  <c r="A123" i="9"/>
  <c r="B122" i="9"/>
  <c r="E122" i="9"/>
  <c r="F121" i="9"/>
  <c r="G121" i="9"/>
  <c r="H121" i="9"/>
  <c r="C121" i="9"/>
  <c r="D121" i="9"/>
  <c r="E140" i="8"/>
  <c r="K140" i="8"/>
  <c r="B140" i="8"/>
  <c r="H140" i="8"/>
  <c r="A141" i="8"/>
  <c r="C139" i="8"/>
  <c r="D139" i="8"/>
  <c r="I139" i="8"/>
  <c r="J139" i="8"/>
  <c r="M139" i="8"/>
  <c r="L139" i="8"/>
  <c r="N139" i="8"/>
  <c r="G139" i="8"/>
  <c r="F139" i="8"/>
  <c r="D111" i="5"/>
  <c r="C111" i="5"/>
  <c r="F111" i="5"/>
  <c r="H111" i="5"/>
  <c r="G111" i="5"/>
  <c r="B112" i="5"/>
  <c r="E112" i="5"/>
  <c r="A113" i="5"/>
  <c r="E110" i="32"/>
  <c r="D110" i="32"/>
  <c r="C110" i="32"/>
  <c r="I110" i="32"/>
  <c r="H110" i="32"/>
  <c r="G110" i="32"/>
  <c r="B111" i="32"/>
  <c r="F111" i="32"/>
  <c r="A112" i="32"/>
  <c r="A138" i="10" l="1"/>
  <c r="E137" i="10"/>
  <c r="H137" i="10"/>
  <c r="B137" i="10"/>
  <c r="K137" i="10"/>
  <c r="L136" i="10"/>
  <c r="D136" i="10"/>
  <c r="F136" i="10"/>
  <c r="I136" i="10"/>
  <c r="J136" i="10"/>
  <c r="M136" i="10"/>
  <c r="N136" i="10"/>
  <c r="C136" i="10"/>
  <c r="G136" i="10"/>
  <c r="G122" i="9"/>
  <c r="H122" i="9"/>
  <c r="F122" i="9"/>
  <c r="C122" i="9"/>
  <c r="D122" i="9"/>
  <c r="E123" i="9"/>
  <c r="B123" i="9"/>
  <c r="A124" i="9"/>
  <c r="E141" i="8"/>
  <c r="H141" i="8"/>
  <c r="K141" i="8"/>
  <c r="B141" i="8"/>
  <c r="A142" i="8"/>
  <c r="F140" i="8"/>
  <c r="G140" i="8"/>
  <c r="L140" i="8"/>
  <c r="M140" i="8"/>
  <c r="N140" i="8"/>
  <c r="D140" i="8"/>
  <c r="I140" i="8"/>
  <c r="J140" i="8"/>
  <c r="C140" i="8"/>
  <c r="A114" i="5"/>
  <c r="E113" i="5"/>
  <c r="B113" i="5"/>
  <c r="F112" i="5"/>
  <c r="H112" i="5"/>
  <c r="G112" i="5"/>
  <c r="C112" i="5"/>
  <c r="D112" i="5"/>
  <c r="G111" i="32"/>
  <c r="I111" i="32"/>
  <c r="H111" i="32"/>
  <c r="E111" i="32"/>
  <c r="D111" i="32"/>
  <c r="C111" i="32"/>
  <c r="A113" i="32"/>
  <c r="F112" i="32"/>
  <c r="B112" i="32"/>
  <c r="J137" i="10" l="1"/>
  <c r="M137" i="10"/>
  <c r="C137" i="10"/>
  <c r="D137" i="10"/>
  <c r="F137" i="10"/>
  <c r="N137" i="10"/>
  <c r="G137" i="10"/>
  <c r="I137" i="10"/>
  <c r="L137" i="10"/>
  <c r="B138" i="10"/>
  <c r="H138" i="10"/>
  <c r="K138" i="10"/>
  <c r="E138" i="10"/>
  <c r="A139" i="10"/>
  <c r="E124" i="9"/>
  <c r="B124" i="9"/>
  <c r="A125" i="9"/>
  <c r="D123" i="9"/>
  <c r="C123" i="9"/>
  <c r="F123" i="9"/>
  <c r="G123" i="9"/>
  <c r="H123" i="9"/>
  <c r="E142" i="8"/>
  <c r="A143" i="8"/>
  <c r="K142" i="8"/>
  <c r="H142" i="8"/>
  <c r="B142" i="8"/>
  <c r="C141" i="8"/>
  <c r="F141" i="8"/>
  <c r="G141" i="8"/>
  <c r="I141" i="8"/>
  <c r="J141" i="8"/>
  <c r="L141" i="8"/>
  <c r="D141" i="8"/>
  <c r="M141" i="8"/>
  <c r="N141" i="8"/>
  <c r="F113" i="5"/>
  <c r="G113" i="5"/>
  <c r="H113" i="5"/>
  <c r="C113" i="5"/>
  <c r="D113" i="5"/>
  <c r="B114" i="5"/>
  <c r="A115" i="5"/>
  <c r="E114" i="5"/>
  <c r="E112" i="32"/>
  <c r="D112" i="32"/>
  <c r="C112" i="32"/>
  <c r="A114" i="32"/>
  <c r="F113" i="32"/>
  <c r="B113" i="32"/>
  <c r="I112" i="32"/>
  <c r="G112" i="32"/>
  <c r="H112" i="32"/>
  <c r="B139" i="10" l="1"/>
  <c r="A140" i="10"/>
  <c r="E139" i="10"/>
  <c r="K139" i="10"/>
  <c r="H139" i="10"/>
  <c r="F138" i="10"/>
  <c r="G138" i="10"/>
  <c r="J138" i="10"/>
  <c r="L138" i="10"/>
  <c r="C138" i="10"/>
  <c r="D138" i="10"/>
  <c r="I138" i="10"/>
  <c r="M138" i="10"/>
  <c r="N138" i="10"/>
  <c r="B125" i="9"/>
  <c r="E125" i="9"/>
  <c r="A126" i="9"/>
  <c r="C124" i="9"/>
  <c r="D124" i="9"/>
  <c r="G124" i="9"/>
  <c r="H124" i="9"/>
  <c r="F124" i="9"/>
  <c r="J142" i="8"/>
  <c r="N142" i="8"/>
  <c r="G142" i="8"/>
  <c r="I142" i="8"/>
  <c r="L142" i="8"/>
  <c r="M142" i="8"/>
  <c r="F142" i="8"/>
  <c r="C142" i="8"/>
  <c r="D142" i="8"/>
  <c r="K143" i="8"/>
  <c r="B143" i="8"/>
  <c r="E143" i="8"/>
  <c r="H143" i="8"/>
  <c r="A144" i="8"/>
  <c r="G114" i="5"/>
  <c r="H114" i="5"/>
  <c r="F114" i="5"/>
  <c r="E115" i="5"/>
  <c r="A116" i="5"/>
  <c r="B115" i="5"/>
  <c r="D114" i="5"/>
  <c r="C114" i="5"/>
  <c r="E113" i="32"/>
  <c r="D113" i="32"/>
  <c r="C113" i="32"/>
  <c r="B114" i="32"/>
  <c r="F114" i="32"/>
  <c r="A115" i="32"/>
  <c r="H113" i="32"/>
  <c r="G113" i="32"/>
  <c r="I113" i="32"/>
  <c r="B140" i="10" l="1"/>
  <c r="E140" i="10"/>
  <c r="H140" i="10"/>
  <c r="K140" i="10"/>
  <c r="A141" i="10"/>
  <c r="M139" i="10"/>
  <c r="F139" i="10"/>
  <c r="G139" i="10"/>
  <c r="I139" i="10"/>
  <c r="J139" i="10"/>
  <c r="D139" i="10"/>
  <c r="C139" i="10"/>
  <c r="L139" i="10"/>
  <c r="N139" i="10"/>
  <c r="A127" i="9"/>
  <c r="B126" i="9"/>
  <c r="E126" i="9"/>
  <c r="F125" i="9"/>
  <c r="G125" i="9"/>
  <c r="H125" i="9"/>
  <c r="C125" i="9"/>
  <c r="D125" i="9"/>
  <c r="K144" i="8"/>
  <c r="A145" i="8"/>
  <c r="B144" i="8"/>
  <c r="E144" i="8"/>
  <c r="H144" i="8"/>
  <c r="G143" i="8"/>
  <c r="I143" i="8"/>
  <c r="J143" i="8"/>
  <c r="L143" i="8"/>
  <c r="C143" i="8"/>
  <c r="D143" i="8"/>
  <c r="M143" i="8"/>
  <c r="F143" i="8"/>
  <c r="N143" i="8"/>
  <c r="C115" i="5"/>
  <c r="D115" i="5"/>
  <c r="B116" i="5"/>
  <c r="A117" i="5"/>
  <c r="E116" i="5"/>
  <c r="F115" i="5"/>
  <c r="H115" i="5"/>
  <c r="G115" i="5"/>
  <c r="I114" i="32"/>
  <c r="G114" i="32"/>
  <c r="H114" i="32"/>
  <c r="B115" i="32"/>
  <c r="A116" i="32"/>
  <c r="F115" i="32"/>
  <c r="D114" i="32"/>
  <c r="C114" i="32"/>
  <c r="E114" i="32"/>
  <c r="B141" i="10" l="1"/>
  <c r="A142" i="10"/>
  <c r="E141" i="10"/>
  <c r="H141" i="10"/>
  <c r="K141" i="10"/>
  <c r="D140" i="10"/>
  <c r="F140" i="10"/>
  <c r="C140" i="10"/>
  <c r="G140" i="10"/>
  <c r="I140" i="10"/>
  <c r="M140" i="10"/>
  <c r="J140" i="10"/>
  <c r="L140" i="10"/>
  <c r="N140" i="10"/>
  <c r="G126" i="9"/>
  <c r="H126" i="9"/>
  <c r="F126" i="9"/>
  <c r="C126" i="9"/>
  <c r="D126" i="9"/>
  <c r="E127" i="9"/>
  <c r="A128" i="9"/>
  <c r="B127" i="9"/>
  <c r="I144" i="8"/>
  <c r="G144" i="8"/>
  <c r="L144" i="8"/>
  <c r="M144" i="8"/>
  <c r="J144" i="8"/>
  <c r="N144" i="8"/>
  <c r="F144" i="8"/>
  <c r="C144" i="8"/>
  <c r="D144" i="8"/>
  <c r="K145" i="8"/>
  <c r="A146" i="8"/>
  <c r="B145" i="8"/>
  <c r="H145" i="8"/>
  <c r="E145" i="8"/>
  <c r="D116" i="5"/>
  <c r="C116" i="5"/>
  <c r="F116" i="5"/>
  <c r="G116" i="5"/>
  <c r="H116" i="5"/>
  <c r="E117" i="5"/>
  <c r="A118" i="5"/>
  <c r="B117" i="5"/>
  <c r="E115" i="32"/>
  <c r="D115" i="32"/>
  <c r="C115" i="32"/>
  <c r="I115" i="32"/>
  <c r="H115" i="32"/>
  <c r="G115" i="32"/>
  <c r="A117" i="32"/>
  <c r="F116" i="32"/>
  <c r="B116" i="32"/>
  <c r="K142" i="10" l="1"/>
  <c r="H142" i="10"/>
  <c r="E142" i="10"/>
  <c r="A143" i="10"/>
  <c r="B142" i="10"/>
  <c r="F141" i="10"/>
  <c r="C141" i="10"/>
  <c r="G141" i="10"/>
  <c r="I141" i="10"/>
  <c r="M141" i="10"/>
  <c r="N141" i="10"/>
  <c r="D141" i="10"/>
  <c r="L141" i="10"/>
  <c r="J141" i="10"/>
  <c r="C127" i="9"/>
  <c r="D127" i="9"/>
  <c r="E128" i="9"/>
  <c r="B128" i="9"/>
  <c r="A129" i="9"/>
  <c r="G127" i="9"/>
  <c r="H127" i="9"/>
  <c r="F127" i="9"/>
  <c r="B146" i="8"/>
  <c r="E146" i="8"/>
  <c r="H146" i="8"/>
  <c r="K146" i="8"/>
  <c r="A147" i="8"/>
  <c r="M145" i="8"/>
  <c r="N145" i="8"/>
  <c r="L145" i="8"/>
  <c r="J145" i="8"/>
  <c r="G145" i="8"/>
  <c r="I145" i="8"/>
  <c r="C145" i="8"/>
  <c r="D145" i="8"/>
  <c r="F145" i="8"/>
  <c r="D117" i="5"/>
  <c r="C117" i="5"/>
  <c r="E118" i="5"/>
  <c r="B118" i="5"/>
  <c r="A119" i="5"/>
  <c r="G117" i="5"/>
  <c r="F117" i="5"/>
  <c r="H117" i="5"/>
  <c r="E116" i="32"/>
  <c r="C116" i="32"/>
  <c r="D116" i="32"/>
  <c r="G116" i="32"/>
  <c r="H116" i="32"/>
  <c r="I116" i="32"/>
  <c r="B117" i="32"/>
  <c r="A118" i="32"/>
  <c r="F117" i="32"/>
  <c r="F142" i="10" l="1"/>
  <c r="I142" i="10"/>
  <c r="M142" i="10"/>
  <c r="G142" i="10"/>
  <c r="J142" i="10"/>
  <c r="N142" i="10"/>
  <c r="C142" i="10"/>
  <c r="D142" i="10"/>
  <c r="L142" i="10"/>
  <c r="B143" i="10"/>
  <c r="E143" i="10"/>
  <c r="K143" i="10"/>
  <c r="A144" i="10"/>
  <c r="H143" i="10"/>
  <c r="C128" i="9"/>
  <c r="D128" i="9"/>
  <c r="H128" i="9"/>
  <c r="G128" i="9"/>
  <c r="F128" i="9"/>
  <c r="B129" i="9"/>
  <c r="E129" i="9"/>
  <c r="A130" i="9"/>
  <c r="A148" i="8"/>
  <c r="K147" i="8"/>
  <c r="H147" i="8"/>
  <c r="B147" i="8"/>
  <c r="E147" i="8"/>
  <c r="M146" i="8"/>
  <c r="C146" i="8"/>
  <c r="D146" i="8"/>
  <c r="J146" i="8"/>
  <c r="L146" i="8"/>
  <c r="F146" i="8"/>
  <c r="I146" i="8"/>
  <c r="N146" i="8"/>
  <c r="G146" i="8"/>
  <c r="B119" i="5"/>
  <c r="A120" i="5"/>
  <c r="E119" i="5"/>
  <c r="G118" i="5"/>
  <c r="F118" i="5"/>
  <c r="H118" i="5"/>
  <c r="D118" i="5"/>
  <c r="C118" i="5"/>
  <c r="B118" i="32"/>
  <c r="F118" i="32"/>
  <c r="A119" i="32"/>
  <c r="I117" i="32"/>
  <c r="H117" i="32"/>
  <c r="G117" i="32"/>
  <c r="C117" i="32"/>
  <c r="E117" i="32"/>
  <c r="D117" i="32"/>
  <c r="J143" i="10" l="1"/>
  <c r="M143" i="10"/>
  <c r="N143" i="10"/>
  <c r="C143" i="10"/>
  <c r="D143" i="10"/>
  <c r="F143" i="10"/>
  <c r="G143" i="10"/>
  <c r="L143" i="10"/>
  <c r="I143" i="10"/>
  <c r="K144" i="10"/>
  <c r="E144" i="10"/>
  <c r="H144" i="10"/>
  <c r="A145" i="10"/>
  <c r="B144" i="10"/>
  <c r="A131" i="9"/>
  <c r="E130" i="9"/>
  <c r="B130" i="9"/>
  <c r="C129" i="9"/>
  <c r="D129" i="9"/>
  <c r="F129" i="9"/>
  <c r="H129" i="9"/>
  <c r="G129" i="9"/>
  <c r="D147" i="8"/>
  <c r="L147" i="8"/>
  <c r="M147" i="8"/>
  <c r="I147" i="8"/>
  <c r="J147" i="8"/>
  <c r="N147" i="8"/>
  <c r="C147" i="8"/>
  <c r="G147" i="8"/>
  <c r="F147" i="8"/>
  <c r="E148" i="8"/>
  <c r="K148" i="8"/>
  <c r="A149" i="8"/>
  <c r="H148" i="8"/>
  <c r="B148" i="8"/>
  <c r="G119" i="5"/>
  <c r="F119" i="5"/>
  <c r="H119" i="5"/>
  <c r="A121" i="5"/>
  <c r="B120" i="5"/>
  <c r="E120" i="5"/>
  <c r="C119" i="5"/>
  <c r="D119" i="5"/>
  <c r="A120" i="32"/>
  <c r="F119" i="32"/>
  <c r="B119" i="32"/>
  <c r="I118" i="32"/>
  <c r="G118" i="32"/>
  <c r="H118" i="32"/>
  <c r="E118" i="32"/>
  <c r="D118" i="32"/>
  <c r="C118" i="32"/>
  <c r="N144" i="10" l="1"/>
  <c r="C144" i="10"/>
  <c r="D144" i="10"/>
  <c r="F144" i="10"/>
  <c r="G144" i="10"/>
  <c r="I144" i="10"/>
  <c r="J144" i="10"/>
  <c r="L144" i="10"/>
  <c r="M144" i="10"/>
  <c r="B145" i="10"/>
  <c r="K145" i="10"/>
  <c r="A146" i="10"/>
  <c r="E145" i="10"/>
  <c r="H145" i="10"/>
  <c r="D130" i="9"/>
  <c r="C130" i="9"/>
  <c r="F130" i="9"/>
  <c r="G130" i="9"/>
  <c r="H130" i="9"/>
  <c r="E131" i="9"/>
  <c r="B131" i="9"/>
  <c r="A132" i="9"/>
  <c r="C148" i="8"/>
  <c r="D148" i="8"/>
  <c r="F148" i="8"/>
  <c r="L148" i="8"/>
  <c r="M148" i="8"/>
  <c r="N148" i="8"/>
  <c r="J148" i="8"/>
  <c r="G148" i="8"/>
  <c r="I148" i="8"/>
  <c r="E149" i="8"/>
  <c r="B149" i="8"/>
  <c r="K149" i="8"/>
  <c r="H149" i="8"/>
  <c r="A150" i="8"/>
  <c r="F120" i="5"/>
  <c r="H120" i="5"/>
  <c r="G120" i="5"/>
  <c r="C120" i="5"/>
  <c r="D120" i="5"/>
  <c r="E121" i="5"/>
  <c r="B121" i="5"/>
  <c r="A122" i="5"/>
  <c r="D119" i="32"/>
  <c r="C119" i="32"/>
  <c r="E119" i="32"/>
  <c r="I119" i="32"/>
  <c r="H119" i="32"/>
  <c r="G119" i="32"/>
  <c r="B120" i="32"/>
  <c r="F120" i="32"/>
  <c r="A121" i="32"/>
  <c r="N145" i="10" l="1"/>
  <c r="D145" i="10"/>
  <c r="G145" i="10"/>
  <c r="J145" i="10"/>
  <c r="L145" i="10"/>
  <c r="M145" i="10"/>
  <c r="C145" i="10"/>
  <c r="F145" i="10"/>
  <c r="I145" i="10"/>
  <c r="A147" i="10"/>
  <c r="B146" i="10"/>
  <c r="E146" i="10"/>
  <c r="H146" i="10"/>
  <c r="K146" i="10"/>
  <c r="E132" i="9"/>
  <c r="B132" i="9"/>
  <c r="A133" i="9"/>
  <c r="C131" i="9"/>
  <c r="D131" i="9"/>
  <c r="H131" i="9"/>
  <c r="F131" i="9"/>
  <c r="G131" i="9"/>
  <c r="E150" i="8"/>
  <c r="H150" i="8"/>
  <c r="K150" i="8"/>
  <c r="B150" i="8"/>
  <c r="A151" i="8"/>
  <c r="C149" i="8"/>
  <c r="N149" i="8"/>
  <c r="F149" i="8"/>
  <c r="I149" i="8"/>
  <c r="J149" i="8"/>
  <c r="L149" i="8"/>
  <c r="D149" i="8"/>
  <c r="M149" i="8"/>
  <c r="G149" i="8"/>
  <c r="C121" i="5"/>
  <c r="D121" i="5"/>
  <c r="B122" i="5"/>
  <c r="A123" i="5"/>
  <c r="E122" i="5"/>
  <c r="F121" i="5"/>
  <c r="H121" i="5"/>
  <c r="G121" i="5"/>
  <c r="F121" i="32"/>
  <c r="A122" i="32"/>
  <c r="B121" i="32"/>
  <c r="G120" i="32"/>
  <c r="I120" i="32"/>
  <c r="H120" i="32"/>
  <c r="E120" i="32"/>
  <c r="D120" i="32"/>
  <c r="C120" i="32"/>
  <c r="I146" i="10" l="1"/>
  <c r="J146" i="10"/>
  <c r="M146" i="10"/>
  <c r="C146" i="10"/>
  <c r="D146" i="10"/>
  <c r="G146" i="10"/>
  <c r="F146" i="10"/>
  <c r="L146" i="10"/>
  <c r="N146" i="10"/>
  <c r="B147" i="10"/>
  <c r="E147" i="10"/>
  <c r="A148" i="10"/>
  <c r="H147" i="10"/>
  <c r="K147" i="10"/>
  <c r="A134" i="9"/>
  <c r="B133" i="9"/>
  <c r="E133" i="9"/>
  <c r="C132" i="9"/>
  <c r="D132" i="9"/>
  <c r="F132" i="9"/>
  <c r="G132" i="9"/>
  <c r="H132" i="9"/>
  <c r="K151" i="8"/>
  <c r="B151" i="8"/>
  <c r="A152" i="8"/>
  <c r="E151" i="8"/>
  <c r="H151" i="8"/>
  <c r="G150" i="8"/>
  <c r="I150" i="8"/>
  <c r="J150" i="8"/>
  <c r="D150" i="8"/>
  <c r="F150" i="8"/>
  <c r="M150" i="8"/>
  <c r="C150" i="8"/>
  <c r="L150" i="8"/>
  <c r="N150" i="8"/>
  <c r="A124" i="5"/>
  <c r="B123" i="5"/>
  <c r="E123" i="5"/>
  <c r="C122" i="5"/>
  <c r="D122" i="5"/>
  <c r="F122" i="5"/>
  <c r="G122" i="5"/>
  <c r="H122" i="5"/>
  <c r="D121" i="32"/>
  <c r="C121" i="32"/>
  <c r="E121" i="32"/>
  <c r="A123" i="32"/>
  <c r="B122" i="32"/>
  <c r="F122" i="32"/>
  <c r="H121" i="32"/>
  <c r="I121" i="32"/>
  <c r="G121" i="32"/>
  <c r="K148" i="10" l="1"/>
  <c r="A149" i="10"/>
  <c r="H148" i="10"/>
  <c r="B148" i="10"/>
  <c r="E148" i="10"/>
  <c r="G147" i="10"/>
  <c r="L147" i="10"/>
  <c r="D147" i="10"/>
  <c r="F147" i="10"/>
  <c r="C147" i="10"/>
  <c r="I147" i="10"/>
  <c r="J147" i="10"/>
  <c r="M147" i="10"/>
  <c r="N147" i="10"/>
  <c r="H133" i="9"/>
  <c r="F133" i="9"/>
  <c r="G133" i="9"/>
  <c r="C133" i="9"/>
  <c r="D133" i="9"/>
  <c r="A135" i="9"/>
  <c r="B134" i="9"/>
  <c r="E134" i="9"/>
  <c r="K152" i="8"/>
  <c r="A153" i="8"/>
  <c r="E152" i="8"/>
  <c r="H152" i="8"/>
  <c r="B152" i="8"/>
  <c r="G151" i="8"/>
  <c r="I151" i="8"/>
  <c r="J151" i="8"/>
  <c r="C151" i="8"/>
  <c r="D151" i="8"/>
  <c r="L151" i="8"/>
  <c r="M151" i="8"/>
  <c r="N151" i="8"/>
  <c r="F151" i="8"/>
  <c r="G123" i="5"/>
  <c r="F123" i="5"/>
  <c r="H123" i="5"/>
  <c r="D123" i="5"/>
  <c r="C123" i="5"/>
  <c r="B124" i="5"/>
  <c r="E124" i="5"/>
  <c r="A125" i="5"/>
  <c r="I122" i="32"/>
  <c r="H122" i="32"/>
  <c r="G122" i="32"/>
  <c r="E122" i="32"/>
  <c r="C122" i="32"/>
  <c r="D122" i="32"/>
  <c r="F123" i="32"/>
  <c r="B123" i="32"/>
  <c r="A124" i="32"/>
  <c r="D148" i="10" l="1"/>
  <c r="L148" i="10"/>
  <c r="M148" i="10"/>
  <c r="C148" i="10"/>
  <c r="J148" i="10"/>
  <c r="N148" i="10"/>
  <c r="I148" i="10"/>
  <c r="F148" i="10"/>
  <c r="G148" i="10"/>
  <c r="E149" i="10"/>
  <c r="K149" i="10"/>
  <c r="B149" i="10"/>
  <c r="A150" i="10"/>
  <c r="H149" i="10"/>
  <c r="G134" i="9"/>
  <c r="H134" i="9"/>
  <c r="F134" i="9"/>
  <c r="C134" i="9"/>
  <c r="D134" i="9"/>
  <c r="E135" i="9"/>
  <c r="A136" i="9"/>
  <c r="B135" i="9"/>
  <c r="I152" i="8"/>
  <c r="L152" i="8"/>
  <c r="M152" i="8"/>
  <c r="N152" i="8"/>
  <c r="F152" i="8"/>
  <c r="J152" i="8"/>
  <c r="G152" i="8"/>
  <c r="C152" i="8"/>
  <c r="D152" i="8"/>
  <c r="K153" i="8"/>
  <c r="B153" i="8"/>
  <c r="E153" i="8"/>
  <c r="H153" i="8"/>
  <c r="A154" i="8"/>
  <c r="F124" i="5"/>
  <c r="G124" i="5"/>
  <c r="H124" i="5"/>
  <c r="A126" i="5"/>
  <c r="B125" i="5"/>
  <c r="E125" i="5"/>
  <c r="C124" i="5"/>
  <c r="D124" i="5"/>
  <c r="H123" i="32"/>
  <c r="G123" i="32"/>
  <c r="I123" i="32"/>
  <c r="B124" i="32"/>
  <c r="A125" i="32"/>
  <c r="F124" i="32"/>
  <c r="E123" i="32"/>
  <c r="D123" i="32"/>
  <c r="C123" i="32"/>
  <c r="G149" i="10" l="1"/>
  <c r="J149" i="10"/>
  <c r="L149" i="10"/>
  <c r="F149" i="10"/>
  <c r="C149" i="10"/>
  <c r="M149" i="10"/>
  <c r="N149" i="10"/>
  <c r="D149" i="10"/>
  <c r="I149" i="10"/>
  <c r="H150" i="10"/>
  <c r="B150" i="10"/>
  <c r="E150" i="10"/>
  <c r="K150" i="10"/>
  <c r="A151" i="10"/>
  <c r="H135" i="9"/>
  <c r="F135" i="9"/>
  <c r="G135" i="9"/>
  <c r="E136" i="9"/>
  <c r="A137" i="9"/>
  <c r="B136" i="9"/>
  <c r="D135" i="9"/>
  <c r="C135" i="9"/>
  <c r="A155" i="8"/>
  <c r="E154" i="8"/>
  <c r="H154" i="8"/>
  <c r="B154" i="8"/>
  <c r="K154" i="8"/>
  <c r="C153" i="8"/>
  <c r="D153" i="8"/>
  <c r="F153" i="8"/>
  <c r="G153" i="8"/>
  <c r="I153" i="8"/>
  <c r="J153" i="8"/>
  <c r="L153" i="8"/>
  <c r="M153" i="8"/>
  <c r="N153" i="8"/>
  <c r="H125" i="5"/>
  <c r="F125" i="5"/>
  <c r="G125" i="5"/>
  <c r="D125" i="5"/>
  <c r="C125" i="5"/>
  <c r="B126" i="5"/>
  <c r="A127" i="5"/>
  <c r="E126" i="5"/>
  <c r="H124" i="32"/>
  <c r="I124" i="32"/>
  <c r="G124" i="32"/>
  <c r="A126" i="32"/>
  <c r="F125" i="32"/>
  <c r="B125" i="32"/>
  <c r="D124" i="32"/>
  <c r="E124" i="32"/>
  <c r="C124" i="32"/>
  <c r="A152" i="10" l="1"/>
  <c r="K151" i="10"/>
  <c r="B151" i="10"/>
  <c r="H151" i="10"/>
  <c r="E151" i="10"/>
  <c r="F150" i="10"/>
  <c r="J150" i="10"/>
  <c r="C150" i="10"/>
  <c r="G150" i="10"/>
  <c r="I150" i="10"/>
  <c r="D150" i="10"/>
  <c r="L150" i="10"/>
  <c r="M150" i="10"/>
  <c r="N150" i="10"/>
  <c r="B137" i="9"/>
  <c r="E137" i="9"/>
  <c r="A138" i="9"/>
  <c r="F136" i="9"/>
  <c r="G136" i="9"/>
  <c r="H136" i="9"/>
  <c r="C136" i="9"/>
  <c r="D136" i="9"/>
  <c r="M154" i="8"/>
  <c r="F154" i="8"/>
  <c r="G154" i="8"/>
  <c r="C154" i="8"/>
  <c r="D154" i="8"/>
  <c r="I154" i="8"/>
  <c r="J154" i="8"/>
  <c r="L154" i="8"/>
  <c r="N154" i="8"/>
  <c r="B155" i="8"/>
  <c r="A156" i="8"/>
  <c r="K155" i="8"/>
  <c r="H155" i="8"/>
  <c r="E155" i="8"/>
  <c r="G126" i="5"/>
  <c r="F126" i="5"/>
  <c r="H126" i="5"/>
  <c r="C126" i="5"/>
  <c r="D126" i="5"/>
  <c r="B127" i="5"/>
  <c r="E127" i="5"/>
  <c r="A128" i="5"/>
  <c r="C125" i="32"/>
  <c r="E125" i="32"/>
  <c r="D125" i="32"/>
  <c r="I125" i="32"/>
  <c r="H125" i="32"/>
  <c r="G125" i="32"/>
  <c r="B126" i="32"/>
  <c r="F126" i="32"/>
  <c r="A127" i="32"/>
  <c r="L151" i="10" l="1"/>
  <c r="J151" i="10"/>
  <c r="M151" i="10"/>
  <c r="C151" i="10"/>
  <c r="D151" i="10"/>
  <c r="F151" i="10"/>
  <c r="G151" i="10"/>
  <c r="I151" i="10"/>
  <c r="N151" i="10"/>
  <c r="A153" i="10"/>
  <c r="E152" i="10"/>
  <c r="H152" i="10"/>
  <c r="B152" i="10"/>
  <c r="K152" i="10"/>
  <c r="A139" i="9"/>
  <c r="B138" i="9"/>
  <c r="E138" i="9"/>
  <c r="F137" i="9"/>
  <c r="H137" i="9"/>
  <c r="G137" i="9"/>
  <c r="C137" i="9"/>
  <c r="D137" i="9"/>
  <c r="C155" i="8"/>
  <c r="D155" i="8"/>
  <c r="J155" i="8"/>
  <c r="N155" i="8"/>
  <c r="I155" i="8"/>
  <c r="L155" i="8"/>
  <c r="M155" i="8"/>
  <c r="F155" i="8"/>
  <c r="G155" i="8"/>
  <c r="A157" i="8"/>
  <c r="H156" i="8"/>
  <c r="B156" i="8"/>
  <c r="K156" i="8"/>
  <c r="E156" i="8"/>
  <c r="A129" i="5"/>
  <c r="E128" i="5"/>
  <c r="B128" i="5"/>
  <c r="F127" i="5"/>
  <c r="G127" i="5"/>
  <c r="H127" i="5"/>
  <c r="C127" i="5"/>
  <c r="D127" i="5"/>
  <c r="G126" i="32"/>
  <c r="I126" i="32"/>
  <c r="H126" i="32"/>
  <c r="A128" i="32"/>
  <c r="F127" i="32"/>
  <c r="B127" i="32"/>
  <c r="E126" i="32"/>
  <c r="D126" i="32"/>
  <c r="C126" i="32"/>
  <c r="L152" i="10" l="1"/>
  <c r="C152" i="10"/>
  <c r="D152" i="10"/>
  <c r="F152" i="10"/>
  <c r="G152" i="10"/>
  <c r="I152" i="10"/>
  <c r="J152" i="10"/>
  <c r="M152" i="10"/>
  <c r="N152" i="10"/>
  <c r="K153" i="10"/>
  <c r="A154" i="10"/>
  <c r="H153" i="10"/>
  <c r="B153" i="10"/>
  <c r="E153" i="10"/>
  <c r="H138" i="9"/>
  <c r="F138" i="9"/>
  <c r="G138" i="9"/>
  <c r="C138" i="9"/>
  <c r="D138" i="9"/>
  <c r="E139" i="9"/>
  <c r="B139" i="9"/>
  <c r="A140" i="9"/>
  <c r="G156" i="8"/>
  <c r="I156" i="8"/>
  <c r="J156" i="8"/>
  <c r="F156" i="8"/>
  <c r="L156" i="8"/>
  <c r="M156" i="8"/>
  <c r="N156" i="8"/>
  <c r="C156" i="8"/>
  <c r="D156" i="8"/>
  <c r="E157" i="8"/>
  <c r="H157" i="8"/>
  <c r="B157" i="8"/>
  <c r="K157" i="8"/>
  <c r="A158" i="8"/>
  <c r="H128" i="5"/>
  <c r="F128" i="5"/>
  <c r="G128" i="5"/>
  <c r="C128" i="5"/>
  <c r="D128" i="5"/>
  <c r="B129" i="5"/>
  <c r="A130" i="5"/>
  <c r="E129" i="5"/>
  <c r="G127" i="32"/>
  <c r="I127" i="32"/>
  <c r="H127" i="32"/>
  <c r="E127" i="32"/>
  <c r="D127" i="32"/>
  <c r="C127" i="32"/>
  <c r="A129" i="32"/>
  <c r="B128" i="32"/>
  <c r="F128" i="32"/>
  <c r="D153" i="10" l="1"/>
  <c r="I153" i="10"/>
  <c r="J153" i="10"/>
  <c r="M153" i="10"/>
  <c r="N153" i="10"/>
  <c r="C153" i="10"/>
  <c r="L153" i="10"/>
  <c r="F153" i="10"/>
  <c r="G153" i="10"/>
  <c r="H154" i="10"/>
  <c r="A155" i="10"/>
  <c r="B154" i="10"/>
  <c r="E154" i="10"/>
  <c r="K154" i="10"/>
  <c r="E140" i="9"/>
  <c r="A141" i="9"/>
  <c r="B140" i="9"/>
  <c r="F139" i="9"/>
  <c r="G139" i="9"/>
  <c r="H139" i="9"/>
  <c r="C139" i="9"/>
  <c r="D139" i="9"/>
  <c r="E158" i="8"/>
  <c r="K158" i="8"/>
  <c r="B158" i="8"/>
  <c r="H158" i="8"/>
  <c r="A159" i="8"/>
  <c r="C157" i="8"/>
  <c r="F157" i="8"/>
  <c r="G157" i="8"/>
  <c r="D157" i="8"/>
  <c r="J157" i="8"/>
  <c r="L157" i="8"/>
  <c r="N157" i="8"/>
  <c r="M157" i="8"/>
  <c r="I157" i="8"/>
  <c r="H129" i="5"/>
  <c r="F129" i="5"/>
  <c r="G129" i="5"/>
  <c r="B130" i="5"/>
  <c r="A131" i="5"/>
  <c r="E130" i="5"/>
  <c r="D129" i="5"/>
  <c r="C129" i="5"/>
  <c r="I128" i="32"/>
  <c r="H128" i="32"/>
  <c r="G128" i="32"/>
  <c r="E128" i="32"/>
  <c r="C128" i="32"/>
  <c r="D128" i="32"/>
  <c r="A130" i="32"/>
  <c r="F129" i="32"/>
  <c r="B129" i="32"/>
  <c r="C154" i="10" l="1"/>
  <c r="F154" i="10"/>
  <c r="N154" i="10"/>
  <c r="L154" i="10"/>
  <c r="M154" i="10"/>
  <c r="D154" i="10"/>
  <c r="J154" i="10"/>
  <c r="G154" i="10"/>
  <c r="I154" i="10"/>
  <c r="B155" i="10"/>
  <c r="E155" i="10"/>
  <c r="H155" i="10"/>
  <c r="A156" i="10"/>
  <c r="K155" i="10"/>
  <c r="C140" i="9"/>
  <c r="D140" i="9"/>
  <c r="B141" i="9"/>
  <c r="E141" i="9"/>
  <c r="A142" i="9"/>
  <c r="F140" i="9"/>
  <c r="G140" i="9"/>
  <c r="H140" i="9"/>
  <c r="K159" i="8"/>
  <c r="H159" i="8"/>
  <c r="B159" i="8"/>
  <c r="E159" i="8"/>
  <c r="A160" i="8"/>
  <c r="J158" i="8"/>
  <c r="N158" i="8"/>
  <c r="D158" i="8"/>
  <c r="F158" i="8"/>
  <c r="G158" i="8"/>
  <c r="C158" i="8"/>
  <c r="I158" i="8"/>
  <c r="L158" i="8"/>
  <c r="M158" i="8"/>
  <c r="E131" i="5"/>
  <c r="B131" i="5"/>
  <c r="A132" i="5"/>
  <c r="F130" i="5"/>
  <c r="G130" i="5"/>
  <c r="H130" i="5"/>
  <c r="C130" i="5"/>
  <c r="D130" i="5"/>
  <c r="D129" i="32"/>
  <c r="C129" i="32"/>
  <c r="E129" i="32"/>
  <c r="H129" i="32"/>
  <c r="G129" i="32"/>
  <c r="I129" i="32"/>
  <c r="F130" i="32"/>
  <c r="B130" i="32"/>
  <c r="A131" i="32"/>
  <c r="K156" i="10" l="1"/>
  <c r="B156" i="10"/>
  <c r="E156" i="10"/>
  <c r="H156" i="10"/>
  <c r="A157" i="10"/>
  <c r="I155" i="10"/>
  <c r="L155" i="10"/>
  <c r="C155" i="10"/>
  <c r="F155" i="10"/>
  <c r="G155" i="10"/>
  <c r="N155" i="10"/>
  <c r="M155" i="10"/>
  <c r="J155" i="10"/>
  <c r="D155" i="10"/>
  <c r="F141" i="9"/>
  <c r="G141" i="9"/>
  <c r="H141" i="9"/>
  <c r="C141" i="9"/>
  <c r="D141" i="9"/>
  <c r="A143" i="9"/>
  <c r="B142" i="9"/>
  <c r="E142" i="9"/>
  <c r="B160" i="8"/>
  <c r="K160" i="8"/>
  <c r="H160" i="8"/>
  <c r="A161" i="8"/>
  <c r="E160" i="8"/>
  <c r="G159" i="8"/>
  <c r="I159" i="8"/>
  <c r="J159" i="8"/>
  <c r="L159" i="8"/>
  <c r="C159" i="8"/>
  <c r="D159" i="8"/>
  <c r="F159" i="8"/>
  <c r="M159" i="8"/>
  <c r="N159" i="8"/>
  <c r="B132" i="5"/>
  <c r="A133" i="5"/>
  <c r="E132" i="5"/>
  <c r="D131" i="5"/>
  <c r="C131" i="5"/>
  <c r="F131" i="5"/>
  <c r="H131" i="5"/>
  <c r="G131" i="5"/>
  <c r="A132" i="32"/>
  <c r="B131" i="32"/>
  <c r="F131" i="32"/>
  <c r="D130" i="32"/>
  <c r="E130" i="32"/>
  <c r="C130" i="32"/>
  <c r="I130" i="32"/>
  <c r="G130" i="32"/>
  <c r="H130" i="32"/>
  <c r="K157" i="10" l="1"/>
  <c r="A158" i="10"/>
  <c r="B157" i="10"/>
  <c r="H157" i="10"/>
  <c r="E157" i="10"/>
  <c r="M156" i="10"/>
  <c r="D156" i="10"/>
  <c r="F156" i="10"/>
  <c r="C156" i="10"/>
  <c r="G156" i="10"/>
  <c r="I156" i="10"/>
  <c r="J156" i="10"/>
  <c r="L156" i="10"/>
  <c r="N156" i="10"/>
  <c r="E143" i="9"/>
  <c r="B143" i="9"/>
  <c r="A144" i="9"/>
  <c r="F142" i="9"/>
  <c r="G142" i="9"/>
  <c r="H142" i="9"/>
  <c r="C142" i="9"/>
  <c r="D142" i="9"/>
  <c r="K161" i="8"/>
  <c r="A162" i="8"/>
  <c r="E161" i="8"/>
  <c r="B161" i="8"/>
  <c r="H161" i="8"/>
  <c r="I160" i="8"/>
  <c r="C160" i="8"/>
  <c r="D160" i="8"/>
  <c r="J160" i="8"/>
  <c r="L160" i="8"/>
  <c r="F160" i="8"/>
  <c r="G160" i="8"/>
  <c r="M160" i="8"/>
  <c r="N160" i="8"/>
  <c r="H132" i="5"/>
  <c r="F132" i="5"/>
  <c r="G132" i="5"/>
  <c r="A134" i="5"/>
  <c r="B133" i="5"/>
  <c r="E133" i="5"/>
  <c r="D132" i="5"/>
  <c r="C132" i="5"/>
  <c r="I131" i="32"/>
  <c r="H131" i="32"/>
  <c r="G131" i="32"/>
  <c r="E131" i="32"/>
  <c r="D131" i="32"/>
  <c r="C131" i="32"/>
  <c r="B132" i="32"/>
  <c r="F132" i="32"/>
  <c r="A133" i="32"/>
  <c r="AA3" i="24" a="1"/>
  <c r="V3" i="10" a="1"/>
  <c r="X3" i="12" a="1"/>
  <c r="O3" i="2" a="1"/>
  <c r="BM3" i="24" a="1"/>
  <c r="CO2" i="24" a="1"/>
  <c r="T3" i="8" a="1"/>
  <c r="BO3" i="24" a="1"/>
  <c r="K3" i="31" a="1"/>
  <c r="BI3" i="24" a="1"/>
  <c r="AF3" i="12" a="1"/>
  <c r="AD3" i="14" a="1"/>
  <c r="T3" i="10" a="1"/>
  <c r="R3" i="8" a="1"/>
  <c r="AB3" i="12" a="1"/>
  <c r="R3" i="10" a="1"/>
  <c r="BG3" i="24" a="1"/>
  <c r="V3" i="14" a="1"/>
  <c r="Z3" i="12" a="1"/>
  <c r="Y3" i="24" a="1"/>
  <c r="V3" i="8" a="1"/>
  <c r="W3" i="24" a="1"/>
  <c r="Q2" i="25" a="1"/>
  <c r="BK3" i="24" a="1"/>
  <c r="AB3" i="14" a="1"/>
  <c r="CQ2" i="24" a="1"/>
  <c r="CA2" i="24" a="1"/>
  <c r="J3" i="3" a="1"/>
  <c r="M3" i="2" a="1"/>
  <c r="O2" i="25" a="1"/>
  <c r="J3" i="26" a="1"/>
  <c r="J3" i="5" a="1"/>
  <c r="L3" i="5" a="1"/>
  <c r="Z3" i="14" a="1"/>
  <c r="M3" i="31" a="1"/>
  <c r="AD3" i="12" a="1"/>
  <c r="L3" i="28" a="1"/>
  <c r="L3" i="3" a="1"/>
  <c r="L3" i="9" a="1"/>
  <c r="V3" i="12" a="1"/>
  <c r="AF3" i="14" a="1"/>
  <c r="BE3" i="24" a="1"/>
  <c r="J3" i="9" a="1"/>
  <c r="M2" i="25" a="1"/>
  <c r="P3" i="10" a="1"/>
  <c r="X3" i="14" a="1"/>
  <c r="U3" i="24" a="1"/>
  <c r="CC2" i="24" a="1"/>
  <c r="J3" i="28" a="1"/>
  <c r="P3" i="8" a="1"/>
  <c r="L3" i="26" a="1"/>
  <c r="Q3" i="2" a="1"/>
  <c r="B9" i="28" a="1"/>
  <c r="F157" i="10" l="1"/>
  <c r="J157" i="10"/>
  <c r="M157" i="10"/>
  <c r="N157" i="10"/>
  <c r="C157" i="10"/>
  <c r="D157" i="10"/>
  <c r="G157" i="10"/>
  <c r="I157" i="10"/>
  <c r="L157" i="10"/>
  <c r="B158" i="10"/>
  <c r="E158" i="10"/>
  <c r="H158" i="10"/>
  <c r="K158" i="10"/>
  <c r="A159" i="10"/>
  <c r="E144" i="9"/>
  <c r="B144" i="9"/>
  <c r="A145" i="9"/>
  <c r="C143" i="9"/>
  <c r="D143" i="9"/>
  <c r="G143" i="9"/>
  <c r="H143" i="9"/>
  <c r="F143" i="9"/>
  <c r="M161" i="8"/>
  <c r="N161" i="8"/>
  <c r="I161" i="8"/>
  <c r="J161" i="8"/>
  <c r="D161" i="8"/>
  <c r="F161" i="8"/>
  <c r="C161" i="8"/>
  <c r="G161" i="8"/>
  <c r="L161" i="8"/>
  <c r="B162" i="8"/>
  <c r="A163" i="8"/>
  <c r="E162" i="8"/>
  <c r="K162" i="8"/>
  <c r="H162" i="8"/>
  <c r="F133" i="5"/>
  <c r="G133" i="5"/>
  <c r="H133" i="5"/>
  <c r="D133" i="5"/>
  <c r="C133" i="5"/>
  <c r="E134" i="5"/>
  <c r="B134" i="5"/>
  <c r="A135" i="5"/>
  <c r="A134" i="32"/>
  <c r="B133" i="32"/>
  <c r="F133" i="32"/>
  <c r="I132" i="32"/>
  <c r="H132" i="32"/>
  <c r="G132" i="32"/>
  <c r="D132" i="32"/>
  <c r="E132" i="32"/>
  <c r="C132" i="32"/>
  <c r="N115" i="3"/>
  <c r="O115" i="3" s="1"/>
  <c r="N20" i="3"/>
  <c r="O20" i="3" s="1"/>
  <c r="N52" i="3"/>
  <c r="O52" i="3" s="1"/>
  <c r="N84" i="3"/>
  <c r="O84" i="3" s="1"/>
  <c r="N116" i="3"/>
  <c r="O116" i="3" s="1"/>
  <c r="N21" i="3"/>
  <c r="O21" i="3" s="1"/>
  <c r="N53" i="3"/>
  <c r="O53" i="3" s="1"/>
  <c r="N85" i="3"/>
  <c r="O85" i="3" s="1"/>
  <c r="N117" i="3"/>
  <c r="O117" i="3" s="1"/>
  <c r="N22" i="3"/>
  <c r="O22" i="3" s="1"/>
  <c r="N54" i="3"/>
  <c r="O54" i="3" s="1"/>
  <c r="N86" i="3"/>
  <c r="O86" i="3" s="1"/>
  <c r="N118" i="3"/>
  <c r="O118" i="3" s="1"/>
  <c r="N23" i="3"/>
  <c r="O23" i="3" s="1"/>
  <c r="N55" i="3"/>
  <c r="O55" i="3" s="1"/>
  <c r="N87" i="3"/>
  <c r="O87" i="3" s="1"/>
  <c r="N56" i="3"/>
  <c r="O56" i="3" s="1"/>
  <c r="N88" i="3"/>
  <c r="O88" i="3" s="1"/>
  <c r="N120" i="3"/>
  <c r="O120" i="3" s="1"/>
  <c r="N25" i="3"/>
  <c r="O25" i="3" s="1"/>
  <c r="N57" i="3"/>
  <c r="O57" i="3" s="1"/>
  <c r="N89" i="3"/>
  <c r="O89" i="3" s="1"/>
  <c r="N121" i="3"/>
  <c r="O121" i="3" s="1"/>
  <c r="N26" i="3"/>
  <c r="O26" i="3" s="1"/>
  <c r="N58" i="3"/>
  <c r="O58" i="3" s="1"/>
  <c r="N90" i="3"/>
  <c r="O90" i="3" s="1"/>
  <c r="N122" i="3"/>
  <c r="O122" i="3" s="1"/>
  <c r="N123" i="3"/>
  <c r="O123" i="3" s="1"/>
  <c r="N28" i="3"/>
  <c r="O28" i="3" s="1"/>
  <c r="N60" i="3"/>
  <c r="O60" i="3" s="1"/>
  <c r="N92" i="3"/>
  <c r="O92" i="3" s="1"/>
  <c r="N124" i="3"/>
  <c r="O124" i="3" s="1"/>
  <c r="N29" i="3"/>
  <c r="O29" i="3" s="1"/>
  <c r="N61" i="3"/>
  <c r="O61" i="3" s="1"/>
  <c r="N93" i="3"/>
  <c r="O93" i="3" s="1"/>
  <c r="N125" i="3"/>
  <c r="O125" i="3" s="1"/>
  <c r="N30" i="3"/>
  <c r="O30" i="3" s="1"/>
  <c r="N31" i="3"/>
  <c r="O31" i="3" s="1"/>
  <c r="N63" i="3"/>
  <c r="O63" i="3" s="1"/>
  <c r="N95" i="3"/>
  <c r="O95" i="3" s="1"/>
  <c r="N127" i="3"/>
  <c r="O127" i="3" s="1"/>
  <c r="N32" i="3"/>
  <c r="O32" i="3" s="1"/>
  <c r="N64" i="3"/>
  <c r="O64" i="3" s="1"/>
  <c r="N33" i="3"/>
  <c r="O33" i="3" s="1"/>
  <c r="N65" i="3"/>
  <c r="O65" i="3" s="1"/>
  <c r="N97" i="3"/>
  <c r="O97" i="3" s="1"/>
  <c r="N129" i="3"/>
  <c r="O129" i="3" s="1"/>
  <c r="N34" i="3"/>
  <c r="O34" i="3" s="1"/>
  <c r="N66" i="3"/>
  <c r="O66" i="3" s="1"/>
  <c r="N98" i="3"/>
  <c r="O98" i="3" s="1"/>
  <c r="N130" i="3"/>
  <c r="O130" i="3" s="1"/>
  <c r="N5" i="3"/>
  <c r="O5" i="3" s="1"/>
  <c r="N68" i="3"/>
  <c r="O68" i="3" s="1"/>
  <c r="N126" i="3"/>
  <c r="O126" i="3" s="1"/>
  <c r="N133" i="3"/>
  <c r="O133" i="3" s="1"/>
  <c r="N72" i="3"/>
  <c r="O72" i="3" s="1"/>
  <c r="N134" i="3"/>
  <c r="O134" i="3" s="1"/>
  <c r="N135" i="3"/>
  <c r="O135" i="3" s="1"/>
  <c r="N74" i="3"/>
  <c r="O74" i="3" s="1"/>
  <c r="N137" i="3"/>
  <c r="O137" i="3" s="1"/>
  <c r="N13" i="3"/>
  <c r="O13" i="3" s="1"/>
  <c r="N76" i="3"/>
  <c r="O76" i="3" s="1"/>
  <c r="N14" i="3"/>
  <c r="O14" i="3" s="1"/>
  <c r="N139" i="3"/>
  <c r="O139" i="3" s="1"/>
  <c r="N15" i="3"/>
  <c r="O15" i="3" s="1"/>
  <c r="N140" i="3"/>
  <c r="O140" i="3" s="1"/>
  <c r="N16" i="3"/>
  <c r="O16" i="3" s="1"/>
  <c r="N142" i="3"/>
  <c r="O142" i="3" s="1"/>
  <c r="N143" i="3"/>
  <c r="O143" i="3" s="1"/>
  <c r="N37" i="3"/>
  <c r="O37" i="3" s="1"/>
  <c r="N42" i="3"/>
  <c r="O42" i="3" s="1"/>
  <c r="N106" i="3"/>
  <c r="O106" i="3" s="1"/>
  <c r="N45" i="3"/>
  <c r="O45" i="3" s="1"/>
  <c r="N109" i="3"/>
  <c r="O109" i="3" s="1"/>
  <c r="N48" i="3"/>
  <c r="O48" i="3" s="1"/>
  <c r="N110" i="3"/>
  <c r="O110" i="3" s="1"/>
  <c r="N50" i="3"/>
  <c r="O50" i="3" s="1"/>
  <c r="N114" i="3"/>
  <c r="O114" i="3" s="1"/>
  <c r="N6" i="3"/>
  <c r="O6" i="3" s="1"/>
  <c r="N69" i="3"/>
  <c r="O69" i="3" s="1"/>
  <c r="N131" i="3"/>
  <c r="O131" i="3" s="1"/>
  <c r="N10" i="3"/>
  <c r="O10" i="3" s="1"/>
  <c r="N73" i="3"/>
  <c r="O73" i="3" s="1"/>
  <c r="N11" i="3"/>
  <c r="O11" i="3" s="1"/>
  <c r="N136" i="3"/>
  <c r="O136" i="3" s="1"/>
  <c r="N12" i="3"/>
  <c r="O12" i="3" s="1"/>
  <c r="N75" i="3"/>
  <c r="O75" i="3" s="1"/>
  <c r="N138" i="3"/>
  <c r="O138" i="3" s="1"/>
  <c r="N77" i="3"/>
  <c r="O77" i="3" s="1"/>
  <c r="N78" i="3"/>
  <c r="O78" i="3" s="1"/>
  <c r="N79" i="3"/>
  <c r="O79" i="3" s="1"/>
  <c r="N141" i="3"/>
  <c r="O141" i="3" s="1"/>
  <c r="N17" i="3"/>
  <c r="O17" i="3" s="1"/>
  <c r="N80" i="3"/>
  <c r="O80" i="3" s="1"/>
  <c r="N81" i="3"/>
  <c r="O81" i="3" s="1"/>
  <c r="N99" i="3"/>
  <c r="O99" i="3" s="1"/>
  <c r="N38" i="3"/>
  <c r="O38" i="3" s="1"/>
  <c r="N43" i="3"/>
  <c r="O43" i="3" s="1"/>
  <c r="N44" i="3"/>
  <c r="O44" i="3" s="1"/>
  <c r="N107" i="3"/>
  <c r="O107" i="3" s="1"/>
  <c r="N46" i="3"/>
  <c r="O46" i="3" s="1"/>
  <c r="N112" i="3"/>
  <c r="O112" i="3" s="1"/>
  <c r="N113" i="3"/>
  <c r="O113" i="3" s="1"/>
  <c r="N82" i="3"/>
  <c r="O82" i="3" s="1"/>
  <c r="N94" i="3"/>
  <c r="O94" i="3" s="1"/>
  <c r="N100" i="3"/>
  <c r="O100" i="3" s="1"/>
  <c r="N40" i="3"/>
  <c r="O40" i="3" s="1"/>
  <c r="N41" i="3"/>
  <c r="O41" i="3" s="1"/>
  <c r="N35" i="3"/>
  <c r="O35" i="3" s="1"/>
  <c r="N36" i="3"/>
  <c r="O36" i="3" s="1"/>
  <c r="N39" i="3"/>
  <c r="O39" i="3" s="1"/>
  <c r="N108" i="3"/>
  <c r="O108" i="3" s="1"/>
  <c r="N47" i="3"/>
  <c r="O47" i="3" s="1"/>
  <c r="N49" i="3"/>
  <c r="O49" i="3" s="1"/>
  <c r="N62" i="3"/>
  <c r="O62" i="3" s="1"/>
  <c r="N4" i="3"/>
  <c r="O4" i="3" s="1"/>
  <c r="N67" i="3"/>
  <c r="O67" i="3" s="1"/>
  <c r="V3" i="10"/>
  <c r="AA3" i="24"/>
  <c r="AB3" i="14"/>
  <c r="BK3" i="24"/>
  <c r="Q2" i="25"/>
  <c r="W3" i="24"/>
  <c r="V3" i="8"/>
  <c r="Y3" i="24"/>
  <c r="Z3" i="12"/>
  <c r="V3" i="14"/>
  <c r="BG3" i="24"/>
  <c r="R3" i="10"/>
  <c r="AB3" i="12"/>
  <c r="R3" i="8"/>
  <c r="T3" i="10"/>
  <c r="AD3" i="14"/>
  <c r="AF3" i="12"/>
  <c r="BI3" i="24"/>
  <c r="K3" i="31"/>
  <c r="BO3" i="24"/>
  <c r="T3" i="8"/>
  <c r="CO2" i="24"/>
  <c r="BM3" i="24"/>
  <c r="O3" i="2"/>
  <c r="X3" i="12"/>
  <c r="L3" i="26"/>
  <c r="P3" i="8"/>
  <c r="J3" i="28"/>
  <c r="CC2" i="24"/>
  <c r="U3" i="24"/>
  <c r="X3" i="14"/>
  <c r="P3" i="10"/>
  <c r="M2" i="25"/>
  <c r="J3" i="9"/>
  <c r="BE3" i="24"/>
  <c r="AF3" i="14"/>
  <c r="V3" i="12"/>
  <c r="L3" i="9"/>
  <c r="L3" i="3"/>
  <c r="N19" i="3" s="1"/>
  <c r="O19" i="3" s="1"/>
  <c r="L3" i="28"/>
  <c r="AD3" i="12"/>
  <c r="M3" i="31"/>
  <c r="Z3" i="14"/>
  <c r="L3" i="5"/>
  <c r="J3" i="5"/>
  <c r="J3" i="26"/>
  <c r="O2" i="25"/>
  <c r="M3" i="2"/>
  <c r="J3" i="3"/>
  <c r="N3" i="3" s="1"/>
  <c r="O3" i="3" s="1"/>
  <c r="CA2" i="24"/>
  <c r="CQ2" i="24"/>
  <c r="Q3" i="2"/>
  <c r="B9" i="28"/>
  <c r="B9" i="26" a="1"/>
  <c r="D158" i="10" l="1"/>
  <c r="F158" i="10"/>
  <c r="G158" i="10"/>
  <c r="C158" i="10"/>
  <c r="L158" i="10"/>
  <c r="I158" i="10"/>
  <c r="J158" i="10"/>
  <c r="M158" i="10"/>
  <c r="N158" i="10"/>
  <c r="B159" i="10"/>
  <c r="K159" i="10"/>
  <c r="A160" i="10"/>
  <c r="H159" i="10"/>
  <c r="E159" i="10"/>
  <c r="E145" i="9"/>
  <c r="B145" i="9"/>
  <c r="A146" i="9"/>
  <c r="C144" i="9"/>
  <c r="D144" i="9"/>
  <c r="F144" i="9"/>
  <c r="G144" i="9"/>
  <c r="H144" i="9"/>
  <c r="M162" i="8"/>
  <c r="L162" i="8"/>
  <c r="N162" i="8"/>
  <c r="D162" i="8"/>
  <c r="C162" i="8"/>
  <c r="F162" i="8"/>
  <c r="J162" i="8"/>
  <c r="I162" i="8"/>
  <c r="G162" i="8"/>
  <c r="A164" i="8"/>
  <c r="K163" i="8"/>
  <c r="B163" i="8"/>
  <c r="E163" i="8"/>
  <c r="H163" i="8"/>
  <c r="E135" i="5"/>
  <c r="B135" i="5"/>
  <c r="A136" i="5"/>
  <c r="D134" i="5"/>
  <c r="C134" i="5"/>
  <c r="G134" i="5"/>
  <c r="F134" i="5"/>
  <c r="H134" i="5"/>
  <c r="I133" i="32"/>
  <c r="H133" i="32"/>
  <c r="G133" i="32"/>
  <c r="E133" i="32"/>
  <c r="C133" i="32"/>
  <c r="D133" i="32"/>
  <c r="A135" i="32"/>
  <c r="B134" i="32"/>
  <c r="F134" i="32"/>
  <c r="P2" i="3" a="1"/>
  <c r="N104" i="3"/>
  <c r="O104" i="3" s="1"/>
  <c r="N102" i="3"/>
  <c r="O102" i="3" s="1"/>
  <c r="N128" i="3"/>
  <c r="O128" i="3" s="1"/>
  <c r="N24" i="3"/>
  <c r="O24" i="3" s="1"/>
  <c r="N103" i="3"/>
  <c r="O103" i="3" s="1"/>
  <c r="N101" i="3"/>
  <c r="O101" i="3" s="1"/>
  <c r="N96" i="3"/>
  <c r="O96" i="3" s="1"/>
  <c r="N119" i="3"/>
  <c r="O119" i="3" s="1"/>
  <c r="N9" i="3"/>
  <c r="O9" i="3" s="1"/>
  <c r="N91" i="3"/>
  <c r="O91" i="3" s="1"/>
  <c r="N111" i="3"/>
  <c r="O111" i="3" s="1"/>
  <c r="N8" i="3"/>
  <c r="O8" i="3" s="1"/>
  <c r="N132" i="3"/>
  <c r="O132" i="3" s="1"/>
  <c r="N59" i="3"/>
  <c r="O59" i="3" s="1"/>
  <c r="N51" i="3"/>
  <c r="O51" i="3" s="1"/>
  <c r="N18" i="3"/>
  <c r="O18" i="3" s="1"/>
  <c r="N71" i="3"/>
  <c r="O71" i="3" s="1"/>
  <c r="N83" i="3"/>
  <c r="O83" i="3" s="1"/>
  <c r="N105" i="3"/>
  <c r="O105" i="3" s="1"/>
  <c r="N70" i="3"/>
  <c r="O70" i="3" s="1"/>
  <c r="N7" i="3"/>
  <c r="O7" i="3" s="1"/>
  <c r="N27" i="3"/>
  <c r="O27" i="3" s="1"/>
  <c r="B9" i="26"/>
  <c r="E160" i="10" l="1"/>
  <c r="K160" i="10"/>
  <c r="H160" i="10"/>
  <c r="A161" i="10"/>
  <c r="B160" i="10"/>
  <c r="J159" i="10"/>
  <c r="D159" i="10"/>
  <c r="L159" i="10"/>
  <c r="M159" i="10"/>
  <c r="N159" i="10"/>
  <c r="C159" i="10"/>
  <c r="I159" i="10"/>
  <c r="F159" i="10"/>
  <c r="G159" i="10"/>
  <c r="A147" i="9"/>
  <c r="B146" i="9"/>
  <c r="E146" i="9"/>
  <c r="D145" i="9"/>
  <c r="C145" i="9"/>
  <c r="F145" i="9"/>
  <c r="G145" i="9"/>
  <c r="H145" i="9"/>
  <c r="I163" i="8"/>
  <c r="J163" i="8"/>
  <c r="C163" i="8"/>
  <c r="F163" i="8"/>
  <c r="N163" i="8"/>
  <c r="G163" i="8"/>
  <c r="L163" i="8"/>
  <c r="D163" i="8"/>
  <c r="M163" i="8"/>
  <c r="E164" i="8"/>
  <c r="B164" i="8"/>
  <c r="H164" i="8"/>
  <c r="K164" i="8"/>
  <c r="A165" i="8"/>
  <c r="B136" i="5"/>
  <c r="A137" i="5"/>
  <c r="E136" i="5"/>
  <c r="C135" i="5"/>
  <c r="D135" i="5"/>
  <c r="H135" i="5"/>
  <c r="F135" i="5"/>
  <c r="G135" i="5"/>
  <c r="I134" i="32"/>
  <c r="H134" i="32"/>
  <c r="G134" i="32"/>
  <c r="C134" i="32"/>
  <c r="E134" i="32"/>
  <c r="D134" i="32"/>
  <c r="F135" i="32"/>
  <c r="B135" i="32"/>
  <c r="A136" i="32"/>
  <c r="P2" i="3"/>
  <c r="P1" i="3" a="1"/>
  <c r="P1" i="3" s="1"/>
  <c r="A15" i="3" s="1"/>
  <c r="CH10" i="24" a="1"/>
  <c r="I160" i="10" l="1"/>
  <c r="L160" i="10"/>
  <c r="F160" i="10"/>
  <c r="M160" i="10"/>
  <c r="N160" i="10"/>
  <c r="J160" i="10"/>
  <c r="C160" i="10"/>
  <c r="D160" i="10"/>
  <c r="G160" i="10"/>
  <c r="B161" i="10"/>
  <c r="H161" i="10"/>
  <c r="A162" i="10"/>
  <c r="E161" i="10"/>
  <c r="K161" i="10"/>
  <c r="F146" i="9"/>
  <c r="G146" i="9"/>
  <c r="H146" i="9"/>
  <c r="C146" i="9"/>
  <c r="D146" i="9"/>
  <c r="E147" i="9"/>
  <c r="A148" i="9"/>
  <c r="B147" i="9"/>
  <c r="K165" i="8"/>
  <c r="A166" i="8"/>
  <c r="B165" i="8"/>
  <c r="E165" i="8"/>
  <c r="H165" i="8"/>
  <c r="C164" i="8"/>
  <c r="D164" i="8"/>
  <c r="F164" i="8"/>
  <c r="M164" i="8"/>
  <c r="N164" i="8"/>
  <c r="G164" i="8"/>
  <c r="I164" i="8"/>
  <c r="J164" i="8"/>
  <c r="L164" i="8"/>
  <c r="H136" i="5"/>
  <c r="G136" i="5"/>
  <c r="F136" i="5"/>
  <c r="B137" i="5"/>
  <c r="A138" i="5"/>
  <c r="E137" i="5"/>
  <c r="D136" i="5"/>
  <c r="C136" i="5"/>
  <c r="A16" i="3"/>
  <c r="B15" i="3"/>
  <c r="E15" i="3"/>
  <c r="D135" i="32"/>
  <c r="E135" i="32"/>
  <c r="C135" i="32"/>
  <c r="B136" i="32"/>
  <c r="F136" i="32"/>
  <c r="A137" i="32"/>
  <c r="I135" i="32"/>
  <c r="G135" i="32"/>
  <c r="H135" i="32"/>
  <c r="CH10" i="24"/>
  <c r="B10" i="5" a="1"/>
  <c r="A163" i="10" l="1"/>
  <c r="B162" i="10"/>
  <c r="E162" i="10"/>
  <c r="H162" i="10"/>
  <c r="K162" i="10"/>
  <c r="N161" i="10"/>
  <c r="G161" i="10"/>
  <c r="I161" i="10"/>
  <c r="C161" i="10"/>
  <c r="D161" i="10"/>
  <c r="F161" i="10"/>
  <c r="J161" i="10"/>
  <c r="L161" i="10"/>
  <c r="M161" i="10"/>
  <c r="D147" i="9"/>
  <c r="C147" i="9"/>
  <c r="E148" i="9"/>
  <c r="A149" i="9"/>
  <c r="B148" i="9"/>
  <c r="F147" i="9"/>
  <c r="G147" i="9"/>
  <c r="H147" i="9"/>
  <c r="C165" i="8"/>
  <c r="I165" i="8"/>
  <c r="J165" i="8"/>
  <c r="D165" i="8"/>
  <c r="M165" i="8"/>
  <c r="N165" i="8"/>
  <c r="F165" i="8"/>
  <c r="G165" i="8"/>
  <c r="L165" i="8"/>
  <c r="E166" i="8"/>
  <c r="H166" i="8"/>
  <c r="A167" i="8"/>
  <c r="K166" i="8"/>
  <c r="B166" i="8"/>
  <c r="D137" i="5"/>
  <c r="C137" i="5"/>
  <c r="F137" i="5"/>
  <c r="G137" i="5"/>
  <c r="H137" i="5"/>
  <c r="E138" i="5"/>
  <c r="A139" i="5"/>
  <c r="B138" i="5"/>
  <c r="D15" i="3"/>
  <c r="C15" i="3"/>
  <c r="B16" i="3"/>
  <c r="E16" i="3"/>
  <c r="A17" i="3"/>
  <c r="A138" i="32"/>
  <c r="F137" i="32"/>
  <c r="B137" i="32"/>
  <c r="G136" i="32"/>
  <c r="I136" i="32"/>
  <c r="H136" i="32"/>
  <c r="D136" i="32"/>
  <c r="E136" i="32"/>
  <c r="C136" i="32"/>
  <c r="B10" i="5"/>
  <c r="E10" i="14" a="1"/>
  <c r="N162" i="10" l="1"/>
  <c r="C162" i="10"/>
  <c r="D162" i="10"/>
  <c r="F162" i="10"/>
  <c r="G162" i="10"/>
  <c r="I162" i="10"/>
  <c r="J162" i="10"/>
  <c r="L162" i="10"/>
  <c r="M162" i="10"/>
  <c r="B163" i="10"/>
  <c r="E163" i="10"/>
  <c r="K163" i="10"/>
  <c r="A164" i="10"/>
  <c r="H163" i="10"/>
  <c r="C148" i="9"/>
  <c r="D148" i="9"/>
  <c r="A150" i="9"/>
  <c r="E149" i="9"/>
  <c r="B149" i="9"/>
  <c r="F148" i="9"/>
  <c r="G148" i="9"/>
  <c r="H148" i="9"/>
  <c r="G166" i="8"/>
  <c r="I166" i="8"/>
  <c r="J166" i="8"/>
  <c r="M166" i="8"/>
  <c r="N166" i="8"/>
  <c r="C166" i="8"/>
  <c r="D166" i="8"/>
  <c r="F166" i="8"/>
  <c r="L166" i="8"/>
  <c r="A168" i="8"/>
  <c r="H167" i="8"/>
  <c r="E167" i="8"/>
  <c r="B167" i="8"/>
  <c r="K167" i="8"/>
  <c r="C138" i="5"/>
  <c r="D138" i="5"/>
  <c r="E139" i="5"/>
  <c r="B139" i="5"/>
  <c r="A140" i="5"/>
  <c r="F138" i="5"/>
  <c r="H138" i="5"/>
  <c r="G138" i="5"/>
  <c r="C16" i="3"/>
  <c r="D16" i="3"/>
  <c r="B17" i="3"/>
  <c r="E17" i="3"/>
  <c r="A18" i="3"/>
  <c r="E137" i="32"/>
  <c r="D137" i="32"/>
  <c r="C137" i="32"/>
  <c r="I137" i="32"/>
  <c r="H137" i="32"/>
  <c r="G137" i="32"/>
  <c r="A139" i="32"/>
  <c r="F138" i="32"/>
  <c r="B138" i="32"/>
  <c r="E10" i="14"/>
  <c r="G10" i="12" a="1"/>
  <c r="L163" i="10" l="1"/>
  <c r="N163" i="10"/>
  <c r="I163" i="10"/>
  <c r="J163" i="10"/>
  <c r="F163" i="10"/>
  <c r="C163" i="10"/>
  <c r="D163" i="10"/>
  <c r="G163" i="10"/>
  <c r="M163" i="10"/>
  <c r="B164" i="10"/>
  <c r="H164" i="10"/>
  <c r="K164" i="10"/>
  <c r="E164" i="10"/>
  <c r="A165" i="10"/>
  <c r="C149" i="9"/>
  <c r="D149" i="9"/>
  <c r="G149" i="9"/>
  <c r="H149" i="9"/>
  <c r="F149" i="9"/>
  <c r="A151" i="9"/>
  <c r="B150" i="9"/>
  <c r="E150" i="9"/>
  <c r="G167" i="8"/>
  <c r="M167" i="8"/>
  <c r="N167" i="8"/>
  <c r="L167" i="8"/>
  <c r="F167" i="8"/>
  <c r="I167" i="8"/>
  <c r="J167" i="8"/>
  <c r="C167" i="8"/>
  <c r="D167" i="8"/>
  <c r="K168" i="8"/>
  <c r="E168" i="8"/>
  <c r="B168" i="8"/>
  <c r="H168" i="8"/>
  <c r="A169" i="8"/>
  <c r="F139" i="5"/>
  <c r="G139" i="5"/>
  <c r="H139" i="5"/>
  <c r="B140" i="5"/>
  <c r="A141" i="5"/>
  <c r="E140" i="5"/>
  <c r="C139" i="5"/>
  <c r="D139" i="5"/>
  <c r="B18" i="3"/>
  <c r="E18" i="3"/>
  <c r="A19" i="3"/>
  <c r="C17" i="3"/>
  <c r="D17" i="3"/>
  <c r="I138" i="32"/>
  <c r="G138" i="32"/>
  <c r="H138" i="32"/>
  <c r="B139" i="32"/>
  <c r="F139" i="32"/>
  <c r="A140" i="32"/>
  <c r="D138" i="32"/>
  <c r="C138" i="32"/>
  <c r="E138" i="32"/>
  <c r="G10" i="12"/>
  <c r="C10" i="19" a="1"/>
  <c r="K165" i="10" l="1"/>
  <c r="B165" i="10"/>
  <c r="E165" i="10"/>
  <c r="A166" i="10"/>
  <c r="H165" i="10"/>
  <c r="D164" i="10"/>
  <c r="C164" i="10"/>
  <c r="I164" i="10"/>
  <c r="J164" i="10"/>
  <c r="L164" i="10"/>
  <c r="M164" i="10"/>
  <c r="N164" i="10"/>
  <c r="F164" i="10"/>
  <c r="G164" i="10"/>
  <c r="E151" i="9"/>
  <c r="B151" i="9"/>
  <c r="A152" i="9"/>
  <c r="C150" i="9"/>
  <c r="D150" i="9"/>
  <c r="H150" i="9"/>
  <c r="F150" i="9"/>
  <c r="G150" i="9"/>
  <c r="K169" i="8"/>
  <c r="A170" i="8"/>
  <c r="E169" i="8"/>
  <c r="H169" i="8"/>
  <c r="B169" i="8"/>
  <c r="I168" i="8"/>
  <c r="L168" i="8"/>
  <c r="M168" i="8"/>
  <c r="N168" i="8"/>
  <c r="F168" i="8"/>
  <c r="G168" i="8"/>
  <c r="C168" i="8"/>
  <c r="D168" i="8"/>
  <c r="J168" i="8"/>
  <c r="E141" i="5"/>
  <c r="B141" i="5"/>
  <c r="A142" i="5"/>
  <c r="C140" i="5"/>
  <c r="D140" i="5"/>
  <c r="G140" i="5"/>
  <c r="H140" i="5"/>
  <c r="F140" i="5"/>
  <c r="E19" i="3"/>
  <c r="B19" i="3"/>
  <c r="A20" i="3"/>
  <c r="C18" i="3"/>
  <c r="D18" i="3"/>
  <c r="A141" i="32"/>
  <c r="B140" i="32"/>
  <c r="F140" i="32"/>
  <c r="I139" i="32"/>
  <c r="H139" i="32"/>
  <c r="G139" i="32"/>
  <c r="C139" i="32"/>
  <c r="D139" i="32"/>
  <c r="E139" i="32"/>
  <c r="C10" i="19"/>
  <c r="B10" i="2" a="1"/>
  <c r="H166" i="10" l="1"/>
  <c r="E166" i="10"/>
  <c r="K166" i="10"/>
  <c r="A167" i="10"/>
  <c r="B166" i="10"/>
  <c r="I165" i="10"/>
  <c r="L165" i="10"/>
  <c r="J165" i="10"/>
  <c r="C165" i="10"/>
  <c r="D165" i="10"/>
  <c r="F165" i="10"/>
  <c r="G165" i="10"/>
  <c r="N165" i="10"/>
  <c r="M165" i="10"/>
  <c r="B152" i="9"/>
  <c r="E152" i="9"/>
  <c r="A153" i="9"/>
  <c r="C151" i="9"/>
  <c r="D151" i="9"/>
  <c r="F151" i="9"/>
  <c r="H151" i="9"/>
  <c r="G151" i="9"/>
  <c r="M169" i="8"/>
  <c r="N169" i="8"/>
  <c r="I169" i="8"/>
  <c r="J169" i="8"/>
  <c r="L169" i="8"/>
  <c r="D169" i="8"/>
  <c r="F169" i="8"/>
  <c r="G169" i="8"/>
  <c r="C169" i="8"/>
  <c r="A171" i="8"/>
  <c r="E170" i="8"/>
  <c r="B170" i="8"/>
  <c r="H170" i="8"/>
  <c r="K170" i="8"/>
  <c r="B142" i="5"/>
  <c r="A143" i="5"/>
  <c r="E142" i="5"/>
  <c r="D141" i="5"/>
  <c r="C141" i="5"/>
  <c r="H141" i="5"/>
  <c r="F141" i="5"/>
  <c r="G141" i="5"/>
  <c r="B20" i="3"/>
  <c r="E20" i="3"/>
  <c r="A21" i="3"/>
  <c r="D19" i="3"/>
  <c r="C19" i="3"/>
  <c r="I140" i="32"/>
  <c r="H140" i="32"/>
  <c r="G140" i="32"/>
  <c r="E140" i="32"/>
  <c r="D140" i="32"/>
  <c r="C140" i="32"/>
  <c r="A142" i="32"/>
  <c r="F141" i="32"/>
  <c r="B141" i="32"/>
  <c r="B10" i="2"/>
  <c r="B10" i="31" a="1"/>
  <c r="C166" i="10" l="1"/>
  <c r="I166" i="10"/>
  <c r="J166" i="10"/>
  <c r="M166" i="10"/>
  <c r="N166" i="10"/>
  <c r="F166" i="10"/>
  <c r="G166" i="10"/>
  <c r="L166" i="10"/>
  <c r="D166" i="10"/>
  <c r="K167" i="10"/>
  <c r="A168" i="10"/>
  <c r="B167" i="10"/>
  <c r="E167" i="10"/>
  <c r="H167" i="10"/>
  <c r="A154" i="9"/>
  <c r="B153" i="9"/>
  <c r="E153" i="9"/>
  <c r="F152" i="9"/>
  <c r="H152" i="9"/>
  <c r="G152" i="9"/>
  <c r="C152" i="9"/>
  <c r="D152" i="9"/>
  <c r="B171" i="8"/>
  <c r="A172" i="8"/>
  <c r="H171" i="8"/>
  <c r="E171" i="8"/>
  <c r="K171" i="8"/>
  <c r="M170" i="8"/>
  <c r="L170" i="8"/>
  <c r="N170" i="8"/>
  <c r="D170" i="8"/>
  <c r="F170" i="8"/>
  <c r="G170" i="8"/>
  <c r="I170" i="8"/>
  <c r="J170" i="8"/>
  <c r="C170" i="8"/>
  <c r="F142" i="5"/>
  <c r="G142" i="5"/>
  <c r="H142" i="5"/>
  <c r="A144" i="5"/>
  <c r="E143" i="5"/>
  <c r="B143" i="5"/>
  <c r="D142" i="5"/>
  <c r="C142" i="5"/>
  <c r="E21" i="3"/>
  <c r="B21" i="3"/>
  <c r="A22" i="3"/>
  <c r="D20" i="3"/>
  <c r="C20" i="3"/>
  <c r="I141" i="32"/>
  <c r="H141" i="32"/>
  <c r="G141" i="32"/>
  <c r="E141" i="32"/>
  <c r="D141" i="32"/>
  <c r="C141" i="32"/>
  <c r="B142" i="32"/>
  <c r="F142" i="32"/>
  <c r="A143" i="32"/>
  <c r="B10" i="31"/>
  <c r="L167" i="10" l="1"/>
  <c r="M167" i="10"/>
  <c r="C167" i="10"/>
  <c r="D167" i="10"/>
  <c r="F167" i="10"/>
  <c r="G167" i="10"/>
  <c r="I167" i="10"/>
  <c r="J167" i="10"/>
  <c r="N167" i="10"/>
  <c r="H168" i="10"/>
  <c r="B168" i="10"/>
  <c r="E168" i="10"/>
  <c r="A169" i="10"/>
  <c r="K168" i="10"/>
  <c r="H153" i="9"/>
  <c r="F153" i="9"/>
  <c r="G153" i="9"/>
  <c r="C153" i="9"/>
  <c r="D153" i="9"/>
  <c r="A155" i="9"/>
  <c r="B154" i="9"/>
  <c r="E154" i="9"/>
  <c r="B172" i="8"/>
  <c r="H172" i="8"/>
  <c r="A173" i="8"/>
  <c r="E172" i="8"/>
  <c r="K172" i="8"/>
  <c r="C171" i="8"/>
  <c r="D171" i="8"/>
  <c r="F171" i="8"/>
  <c r="G171" i="8"/>
  <c r="J171" i="8"/>
  <c r="N171" i="8"/>
  <c r="M171" i="8"/>
  <c r="I171" i="8"/>
  <c r="L171" i="8"/>
  <c r="C143" i="5"/>
  <c r="D143" i="5"/>
  <c r="F143" i="5"/>
  <c r="G143" i="5"/>
  <c r="H143" i="5"/>
  <c r="B144" i="5"/>
  <c r="E144" i="5"/>
  <c r="A145" i="5"/>
  <c r="B22" i="3"/>
  <c r="E22" i="3"/>
  <c r="A23" i="3"/>
  <c r="D21" i="3"/>
  <c r="C21" i="3"/>
  <c r="A144" i="32"/>
  <c r="B143" i="32"/>
  <c r="F143" i="32"/>
  <c r="E142" i="32"/>
  <c r="D142" i="32"/>
  <c r="C142" i="32"/>
  <c r="H142" i="32"/>
  <c r="G142" i="32"/>
  <c r="I142" i="32"/>
  <c r="F10" i="14" a="1"/>
  <c r="H169" i="10" l="1"/>
  <c r="K169" i="10"/>
  <c r="B169" i="10"/>
  <c r="E169" i="10"/>
  <c r="A170" i="10"/>
  <c r="L168" i="10"/>
  <c r="J168" i="10"/>
  <c r="F168" i="10"/>
  <c r="G168" i="10"/>
  <c r="C168" i="10"/>
  <c r="D168" i="10"/>
  <c r="N168" i="10"/>
  <c r="I168" i="10"/>
  <c r="M168" i="10"/>
  <c r="G154" i="9"/>
  <c r="H154" i="9"/>
  <c r="F154" i="9"/>
  <c r="C154" i="9"/>
  <c r="D154" i="9"/>
  <c r="E155" i="9"/>
  <c r="B155" i="9"/>
  <c r="A156" i="9"/>
  <c r="E173" i="8"/>
  <c r="H173" i="8"/>
  <c r="K173" i="8"/>
  <c r="B173" i="8"/>
  <c r="A174" i="8"/>
  <c r="L172" i="8"/>
  <c r="M172" i="8"/>
  <c r="N172" i="8"/>
  <c r="C172" i="8"/>
  <c r="D172" i="8"/>
  <c r="G172" i="8"/>
  <c r="I172" i="8"/>
  <c r="J172" i="8"/>
  <c r="F172" i="8"/>
  <c r="E145" i="5"/>
  <c r="B145" i="5"/>
  <c r="A146" i="5"/>
  <c r="F144" i="5"/>
  <c r="G144" i="5"/>
  <c r="H144" i="5"/>
  <c r="C144" i="5"/>
  <c r="D144" i="5"/>
  <c r="E23" i="3"/>
  <c r="B23" i="3"/>
  <c r="A24" i="3"/>
  <c r="D22" i="3"/>
  <c r="C22" i="3"/>
  <c r="I143" i="32"/>
  <c r="H143" i="32"/>
  <c r="G143" i="32"/>
  <c r="C143" i="32"/>
  <c r="E143" i="32"/>
  <c r="D143" i="32"/>
  <c r="A145" i="32"/>
  <c r="F144" i="32"/>
  <c r="B144" i="32"/>
  <c r="F10" i="14"/>
  <c r="C10" i="5" a="1"/>
  <c r="A171" i="10" l="1"/>
  <c r="K170" i="10"/>
  <c r="H170" i="10"/>
  <c r="E170" i="10"/>
  <c r="B170" i="10"/>
  <c r="F169" i="10"/>
  <c r="G169" i="10"/>
  <c r="J169" i="10"/>
  <c r="L169" i="10"/>
  <c r="D169" i="10"/>
  <c r="I169" i="10"/>
  <c r="M169" i="10"/>
  <c r="C169" i="10"/>
  <c r="N169" i="10"/>
  <c r="C155" i="9"/>
  <c r="D155" i="9"/>
  <c r="F155" i="9"/>
  <c r="G155" i="9"/>
  <c r="H155" i="9"/>
  <c r="B156" i="9"/>
  <c r="E156" i="9"/>
  <c r="A157" i="9"/>
  <c r="E174" i="8"/>
  <c r="B174" i="8"/>
  <c r="H174" i="8"/>
  <c r="K174" i="8"/>
  <c r="A175" i="8"/>
  <c r="C173" i="8"/>
  <c r="F173" i="8"/>
  <c r="G173" i="8"/>
  <c r="I173" i="8"/>
  <c r="J173" i="8"/>
  <c r="M173" i="8"/>
  <c r="N173" i="8"/>
  <c r="D173" i="8"/>
  <c r="L173" i="8"/>
  <c r="B146" i="5"/>
  <c r="E146" i="5"/>
  <c r="A147" i="5"/>
  <c r="C145" i="5"/>
  <c r="D145" i="5"/>
  <c r="G145" i="5"/>
  <c r="F145" i="5"/>
  <c r="H145" i="5"/>
  <c r="E24" i="3"/>
  <c r="B24" i="3"/>
  <c r="A25" i="3"/>
  <c r="D23" i="3"/>
  <c r="C23" i="3"/>
  <c r="G144" i="32"/>
  <c r="I144" i="32"/>
  <c r="H144" i="32"/>
  <c r="D144" i="32"/>
  <c r="C144" i="32"/>
  <c r="E144" i="32"/>
  <c r="A146" i="32"/>
  <c r="B145" i="32"/>
  <c r="F145" i="32"/>
  <c r="C10" i="5"/>
  <c r="C10" i="9" a="1"/>
  <c r="M170" i="10" l="1"/>
  <c r="I170" i="10"/>
  <c r="L170" i="10"/>
  <c r="C170" i="10"/>
  <c r="J170" i="10"/>
  <c r="N170" i="10"/>
  <c r="D170" i="10"/>
  <c r="F170" i="10"/>
  <c r="G170" i="10"/>
  <c r="B171" i="10"/>
  <c r="E171" i="10"/>
  <c r="H171" i="10"/>
  <c r="K171" i="10"/>
  <c r="A172" i="10"/>
  <c r="E157" i="9"/>
  <c r="A158" i="9"/>
  <c r="B157" i="9"/>
  <c r="F156" i="9"/>
  <c r="G156" i="9"/>
  <c r="H156" i="9"/>
  <c r="C156" i="9"/>
  <c r="D156" i="9"/>
  <c r="K175" i="8"/>
  <c r="H175" i="8"/>
  <c r="A176" i="8"/>
  <c r="B175" i="8"/>
  <c r="E175" i="8"/>
  <c r="C174" i="8"/>
  <c r="D174" i="8"/>
  <c r="F174" i="8"/>
  <c r="G174" i="8"/>
  <c r="J174" i="8"/>
  <c r="M174" i="8"/>
  <c r="N174" i="8"/>
  <c r="I174" i="8"/>
  <c r="L174" i="8"/>
  <c r="B147" i="5"/>
  <c r="E147" i="5"/>
  <c r="A148" i="5"/>
  <c r="G146" i="5"/>
  <c r="F146" i="5"/>
  <c r="H146" i="5"/>
  <c r="D146" i="5"/>
  <c r="C146" i="5"/>
  <c r="B25" i="3"/>
  <c r="E25" i="3"/>
  <c r="A26" i="3"/>
  <c r="C24" i="3"/>
  <c r="D24" i="3"/>
  <c r="I145" i="32"/>
  <c r="H145" i="32"/>
  <c r="G145" i="32"/>
  <c r="A147" i="32"/>
  <c r="F146" i="32"/>
  <c r="B146" i="32"/>
  <c r="E145" i="32"/>
  <c r="D145" i="32"/>
  <c r="C145" i="32"/>
  <c r="C10" i="9"/>
  <c r="C10" i="26" a="1"/>
  <c r="E172" i="10" l="1"/>
  <c r="H172" i="10"/>
  <c r="A173" i="10"/>
  <c r="B172" i="10"/>
  <c r="K172" i="10"/>
  <c r="D171" i="10"/>
  <c r="G171" i="10"/>
  <c r="I171" i="10"/>
  <c r="L171" i="10"/>
  <c r="M171" i="10"/>
  <c r="J171" i="10"/>
  <c r="N171" i="10"/>
  <c r="C171" i="10"/>
  <c r="F171" i="10"/>
  <c r="D157" i="9"/>
  <c r="C157" i="9"/>
  <c r="A159" i="9"/>
  <c r="E158" i="9"/>
  <c r="B158" i="9"/>
  <c r="H157" i="9"/>
  <c r="F157" i="9"/>
  <c r="G157" i="9"/>
  <c r="G175" i="8"/>
  <c r="I175" i="8"/>
  <c r="J175" i="8"/>
  <c r="L175" i="8"/>
  <c r="F175" i="8"/>
  <c r="M175" i="8"/>
  <c r="N175" i="8"/>
  <c r="C175" i="8"/>
  <c r="D175" i="8"/>
  <c r="B176" i="8"/>
  <c r="E176" i="8"/>
  <c r="K176" i="8"/>
  <c r="A177" i="8"/>
  <c r="H176" i="8"/>
  <c r="A149" i="5"/>
  <c r="E148" i="5"/>
  <c r="B148" i="5"/>
  <c r="G147" i="5"/>
  <c r="F147" i="5"/>
  <c r="H147" i="5"/>
  <c r="D147" i="5"/>
  <c r="C147" i="5"/>
  <c r="E26" i="3"/>
  <c r="B26" i="3"/>
  <c r="A27" i="3"/>
  <c r="D25" i="3"/>
  <c r="C25" i="3"/>
  <c r="D146" i="32"/>
  <c r="C146" i="32"/>
  <c r="E146" i="32"/>
  <c r="I146" i="32"/>
  <c r="H146" i="32"/>
  <c r="G146" i="32"/>
  <c r="F147" i="32"/>
  <c r="A148" i="32"/>
  <c r="B147" i="32"/>
  <c r="C10" i="26"/>
  <c r="BT10" i="24" a="1"/>
  <c r="C172" i="10" l="1"/>
  <c r="D172" i="10"/>
  <c r="G172" i="10"/>
  <c r="I172" i="10"/>
  <c r="F172" i="10"/>
  <c r="J172" i="10"/>
  <c r="L172" i="10"/>
  <c r="M172" i="10"/>
  <c r="N172" i="10"/>
  <c r="B173" i="10"/>
  <c r="H173" i="10"/>
  <c r="E173" i="10"/>
  <c r="K173" i="10"/>
  <c r="A174" i="10"/>
  <c r="F158" i="9"/>
  <c r="G158" i="9"/>
  <c r="H158" i="9"/>
  <c r="E159" i="9"/>
  <c r="A160" i="9"/>
  <c r="B159" i="9"/>
  <c r="C158" i="9"/>
  <c r="D158" i="9"/>
  <c r="L176" i="8"/>
  <c r="M176" i="8"/>
  <c r="N176" i="8"/>
  <c r="C176" i="8"/>
  <c r="D176" i="8"/>
  <c r="F176" i="8"/>
  <c r="G176" i="8"/>
  <c r="I176" i="8"/>
  <c r="J176" i="8"/>
  <c r="K177" i="8"/>
  <c r="A178" i="8"/>
  <c r="E177" i="8"/>
  <c r="H177" i="8"/>
  <c r="B177" i="8"/>
  <c r="F148" i="5"/>
  <c r="H148" i="5"/>
  <c r="G148" i="5"/>
  <c r="D148" i="5"/>
  <c r="C148" i="5"/>
  <c r="A150" i="5"/>
  <c r="E149" i="5"/>
  <c r="B149" i="5"/>
  <c r="B27" i="3"/>
  <c r="E27" i="3"/>
  <c r="A28" i="3"/>
  <c r="D26" i="3"/>
  <c r="C26" i="3"/>
  <c r="D147" i="32"/>
  <c r="E147" i="32"/>
  <c r="C147" i="32"/>
  <c r="A149" i="32"/>
  <c r="B148" i="32"/>
  <c r="F148" i="32"/>
  <c r="I147" i="32"/>
  <c r="H147" i="32"/>
  <c r="G147" i="32"/>
  <c r="BT10" i="24"/>
  <c r="E10" i="10" a="1"/>
  <c r="F173" i="10" l="1"/>
  <c r="D173" i="10"/>
  <c r="G173" i="10"/>
  <c r="M173" i="10"/>
  <c r="N173" i="10"/>
  <c r="C173" i="10"/>
  <c r="J173" i="10"/>
  <c r="L173" i="10"/>
  <c r="I173" i="10"/>
  <c r="A175" i="10"/>
  <c r="K174" i="10"/>
  <c r="B174" i="10"/>
  <c r="E174" i="10"/>
  <c r="H174" i="10"/>
  <c r="B160" i="9"/>
  <c r="E160" i="9"/>
  <c r="A161" i="9"/>
  <c r="C159" i="9"/>
  <c r="D159" i="9"/>
  <c r="H159" i="9"/>
  <c r="F159" i="9"/>
  <c r="G159" i="9"/>
  <c r="M177" i="8"/>
  <c r="N177" i="8"/>
  <c r="D177" i="8"/>
  <c r="C177" i="8"/>
  <c r="F177" i="8"/>
  <c r="G177" i="8"/>
  <c r="I177" i="8"/>
  <c r="J177" i="8"/>
  <c r="L177" i="8"/>
  <c r="B178" i="8"/>
  <c r="A179" i="8"/>
  <c r="E178" i="8"/>
  <c r="K178" i="8"/>
  <c r="H178" i="8"/>
  <c r="C149" i="5"/>
  <c r="D149" i="5"/>
  <c r="G149" i="5"/>
  <c r="H149" i="5"/>
  <c r="F149" i="5"/>
  <c r="B150" i="5"/>
  <c r="A151" i="5"/>
  <c r="E150" i="5"/>
  <c r="B28" i="3"/>
  <c r="E28" i="3"/>
  <c r="A29" i="3"/>
  <c r="C27" i="3"/>
  <c r="D27" i="3"/>
  <c r="H148" i="32"/>
  <c r="G148" i="32"/>
  <c r="I148" i="32"/>
  <c r="E148" i="32"/>
  <c r="D148" i="32"/>
  <c r="C148" i="32"/>
  <c r="B149" i="32"/>
  <c r="A150" i="32"/>
  <c r="F149" i="32"/>
  <c r="E10" i="10"/>
  <c r="E10" i="24" a="1"/>
  <c r="N174" i="10" l="1"/>
  <c r="J174" i="10"/>
  <c r="L174" i="10"/>
  <c r="C174" i="10"/>
  <c r="G174" i="10"/>
  <c r="D174" i="10"/>
  <c r="F174" i="10"/>
  <c r="I174" i="10"/>
  <c r="M174" i="10"/>
  <c r="K175" i="10"/>
  <c r="A176" i="10"/>
  <c r="B175" i="10"/>
  <c r="E175" i="10"/>
  <c r="H175" i="10"/>
  <c r="B161" i="9"/>
  <c r="E161" i="9"/>
  <c r="A162" i="9"/>
  <c r="F160" i="9"/>
  <c r="H160" i="9"/>
  <c r="G160" i="9"/>
  <c r="C160" i="9"/>
  <c r="D160" i="9"/>
  <c r="N178" i="8"/>
  <c r="D178" i="8"/>
  <c r="I178" i="8"/>
  <c r="J178" i="8"/>
  <c r="L178" i="8"/>
  <c r="M178" i="8"/>
  <c r="G178" i="8"/>
  <c r="C178" i="8"/>
  <c r="F178" i="8"/>
  <c r="A180" i="8"/>
  <c r="H179" i="8"/>
  <c r="E179" i="8"/>
  <c r="B179" i="8"/>
  <c r="K179" i="8"/>
  <c r="H150" i="5"/>
  <c r="F150" i="5"/>
  <c r="G150" i="5"/>
  <c r="B151" i="5"/>
  <c r="E151" i="5"/>
  <c r="A152" i="5"/>
  <c r="D150" i="5"/>
  <c r="C150" i="5"/>
  <c r="E29" i="3"/>
  <c r="B29" i="3"/>
  <c r="A30" i="3"/>
  <c r="C28" i="3"/>
  <c r="D28" i="3"/>
  <c r="I149" i="32"/>
  <c r="H149" i="32"/>
  <c r="G149" i="32"/>
  <c r="F150" i="32"/>
  <c r="B150" i="32"/>
  <c r="A151" i="32"/>
  <c r="D149" i="32"/>
  <c r="E149" i="32"/>
  <c r="C149" i="32"/>
  <c r="E10" i="24"/>
  <c r="B10" i="26" a="1"/>
  <c r="J175" i="10" l="1"/>
  <c r="I175" i="10"/>
  <c r="L175" i="10"/>
  <c r="D175" i="10"/>
  <c r="F175" i="10"/>
  <c r="C175" i="10"/>
  <c r="G175" i="10"/>
  <c r="M175" i="10"/>
  <c r="N175" i="10"/>
  <c r="H176" i="10"/>
  <c r="A177" i="10"/>
  <c r="B176" i="10"/>
  <c r="K176" i="10"/>
  <c r="E176" i="10"/>
  <c r="A163" i="9"/>
  <c r="E162" i="9"/>
  <c r="B162" i="9"/>
  <c r="F161" i="9"/>
  <c r="G161" i="9"/>
  <c r="H161" i="9"/>
  <c r="C161" i="9"/>
  <c r="D161" i="9"/>
  <c r="G179" i="8"/>
  <c r="I179" i="8"/>
  <c r="C179" i="8"/>
  <c r="D179" i="8"/>
  <c r="F179" i="8"/>
  <c r="J179" i="8"/>
  <c r="M179" i="8"/>
  <c r="N179" i="8"/>
  <c r="L179" i="8"/>
  <c r="E180" i="8"/>
  <c r="H180" i="8"/>
  <c r="K180" i="8"/>
  <c r="A181" i="8"/>
  <c r="B180" i="8"/>
  <c r="A153" i="5"/>
  <c r="B152" i="5"/>
  <c r="E152" i="5"/>
  <c r="F151" i="5"/>
  <c r="H151" i="5"/>
  <c r="G151" i="5"/>
  <c r="D151" i="5"/>
  <c r="C151" i="5"/>
  <c r="E30" i="3"/>
  <c r="B30" i="3"/>
  <c r="A31" i="3"/>
  <c r="D29" i="3"/>
  <c r="C29" i="3"/>
  <c r="A152" i="32"/>
  <c r="F151" i="32"/>
  <c r="B151" i="32"/>
  <c r="D150" i="32"/>
  <c r="C150" i="32"/>
  <c r="E150" i="32"/>
  <c r="I150" i="32"/>
  <c r="H150" i="32"/>
  <c r="G150" i="32"/>
  <c r="B10" i="26"/>
  <c r="B10" i="8" a="1"/>
  <c r="I176" i="10" l="1"/>
  <c r="M176" i="10"/>
  <c r="N176" i="10"/>
  <c r="C176" i="10"/>
  <c r="D176" i="10"/>
  <c r="G176" i="10"/>
  <c r="J176" i="10"/>
  <c r="L176" i="10"/>
  <c r="F176" i="10"/>
  <c r="A178" i="10"/>
  <c r="K177" i="10"/>
  <c r="E177" i="10"/>
  <c r="H177" i="10"/>
  <c r="B177" i="10"/>
  <c r="D162" i="9"/>
  <c r="C162" i="9"/>
  <c r="F162" i="9"/>
  <c r="G162" i="9"/>
  <c r="H162" i="9"/>
  <c r="E163" i="9"/>
  <c r="B163" i="9"/>
  <c r="A164" i="9"/>
  <c r="C180" i="8"/>
  <c r="D180" i="8"/>
  <c r="F180" i="8"/>
  <c r="G180" i="8"/>
  <c r="N180" i="8"/>
  <c r="M180" i="8"/>
  <c r="I180" i="8"/>
  <c r="J180" i="8"/>
  <c r="L180" i="8"/>
  <c r="B181" i="8"/>
  <c r="K181" i="8"/>
  <c r="H181" i="8"/>
  <c r="A182" i="8"/>
  <c r="E181" i="8"/>
  <c r="G152" i="5"/>
  <c r="H152" i="5"/>
  <c r="F152" i="5"/>
  <c r="C152" i="5"/>
  <c r="D152" i="5"/>
  <c r="B153" i="5"/>
  <c r="A154" i="5"/>
  <c r="E153" i="5"/>
  <c r="E31" i="3"/>
  <c r="B31" i="3"/>
  <c r="A32" i="3"/>
  <c r="D30" i="3"/>
  <c r="C30" i="3"/>
  <c r="E151" i="32"/>
  <c r="D151" i="32"/>
  <c r="C151" i="32"/>
  <c r="G151" i="32"/>
  <c r="I151" i="32"/>
  <c r="H151" i="32"/>
  <c r="A153" i="32"/>
  <c r="F152" i="32"/>
  <c r="B152" i="32"/>
  <c r="B10" i="8"/>
  <c r="C10" i="3" a="1"/>
  <c r="N177" i="10" l="1"/>
  <c r="L177" i="10"/>
  <c r="M177" i="10"/>
  <c r="C177" i="10"/>
  <c r="D177" i="10"/>
  <c r="G177" i="10"/>
  <c r="I177" i="10"/>
  <c r="F177" i="10"/>
  <c r="J177" i="10"/>
  <c r="E178" i="10"/>
  <c r="H178" i="10"/>
  <c r="K178" i="10"/>
  <c r="A179" i="10"/>
  <c r="B178" i="10"/>
  <c r="C163" i="9"/>
  <c r="D163" i="9"/>
  <c r="F163" i="9"/>
  <c r="G163" i="9"/>
  <c r="H163" i="9"/>
  <c r="A165" i="9"/>
  <c r="E164" i="9"/>
  <c r="B164" i="9"/>
  <c r="E182" i="8"/>
  <c r="H182" i="8"/>
  <c r="B182" i="8"/>
  <c r="A183" i="8"/>
  <c r="K182" i="8"/>
  <c r="L181" i="8"/>
  <c r="M181" i="8"/>
  <c r="I181" i="8"/>
  <c r="J181" i="8"/>
  <c r="N181" i="8"/>
  <c r="F181" i="8"/>
  <c r="G181" i="8"/>
  <c r="C181" i="8"/>
  <c r="D181" i="8"/>
  <c r="F153" i="5"/>
  <c r="G153" i="5"/>
  <c r="H153" i="5"/>
  <c r="E154" i="5"/>
  <c r="B154" i="5"/>
  <c r="A155" i="5"/>
  <c r="D153" i="5"/>
  <c r="C153" i="5"/>
  <c r="E32" i="3"/>
  <c r="B32" i="3"/>
  <c r="A33" i="3"/>
  <c r="D31" i="3"/>
  <c r="C31" i="3"/>
  <c r="I152" i="32"/>
  <c r="H152" i="32"/>
  <c r="G152" i="32"/>
  <c r="E152" i="32"/>
  <c r="D152" i="32"/>
  <c r="C152" i="32"/>
  <c r="A154" i="32"/>
  <c r="F153" i="32"/>
  <c r="B153" i="32"/>
  <c r="C10" i="3"/>
  <c r="D10" i="14" a="1"/>
  <c r="C178" i="10" l="1"/>
  <c r="D178" i="10"/>
  <c r="F178" i="10"/>
  <c r="G178" i="10"/>
  <c r="J178" i="10"/>
  <c r="L178" i="10"/>
  <c r="N178" i="10"/>
  <c r="I178" i="10"/>
  <c r="M178" i="10"/>
  <c r="B179" i="10"/>
  <c r="E179" i="10"/>
  <c r="H179" i="10"/>
  <c r="K179" i="10"/>
  <c r="A180" i="10"/>
  <c r="C164" i="9"/>
  <c r="D164" i="9"/>
  <c r="G164" i="9"/>
  <c r="H164" i="9"/>
  <c r="F164" i="9"/>
  <c r="B165" i="9"/>
  <c r="A166" i="9"/>
  <c r="E165" i="9"/>
  <c r="E183" i="8"/>
  <c r="B183" i="8"/>
  <c r="H183" i="8"/>
  <c r="A184" i="8"/>
  <c r="K183" i="8"/>
  <c r="G182" i="8"/>
  <c r="I182" i="8"/>
  <c r="J182" i="8"/>
  <c r="C182" i="8"/>
  <c r="D182" i="8"/>
  <c r="N182" i="8"/>
  <c r="F182" i="8"/>
  <c r="M182" i="8"/>
  <c r="L182" i="8"/>
  <c r="B155" i="5"/>
  <c r="A156" i="5"/>
  <c r="E155" i="5"/>
  <c r="D154" i="5"/>
  <c r="C154" i="5"/>
  <c r="F154" i="5"/>
  <c r="H154" i="5"/>
  <c r="G154" i="5"/>
  <c r="E33" i="3"/>
  <c r="B33" i="3"/>
  <c r="A34" i="3"/>
  <c r="C32" i="3"/>
  <c r="D32" i="3"/>
  <c r="I153" i="32"/>
  <c r="G153" i="32"/>
  <c r="H153" i="32"/>
  <c r="C153" i="32"/>
  <c r="D153" i="32"/>
  <c r="E153" i="32"/>
  <c r="B154" i="32"/>
  <c r="A155" i="32"/>
  <c r="F154" i="32"/>
  <c r="D10" i="14"/>
  <c r="F10" i="12" a="1"/>
  <c r="H180" i="10" l="1"/>
  <c r="A181" i="10"/>
  <c r="K180" i="10"/>
  <c r="B180" i="10"/>
  <c r="E180" i="10"/>
  <c r="C179" i="10"/>
  <c r="D179" i="10"/>
  <c r="F179" i="10"/>
  <c r="G179" i="10"/>
  <c r="I179" i="10"/>
  <c r="M179" i="10"/>
  <c r="J179" i="10"/>
  <c r="L179" i="10"/>
  <c r="N179" i="10"/>
  <c r="F165" i="9"/>
  <c r="G165" i="9"/>
  <c r="H165" i="9"/>
  <c r="C165" i="9"/>
  <c r="D165" i="9"/>
  <c r="A167" i="9"/>
  <c r="B166" i="9"/>
  <c r="E166" i="9"/>
  <c r="K184" i="8"/>
  <c r="A185" i="8"/>
  <c r="E184" i="8"/>
  <c r="H184" i="8"/>
  <c r="B184" i="8"/>
  <c r="F183" i="8"/>
  <c r="I183" i="8"/>
  <c r="C183" i="8"/>
  <c r="D183" i="8"/>
  <c r="J183" i="8"/>
  <c r="L183" i="8"/>
  <c r="M183" i="8"/>
  <c r="N183" i="8"/>
  <c r="G183" i="8"/>
  <c r="H155" i="5"/>
  <c r="F155" i="5"/>
  <c r="G155" i="5"/>
  <c r="A157" i="5"/>
  <c r="E156" i="5"/>
  <c r="B156" i="5"/>
  <c r="D155" i="5"/>
  <c r="C155" i="5"/>
  <c r="E34" i="3"/>
  <c r="B34" i="3"/>
  <c r="A35" i="3"/>
  <c r="C33" i="3"/>
  <c r="D33" i="3"/>
  <c r="I154" i="32"/>
  <c r="H154" i="32"/>
  <c r="G154" i="32"/>
  <c r="A156" i="32"/>
  <c r="F155" i="32"/>
  <c r="B155" i="32"/>
  <c r="E154" i="32"/>
  <c r="C154" i="32"/>
  <c r="D154" i="32"/>
  <c r="F10" i="12"/>
  <c r="B10" i="9" a="1"/>
  <c r="D180" i="10" l="1"/>
  <c r="F180" i="10"/>
  <c r="L180" i="10"/>
  <c r="M180" i="10"/>
  <c r="N180" i="10"/>
  <c r="C180" i="10"/>
  <c r="G180" i="10"/>
  <c r="I180" i="10"/>
  <c r="J180" i="10"/>
  <c r="E181" i="10"/>
  <c r="A182" i="10"/>
  <c r="K181" i="10"/>
  <c r="H181" i="10"/>
  <c r="B181" i="10"/>
  <c r="G166" i="9"/>
  <c r="H166" i="9"/>
  <c r="F166" i="9"/>
  <c r="E167" i="9"/>
  <c r="B167" i="9"/>
  <c r="A168" i="9"/>
  <c r="C166" i="9"/>
  <c r="D166" i="9"/>
  <c r="I184" i="8"/>
  <c r="L184" i="8"/>
  <c r="M184" i="8"/>
  <c r="N184" i="8"/>
  <c r="C184" i="8"/>
  <c r="D184" i="8"/>
  <c r="J184" i="8"/>
  <c r="G184" i="8"/>
  <c r="F184" i="8"/>
  <c r="B185" i="8"/>
  <c r="E185" i="8"/>
  <c r="A186" i="8"/>
  <c r="K185" i="8"/>
  <c r="H185" i="8"/>
  <c r="D156" i="5"/>
  <c r="C156" i="5"/>
  <c r="F156" i="5"/>
  <c r="G156" i="5"/>
  <c r="H156" i="5"/>
  <c r="A158" i="5"/>
  <c r="B157" i="5"/>
  <c r="E157" i="5"/>
  <c r="E35" i="3"/>
  <c r="B35" i="3"/>
  <c r="A36" i="3"/>
  <c r="D34" i="3"/>
  <c r="C34" i="3"/>
  <c r="I155" i="32"/>
  <c r="H155" i="32"/>
  <c r="G155" i="32"/>
  <c r="E155" i="32"/>
  <c r="D155" i="32"/>
  <c r="C155" i="32"/>
  <c r="B156" i="32"/>
  <c r="A157" i="32"/>
  <c r="F156" i="32"/>
  <c r="B10" i="9"/>
  <c r="CG10" i="24" a="1"/>
  <c r="H182" i="10" l="1"/>
  <c r="K182" i="10"/>
  <c r="B182" i="10"/>
  <c r="E182" i="10"/>
  <c r="A183" i="10"/>
  <c r="L181" i="10"/>
  <c r="M181" i="10"/>
  <c r="C181" i="10"/>
  <c r="D181" i="10"/>
  <c r="I181" i="10"/>
  <c r="J181" i="10"/>
  <c r="F181" i="10"/>
  <c r="G181" i="10"/>
  <c r="N181" i="10"/>
  <c r="F167" i="9"/>
  <c r="G167" i="9"/>
  <c r="H167" i="9"/>
  <c r="C167" i="9"/>
  <c r="D167" i="9"/>
  <c r="B168" i="9"/>
  <c r="A169" i="9"/>
  <c r="E168" i="9"/>
  <c r="A187" i="8"/>
  <c r="E186" i="8"/>
  <c r="H186" i="8"/>
  <c r="B186" i="8"/>
  <c r="K186" i="8"/>
  <c r="C185" i="8"/>
  <c r="D185" i="8"/>
  <c r="F185" i="8"/>
  <c r="L185" i="8"/>
  <c r="M185" i="8"/>
  <c r="N185" i="8"/>
  <c r="I185" i="8"/>
  <c r="J185" i="8"/>
  <c r="G185" i="8"/>
  <c r="F157" i="5"/>
  <c r="H157" i="5"/>
  <c r="G157" i="5"/>
  <c r="B158" i="5"/>
  <c r="A159" i="5"/>
  <c r="E158" i="5"/>
  <c r="C157" i="5"/>
  <c r="D157" i="5"/>
  <c r="E36" i="3"/>
  <c r="B36" i="3"/>
  <c r="A37" i="3"/>
  <c r="C35" i="3"/>
  <c r="D35" i="3"/>
  <c r="E156" i="32"/>
  <c r="C156" i="32"/>
  <c r="D156" i="32"/>
  <c r="H156" i="32"/>
  <c r="I156" i="32"/>
  <c r="G156" i="32"/>
  <c r="B157" i="32"/>
  <c r="A158" i="32"/>
  <c r="F157" i="32"/>
  <c r="CG10" i="24"/>
  <c r="C10" i="10" a="1"/>
  <c r="E183" i="10" l="1"/>
  <c r="H183" i="10"/>
  <c r="K183" i="10"/>
  <c r="A184" i="10"/>
  <c r="B183" i="10"/>
  <c r="M182" i="10"/>
  <c r="C182" i="10"/>
  <c r="F182" i="10"/>
  <c r="G182" i="10"/>
  <c r="D182" i="10"/>
  <c r="I182" i="10"/>
  <c r="J182" i="10"/>
  <c r="N182" i="10"/>
  <c r="L182" i="10"/>
  <c r="F168" i="9"/>
  <c r="G168" i="9"/>
  <c r="H168" i="9"/>
  <c r="A170" i="9"/>
  <c r="E169" i="9"/>
  <c r="B169" i="9"/>
  <c r="D168" i="9"/>
  <c r="C168" i="9"/>
  <c r="M186" i="8"/>
  <c r="C186" i="8"/>
  <c r="D186" i="8"/>
  <c r="G186" i="8"/>
  <c r="F186" i="8"/>
  <c r="I186" i="8"/>
  <c r="J186" i="8"/>
  <c r="N186" i="8"/>
  <c r="L186" i="8"/>
  <c r="B187" i="8"/>
  <c r="K187" i="8"/>
  <c r="A188" i="8"/>
  <c r="E187" i="8"/>
  <c r="H187" i="8"/>
  <c r="F158" i="5"/>
  <c r="H158" i="5"/>
  <c r="G158" i="5"/>
  <c r="A160" i="5"/>
  <c r="B159" i="5"/>
  <c r="E159" i="5"/>
  <c r="D158" i="5"/>
  <c r="C158" i="5"/>
  <c r="B37" i="3"/>
  <c r="E37" i="3"/>
  <c r="A38" i="3"/>
  <c r="C36" i="3"/>
  <c r="D36" i="3"/>
  <c r="I157" i="32"/>
  <c r="H157" i="32"/>
  <c r="G157" i="32"/>
  <c r="B158" i="32"/>
  <c r="A159" i="32"/>
  <c r="F158" i="32"/>
  <c r="D157" i="32"/>
  <c r="C157" i="32"/>
  <c r="E157" i="32"/>
  <c r="C10" i="10"/>
  <c r="C10" i="24" a="1"/>
  <c r="J183" i="10" l="1"/>
  <c r="L183" i="10"/>
  <c r="N183" i="10"/>
  <c r="C183" i="10"/>
  <c r="D183" i="10"/>
  <c r="F183" i="10"/>
  <c r="G183" i="10"/>
  <c r="I183" i="10"/>
  <c r="M183" i="10"/>
  <c r="H184" i="10"/>
  <c r="B184" i="10"/>
  <c r="E184" i="10"/>
  <c r="K184" i="10"/>
  <c r="A185" i="10"/>
  <c r="F169" i="9"/>
  <c r="G169" i="9"/>
  <c r="H169" i="9"/>
  <c r="C169" i="9"/>
  <c r="D169" i="9"/>
  <c r="A171" i="9"/>
  <c r="B170" i="9"/>
  <c r="E170" i="9"/>
  <c r="C187" i="8"/>
  <c r="D187" i="8"/>
  <c r="L187" i="8"/>
  <c r="M187" i="8"/>
  <c r="N187" i="8"/>
  <c r="I187" i="8"/>
  <c r="J187" i="8"/>
  <c r="G187" i="8"/>
  <c r="F187" i="8"/>
  <c r="B188" i="8"/>
  <c r="A189" i="8"/>
  <c r="E188" i="8"/>
  <c r="H188" i="8"/>
  <c r="K188" i="8"/>
  <c r="C159" i="5"/>
  <c r="D159" i="5"/>
  <c r="F159" i="5"/>
  <c r="H159" i="5"/>
  <c r="G159" i="5"/>
  <c r="E160" i="5"/>
  <c r="B160" i="5"/>
  <c r="A161" i="5"/>
  <c r="E38" i="3"/>
  <c r="B38" i="3"/>
  <c r="A39" i="3"/>
  <c r="D37" i="3"/>
  <c r="C37" i="3"/>
  <c r="F159" i="32"/>
  <c r="B159" i="32"/>
  <c r="A160" i="32"/>
  <c r="I158" i="32"/>
  <c r="H158" i="32"/>
  <c r="G158" i="32"/>
  <c r="C158" i="32"/>
  <c r="E158" i="32"/>
  <c r="D158" i="32"/>
  <c r="C10" i="24"/>
  <c r="C10" i="8" a="1"/>
  <c r="L184" i="10" l="1"/>
  <c r="G184" i="10"/>
  <c r="C184" i="10"/>
  <c r="D184" i="10"/>
  <c r="F184" i="10"/>
  <c r="I184" i="10"/>
  <c r="N184" i="10"/>
  <c r="J184" i="10"/>
  <c r="M184" i="10"/>
  <c r="B185" i="10"/>
  <c r="A186" i="10"/>
  <c r="H185" i="10"/>
  <c r="K185" i="10"/>
  <c r="E185" i="10"/>
  <c r="F170" i="9"/>
  <c r="G170" i="9"/>
  <c r="H170" i="9"/>
  <c r="C170" i="9"/>
  <c r="D170" i="9"/>
  <c r="E171" i="9"/>
  <c r="B171" i="9"/>
  <c r="A172" i="9"/>
  <c r="C188" i="8"/>
  <c r="D188" i="8"/>
  <c r="G188" i="8"/>
  <c r="M188" i="8"/>
  <c r="L188" i="8"/>
  <c r="F188" i="8"/>
  <c r="I188" i="8"/>
  <c r="J188" i="8"/>
  <c r="N188" i="8"/>
  <c r="E189" i="8"/>
  <c r="H189" i="8"/>
  <c r="B189" i="8"/>
  <c r="A190" i="8"/>
  <c r="K189" i="8"/>
  <c r="A162" i="5"/>
  <c r="E161" i="5"/>
  <c r="B161" i="5"/>
  <c r="F160" i="5"/>
  <c r="G160" i="5"/>
  <c r="H160" i="5"/>
  <c r="D160" i="5"/>
  <c r="C160" i="5"/>
  <c r="E39" i="3"/>
  <c r="B39" i="3"/>
  <c r="A40" i="3"/>
  <c r="D38" i="3"/>
  <c r="C38" i="3"/>
  <c r="A161" i="32"/>
  <c r="F160" i="32"/>
  <c r="B160" i="32"/>
  <c r="E159" i="32"/>
  <c r="D159" i="32"/>
  <c r="C159" i="32"/>
  <c r="G159" i="32"/>
  <c r="H159" i="32"/>
  <c r="I159" i="32"/>
  <c r="C10" i="8"/>
  <c r="D10" i="8" a="1"/>
  <c r="H186" i="10" l="1"/>
  <c r="K186" i="10"/>
  <c r="E186" i="10"/>
  <c r="A187" i="10"/>
  <c r="B186" i="10"/>
  <c r="D185" i="10"/>
  <c r="L185" i="10"/>
  <c r="G185" i="10"/>
  <c r="I185" i="10"/>
  <c r="M185" i="10"/>
  <c r="N185" i="10"/>
  <c r="F185" i="10"/>
  <c r="J185" i="10"/>
  <c r="C185" i="10"/>
  <c r="A173" i="9"/>
  <c r="B172" i="9"/>
  <c r="E172" i="9"/>
  <c r="C171" i="9"/>
  <c r="D171" i="9"/>
  <c r="F171" i="9"/>
  <c r="G171" i="9"/>
  <c r="H171" i="9"/>
  <c r="H190" i="8"/>
  <c r="A191" i="8"/>
  <c r="B190" i="8"/>
  <c r="E190" i="8"/>
  <c r="K190" i="8"/>
  <c r="C189" i="8"/>
  <c r="F189" i="8"/>
  <c r="G189" i="8"/>
  <c r="J189" i="8"/>
  <c r="N189" i="8"/>
  <c r="M189" i="8"/>
  <c r="I189" i="8"/>
  <c r="D189" i="8"/>
  <c r="L189" i="8"/>
  <c r="C161" i="5"/>
  <c r="D161" i="5"/>
  <c r="F161" i="5"/>
  <c r="G161" i="5"/>
  <c r="H161" i="5"/>
  <c r="B162" i="5"/>
  <c r="E162" i="5"/>
  <c r="A163" i="5"/>
  <c r="B40" i="3"/>
  <c r="E40" i="3"/>
  <c r="A41" i="3"/>
  <c r="D39" i="3"/>
  <c r="C39" i="3"/>
  <c r="D160" i="32"/>
  <c r="E160" i="32"/>
  <c r="C160" i="32"/>
  <c r="G160" i="32"/>
  <c r="H160" i="32"/>
  <c r="I160" i="32"/>
  <c r="A162" i="32"/>
  <c r="F161" i="32"/>
  <c r="B161" i="32"/>
  <c r="D10" i="8"/>
  <c r="AL10" i="24" a="1"/>
  <c r="G186" i="10" l="1"/>
  <c r="I186" i="10"/>
  <c r="L186" i="10"/>
  <c r="M186" i="10"/>
  <c r="C186" i="10"/>
  <c r="D186" i="10"/>
  <c r="J186" i="10"/>
  <c r="N186" i="10"/>
  <c r="F186" i="10"/>
  <c r="B187" i="10"/>
  <c r="A188" i="10"/>
  <c r="E187" i="10"/>
  <c r="K187" i="10"/>
  <c r="H187" i="10"/>
  <c r="F172" i="9"/>
  <c r="G172" i="9"/>
  <c r="H172" i="9"/>
  <c r="C172" i="9"/>
  <c r="D172" i="9"/>
  <c r="B173" i="9"/>
  <c r="E173" i="9"/>
  <c r="A174" i="9"/>
  <c r="F190" i="8"/>
  <c r="G190" i="8"/>
  <c r="N190" i="8"/>
  <c r="C190" i="8"/>
  <c r="L190" i="8"/>
  <c r="M190" i="8"/>
  <c r="D190" i="8"/>
  <c r="I190" i="8"/>
  <c r="J190" i="8"/>
  <c r="K191" i="8"/>
  <c r="H191" i="8"/>
  <c r="B191" i="8"/>
  <c r="E191" i="8"/>
  <c r="A192" i="8"/>
  <c r="H162" i="5"/>
  <c r="G162" i="5"/>
  <c r="F162" i="5"/>
  <c r="B163" i="5"/>
  <c r="E163" i="5"/>
  <c r="A164" i="5"/>
  <c r="C162" i="5"/>
  <c r="D162" i="5"/>
  <c r="E41" i="3"/>
  <c r="A42" i="3"/>
  <c r="B41" i="3"/>
  <c r="G40" i="3"/>
  <c r="F40" i="3"/>
  <c r="D40" i="3"/>
  <c r="C40" i="3"/>
  <c r="E161" i="32"/>
  <c r="D161" i="32"/>
  <c r="C161" i="32"/>
  <c r="F162" i="32"/>
  <c r="A163" i="32"/>
  <c r="B162" i="32"/>
  <c r="I161" i="32"/>
  <c r="H161" i="32"/>
  <c r="G161" i="32"/>
  <c r="AL10" i="24"/>
  <c r="B9" i="25" a="1"/>
  <c r="E188" i="10" l="1"/>
  <c r="H188" i="10"/>
  <c r="B188" i="10"/>
  <c r="K188" i="10"/>
  <c r="A189" i="10"/>
  <c r="G187" i="10"/>
  <c r="I187" i="10"/>
  <c r="C187" i="10"/>
  <c r="D187" i="10"/>
  <c r="N187" i="10"/>
  <c r="J187" i="10"/>
  <c r="M187" i="10"/>
  <c r="L187" i="10"/>
  <c r="F187" i="10"/>
  <c r="A175" i="9"/>
  <c r="E174" i="9"/>
  <c r="B174" i="9"/>
  <c r="F173" i="9"/>
  <c r="G173" i="9"/>
  <c r="H173" i="9"/>
  <c r="C173" i="9"/>
  <c r="D173" i="9"/>
  <c r="A193" i="8"/>
  <c r="E192" i="8"/>
  <c r="H192" i="8"/>
  <c r="K192" i="8"/>
  <c r="B192" i="8"/>
  <c r="G191" i="8"/>
  <c r="I191" i="8"/>
  <c r="J191" i="8"/>
  <c r="L191" i="8"/>
  <c r="F191" i="8"/>
  <c r="C191" i="8"/>
  <c r="M191" i="8"/>
  <c r="D191" i="8"/>
  <c r="N191" i="8"/>
  <c r="H40" i="3"/>
  <c r="C163" i="5"/>
  <c r="D163" i="5"/>
  <c r="A165" i="5"/>
  <c r="B164" i="5"/>
  <c r="E164" i="5"/>
  <c r="F163" i="5"/>
  <c r="G163" i="5"/>
  <c r="H163" i="5"/>
  <c r="D41" i="3"/>
  <c r="C41" i="3"/>
  <c r="B42" i="3"/>
  <c r="E42" i="3"/>
  <c r="A43" i="3"/>
  <c r="G41" i="3"/>
  <c r="F41" i="3"/>
  <c r="D162" i="32"/>
  <c r="C162" i="32"/>
  <c r="E162" i="32"/>
  <c r="A164" i="32"/>
  <c r="B163" i="32"/>
  <c r="F163" i="32"/>
  <c r="I162" i="32"/>
  <c r="H162" i="32"/>
  <c r="G162" i="32"/>
  <c r="B9" i="25"/>
  <c r="D9" i="25" a="1"/>
  <c r="A190" i="10" l="1"/>
  <c r="E189" i="10"/>
  <c r="K189" i="10"/>
  <c r="B189" i="10"/>
  <c r="H189" i="10"/>
  <c r="L188" i="10"/>
  <c r="M188" i="10"/>
  <c r="N188" i="10"/>
  <c r="C188" i="10"/>
  <c r="D188" i="10"/>
  <c r="F188" i="10"/>
  <c r="G188" i="10"/>
  <c r="I188" i="10"/>
  <c r="J188" i="10"/>
  <c r="C174" i="9"/>
  <c r="D174" i="9"/>
  <c r="F174" i="9"/>
  <c r="G174" i="9"/>
  <c r="H174" i="9"/>
  <c r="E175" i="9"/>
  <c r="A176" i="9"/>
  <c r="B175" i="9"/>
  <c r="D192" i="8"/>
  <c r="L192" i="8"/>
  <c r="M192" i="8"/>
  <c r="N192" i="8"/>
  <c r="I192" i="8"/>
  <c r="J192" i="8"/>
  <c r="C192" i="8"/>
  <c r="F192" i="8"/>
  <c r="G192" i="8"/>
  <c r="K193" i="8"/>
  <c r="A194" i="8"/>
  <c r="B193" i="8"/>
  <c r="H193" i="8"/>
  <c r="E193" i="8"/>
  <c r="E165" i="5"/>
  <c r="B165" i="5"/>
  <c r="A166" i="5"/>
  <c r="F164" i="5"/>
  <c r="G164" i="5"/>
  <c r="H164" i="5"/>
  <c r="C164" i="5"/>
  <c r="D164" i="5"/>
  <c r="H41" i="3"/>
  <c r="C42" i="3"/>
  <c r="H42" i="3"/>
  <c r="D42" i="3"/>
  <c r="F42" i="3"/>
  <c r="G42" i="3"/>
  <c r="E43" i="3"/>
  <c r="B43" i="3"/>
  <c r="A44" i="3"/>
  <c r="I163" i="32"/>
  <c r="H163" i="32"/>
  <c r="G163" i="32"/>
  <c r="C163" i="32"/>
  <c r="D163" i="32"/>
  <c r="E163" i="32"/>
  <c r="A165" i="32"/>
  <c r="F164" i="32"/>
  <c r="B164" i="32"/>
  <c r="D9" i="25"/>
  <c r="B10" i="28" a="1"/>
  <c r="F189" i="10" l="1"/>
  <c r="L189" i="10"/>
  <c r="N189" i="10"/>
  <c r="M189" i="10"/>
  <c r="D189" i="10"/>
  <c r="G189" i="10"/>
  <c r="I189" i="10"/>
  <c r="J189" i="10"/>
  <c r="C189" i="10"/>
  <c r="A191" i="10"/>
  <c r="K190" i="10"/>
  <c r="B190" i="10"/>
  <c r="H190" i="10"/>
  <c r="E190" i="10"/>
  <c r="D175" i="9"/>
  <c r="C175" i="9"/>
  <c r="B176" i="9"/>
  <c r="A177" i="9"/>
  <c r="E176" i="9"/>
  <c r="F175" i="9"/>
  <c r="G175" i="9"/>
  <c r="H175" i="9"/>
  <c r="M193" i="8"/>
  <c r="N193" i="8"/>
  <c r="C193" i="8"/>
  <c r="F193" i="8"/>
  <c r="G193" i="8"/>
  <c r="I193" i="8"/>
  <c r="J193" i="8"/>
  <c r="D193" i="8"/>
  <c r="L193" i="8"/>
  <c r="B194" i="8"/>
  <c r="A195" i="8"/>
  <c r="E194" i="8"/>
  <c r="H194" i="8"/>
  <c r="K194" i="8"/>
  <c r="E166" i="5"/>
  <c r="B166" i="5"/>
  <c r="A167" i="5"/>
  <c r="D165" i="5"/>
  <c r="C165" i="5"/>
  <c r="G165" i="5"/>
  <c r="H165" i="5"/>
  <c r="F165" i="5"/>
  <c r="D43" i="3"/>
  <c r="H43" i="3"/>
  <c r="C43" i="3"/>
  <c r="F43" i="3"/>
  <c r="G43" i="3"/>
  <c r="E44" i="3"/>
  <c r="B44" i="3"/>
  <c r="A45" i="3"/>
  <c r="C164" i="32"/>
  <c r="D164" i="32"/>
  <c r="E164" i="32"/>
  <c r="A166" i="32"/>
  <c r="B165" i="32"/>
  <c r="F165" i="32"/>
  <c r="I164" i="32"/>
  <c r="H164" i="32"/>
  <c r="G164" i="32"/>
  <c r="B10" i="28"/>
  <c r="E10" i="8" a="1"/>
  <c r="L190" i="10" l="1"/>
  <c r="I190" i="10"/>
  <c r="J190" i="10"/>
  <c r="N190" i="10"/>
  <c r="C190" i="10"/>
  <c r="D190" i="10"/>
  <c r="F190" i="10"/>
  <c r="G190" i="10"/>
  <c r="M190" i="10"/>
  <c r="B191" i="10"/>
  <c r="A192" i="10"/>
  <c r="K191" i="10"/>
  <c r="E191" i="10"/>
  <c r="H191" i="10"/>
  <c r="E177" i="9"/>
  <c r="B177" i="9"/>
  <c r="A178" i="9"/>
  <c r="D176" i="9"/>
  <c r="C176" i="9"/>
  <c r="G176" i="9"/>
  <c r="H176" i="9"/>
  <c r="F176" i="9"/>
  <c r="A196" i="8"/>
  <c r="K195" i="8"/>
  <c r="B195" i="8"/>
  <c r="E195" i="8"/>
  <c r="H195" i="8"/>
  <c r="C194" i="8"/>
  <c r="D194" i="8"/>
  <c r="N194" i="8"/>
  <c r="F194" i="8"/>
  <c r="G194" i="8"/>
  <c r="I194" i="8"/>
  <c r="J194" i="8"/>
  <c r="L194" i="8"/>
  <c r="M194" i="8"/>
  <c r="B167" i="5"/>
  <c r="E167" i="5"/>
  <c r="A168" i="5"/>
  <c r="C166" i="5"/>
  <c r="D166" i="5"/>
  <c r="G166" i="5"/>
  <c r="F166" i="5"/>
  <c r="H166" i="5"/>
  <c r="B45" i="3"/>
  <c r="E45" i="3"/>
  <c r="A46" i="3"/>
  <c r="D44" i="3"/>
  <c r="H44" i="3"/>
  <c r="C44" i="3"/>
  <c r="G44" i="3"/>
  <c r="F44" i="3"/>
  <c r="I165" i="32"/>
  <c r="H165" i="32"/>
  <c r="G165" i="32"/>
  <c r="E165" i="32"/>
  <c r="C165" i="32"/>
  <c r="D165" i="32"/>
  <c r="B166" i="32"/>
  <c r="F166" i="32"/>
  <c r="A167" i="32"/>
  <c r="E10" i="8"/>
  <c r="B10" i="10" a="1"/>
  <c r="J191" i="10" l="1"/>
  <c r="C191" i="10"/>
  <c r="F191" i="10"/>
  <c r="M191" i="10"/>
  <c r="N191" i="10"/>
  <c r="L191" i="10"/>
  <c r="I191" i="10"/>
  <c r="D191" i="10"/>
  <c r="G191" i="10"/>
  <c r="E192" i="10"/>
  <c r="B192" i="10"/>
  <c r="H192" i="10"/>
  <c r="K192" i="10"/>
  <c r="A193" i="10"/>
  <c r="A179" i="9"/>
  <c r="E178" i="9"/>
  <c r="B178" i="9"/>
  <c r="C177" i="9"/>
  <c r="D177" i="9"/>
  <c r="F177" i="9"/>
  <c r="G177" i="9"/>
  <c r="H177" i="9"/>
  <c r="J195" i="8"/>
  <c r="L195" i="8"/>
  <c r="C195" i="8"/>
  <c r="F195" i="8"/>
  <c r="D195" i="8"/>
  <c r="G195" i="8"/>
  <c r="M195" i="8"/>
  <c r="N195" i="8"/>
  <c r="I195" i="8"/>
  <c r="E196" i="8"/>
  <c r="A197" i="8"/>
  <c r="B196" i="8"/>
  <c r="H196" i="8"/>
  <c r="K196" i="8"/>
  <c r="E168" i="5"/>
  <c r="B168" i="5"/>
  <c r="A169" i="5"/>
  <c r="G167" i="5"/>
  <c r="F167" i="5"/>
  <c r="H167" i="5"/>
  <c r="D167" i="5"/>
  <c r="C167" i="5"/>
  <c r="A47" i="3"/>
  <c r="E46" i="3"/>
  <c r="B46" i="3"/>
  <c r="F45" i="3"/>
  <c r="G45" i="3"/>
  <c r="D45" i="3"/>
  <c r="C45" i="3"/>
  <c r="H45" i="3"/>
  <c r="B167" i="32"/>
  <c r="F167" i="32"/>
  <c r="A168" i="32"/>
  <c r="G166" i="32"/>
  <c r="I166" i="32"/>
  <c r="H166" i="32"/>
  <c r="E166" i="32"/>
  <c r="D166" i="32"/>
  <c r="C166" i="32"/>
  <c r="B10" i="10"/>
  <c r="B10" i="24" a="1"/>
  <c r="C192" i="10" l="1"/>
  <c r="I192" i="10"/>
  <c r="J192" i="10"/>
  <c r="D192" i="10"/>
  <c r="F192" i="10"/>
  <c r="L192" i="10"/>
  <c r="G192" i="10"/>
  <c r="M192" i="10"/>
  <c r="N192" i="10"/>
  <c r="E193" i="10"/>
  <c r="H193" i="10"/>
  <c r="B193" i="10"/>
  <c r="K193" i="10"/>
  <c r="A194" i="10"/>
  <c r="C178" i="9"/>
  <c r="D178" i="9"/>
  <c r="F178" i="9"/>
  <c r="G178" i="9"/>
  <c r="H178" i="9"/>
  <c r="E179" i="9"/>
  <c r="A180" i="9"/>
  <c r="B179" i="9"/>
  <c r="B197" i="8"/>
  <c r="A198" i="8"/>
  <c r="E197" i="8"/>
  <c r="H197" i="8"/>
  <c r="K197" i="8"/>
  <c r="C196" i="8"/>
  <c r="D196" i="8"/>
  <c r="F196" i="8"/>
  <c r="N196" i="8"/>
  <c r="G196" i="8"/>
  <c r="I196" i="8"/>
  <c r="J196" i="8"/>
  <c r="L196" i="8"/>
  <c r="M196" i="8"/>
  <c r="B169" i="5"/>
  <c r="E169" i="5"/>
  <c r="A170" i="5"/>
  <c r="C168" i="5"/>
  <c r="D168" i="5"/>
  <c r="F168" i="5"/>
  <c r="G168" i="5"/>
  <c r="H168" i="5"/>
  <c r="H46" i="3"/>
  <c r="C46" i="3"/>
  <c r="D46" i="3"/>
  <c r="F46" i="3"/>
  <c r="G46" i="3"/>
  <c r="B47" i="3"/>
  <c r="E47" i="3"/>
  <c r="A48" i="3"/>
  <c r="A169" i="32"/>
  <c r="F168" i="32"/>
  <c r="B168" i="32"/>
  <c r="I167" i="32"/>
  <c r="H167" i="32"/>
  <c r="G167" i="32"/>
  <c r="E167" i="32"/>
  <c r="D167" i="32"/>
  <c r="C167" i="32"/>
  <c r="B10" i="24"/>
  <c r="AJ10" i="24" a="1"/>
  <c r="N193" i="10" l="1"/>
  <c r="C193" i="10"/>
  <c r="D193" i="10"/>
  <c r="G193" i="10"/>
  <c r="I193" i="10"/>
  <c r="J193" i="10"/>
  <c r="L193" i="10"/>
  <c r="M193" i="10"/>
  <c r="F193" i="10"/>
  <c r="H194" i="10"/>
  <c r="A195" i="10"/>
  <c r="K194" i="10"/>
  <c r="B194" i="10"/>
  <c r="E194" i="10"/>
  <c r="C179" i="9"/>
  <c r="D179" i="9"/>
  <c r="B180" i="9"/>
  <c r="E180" i="9"/>
  <c r="A181" i="9"/>
  <c r="G179" i="9"/>
  <c r="H179" i="9"/>
  <c r="F179" i="9"/>
  <c r="E198" i="8"/>
  <c r="H198" i="8"/>
  <c r="K198" i="8"/>
  <c r="A199" i="8"/>
  <c r="B198" i="8"/>
  <c r="N197" i="8"/>
  <c r="C197" i="8"/>
  <c r="D197" i="8"/>
  <c r="L197" i="8"/>
  <c r="M197" i="8"/>
  <c r="I197" i="8"/>
  <c r="J197" i="8"/>
  <c r="F197" i="8"/>
  <c r="G197" i="8"/>
  <c r="B170" i="5"/>
  <c r="E170" i="5"/>
  <c r="A171" i="5"/>
  <c r="F169" i="5"/>
  <c r="H169" i="5"/>
  <c r="G169" i="5"/>
  <c r="C169" i="5"/>
  <c r="D169" i="5"/>
  <c r="G47" i="3"/>
  <c r="F47" i="3"/>
  <c r="C47" i="3"/>
  <c r="H47" i="3"/>
  <c r="D47" i="3"/>
  <c r="A49" i="3"/>
  <c r="B48" i="3"/>
  <c r="E48" i="3"/>
  <c r="H168" i="32"/>
  <c r="G168" i="32"/>
  <c r="I168" i="32"/>
  <c r="D168" i="32"/>
  <c r="C168" i="32"/>
  <c r="E168" i="32"/>
  <c r="F169" i="32"/>
  <c r="A170" i="32"/>
  <c r="B169" i="32"/>
  <c r="AJ10" i="24"/>
  <c r="AH10" i="24" a="1"/>
  <c r="J194" i="10" l="1"/>
  <c r="G194" i="10"/>
  <c r="I194" i="10"/>
  <c r="M194" i="10"/>
  <c r="N194" i="10"/>
  <c r="C194" i="10"/>
  <c r="D194" i="10"/>
  <c r="F194" i="10"/>
  <c r="L194" i="10"/>
  <c r="A196" i="10"/>
  <c r="E195" i="10"/>
  <c r="B195" i="10"/>
  <c r="H195" i="10"/>
  <c r="K195" i="10"/>
  <c r="F180" i="9"/>
  <c r="G180" i="9"/>
  <c r="H180" i="9"/>
  <c r="C180" i="9"/>
  <c r="D180" i="9"/>
  <c r="B181" i="9"/>
  <c r="E181" i="9"/>
  <c r="A182" i="9"/>
  <c r="G198" i="8"/>
  <c r="I198" i="8"/>
  <c r="J198" i="8"/>
  <c r="F198" i="8"/>
  <c r="L198" i="8"/>
  <c r="D198" i="8"/>
  <c r="N198" i="8"/>
  <c r="C198" i="8"/>
  <c r="M198" i="8"/>
  <c r="H199" i="8"/>
  <c r="K199" i="8"/>
  <c r="A200" i="8"/>
  <c r="B199" i="8"/>
  <c r="E199" i="8"/>
  <c r="B171" i="5"/>
  <c r="A172" i="5"/>
  <c r="E171" i="5"/>
  <c r="G170" i="5"/>
  <c r="F170" i="5"/>
  <c r="H170" i="5"/>
  <c r="D170" i="5"/>
  <c r="C170" i="5"/>
  <c r="C48" i="3"/>
  <c r="H48" i="3"/>
  <c r="D48" i="3"/>
  <c r="G48" i="3"/>
  <c r="F48" i="3"/>
  <c r="B49" i="3"/>
  <c r="A50" i="3"/>
  <c r="E49" i="3"/>
  <c r="I169" i="32"/>
  <c r="H169" i="32"/>
  <c r="G169" i="32"/>
  <c r="D169" i="32"/>
  <c r="C169" i="32"/>
  <c r="E169" i="32"/>
  <c r="B170" i="32"/>
  <c r="A171" i="32"/>
  <c r="F170" i="32"/>
  <c r="AH10" i="24"/>
  <c r="B10" i="12" a="1"/>
  <c r="L195" i="10" l="1"/>
  <c r="D195" i="10"/>
  <c r="C195" i="10"/>
  <c r="G195" i="10"/>
  <c r="I195" i="10"/>
  <c r="F195" i="10"/>
  <c r="J195" i="10"/>
  <c r="M195" i="10"/>
  <c r="N195" i="10"/>
  <c r="A197" i="10"/>
  <c r="E196" i="10"/>
  <c r="H196" i="10"/>
  <c r="B196" i="10"/>
  <c r="K196" i="10"/>
  <c r="A183" i="9"/>
  <c r="B182" i="9"/>
  <c r="E182" i="9"/>
  <c r="G181" i="9"/>
  <c r="F181" i="9"/>
  <c r="H181" i="9"/>
  <c r="C181" i="9"/>
  <c r="D181" i="9"/>
  <c r="K200" i="8"/>
  <c r="E200" i="8"/>
  <c r="H200" i="8"/>
  <c r="B200" i="8"/>
  <c r="A201" i="8"/>
  <c r="M199" i="8"/>
  <c r="N199" i="8"/>
  <c r="I199" i="8"/>
  <c r="J199" i="8"/>
  <c r="C199" i="8"/>
  <c r="F199" i="8"/>
  <c r="G199" i="8"/>
  <c r="L199" i="8"/>
  <c r="D199" i="8"/>
  <c r="G171" i="5"/>
  <c r="F171" i="5"/>
  <c r="H171" i="5"/>
  <c r="E172" i="5"/>
  <c r="B172" i="5"/>
  <c r="A173" i="5"/>
  <c r="D171" i="5"/>
  <c r="C171" i="5"/>
  <c r="G49" i="3"/>
  <c r="F49" i="3"/>
  <c r="H49" i="3"/>
  <c r="D49" i="3"/>
  <c r="C49" i="3"/>
  <c r="A51" i="3"/>
  <c r="E50" i="3"/>
  <c r="B50" i="3"/>
  <c r="I170" i="32"/>
  <c r="H170" i="32"/>
  <c r="G170" i="32"/>
  <c r="A172" i="32"/>
  <c r="F171" i="32"/>
  <c r="B171" i="32"/>
  <c r="D170" i="32"/>
  <c r="E170" i="32"/>
  <c r="C170" i="32"/>
  <c r="B10" i="12"/>
  <c r="AG10" i="24" a="1"/>
  <c r="D196" i="10" l="1"/>
  <c r="M196" i="10"/>
  <c r="C196" i="10"/>
  <c r="F196" i="10"/>
  <c r="I196" i="10"/>
  <c r="J196" i="10"/>
  <c r="N196" i="10"/>
  <c r="G196" i="10"/>
  <c r="L196" i="10"/>
  <c r="A198" i="10"/>
  <c r="B197" i="10"/>
  <c r="E197" i="10"/>
  <c r="H197" i="10"/>
  <c r="K197" i="10"/>
  <c r="F182" i="9"/>
  <c r="G182" i="9"/>
  <c r="H182" i="9"/>
  <c r="C182" i="9"/>
  <c r="D182" i="9"/>
  <c r="E183" i="9"/>
  <c r="A184" i="9"/>
  <c r="B183" i="9"/>
  <c r="E201" i="8"/>
  <c r="K201" i="8"/>
  <c r="H201" i="8"/>
  <c r="A202" i="8"/>
  <c r="B201" i="8"/>
  <c r="I200" i="8"/>
  <c r="L200" i="8"/>
  <c r="M200" i="8"/>
  <c r="N200" i="8"/>
  <c r="F200" i="8"/>
  <c r="G200" i="8"/>
  <c r="D200" i="8"/>
  <c r="J200" i="8"/>
  <c r="C200" i="8"/>
  <c r="A174" i="5"/>
  <c r="B173" i="5"/>
  <c r="E173" i="5"/>
  <c r="D172" i="5"/>
  <c r="C172" i="5"/>
  <c r="F172" i="5"/>
  <c r="G172" i="5"/>
  <c r="H172" i="5"/>
  <c r="F50" i="3"/>
  <c r="G50" i="3"/>
  <c r="D50" i="3"/>
  <c r="H50" i="3"/>
  <c r="C50" i="3"/>
  <c r="E51" i="3"/>
  <c r="A52" i="3"/>
  <c r="B51" i="3"/>
  <c r="C171" i="32"/>
  <c r="E171" i="32"/>
  <c r="D171" i="32"/>
  <c r="H171" i="32"/>
  <c r="G171" i="32"/>
  <c r="I171" i="32"/>
  <c r="A173" i="32"/>
  <c r="F172" i="32"/>
  <c r="B172" i="32"/>
  <c r="AG10" i="24"/>
  <c r="BS10" i="24" a="1"/>
  <c r="H198" i="10" l="1"/>
  <c r="E198" i="10"/>
  <c r="B198" i="10"/>
  <c r="A199" i="10"/>
  <c r="K198" i="10"/>
  <c r="M197" i="10"/>
  <c r="N197" i="10"/>
  <c r="L197" i="10"/>
  <c r="C197" i="10"/>
  <c r="D197" i="10"/>
  <c r="I197" i="10"/>
  <c r="J197" i="10"/>
  <c r="F197" i="10"/>
  <c r="G197" i="10"/>
  <c r="B184" i="9"/>
  <c r="E184" i="9"/>
  <c r="A185" i="9"/>
  <c r="C183" i="9"/>
  <c r="D183" i="9"/>
  <c r="G183" i="9"/>
  <c r="H183" i="9"/>
  <c r="F183" i="9"/>
  <c r="F201" i="8"/>
  <c r="G201" i="8"/>
  <c r="C201" i="8"/>
  <c r="D201" i="8"/>
  <c r="J201" i="8"/>
  <c r="I201" i="8"/>
  <c r="L201" i="8"/>
  <c r="M201" i="8"/>
  <c r="N201" i="8"/>
  <c r="A203" i="8"/>
  <c r="K202" i="8"/>
  <c r="B202" i="8"/>
  <c r="H202" i="8"/>
  <c r="E202" i="8"/>
  <c r="D173" i="5"/>
  <c r="C173" i="5"/>
  <c r="F173" i="5"/>
  <c r="H173" i="5"/>
  <c r="G173" i="5"/>
  <c r="A175" i="5"/>
  <c r="B174" i="5"/>
  <c r="E174" i="5"/>
  <c r="E52" i="3"/>
  <c r="A53" i="3"/>
  <c r="B52" i="3"/>
  <c r="C51" i="3"/>
  <c r="H51" i="3"/>
  <c r="D51" i="3"/>
  <c r="F51" i="3"/>
  <c r="G51" i="3"/>
  <c r="D172" i="32"/>
  <c r="C172" i="32"/>
  <c r="E172" i="32"/>
  <c r="B173" i="32"/>
  <c r="A174" i="32"/>
  <c r="F173" i="32"/>
  <c r="G172" i="32"/>
  <c r="H172" i="32"/>
  <c r="I172" i="32"/>
  <c r="BS10" i="24"/>
  <c r="C10" i="33" a="1"/>
  <c r="K199" i="10" l="1"/>
  <c r="A200" i="10"/>
  <c r="B199" i="10"/>
  <c r="H199" i="10"/>
  <c r="E199" i="10"/>
  <c r="I198" i="10"/>
  <c r="D198" i="10"/>
  <c r="F198" i="10"/>
  <c r="G198" i="10"/>
  <c r="C198" i="10"/>
  <c r="J198" i="10"/>
  <c r="L198" i="10"/>
  <c r="M198" i="10"/>
  <c r="N198" i="10"/>
  <c r="B185" i="9"/>
  <c r="E185" i="9"/>
  <c r="A186" i="9"/>
  <c r="H184" i="9"/>
  <c r="F184" i="9"/>
  <c r="G184" i="9"/>
  <c r="C184" i="9"/>
  <c r="D184" i="9"/>
  <c r="M202" i="8"/>
  <c r="L202" i="8"/>
  <c r="C202" i="8"/>
  <c r="D202" i="8"/>
  <c r="F202" i="8"/>
  <c r="I202" i="8"/>
  <c r="J202" i="8"/>
  <c r="N202" i="8"/>
  <c r="G202" i="8"/>
  <c r="B203" i="8"/>
  <c r="A204" i="8"/>
  <c r="K203" i="8"/>
  <c r="E203" i="8"/>
  <c r="H203" i="8"/>
  <c r="D174" i="5"/>
  <c r="C174" i="5"/>
  <c r="F174" i="5"/>
  <c r="H174" i="5"/>
  <c r="G174" i="5"/>
  <c r="A176" i="5"/>
  <c r="B175" i="5"/>
  <c r="E175" i="5"/>
  <c r="H52" i="3"/>
  <c r="D52" i="3"/>
  <c r="C52" i="3"/>
  <c r="E53" i="3"/>
  <c r="B53" i="3"/>
  <c r="A54" i="3"/>
  <c r="G52" i="3"/>
  <c r="F52" i="3"/>
  <c r="I173" i="32"/>
  <c r="H173" i="32"/>
  <c r="G173" i="32"/>
  <c r="B174" i="32"/>
  <c r="F174" i="32"/>
  <c r="A175" i="32"/>
  <c r="D173" i="32"/>
  <c r="E173" i="32"/>
  <c r="C173" i="32"/>
  <c r="C10" i="33"/>
  <c r="E10" i="12" a="1"/>
  <c r="D199" i="10" l="1"/>
  <c r="F199" i="10"/>
  <c r="I199" i="10"/>
  <c r="J199" i="10"/>
  <c r="M199" i="10"/>
  <c r="N199" i="10"/>
  <c r="C199" i="10"/>
  <c r="G199" i="10"/>
  <c r="L199" i="10"/>
  <c r="H200" i="10"/>
  <c r="K200" i="10"/>
  <c r="A201" i="10"/>
  <c r="B200" i="10"/>
  <c r="E200" i="10"/>
  <c r="A187" i="9"/>
  <c r="B186" i="9"/>
  <c r="E186" i="9"/>
  <c r="F185" i="9"/>
  <c r="G185" i="9"/>
  <c r="H185" i="9"/>
  <c r="C185" i="9"/>
  <c r="D185" i="9"/>
  <c r="B204" i="8"/>
  <c r="E204" i="8"/>
  <c r="H204" i="8"/>
  <c r="K204" i="8"/>
  <c r="A205" i="8"/>
  <c r="C203" i="8"/>
  <c r="D203" i="8"/>
  <c r="N203" i="8"/>
  <c r="M203" i="8"/>
  <c r="J203" i="8"/>
  <c r="L203" i="8"/>
  <c r="F203" i="8"/>
  <c r="G203" i="8"/>
  <c r="I203" i="8"/>
  <c r="D175" i="5"/>
  <c r="C175" i="5"/>
  <c r="B176" i="5"/>
  <c r="A177" i="5"/>
  <c r="E176" i="5"/>
  <c r="H175" i="5"/>
  <c r="G175" i="5"/>
  <c r="F175" i="5"/>
  <c r="G53" i="3"/>
  <c r="F53" i="3"/>
  <c r="D53" i="3"/>
  <c r="H53" i="3"/>
  <c r="C53" i="3"/>
  <c r="B54" i="3"/>
  <c r="E54" i="3"/>
  <c r="A55" i="3"/>
  <c r="F175" i="32"/>
  <c r="A176" i="32"/>
  <c r="B175" i="32"/>
  <c r="I174" i="32"/>
  <c r="G174" i="32"/>
  <c r="H174" i="32"/>
  <c r="D174" i="32"/>
  <c r="C174" i="32"/>
  <c r="E174" i="32"/>
  <c r="E10" i="12"/>
  <c r="C10" i="12" a="1"/>
  <c r="L200" i="10" l="1"/>
  <c r="M200" i="10"/>
  <c r="I200" i="10"/>
  <c r="N200" i="10"/>
  <c r="C200" i="10"/>
  <c r="D200" i="10"/>
  <c r="F200" i="10"/>
  <c r="G200" i="10"/>
  <c r="J200" i="10"/>
  <c r="K201" i="10"/>
  <c r="B201" i="10"/>
  <c r="E201" i="10"/>
  <c r="A202" i="10"/>
  <c r="H201" i="10"/>
  <c r="H186" i="9"/>
  <c r="F186" i="9"/>
  <c r="G186" i="9"/>
  <c r="C186" i="9"/>
  <c r="D186" i="9"/>
  <c r="E187" i="9"/>
  <c r="B187" i="9"/>
  <c r="A188" i="9"/>
  <c r="E205" i="8"/>
  <c r="H205" i="8"/>
  <c r="A206" i="8"/>
  <c r="K205" i="8"/>
  <c r="B205" i="8"/>
  <c r="D204" i="8"/>
  <c r="C204" i="8"/>
  <c r="F204" i="8"/>
  <c r="G204" i="8"/>
  <c r="I204" i="8"/>
  <c r="L204" i="8"/>
  <c r="J204" i="8"/>
  <c r="M204" i="8"/>
  <c r="N204" i="8"/>
  <c r="D176" i="5"/>
  <c r="C176" i="5"/>
  <c r="H176" i="5"/>
  <c r="G176" i="5"/>
  <c r="F176" i="5"/>
  <c r="B177" i="5"/>
  <c r="A178" i="5"/>
  <c r="E177" i="5"/>
  <c r="F54" i="3"/>
  <c r="G54" i="3"/>
  <c r="C54" i="3"/>
  <c r="H54" i="3"/>
  <c r="D54" i="3"/>
  <c r="B55" i="3"/>
  <c r="A56" i="3"/>
  <c r="E55" i="3"/>
  <c r="D175" i="32"/>
  <c r="E175" i="32"/>
  <c r="C175" i="32"/>
  <c r="A177" i="32"/>
  <c r="F176" i="32"/>
  <c r="B176" i="32"/>
  <c r="I175" i="32"/>
  <c r="H175" i="32"/>
  <c r="G175" i="32"/>
  <c r="C10" i="12"/>
  <c r="AK10" i="24" a="1"/>
  <c r="I201" i="10" l="1"/>
  <c r="D201" i="10"/>
  <c r="F201" i="10"/>
  <c r="J201" i="10"/>
  <c r="C201" i="10"/>
  <c r="G201" i="10"/>
  <c r="N201" i="10"/>
  <c r="M201" i="10"/>
  <c r="L201" i="10"/>
  <c r="A203" i="10"/>
  <c r="H202" i="10"/>
  <c r="K202" i="10"/>
  <c r="E202" i="10"/>
  <c r="B202" i="10"/>
  <c r="E188" i="9"/>
  <c r="B188" i="9"/>
  <c r="A189" i="9"/>
  <c r="C187" i="9"/>
  <c r="D187" i="9"/>
  <c r="F187" i="9"/>
  <c r="G187" i="9"/>
  <c r="H187" i="9"/>
  <c r="C205" i="8"/>
  <c r="F205" i="8"/>
  <c r="G205" i="8"/>
  <c r="N205" i="8"/>
  <c r="L205" i="8"/>
  <c r="J205" i="8"/>
  <c r="M205" i="8"/>
  <c r="I205" i="8"/>
  <c r="D205" i="8"/>
  <c r="K206" i="8"/>
  <c r="H206" i="8"/>
  <c r="B206" i="8"/>
  <c r="E206" i="8"/>
  <c r="A207" i="8"/>
  <c r="F177" i="5"/>
  <c r="G177" i="5"/>
  <c r="H177" i="5"/>
  <c r="B178" i="5"/>
  <c r="A179" i="5"/>
  <c r="E178" i="5"/>
  <c r="C177" i="5"/>
  <c r="D177" i="5"/>
  <c r="G55" i="3"/>
  <c r="F55" i="3"/>
  <c r="E56" i="3"/>
  <c r="A57" i="3"/>
  <c r="B56" i="3"/>
  <c r="H55" i="3"/>
  <c r="D55" i="3"/>
  <c r="C55" i="3"/>
  <c r="E176" i="32"/>
  <c r="D176" i="32"/>
  <c r="C176" i="32"/>
  <c r="I176" i="32"/>
  <c r="H176" i="32"/>
  <c r="G176" i="32"/>
  <c r="B177" i="32"/>
  <c r="A178" i="32"/>
  <c r="F177" i="32"/>
  <c r="AK10" i="24"/>
  <c r="C10" i="31" a="1"/>
  <c r="L202" i="10" l="1"/>
  <c r="M202" i="10"/>
  <c r="N202" i="10"/>
  <c r="G202" i="10"/>
  <c r="I202" i="10"/>
  <c r="J202" i="10"/>
  <c r="F202" i="10"/>
  <c r="D202" i="10"/>
  <c r="C202" i="10"/>
  <c r="B203" i="10"/>
  <c r="E203" i="10"/>
  <c r="K203" i="10"/>
  <c r="H203" i="10"/>
  <c r="A204" i="10"/>
  <c r="A190" i="9"/>
  <c r="B189" i="9"/>
  <c r="E189" i="9"/>
  <c r="C188" i="9"/>
  <c r="D188" i="9"/>
  <c r="F188" i="9"/>
  <c r="G188" i="9"/>
  <c r="H188" i="9"/>
  <c r="K207" i="8"/>
  <c r="B207" i="8"/>
  <c r="A208" i="8"/>
  <c r="H207" i="8"/>
  <c r="E207" i="8"/>
  <c r="I206" i="8"/>
  <c r="J206" i="8"/>
  <c r="F206" i="8"/>
  <c r="G206" i="8"/>
  <c r="C206" i="8"/>
  <c r="D206" i="8"/>
  <c r="L206" i="8"/>
  <c r="M206" i="8"/>
  <c r="N206" i="8"/>
  <c r="B179" i="5"/>
  <c r="A180" i="5"/>
  <c r="E179" i="5"/>
  <c r="H178" i="5"/>
  <c r="G178" i="5"/>
  <c r="F178" i="5"/>
  <c r="D178" i="5"/>
  <c r="C178" i="5"/>
  <c r="F56" i="3"/>
  <c r="G56" i="3"/>
  <c r="D56" i="3"/>
  <c r="C56" i="3"/>
  <c r="H56" i="3"/>
  <c r="E57" i="3"/>
  <c r="A58" i="3"/>
  <c r="B57" i="3"/>
  <c r="E177" i="32"/>
  <c r="D177" i="32"/>
  <c r="C177" i="32"/>
  <c r="H177" i="32"/>
  <c r="I177" i="32"/>
  <c r="G177" i="32"/>
  <c r="B178" i="32"/>
  <c r="F178" i="32"/>
  <c r="A179" i="32"/>
  <c r="C10" i="31"/>
  <c r="D10" i="10" a="1"/>
  <c r="N203" i="10" l="1"/>
  <c r="F203" i="10"/>
  <c r="I203" i="10"/>
  <c r="D203" i="10"/>
  <c r="L203" i="10"/>
  <c r="M203" i="10"/>
  <c r="C203" i="10"/>
  <c r="G203" i="10"/>
  <c r="J203" i="10"/>
  <c r="B204" i="10"/>
  <c r="E204" i="10"/>
  <c r="H204" i="10"/>
  <c r="K204" i="10"/>
  <c r="A205" i="10"/>
  <c r="F189" i="9"/>
  <c r="G189" i="9"/>
  <c r="H189" i="9"/>
  <c r="C189" i="9"/>
  <c r="D189" i="9"/>
  <c r="A191" i="9"/>
  <c r="B190" i="9"/>
  <c r="E190" i="9"/>
  <c r="B208" i="8"/>
  <c r="H208" i="8"/>
  <c r="K208" i="8"/>
  <c r="A209" i="8"/>
  <c r="E208" i="8"/>
  <c r="G207" i="8"/>
  <c r="I207" i="8"/>
  <c r="J207" i="8"/>
  <c r="L207" i="8"/>
  <c r="C207" i="8"/>
  <c r="F207" i="8"/>
  <c r="M207" i="8"/>
  <c r="N207" i="8"/>
  <c r="D207" i="8"/>
  <c r="G179" i="5"/>
  <c r="H179" i="5"/>
  <c r="F179" i="5"/>
  <c r="A181" i="5"/>
  <c r="E180" i="5"/>
  <c r="B180" i="5"/>
  <c r="D179" i="5"/>
  <c r="C179" i="5"/>
  <c r="C57" i="3"/>
  <c r="H57" i="3"/>
  <c r="D57" i="3"/>
  <c r="A59" i="3"/>
  <c r="E58" i="3"/>
  <c r="B58" i="3"/>
  <c r="F57" i="3"/>
  <c r="G57" i="3"/>
  <c r="A180" i="32"/>
  <c r="F179" i="32"/>
  <c r="B179" i="32"/>
  <c r="D178" i="32"/>
  <c r="C178" i="32"/>
  <c r="E178" i="32"/>
  <c r="G178" i="32"/>
  <c r="I178" i="32"/>
  <c r="H178" i="32"/>
  <c r="D10" i="10"/>
  <c r="D10" i="24" a="1"/>
  <c r="C204" i="10" l="1"/>
  <c r="D204" i="10"/>
  <c r="G204" i="10"/>
  <c r="I204" i="10"/>
  <c r="F204" i="10"/>
  <c r="J204" i="10"/>
  <c r="L204" i="10"/>
  <c r="M204" i="10"/>
  <c r="N204" i="10"/>
  <c r="A206" i="10"/>
  <c r="B205" i="10"/>
  <c r="E205" i="10"/>
  <c r="H205" i="10"/>
  <c r="K205" i="10"/>
  <c r="E191" i="9"/>
  <c r="B191" i="9"/>
  <c r="A192" i="9"/>
  <c r="F190" i="9"/>
  <c r="G190" i="9"/>
  <c r="H190" i="9"/>
  <c r="C190" i="9"/>
  <c r="D190" i="9"/>
  <c r="K209" i="8"/>
  <c r="A210" i="8"/>
  <c r="E209" i="8"/>
  <c r="B209" i="8"/>
  <c r="H209" i="8"/>
  <c r="L208" i="8"/>
  <c r="M208" i="8"/>
  <c r="F208" i="8"/>
  <c r="G208" i="8"/>
  <c r="I208" i="8"/>
  <c r="N208" i="8"/>
  <c r="D208" i="8"/>
  <c r="J208" i="8"/>
  <c r="C208" i="8"/>
  <c r="D180" i="5"/>
  <c r="C180" i="5"/>
  <c r="F180" i="5"/>
  <c r="G180" i="5"/>
  <c r="H180" i="5"/>
  <c r="E181" i="5"/>
  <c r="B181" i="5"/>
  <c r="A182" i="5"/>
  <c r="D58" i="3"/>
  <c r="H58" i="3"/>
  <c r="C58" i="3"/>
  <c r="F58" i="3"/>
  <c r="G58" i="3"/>
  <c r="B59" i="3"/>
  <c r="E59" i="3"/>
  <c r="A60" i="3"/>
  <c r="I179" i="32"/>
  <c r="H179" i="32"/>
  <c r="G179" i="32"/>
  <c r="E179" i="32"/>
  <c r="D179" i="32"/>
  <c r="C179" i="32"/>
  <c r="B180" i="32"/>
  <c r="F180" i="32"/>
  <c r="A181" i="32"/>
  <c r="D10" i="24"/>
  <c r="C9" i="25" a="1"/>
  <c r="F205" i="10" l="1"/>
  <c r="M205" i="10"/>
  <c r="N205" i="10"/>
  <c r="C205" i="10"/>
  <c r="D205" i="10"/>
  <c r="G205" i="10"/>
  <c r="I205" i="10"/>
  <c r="J205" i="10"/>
  <c r="L205" i="10"/>
  <c r="E206" i="10"/>
  <c r="B206" i="10"/>
  <c r="K206" i="10"/>
  <c r="A207" i="10"/>
  <c r="H206" i="10"/>
  <c r="E192" i="9"/>
  <c r="A193" i="9"/>
  <c r="B192" i="9"/>
  <c r="C191" i="9"/>
  <c r="D191" i="9"/>
  <c r="F191" i="9"/>
  <c r="G191" i="9"/>
  <c r="H191" i="9"/>
  <c r="M209" i="8"/>
  <c r="N209" i="8"/>
  <c r="D209" i="8"/>
  <c r="F209" i="8"/>
  <c r="C209" i="8"/>
  <c r="G209" i="8"/>
  <c r="I209" i="8"/>
  <c r="L209" i="8"/>
  <c r="J209" i="8"/>
  <c r="B210" i="8"/>
  <c r="E210" i="8"/>
  <c r="H210" i="8"/>
  <c r="A211" i="8"/>
  <c r="K210" i="8"/>
  <c r="B182" i="5"/>
  <c r="A183" i="5"/>
  <c r="E182" i="5"/>
  <c r="C181" i="5"/>
  <c r="D181" i="5"/>
  <c r="H181" i="5"/>
  <c r="G181" i="5"/>
  <c r="F181" i="5"/>
  <c r="C59" i="3"/>
  <c r="H59" i="3"/>
  <c r="D59" i="3"/>
  <c r="G59" i="3"/>
  <c r="F59" i="3"/>
  <c r="E60" i="3"/>
  <c r="A61" i="3"/>
  <c r="B60" i="3"/>
  <c r="F181" i="32"/>
  <c r="A182" i="32"/>
  <c r="B181" i="32"/>
  <c r="E180" i="32"/>
  <c r="C180" i="32"/>
  <c r="D180" i="32"/>
  <c r="I180" i="32"/>
  <c r="H180" i="32"/>
  <c r="G180" i="32"/>
  <c r="C9" i="25"/>
  <c r="C10" i="14" a="1"/>
  <c r="G206" i="10" l="1"/>
  <c r="J206" i="10"/>
  <c r="L206" i="10"/>
  <c r="N206" i="10"/>
  <c r="I206" i="10"/>
  <c r="M206" i="10"/>
  <c r="C206" i="10"/>
  <c r="D206" i="10"/>
  <c r="F206" i="10"/>
  <c r="B207" i="10"/>
  <c r="E207" i="10"/>
  <c r="A208" i="10"/>
  <c r="H207" i="10"/>
  <c r="K207" i="10"/>
  <c r="C192" i="9"/>
  <c r="D192" i="9"/>
  <c r="B193" i="9"/>
  <c r="E193" i="9"/>
  <c r="A194" i="9"/>
  <c r="F192" i="9"/>
  <c r="G192" i="9"/>
  <c r="H192" i="9"/>
  <c r="F210" i="8"/>
  <c r="I210" i="8"/>
  <c r="C210" i="8"/>
  <c r="D210" i="8"/>
  <c r="L210" i="8"/>
  <c r="G210" i="8"/>
  <c r="N210" i="8"/>
  <c r="M210" i="8"/>
  <c r="J210" i="8"/>
  <c r="A212" i="8"/>
  <c r="K211" i="8"/>
  <c r="B211" i="8"/>
  <c r="E211" i="8"/>
  <c r="H211" i="8"/>
  <c r="G182" i="5"/>
  <c r="F182" i="5"/>
  <c r="H182" i="5"/>
  <c r="A184" i="5"/>
  <c r="B183" i="5"/>
  <c r="E183" i="5"/>
  <c r="D182" i="5"/>
  <c r="C182" i="5"/>
  <c r="G60" i="3"/>
  <c r="F60" i="3"/>
  <c r="H60" i="3"/>
  <c r="D60" i="3"/>
  <c r="C60" i="3"/>
  <c r="E61" i="3"/>
  <c r="B61" i="3"/>
  <c r="A62" i="3"/>
  <c r="E181" i="32"/>
  <c r="C181" i="32"/>
  <c r="D181" i="32"/>
  <c r="F182" i="32"/>
  <c r="A183" i="32"/>
  <c r="B182" i="32"/>
  <c r="I181" i="32"/>
  <c r="H181" i="32"/>
  <c r="G181" i="32"/>
  <c r="C10" i="14"/>
  <c r="G10" i="14" a="1"/>
  <c r="K208" i="10" l="1"/>
  <c r="E208" i="10"/>
  <c r="H208" i="10"/>
  <c r="A209" i="10"/>
  <c r="B208" i="10"/>
  <c r="J207" i="10"/>
  <c r="D207" i="10"/>
  <c r="F207" i="10"/>
  <c r="M207" i="10"/>
  <c r="N207" i="10"/>
  <c r="G207" i="10"/>
  <c r="C207" i="10"/>
  <c r="I207" i="10"/>
  <c r="L207" i="10"/>
  <c r="F193" i="9"/>
  <c r="G193" i="9"/>
  <c r="H193" i="9"/>
  <c r="C193" i="9"/>
  <c r="D193" i="9"/>
  <c r="A195" i="9"/>
  <c r="B194" i="9"/>
  <c r="E194" i="9"/>
  <c r="E212" i="8"/>
  <c r="B212" i="8"/>
  <c r="K212" i="8"/>
  <c r="A213" i="8"/>
  <c r="H212" i="8"/>
  <c r="M211" i="8"/>
  <c r="N211" i="8"/>
  <c r="J211" i="8"/>
  <c r="C211" i="8"/>
  <c r="D211" i="8"/>
  <c r="I211" i="8"/>
  <c r="L211" i="8"/>
  <c r="F211" i="8"/>
  <c r="G211" i="8"/>
  <c r="E184" i="5"/>
  <c r="B184" i="5"/>
  <c r="A185" i="5"/>
  <c r="F183" i="5"/>
  <c r="H183" i="5"/>
  <c r="G183" i="5"/>
  <c r="D183" i="5"/>
  <c r="C183" i="5"/>
  <c r="C61" i="3"/>
  <c r="D61" i="3"/>
  <c r="H61" i="3"/>
  <c r="F61" i="3"/>
  <c r="G61" i="3"/>
  <c r="A63" i="3"/>
  <c r="B62" i="3"/>
  <c r="E62" i="3"/>
  <c r="E182" i="32"/>
  <c r="C182" i="32"/>
  <c r="D182" i="32"/>
  <c r="F183" i="32"/>
  <c r="A184" i="32"/>
  <c r="B183" i="32"/>
  <c r="I182" i="32"/>
  <c r="H182" i="32"/>
  <c r="G182" i="32"/>
  <c r="G10" i="14"/>
  <c r="C10" i="2" a="1"/>
  <c r="J208" i="10" l="1"/>
  <c r="L208" i="10"/>
  <c r="F208" i="10"/>
  <c r="I208" i="10"/>
  <c r="M208" i="10"/>
  <c r="C208" i="10"/>
  <c r="D208" i="10"/>
  <c r="N208" i="10"/>
  <c r="G208" i="10"/>
  <c r="H209" i="10"/>
  <c r="K209" i="10"/>
  <c r="E209" i="10"/>
  <c r="A210" i="10"/>
  <c r="B209" i="10"/>
  <c r="C194" i="9"/>
  <c r="D194" i="9"/>
  <c r="H194" i="9"/>
  <c r="F194" i="9"/>
  <c r="G194" i="9"/>
  <c r="E195" i="9"/>
  <c r="B195" i="9"/>
  <c r="A196" i="9"/>
  <c r="B213" i="8"/>
  <c r="H213" i="8"/>
  <c r="A214" i="8"/>
  <c r="E213" i="8"/>
  <c r="K213" i="8"/>
  <c r="C212" i="8"/>
  <c r="D212" i="8"/>
  <c r="F212" i="8"/>
  <c r="M212" i="8"/>
  <c r="N212" i="8"/>
  <c r="L212" i="8"/>
  <c r="J212" i="8"/>
  <c r="G212" i="8"/>
  <c r="I212" i="8"/>
  <c r="B185" i="5"/>
  <c r="E185" i="5"/>
  <c r="A186" i="5"/>
  <c r="C184" i="5"/>
  <c r="D184" i="5"/>
  <c r="G184" i="5"/>
  <c r="F184" i="5"/>
  <c r="H184" i="5"/>
  <c r="A64" i="3"/>
  <c r="B63" i="3"/>
  <c r="E63" i="3"/>
  <c r="H62" i="3"/>
  <c r="D62" i="3"/>
  <c r="C62" i="3"/>
  <c r="F62" i="3"/>
  <c r="G62" i="3"/>
  <c r="E183" i="32"/>
  <c r="D183" i="32"/>
  <c r="C183" i="32"/>
  <c r="B184" i="32"/>
  <c r="A185" i="32"/>
  <c r="F184" i="32"/>
  <c r="I183" i="32"/>
  <c r="G183" i="32"/>
  <c r="H183" i="32"/>
  <c r="C10" i="2"/>
  <c r="B10" i="3" a="1"/>
  <c r="A211" i="10" l="1"/>
  <c r="E210" i="10"/>
  <c r="H210" i="10"/>
  <c r="B210" i="10"/>
  <c r="K210" i="10"/>
  <c r="N209" i="10"/>
  <c r="G209" i="10"/>
  <c r="I209" i="10"/>
  <c r="L209" i="10"/>
  <c r="M209" i="10"/>
  <c r="C209" i="10"/>
  <c r="D209" i="10"/>
  <c r="F209" i="10"/>
  <c r="J209" i="10"/>
  <c r="C195" i="9"/>
  <c r="D195" i="9"/>
  <c r="A197" i="9"/>
  <c r="B196" i="9"/>
  <c r="E196" i="9"/>
  <c r="F195" i="9"/>
  <c r="G195" i="9"/>
  <c r="H195" i="9"/>
  <c r="E214" i="8"/>
  <c r="H214" i="8"/>
  <c r="A215" i="8"/>
  <c r="K214" i="8"/>
  <c r="B214" i="8"/>
  <c r="C213" i="8"/>
  <c r="D213" i="8"/>
  <c r="G213" i="8"/>
  <c r="F213" i="8"/>
  <c r="J213" i="8"/>
  <c r="N213" i="8"/>
  <c r="L213" i="8"/>
  <c r="M213" i="8"/>
  <c r="I213" i="8"/>
  <c r="E186" i="5"/>
  <c r="B186" i="5"/>
  <c r="A187" i="5"/>
  <c r="H185" i="5"/>
  <c r="F185" i="5"/>
  <c r="G185" i="5"/>
  <c r="C185" i="5"/>
  <c r="D185" i="5"/>
  <c r="G63" i="3"/>
  <c r="F63" i="3"/>
  <c r="H63" i="3"/>
  <c r="D63" i="3"/>
  <c r="C63" i="3"/>
  <c r="B64" i="3"/>
  <c r="E64" i="3"/>
  <c r="A65" i="3"/>
  <c r="G184" i="32"/>
  <c r="I184" i="32"/>
  <c r="H184" i="32"/>
  <c r="F185" i="32"/>
  <c r="A186" i="32"/>
  <c r="B185" i="32"/>
  <c r="E184" i="32"/>
  <c r="D184" i="32"/>
  <c r="C184" i="32"/>
  <c r="B10" i="3"/>
  <c r="B10" i="14" a="1"/>
  <c r="M210" i="10" l="1"/>
  <c r="D210" i="10"/>
  <c r="F210" i="10"/>
  <c r="I210" i="10"/>
  <c r="J210" i="10"/>
  <c r="C210" i="10"/>
  <c r="G210" i="10"/>
  <c r="L210" i="10"/>
  <c r="N210" i="10"/>
  <c r="H211" i="10"/>
  <c r="A212" i="10"/>
  <c r="B211" i="10"/>
  <c r="E211" i="10"/>
  <c r="K211" i="10"/>
  <c r="C196" i="9"/>
  <c r="D196" i="9"/>
  <c r="B197" i="9"/>
  <c r="E197" i="9"/>
  <c r="A198" i="9"/>
  <c r="G196" i="9"/>
  <c r="H196" i="9"/>
  <c r="F196" i="9"/>
  <c r="G214" i="8"/>
  <c r="I214" i="8"/>
  <c r="J214" i="8"/>
  <c r="M214" i="8"/>
  <c r="N214" i="8"/>
  <c r="F214" i="8"/>
  <c r="L214" i="8"/>
  <c r="C214" i="8"/>
  <c r="D214" i="8"/>
  <c r="B215" i="8"/>
  <c r="A216" i="8"/>
  <c r="K215" i="8"/>
  <c r="H215" i="8"/>
  <c r="E215" i="8"/>
  <c r="A188" i="5"/>
  <c r="B187" i="5"/>
  <c r="E187" i="5"/>
  <c r="D186" i="5"/>
  <c r="C186" i="5"/>
  <c r="F186" i="5"/>
  <c r="H186" i="5"/>
  <c r="G186" i="5"/>
  <c r="A66" i="3"/>
  <c r="E65" i="3"/>
  <c r="B65" i="3"/>
  <c r="G64" i="3"/>
  <c r="F64" i="3"/>
  <c r="C64" i="3"/>
  <c r="H64" i="3"/>
  <c r="D64" i="3"/>
  <c r="A187" i="32"/>
  <c r="F186" i="32"/>
  <c r="B186" i="32"/>
  <c r="E185" i="32"/>
  <c r="D185" i="32"/>
  <c r="C185" i="32"/>
  <c r="I185" i="32"/>
  <c r="H185" i="32"/>
  <c r="G185" i="32"/>
  <c r="B10" i="14"/>
  <c r="D10" i="12" a="1"/>
  <c r="E212" i="10" l="1"/>
  <c r="K212" i="10"/>
  <c r="B212" i="10"/>
  <c r="H212" i="10"/>
  <c r="A213" i="10"/>
  <c r="C211" i="10"/>
  <c r="D211" i="10"/>
  <c r="G211" i="10"/>
  <c r="N211" i="10"/>
  <c r="F211" i="10"/>
  <c r="I211" i="10"/>
  <c r="J211" i="10"/>
  <c r="L211" i="10"/>
  <c r="M211" i="10"/>
  <c r="A199" i="9"/>
  <c r="B198" i="9"/>
  <c r="E198" i="9"/>
  <c r="F197" i="9"/>
  <c r="G197" i="9"/>
  <c r="H197" i="9"/>
  <c r="C197" i="9"/>
  <c r="D197" i="9"/>
  <c r="C215" i="8"/>
  <c r="D215" i="8"/>
  <c r="F215" i="8"/>
  <c r="G215" i="8"/>
  <c r="M215" i="8"/>
  <c r="N215" i="8"/>
  <c r="L215" i="8"/>
  <c r="I215" i="8"/>
  <c r="J215" i="8"/>
  <c r="K216" i="8"/>
  <c r="B216" i="8"/>
  <c r="E216" i="8"/>
  <c r="A217" i="8"/>
  <c r="H216" i="8"/>
  <c r="G187" i="5"/>
  <c r="F187" i="5"/>
  <c r="H187" i="5"/>
  <c r="D187" i="5"/>
  <c r="C187" i="5"/>
  <c r="E188" i="5"/>
  <c r="A189" i="5"/>
  <c r="B188" i="5"/>
  <c r="H65" i="3"/>
  <c r="C65" i="3"/>
  <c r="D65" i="3"/>
  <c r="G65" i="3"/>
  <c r="F65" i="3"/>
  <c r="B66" i="3"/>
  <c r="A67" i="3"/>
  <c r="E66" i="3"/>
  <c r="I186" i="32"/>
  <c r="H186" i="32"/>
  <c r="G186" i="32"/>
  <c r="C186" i="32"/>
  <c r="D186" i="32"/>
  <c r="E186" i="32"/>
  <c r="B187" i="32"/>
  <c r="A188" i="32"/>
  <c r="F187" i="32"/>
  <c r="D10" i="12"/>
  <c r="AI10" i="24" a="1"/>
  <c r="H213" i="10" l="1"/>
  <c r="K213" i="10"/>
  <c r="A214" i="10"/>
  <c r="E213" i="10"/>
  <c r="B213" i="10"/>
  <c r="D212" i="10"/>
  <c r="F212" i="10"/>
  <c r="G212" i="10"/>
  <c r="I212" i="10"/>
  <c r="J212" i="10"/>
  <c r="L212" i="10"/>
  <c r="M212" i="10"/>
  <c r="N212" i="10"/>
  <c r="C212" i="10"/>
  <c r="G198" i="9"/>
  <c r="H198" i="9"/>
  <c r="F198" i="9"/>
  <c r="C198" i="9"/>
  <c r="D198" i="9"/>
  <c r="E199" i="9"/>
  <c r="A200" i="9"/>
  <c r="B199" i="9"/>
  <c r="H217" i="8"/>
  <c r="A218" i="8"/>
  <c r="B217" i="8"/>
  <c r="E217" i="8"/>
  <c r="K217" i="8"/>
  <c r="I216" i="8"/>
  <c r="L216" i="8"/>
  <c r="M216" i="8"/>
  <c r="N216" i="8"/>
  <c r="D216" i="8"/>
  <c r="F216" i="8"/>
  <c r="C216" i="8"/>
  <c r="G216" i="8"/>
  <c r="J216" i="8"/>
  <c r="D188" i="5"/>
  <c r="C188" i="5"/>
  <c r="E189" i="5"/>
  <c r="B189" i="5"/>
  <c r="A190" i="5"/>
  <c r="F188" i="5"/>
  <c r="H188" i="5"/>
  <c r="G188" i="5"/>
  <c r="A68" i="3"/>
  <c r="B67" i="3"/>
  <c r="E67" i="3"/>
  <c r="F66" i="3"/>
  <c r="G66" i="3"/>
  <c r="D66" i="3"/>
  <c r="H66" i="3"/>
  <c r="C66" i="3"/>
  <c r="H187" i="32"/>
  <c r="G187" i="32"/>
  <c r="I187" i="32"/>
  <c r="F188" i="32"/>
  <c r="B188" i="32"/>
  <c r="A189" i="32"/>
  <c r="D187" i="32"/>
  <c r="E187" i="32"/>
  <c r="C187" i="32"/>
  <c r="AI10" i="24"/>
  <c r="B10" i="33" a="1"/>
  <c r="F213" i="10" l="1"/>
  <c r="G213" i="10"/>
  <c r="J213" i="10"/>
  <c r="L213" i="10"/>
  <c r="M213" i="10"/>
  <c r="I213" i="10"/>
  <c r="N213" i="10"/>
  <c r="D213" i="10"/>
  <c r="C213" i="10"/>
  <c r="H214" i="10"/>
  <c r="B214" i="10"/>
  <c r="E214" i="10"/>
  <c r="K214" i="10"/>
  <c r="A215" i="10"/>
  <c r="C199" i="9"/>
  <c r="D199" i="9"/>
  <c r="A201" i="9"/>
  <c r="B200" i="9"/>
  <c r="E200" i="9"/>
  <c r="F199" i="9"/>
  <c r="G199" i="9"/>
  <c r="H199" i="9"/>
  <c r="I217" i="8"/>
  <c r="J217" i="8"/>
  <c r="N217" i="8"/>
  <c r="C217" i="8"/>
  <c r="D217" i="8"/>
  <c r="G217" i="8"/>
  <c r="F217" i="8"/>
  <c r="L217" i="8"/>
  <c r="M217" i="8"/>
  <c r="A219" i="8"/>
  <c r="E218" i="8"/>
  <c r="K218" i="8"/>
  <c r="B218" i="8"/>
  <c r="H218" i="8"/>
  <c r="H189" i="5"/>
  <c r="G189" i="5"/>
  <c r="F189" i="5"/>
  <c r="A191" i="5"/>
  <c r="E190" i="5"/>
  <c r="B190" i="5"/>
  <c r="C189" i="5"/>
  <c r="D189" i="5"/>
  <c r="F67" i="3"/>
  <c r="G67" i="3"/>
  <c r="C67" i="3"/>
  <c r="H67" i="3"/>
  <c r="D67" i="3"/>
  <c r="E68" i="3"/>
  <c r="B68" i="3"/>
  <c r="A69" i="3"/>
  <c r="A190" i="32"/>
  <c r="F189" i="32"/>
  <c r="B189" i="32"/>
  <c r="E188" i="32"/>
  <c r="D188" i="32"/>
  <c r="C188" i="32"/>
  <c r="H188" i="32"/>
  <c r="I188" i="32"/>
  <c r="G188" i="32"/>
  <c r="B10" i="33"/>
  <c r="B10" i="19" a="1"/>
  <c r="K215" i="10" l="1"/>
  <c r="A216" i="10"/>
  <c r="B215" i="10"/>
  <c r="H215" i="10"/>
  <c r="E215" i="10"/>
  <c r="C214" i="10"/>
  <c r="D214" i="10"/>
  <c r="J214" i="10"/>
  <c r="L214" i="10"/>
  <c r="M214" i="10"/>
  <c r="N214" i="10"/>
  <c r="F214" i="10"/>
  <c r="G214" i="10"/>
  <c r="I214" i="10"/>
  <c r="C200" i="9"/>
  <c r="D200" i="9"/>
  <c r="B201" i="9"/>
  <c r="E201" i="9"/>
  <c r="A202" i="9"/>
  <c r="F200" i="9"/>
  <c r="G200" i="9"/>
  <c r="H200" i="9"/>
  <c r="M218" i="8"/>
  <c r="N218" i="8"/>
  <c r="D218" i="8"/>
  <c r="F218" i="8"/>
  <c r="G218" i="8"/>
  <c r="I218" i="8"/>
  <c r="J218" i="8"/>
  <c r="L218" i="8"/>
  <c r="C218" i="8"/>
  <c r="B219" i="8"/>
  <c r="E219" i="8"/>
  <c r="H219" i="8"/>
  <c r="K219" i="8"/>
  <c r="A220" i="8"/>
  <c r="B191" i="5"/>
  <c r="A192" i="5"/>
  <c r="E191" i="5"/>
  <c r="F190" i="5"/>
  <c r="G190" i="5"/>
  <c r="H190" i="5"/>
  <c r="C190" i="5"/>
  <c r="D190" i="5"/>
  <c r="F68" i="3"/>
  <c r="G68" i="3"/>
  <c r="E69" i="3"/>
  <c r="A70" i="3"/>
  <c r="B69" i="3"/>
  <c r="D68" i="3"/>
  <c r="H68" i="3"/>
  <c r="C68" i="3"/>
  <c r="I189" i="32"/>
  <c r="H189" i="32"/>
  <c r="G189" i="32"/>
  <c r="C189" i="32"/>
  <c r="E189" i="32"/>
  <c r="D189" i="32"/>
  <c r="F190" i="32"/>
  <c r="B190" i="32"/>
  <c r="A191" i="32"/>
  <c r="B10" i="19"/>
  <c r="C10" i="28" a="1"/>
  <c r="M215" i="10" l="1"/>
  <c r="C215" i="10"/>
  <c r="D215" i="10"/>
  <c r="F215" i="10"/>
  <c r="G215" i="10"/>
  <c r="I215" i="10"/>
  <c r="J215" i="10"/>
  <c r="L215" i="10"/>
  <c r="N215" i="10"/>
  <c r="K216" i="10"/>
  <c r="H216" i="10"/>
  <c r="A217" i="10"/>
  <c r="B216" i="10"/>
  <c r="E216" i="10"/>
  <c r="A203" i="9"/>
  <c r="B202" i="9"/>
  <c r="E202" i="9"/>
  <c r="H201" i="9"/>
  <c r="F201" i="9"/>
  <c r="G201" i="9"/>
  <c r="C201" i="9"/>
  <c r="D201" i="9"/>
  <c r="E220" i="8"/>
  <c r="H220" i="8"/>
  <c r="K220" i="8"/>
  <c r="A221" i="8"/>
  <c r="B220" i="8"/>
  <c r="C219" i="8"/>
  <c r="D219" i="8"/>
  <c r="M219" i="8"/>
  <c r="N219" i="8"/>
  <c r="J219" i="8"/>
  <c r="L219" i="8"/>
  <c r="G219" i="8"/>
  <c r="F219" i="8"/>
  <c r="I219" i="8"/>
  <c r="F191" i="5"/>
  <c r="H191" i="5"/>
  <c r="G191" i="5"/>
  <c r="E192" i="5"/>
  <c r="A193" i="5"/>
  <c r="B192" i="5"/>
  <c r="D191" i="5"/>
  <c r="C191" i="5"/>
  <c r="G69" i="3"/>
  <c r="F69" i="3"/>
  <c r="C69" i="3"/>
  <c r="D69" i="3"/>
  <c r="H69" i="3"/>
  <c r="E70" i="3"/>
  <c r="A71" i="3"/>
  <c r="B70" i="3"/>
  <c r="F191" i="32"/>
  <c r="A192" i="32"/>
  <c r="B191" i="32"/>
  <c r="D190" i="32"/>
  <c r="C190" i="32"/>
  <c r="E190" i="32"/>
  <c r="G190" i="32"/>
  <c r="I190" i="32"/>
  <c r="H190" i="32"/>
  <c r="C10" i="28"/>
  <c r="D10" i="2" a="1"/>
  <c r="L216" i="10" l="1"/>
  <c r="D216" i="10"/>
  <c r="M216" i="10"/>
  <c r="F216" i="10"/>
  <c r="G216" i="10"/>
  <c r="J216" i="10"/>
  <c r="N216" i="10"/>
  <c r="C216" i="10"/>
  <c r="I216" i="10"/>
  <c r="A218" i="10"/>
  <c r="E217" i="10"/>
  <c r="H217" i="10"/>
  <c r="B217" i="10"/>
  <c r="K217" i="10"/>
  <c r="H202" i="9"/>
  <c r="F202" i="9"/>
  <c r="G202" i="9"/>
  <c r="C202" i="9"/>
  <c r="D202" i="9"/>
  <c r="E203" i="9"/>
  <c r="B203" i="9"/>
  <c r="A204" i="9"/>
  <c r="C220" i="8"/>
  <c r="D220" i="8"/>
  <c r="L220" i="8"/>
  <c r="M220" i="8"/>
  <c r="F220" i="8"/>
  <c r="G220" i="8"/>
  <c r="I220" i="8"/>
  <c r="N220" i="8"/>
  <c r="J220" i="8"/>
  <c r="E221" i="8"/>
  <c r="H221" i="8"/>
  <c r="A222" i="8"/>
  <c r="B221" i="8"/>
  <c r="K221" i="8"/>
  <c r="H192" i="5"/>
  <c r="G192" i="5"/>
  <c r="F192" i="5"/>
  <c r="C192" i="5"/>
  <c r="D192" i="5"/>
  <c r="B193" i="5"/>
  <c r="E193" i="5"/>
  <c r="A194" i="5"/>
  <c r="D70" i="3"/>
  <c r="C70" i="3"/>
  <c r="H70" i="3"/>
  <c r="F70" i="3"/>
  <c r="G70" i="3"/>
  <c r="B71" i="3"/>
  <c r="E71" i="3"/>
  <c r="A72" i="3"/>
  <c r="D191" i="32"/>
  <c r="C191" i="32"/>
  <c r="E191" i="32"/>
  <c r="B192" i="32"/>
  <c r="F192" i="32"/>
  <c r="A193" i="32"/>
  <c r="G191" i="32"/>
  <c r="I191" i="32"/>
  <c r="H191" i="32"/>
  <c r="D10" i="2"/>
  <c r="M217" i="10" l="1"/>
  <c r="N217" i="10"/>
  <c r="C217" i="10"/>
  <c r="D217" i="10"/>
  <c r="G217" i="10"/>
  <c r="I217" i="10"/>
  <c r="J217" i="10"/>
  <c r="F217" i="10"/>
  <c r="L217" i="10"/>
  <c r="B218" i="10"/>
  <c r="H218" i="10"/>
  <c r="K218" i="10"/>
  <c r="E218" i="10"/>
  <c r="A219" i="10"/>
  <c r="A205" i="9"/>
  <c r="B204" i="9"/>
  <c r="E204" i="9"/>
  <c r="C203" i="9"/>
  <c r="D203" i="9"/>
  <c r="F203" i="9"/>
  <c r="G203" i="9"/>
  <c r="H203" i="9"/>
  <c r="C221" i="8"/>
  <c r="F221" i="8"/>
  <c r="G221" i="8"/>
  <c r="L221" i="8"/>
  <c r="M221" i="8"/>
  <c r="N221" i="8"/>
  <c r="D221" i="8"/>
  <c r="I221" i="8"/>
  <c r="J221" i="8"/>
  <c r="B222" i="8"/>
  <c r="E222" i="8"/>
  <c r="K222" i="8"/>
  <c r="A223" i="8"/>
  <c r="H222" i="8"/>
  <c r="B194" i="5"/>
  <c r="E194" i="5"/>
  <c r="A195" i="5"/>
  <c r="H193" i="5"/>
  <c r="F193" i="5"/>
  <c r="G193" i="5"/>
  <c r="D193" i="5"/>
  <c r="C193" i="5"/>
  <c r="F71" i="3"/>
  <c r="G71" i="3"/>
  <c r="B72" i="3"/>
  <c r="E72" i="3"/>
  <c r="A73" i="3"/>
  <c r="C71" i="3"/>
  <c r="H71" i="3"/>
  <c r="D71" i="3"/>
  <c r="E192" i="32"/>
  <c r="D192" i="32"/>
  <c r="C192" i="32"/>
  <c r="F193" i="32"/>
  <c r="A194" i="32"/>
  <c r="B193" i="32"/>
  <c r="I192" i="32"/>
  <c r="H192" i="32"/>
  <c r="G192" i="3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B219" i="10" l="1"/>
  <c r="H219" i="10"/>
  <c r="K219" i="10"/>
  <c r="A220" i="10"/>
  <c r="E219" i="10"/>
  <c r="D218" i="10"/>
  <c r="F218" i="10"/>
  <c r="G218" i="10"/>
  <c r="I218" i="10"/>
  <c r="J218" i="10"/>
  <c r="C218" i="10"/>
  <c r="L218" i="10"/>
  <c r="M218" i="10"/>
  <c r="N218" i="10"/>
  <c r="H204" i="9"/>
  <c r="F204" i="9"/>
  <c r="G204" i="9"/>
  <c r="C204" i="9"/>
  <c r="D204" i="9"/>
  <c r="E205" i="9"/>
  <c r="B205" i="9"/>
  <c r="A206" i="9"/>
  <c r="K223" i="8"/>
  <c r="A224" i="8"/>
  <c r="E223" i="8"/>
  <c r="B223" i="8"/>
  <c r="H223" i="8"/>
  <c r="L222" i="8"/>
  <c r="M222" i="8"/>
  <c r="N222" i="8"/>
  <c r="C222" i="8"/>
  <c r="F222" i="8"/>
  <c r="D222" i="8"/>
  <c r="I222" i="8"/>
  <c r="G222" i="8"/>
  <c r="J222" i="8"/>
  <c r="A196" i="5"/>
  <c r="B195" i="5"/>
  <c r="E195" i="5"/>
  <c r="F194" i="5"/>
  <c r="H194" i="5"/>
  <c r="G194" i="5"/>
  <c r="D194" i="5"/>
  <c r="C194" i="5"/>
  <c r="B73" i="3"/>
  <c r="E73" i="3"/>
  <c r="A74" i="3"/>
  <c r="G72" i="3"/>
  <c r="F72" i="3"/>
  <c r="C72" i="3"/>
  <c r="D72" i="3"/>
  <c r="H72" i="3"/>
  <c r="H193" i="32"/>
  <c r="G193" i="32"/>
  <c r="I193" i="32"/>
  <c r="F194" i="32"/>
  <c r="A195" i="32"/>
  <c r="B194" i="32"/>
  <c r="E193" i="32"/>
  <c r="D193" i="32"/>
  <c r="C193" i="32"/>
  <c r="A221" i="10" l="1"/>
  <c r="H220" i="10"/>
  <c r="E220" i="10"/>
  <c r="K220" i="10"/>
  <c r="B220" i="10"/>
  <c r="G219" i="10"/>
  <c r="J219" i="10"/>
  <c r="L219" i="10"/>
  <c r="M219" i="10"/>
  <c r="N219" i="10"/>
  <c r="D219" i="10"/>
  <c r="I219" i="10"/>
  <c r="F219" i="10"/>
  <c r="C219" i="10"/>
  <c r="C205" i="9"/>
  <c r="D205" i="9"/>
  <c r="A207" i="9"/>
  <c r="B206" i="9"/>
  <c r="E206" i="9"/>
  <c r="F205" i="9"/>
  <c r="G205" i="9"/>
  <c r="H205" i="9"/>
  <c r="G223" i="8"/>
  <c r="I223" i="8"/>
  <c r="J223" i="8"/>
  <c r="L223" i="8"/>
  <c r="F223" i="8"/>
  <c r="M223" i="8"/>
  <c r="N223" i="8"/>
  <c r="C223" i="8"/>
  <c r="D223" i="8"/>
  <c r="B224" i="8"/>
  <c r="A225" i="8"/>
  <c r="K224" i="8"/>
  <c r="E224" i="8"/>
  <c r="H224" i="8"/>
  <c r="F195" i="5"/>
  <c r="H195" i="5"/>
  <c r="G195" i="5"/>
  <c r="D195" i="5"/>
  <c r="C195" i="5"/>
  <c r="B196" i="5"/>
  <c r="E196" i="5"/>
  <c r="A197" i="5"/>
  <c r="E74" i="3"/>
  <c r="B74" i="3"/>
  <c r="A75" i="3"/>
  <c r="F73" i="3"/>
  <c r="G73" i="3"/>
  <c r="H73" i="3"/>
  <c r="D73" i="3"/>
  <c r="C73" i="3"/>
  <c r="B195" i="32"/>
  <c r="F195" i="32"/>
  <c r="A196" i="32"/>
  <c r="C194" i="32"/>
  <c r="D194" i="32"/>
  <c r="E194" i="32"/>
  <c r="I194" i="32"/>
  <c r="H194" i="32"/>
  <c r="G194" i="32"/>
  <c r="G220" i="10" l="1"/>
  <c r="I220" i="10"/>
  <c r="L220" i="10"/>
  <c r="M220" i="10"/>
  <c r="N220" i="10"/>
  <c r="F220" i="10"/>
  <c r="J220" i="10"/>
  <c r="D220" i="10"/>
  <c r="C220" i="10"/>
  <c r="E221" i="10"/>
  <c r="B221" i="10"/>
  <c r="H221" i="10"/>
  <c r="K221" i="10"/>
  <c r="A222" i="10"/>
  <c r="C206" i="9"/>
  <c r="D206" i="9"/>
  <c r="E207" i="9"/>
  <c r="B207" i="9"/>
  <c r="A208" i="9"/>
  <c r="H206" i="9"/>
  <c r="F206" i="9"/>
  <c r="G206" i="9"/>
  <c r="K225" i="8"/>
  <c r="A226" i="8"/>
  <c r="H225" i="8"/>
  <c r="E225" i="8"/>
  <c r="B225" i="8"/>
  <c r="N224" i="8"/>
  <c r="I224" i="8"/>
  <c r="J224" i="8"/>
  <c r="L224" i="8"/>
  <c r="C224" i="8"/>
  <c r="D224" i="8"/>
  <c r="G224" i="8"/>
  <c r="M224" i="8"/>
  <c r="F224" i="8"/>
  <c r="E197" i="5"/>
  <c r="A198" i="5"/>
  <c r="B197" i="5"/>
  <c r="F196" i="5"/>
  <c r="H196" i="5"/>
  <c r="G196" i="5"/>
  <c r="D196" i="5"/>
  <c r="C196" i="5"/>
  <c r="A76" i="3"/>
  <c r="B75" i="3"/>
  <c r="E75" i="3"/>
  <c r="H74" i="3"/>
  <c r="C74" i="3"/>
  <c r="D74" i="3"/>
  <c r="F74" i="3"/>
  <c r="G74" i="3"/>
  <c r="A197" i="32"/>
  <c r="B196" i="32"/>
  <c r="F196" i="32"/>
  <c r="G195" i="32"/>
  <c r="H195" i="32"/>
  <c r="I195" i="32"/>
  <c r="D195" i="32"/>
  <c r="C195" i="32"/>
  <c r="E195" i="32"/>
  <c r="G17" i="31"/>
  <c r="G18" i="31"/>
  <c r="C17" i="31"/>
  <c r="D17" i="31"/>
  <c r="C18" i="31"/>
  <c r="D18" i="31"/>
  <c r="G21" i="26"/>
  <c r="G22" i="26"/>
  <c r="D21" i="26"/>
  <c r="D22" i="26"/>
  <c r="J22" i="25"/>
  <c r="J23" i="25"/>
  <c r="G22" i="25"/>
  <c r="G23" i="25"/>
  <c r="D22" i="25"/>
  <c r="D23" i="25"/>
  <c r="D16" i="33"/>
  <c r="D43" i="19"/>
  <c r="D44" i="19"/>
  <c r="C30" i="17"/>
  <c r="D30" i="17"/>
  <c r="S39" i="14"/>
  <c r="S40" i="14"/>
  <c r="P39" i="14"/>
  <c r="P40" i="14"/>
  <c r="M39" i="14"/>
  <c r="M40" i="14"/>
  <c r="J39" i="14"/>
  <c r="J40" i="14"/>
  <c r="G39" i="14"/>
  <c r="G40" i="14"/>
  <c r="D39" i="14"/>
  <c r="D40" i="14"/>
  <c r="S47" i="12"/>
  <c r="S48" i="12"/>
  <c r="P47" i="12"/>
  <c r="P48" i="12"/>
  <c r="M47" i="12"/>
  <c r="M48" i="12"/>
  <c r="J47" i="12"/>
  <c r="J48" i="12"/>
  <c r="G47" i="12"/>
  <c r="G48" i="12"/>
  <c r="D47" i="12"/>
  <c r="D48" i="12"/>
  <c r="B222" i="10" l="1"/>
  <c r="E222" i="10"/>
  <c r="A223" i="10"/>
  <c r="H222" i="10"/>
  <c r="K222" i="10"/>
  <c r="F221" i="10"/>
  <c r="D221" i="10"/>
  <c r="C221" i="10"/>
  <c r="G221" i="10"/>
  <c r="I221" i="10"/>
  <c r="L221" i="10"/>
  <c r="M221" i="10"/>
  <c r="J221" i="10"/>
  <c r="N221" i="10"/>
  <c r="A209" i="9"/>
  <c r="E208" i="9"/>
  <c r="B208" i="9"/>
  <c r="C207" i="9"/>
  <c r="D207" i="9"/>
  <c r="F207" i="9"/>
  <c r="G207" i="9"/>
  <c r="H207" i="9"/>
  <c r="B226" i="8"/>
  <c r="A227" i="8"/>
  <c r="E226" i="8"/>
  <c r="H226" i="8"/>
  <c r="K226" i="8"/>
  <c r="M225" i="8"/>
  <c r="N225" i="8"/>
  <c r="G225" i="8"/>
  <c r="I225" i="8"/>
  <c r="D225" i="8"/>
  <c r="C225" i="8"/>
  <c r="F225" i="8"/>
  <c r="J225" i="8"/>
  <c r="L225" i="8"/>
  <c r="C197" i="5"/>
  <c r="D197" i="5"/>
  <c r="A199" i="5"/>
  <c r="E198" i="5"/>
  <c r="B198" i="5"/>
  <c r="G197" i="5"/>
  <c r="F197" i="5"/>
  <c r="H197" i="5"/>
  <c r="F75" i="3"/>
  <c r="G75" i="3"/>
  <c r="C75" i="3"/>
  <c r="H75" i="3"/>
  <c r="D75" i="3"/>
  <c r="E76" i="3"/>
  <c r="B76" i="3"/>
  <c r="A77" i="3"/>
  <c r="I196" i="32"/>
  <c r="H196" i="32"/>
  <c r="G196" i="32"/>
  <c r="E196" i="32"/>
  <c r="D196" i="32"/>
  <c r="C196" i="32"/>
  <c r="A198" i="32"/>
  <c r="B197" i="32"/>
  <c r="F197" i="32"/>
  <c r="S56" i="2"/>
  <c r="S88" i="2"/>
  <c r="S120" i="2"/>
  <c r="S25" i="2"/>
  <c r="S57" i="2"/>
  <c r="S89" i="2"/>
  <c r="S121" i="2"/>
  <c r="S92" i="2"/>
  <c r="S96" i="2"/>
  <c r="S128" i="2"/>
  <c r="S33" i="2"/>
  <c r="S65" i="2"/>
  <c r="S37" i="2"/>
  <c r="S69" i="2"/>
  <c r="S101" i="2"/>
  <c r="S133" i="2"/>
  <c r="S6" i="2"/>
  <c r="S38" i="2"/>
  <c r="S70" i="2"/>
  <c r="S102" i="2"/>
  <c r="S134" i="2"/>
  <c r="S16" i="2"/>
  <c r="S74" i="2"/>
  <c r="S75" i="2"/>
  <c r="S23" i="2"/>
  <c r="S77" i="2"/>
  <c r="S126" i="2"/>
  <c r="S10" i="2"/>
  <c r="S53" i="2"/>
  <c r="S107" i="2"/>
  <c r="S112" i="2"/>
  <c r="S113" i="2"/>
  <c r="S72" i="2"/>
  <c r="S115" i="2"/>
  <c r="S13" i="2"/>
  <c r="S61" i="2"/>
  <c r="S110" i="2"/>
  <c r="S14" i="2"/>
  <c r="S118" i="2"/>
  <c r="S29" i="2"/>
  <c r="S30" i="2"/>
  <c r="S79" i="2"/>
  <c r="S22" i="2"/>
  <c r="S76" i="2"/>
  <c r="S119" i="2"/>
  <c r="S87" i="2"/>
  <c r="S93" i="2"/>
  <c r="S136" i="2"/>
  <c r="S31" i="2"/>
  <c r="S82" i="2"/>
  <c r="S83" i="2"/>
  <c r="S42" i="2"/>
  <c r="S43" i="2"/>
  <c r="S48" i="2"/>
  <c r="S49" i="2"/>
  <c r="S44" i="2"/>
  <c r="S45" i="2"/>
  <c r="S46" i="2"/>
  <c r="S47" i="2"/>
  <c r="S80" i="2"/>
  <c r="CG84" i="24"/>
  <c r="E21" i="26"/>
  <c r="F21" i="26" s="1"/>
  <c r="E21" i="28"/>
  <c r="H98" i="24"/>
  <c r="B21" i="28"/>
  <c r="AG84" i="24"/>
  <c r="B47" i="12"/>
  <c r="C47" i="12" s="1"/>
  <c r="S97" i="2"/>
  <c r="E47" i="12"/>
  <c r="F47" i="12" s="1"/>
  <c r="K47" i="12"/>
  <c r="L47" i="12" s="1"/>
  <c r="N47" i="12"/>
  <c r="O47" i="12" s="1"/>
  <c r="E22" i="25"/>
  <c r="F22" i="25" s="1"/>
  <c r="B22" i="25"/>
  <c r="C22" i="25" s="1"/>
  <c r="B17" i="31"/>
  <c r="H47" i="12"/>
  <c r="I47" i="12" s="1"/>
  <c r="AM84" i="24"/>
  <c r="AS84" i="24"/>
  <c r="AV84" i="24"/>
  <c r="AJ84" i="24"/>
  <c r="AP84" i="24"/>
  <c r="B98" i="24"/>
  <c r="K98" i="24"/>
  <c r="E17" i="31"/>
  <c r="F17" i="31" s="1"/>
  <c r="H17" i="31" s="1"/>
  <c r="E98" i="24"/>
  <c r="H39" i="14"/>
  <c r="I39" i="14" s="1"/>
  <c r="B39" i="14"/>
  <c r="C39" i="14" s="1"/>
  <c r="N39" i="14"/>
  <c r="O39" i="14" s="1"/>
  <c r="K39" i="14"/>
  <c r="L39" i="14" s="1"/>
  <c r="Q39" i="14"/>
  <c r="R39" i="14" s="1"/>
  <c r="Q47" i="12"/>
  <c r="R47" i="12" s="1"/>
  <c r="CJ84" i="24"/>
  <c r="E39" i="14"/>
  <c r="F39" i="14" s="1"/>
  <c r="H22" i="25"/>
  <c r="I22" i="25" s="1"/>
  <c r="B21" i="26"/>
  <c r="C21" i="26" s="1"/>
  <c r="K223" i="10" l="1"/>
  <c r="A224" i="10"/>
  <c r="H223" i="10"/>
  <c r="B223" i="10"/>
  <c r="E223" i="10"/>
  <c r="L222" i="10"/>
  <c r="C222" i="10"/>
  <c r="D222" i="10"/>
  <c r="F222" i="10"/>
  <c r="J222" i="10"/>
  <c r="G222" i="10"/>
  <c r="I222" i="10"/>
  <c r="M222" i="10"/>
  <c r="N222" i="10"/>
  <c r="D208" i="9"/>
  <c r="C208" i="9"/>
  <c r="F208" i="9"/>
  <c r="G208" i="9"/>
  <c r="H208" i="9"/>
  <c r="E209" i="9"/>
  <c r="A210" i="9"/>
  <c r="B209" i="9"/>
  <c r="A228" i="8"/>
  <c r="B227" i="8"/>
  <c r="K227" i="8"/>
  <c r="H227" i="8"/>
  <c r="E227" i="8"/>
  <c r="M226" i="8"/>
  <c r="N226" i="8"/>
  <c r="C226" i="8"/>
  <c r="D226" i="8"/>
  <c r="F226" i="8"/>
  <c r="I226" i="8"/>
  <c r="L226" i="8"/>
  <c r="G226" i="8"/>
  <c r="J226" i="8"/>
  <c r="C198" i="5"/>
  <c r="D198" i="5"/>
  <c r="H198" i="5"/>
  <c r="F198" i="5"/>
  <c r="G198" i="5"/>
  <c r="B199" i="5"/>
  <c r="A200" i="5"/>
  <c r="E199" i="5"/>
  <c r="E77" i="3"/>
  <c r="B77" i="3"/>
  <c r="A78" i="3"/>
  <c r="G76" i="3"/>
  <c r="F76" i="3"/>
  <c r="D76" i="3"/>
  <c r="C76" i="3"/>
  <c r="H76" i="3"/>
  <c r="B198" i="32"/>
  <c r="A199" i="32"/>
  <c r="F198" i="32"/>
  <c r="I197" i="32"/>
  <c r="H197" i="32"/>
  <c r="G197" i="32"/>
  <c r="E197" i="32"/>
  <c r="C197" i="32"/>
  <c r="D197" i="32"/>
  <c r="F39" i="3"/>
  <c r="G39" i="3"/>
  <c r="S21" i="2"/>
  <c r="S130" i="2"/>
  <c r="S114" i="2"/>
  <c r="S41" i="2"/>
  <c r="S17" i="2"/>
  <c r="S51" i="2"/>
  <c r="S66" i="2"/>
  <c r="S40" i="2"/>
  <c r="S67" i="2"/>
  <c r="S8" i="2"/>
  <c r="S34" i="2"/>
  <c r="S68" i="2"/>
  <c r="S36" i="2"/>
  <c r="S106" i="2"/>
  <c r="S85" i="2"/>
  <c r="S105" i="2"/>
  <c r="S141" i="2"/>
  <c r="S63" i="2"/>
  <c r="S78" i="2"/>
  <c r="S129" i="2"/>
  <c r="S142" i="2"/>
  <c r="S5" i="2"/>
  <c r="S24" i="2"/>
  <c r="S73" i="2"/>
  <c r="S98" i="2"/>
  <c r="S35" i="2"/>
  <c r="S62" i="2"/>
  <c r="S125" i="2"/>
  <c r="S146" i="2"/>
  <c r="S147" i="2"/>
  <c r="S179" i="2"/>
  <c r="S211" i="2"/>
  <c r="S243" i="2"/>
  <c r="S275" i="2"/>
  <c r="S307" i="2"/>
  <c r="S339" i="2"/>
  <c r="S371" i="2"/>
  <c r="S403" i="2"/>
  <c r="S435" i="2"/>
  <c r="S467" i="2"/>
  <c r="S499" i="2"/>
  <c r="S531" i="2"/>
  <c r="S563" i="2"/>
  <c r="S595" i="2"/>
  <c r="S627" i="2"/>
  <c r="S659" i="2"/>
  <c r="S691" i="2"/>
  <c r="S723" i="2"/>
  <c r="S755" i="2"/>
  <c r="S180" i="2"/>
  <c r="S212" i="2"/>
  <c r="S244" i="2"/>
  <c r="S276" i="2"/>
  <c r="S308" i="2"/>
  <c r="S340" i="2"/>
  <c r="S372" i="2"/>
  <c r="S404" i="2"/>
  <c r="S436" i="2"/>
  <c r="S468" i="2"/>
  <c r="S500" i="2"/>
  <c r="S532" i="2"/>
  <c r="S564" i="2"/>
  <c r="S596" i="2"/>
  <c r="S628" i="2"/>
  <c r="S660" i="2"/>
  <c r="S692" i="2"/>
  <c r="S724" i="2"/>
  <c r="S756" i="2"/>
  <c r="S343" i="2"/>
  <c r="S471" i="2"/>
  <c r="S599" i="2"/>
  <c r="S695" i="2"/>
  <c r="S759" i="2"/>
  <c r="S148" i="2"/>
  <c r="S149" i="2"/>
  <c r="S181" i="2"/>
  <c r="S213" i="2"/>
  <c r="S245" i="2"/>
  <c r="S277" i="2"/>
  <c r="S309" i="2"/>
  <c r="S341" i="2"/>
  <c r="S373" i="2"/>
  <c r="S405" i="2"/>
  <c r="S437" i="2"/>
  <c r="S469" i="2"/>
  <c r="S501" i="2"/>
  <c r="S533" i="2"/>
  <c r="S565" i="2"/>
  <c r="S597" i="2"/>
  <c r="S629" i="2"/>
  <c r="S661" i="2"/>
  <c r="S693" i="2"/>
  <c r="S725" i="2"/>
  <c r="S757" i="2"/>
  <c r="S150" i="2"/>
  <c r="S182" i="2"/>
  <c r="S214" i="2"/>
  <c r="S246" i="2"/>
  <c r="S278" i="2"/>
  <c r="S310" i="2"/>
  <c r="S374" i="2"/>
  <c r="S406" i="2"/>
  <c r="S438" i="2"/>
  <c r="S470" i="2"/>
  <c r="S502" i="2"/>
  <c r="S534" i="2"/>
  <c r="S566" i="2"/>
  <c r="S598" i="2"/>
  <c r="S630" i="2"/>
  <c r="S662" i="2"/>
  <c r="S694" i="2"/>
  <c r="S726" i="2"/>
  <c r="S758" i="2"/>
  <c r="S151" i="2"/>
  <c r="S183" i="2"/>
  <c r="S215" i="2"/>
  <c r="S247" i="2"/>
  <c r="S279" i="2"/>
  <c r="S311" i="2"/>
  <c r="S375" i="2"/>
  <c r="S407" i="2"/>
  <c r="S439" i="2"/>
  <c r="S535" i="2"/>
  <c r="S567" i="2"/>
  <c r="S631" i="2"/>
  <c r="S663" i="2"/>
  <c r="S727" i="2"/>
  <c r="S152" i="2"/>
  <c r="S184" i="2"/>
  <c r="S216" i="2"/>
  <c r="S248" i="2"/>
  <c r="S280" i="2"/>
  <c r="S344" i="2"/>
  <c r="S376" i="2"/>
  <c r="S342" i="2"/>
  <c r="S155" i="2"/>
  <c r="S187" i="2"/>
  <c r="S219" i="2"/>
  <c r="S251" i="2"/>
  <c r="S283" i="2"/>
  <c r="S315" i="2"/>
  <c r="S347" i="2"/>
  <c r="S379" i="2"/>
  <c r="S411" i="2"/>
  <c r="S443" i="2"/>
  <c r="S475" i="2"/>
  <c r="S507" i="2"/>
  <c r="S539" i="2"/>
  <c r="S571" i="2"/>
  <c r="S603" i="2"/>
  <c r="S635" i="2"/>
  <c r="S667" i="2"/>
  <c r="S699" i="2"/>
  <c r="S731" i="2"/>
  <c r="S763" i="2"/>
  <c r="S156" i="2"/>
  <c r="S188" i="2"/>
  <c r="S220" i="2"/>
  <c r="S252" i="2"/>
  <c r="S284" i="2"/>
  <c r="S316" i="2"/>
  <c r="S348" i="2"/>
  <c r="S380" i="2"/>
  <c r="S412" i="2"/>
  <c r="S444" i="2"/>
  <c r="S476" i="2"/>
  <c r="S508" i="2"/>
  <c r="S540" i="2"/>
  <c r="S572" i="2"/>
  <c r="S604" i="2"/>
  <c r="S636" i="2"/>
  <c r="S668" i="2"/>
  <c r="S700" i="2"/>
  <c r="S732" i="2"/>
  <c r="S764" i="2"/>
  <c r="S157" i="2"/>
  <c r="S189" i="2"/>
  <c r="S221" i="2"/>
  <c r="S253" i="2"/>
  <c r="S285" i="2"/>
  <c r="S317" i="2"/>
  <c r="S349" i="2"/>
  <c r="S381" i="2"/>
  <c r="S413" i="2"/>
  <c r="S445" i="2"/>
  <c r="S477" i="2"/>
  <c r="S509" i="2"/>
  <c r="S541" i="2"/>
  <c r="S573" i="2"/>
  <c r="S605" i="2"/>
  <c r="S637" i="2"/>
  <c r="S669" i="2"/>
  <c r="S701" i="2"/>
  <c r="S733" i="2"/>
  <c r="S765" i="2"/>
  <c r="S159" i="2"/>
  <c r="S160" i="2"/>
  <c r="S192" i="2"/>
  <c r="S224" i="2"/>
  <c r="S256" i="2"/>
  <c r="S288" i="2"/>
  <c r="S320" i="2"/>
  <c r="S352" i="2"/>
  <c r="S384" i="2"/>
  <c r="S416" i="2"/>
  <c r="S448" i="2"/>
  <c r="S480" i="2"/>
  <c r="S512" i="2"/>
  <c r="S544" i="2"/>
  <c r="S576" i="2"/>
  <c r="S608" i="2"/>
  <c r="S640" i="2"/>
  <c r="S672" i="2"/>
  <c r="S704" i="2"/>
  <c r="S736" i="2"/>
  <c r="S161" i="2"/>
  <c r="S193" i="2"/>
  <c r="S225" i="2"/>
  <c r="S257" i="2"/>
  <c r="S289" i="2"/>
  <c r="S321" i="2"/>
  <c r="S353" i="2"/>
  <c r="S385" i="2"/>
  <c r="S417" i="2"/>
  <c r="S449" i="2"/>
  <c r="S481" i="2"/>
  <c r="S513" i="2"/>
  <c r="S545" i="2"/>
  <c r="S577" i="2"/>
  <c r="S609" i="2"/>
  <c r="S641" i="2"/>
  <c r="S673" i="2"/>
  <c r="S705" i="2"/>
  <c r="S737" i="2"/>
  <c r="S162" i="2"/>
  <c r="S194" i="2"/>
  <c r="S226" i="2"/>
  <c r="S258" i="2"/>
  <c r="S290" i="2"/>
  <c r="S322" i="2"/>
  <c r="S354" i="2"/>
  <c r="S386" i="2"/>
  <c r="S418" i="2"/>
  <c r="S450" i="2"/>
  <c r="S482" i="2"/>
  <c r="S514" i="2"/>
  <c r="S546" i="2"/>
  <c r="S578" i="2"/>
  <c r="S610" i="2"/>
  <c r="S642" i="2"/>
  <c r="S674" i="2"/>
  <c r="S706" i="2"/>
  <c r="S738" i="2"/>
  <c r="S172" i="2"/>
  <c r="S228" i="2"/>
  <c r="S272" i="2"/>
  <c r="S327" i="2"/>
  <c r="S377" i="2"/>
  <c r="S426" i="2"/>
  <c r="S474" i="2"/>
  <c r="S522" i="2"/>
  <c r="S570" i="2"/>
  <c r="S619" i="2"/>
  <c r="S670" i="2"/>
  <c r="S716" i="2"/>
  <c r="S274" i="2"/>
  <c r="S329" i="2"/>
  <c r="S479" i="2"/>
  <c r="S621" i="2"/>
  <c r="S291" i="2"/>
  <c r="S529" i="2"/>
  <c r="S236" i="2"/>
  <c r="S391" i="2"/>
  <c r="S237" i="2"/>
  <c r="S489" i="2"/>
  <c r="S294" i="2"/>
  <c r="S537" i="2"/>
  <c r="S195" i="2"/>
  <c r="S394" i="2"/>
  <c r="S735" i="2"/>
  <c r="S240" i="2"/>
  <c r="S588" i="2"/>
  <c r="S241" i="2"/>
  <c r="S447" i="2"/>
  <c r="S198" i="2"/>
  <c r="S590" i="2"/>
  <c r="S250" i="2"/>
  <c r="S592" i="2"/>
  <c r="S201" i="2"/>
  <c r="S356" i="2"/>
  <c r="S647" i="2"/>
  <c r="S202" i="2"/>
  <c r="S401" i="2"/>
  <c r="S648" i="2"/>
  <c r="S203" i="2"/>
  <c r="S402" i="2"/>
  <c r="S173" i="2"/>
  <c r="S229" i="2"/>
  <c r="S273" i="2"/>
  <c r="S328" i="2"/>
  <c r="S378" i="2"/>
  <c r="S427" i="2"/>
  <c r="S478" i="2"/>
  <c r="S523" i="2"/>
  <c r="S574" i="2"/>
  <c r="S620" i="2"/>
  <c r="S671" i="2"/>
  <c r="S717" i="2"/>
  <c r="S230" i="2"/>
  <c r="S382" i="2"/>
  <c r="S428" i="2"/>
  <c r="S575" i="2"/>
  <c r="S675" i="2"/>
  <c r="S718" i="2"/>
  <c r="S626" i="2"/>
  <c r="S729" i="2"/>
  <c r="S682" i="2"/>
  <c r="S734" i="2"/>
  <c r="S638" i="2"/>
  <c r="S639" i="2"/>
  <c r="S740" i="2"/>
  <c r="S350" i="2"/>
  <c r="S399" i="2"/>
  <c r="S690" i="2"/>
  <c r="S551" i="2"/>
  <c r="S174" i="2"/>
  <c r="S524" i="2"/>
  <c r="S530" i="2"/>
  <c r="S730" i="2"/>
  <c r="S587" i="2"/>
  <c r="S446" i="2"/>
  <c r="S589" i="2"/>
  <c r="S451" i="2"/>
  <c r="S741" i="2"/>
  <c r="S355" i="2"/>
  <c r="S497" i="2"/>
  <c r="S696" i="2"/>
  <c r="S175" i="2"/>
  <c r="S231" i="2"/>
  <c r="S281" i="2"/>
  <c r="S330" i="2"/>
  <c r="S383" i="2"/>
  <c r="S429" i="2"/>
  <c r="S483" i="2"/>
  <c r="S525" i="2"/>
  <c r="S579" i="2"/>
  <c r="S622" i="2"/>
  <c r="S676" i="2"/>
  <c r="S719" i="2"/>
  <c r="S178" i="2"/>
  <c r="S287" i="2"/>
  <c r="S432" i="2"/>
  <c r="S582" i="2"/>
  <c r="S722" i="2"/>
  <c r="S185" i="2"/>
  <c r="S334" i="2"/>
  <c r="S433" i="2"/>
  <c r="S728" i="2"/>
  <c r="S186" i="2"/>
  <c r="S335" i="2"/>
  <c r="S488" i="2"/>
  <c r="S632" i="2"/>
  <c r="S293" i="2"/>
  <c r="S392" i="2"/>
  <c r="S536" i="2"/>
  <c r="S191" i="2"/>
  <c r="S337" i="2"/>
  <c r="S490" i="2"/>
  <c r="S634" i="2"/>
  <c r="S239" i="2"/>
  <c r="S338" i="2"/>
  <c r="S442" i="2"/>
  <c r="S538" i="2"/>
  <c r="S296" i="2"/>
  <c r="S395" i="2"/>
  <c r="S685" i="2"/>
  <c r="S197" i="2"/>
  <c r="S396" i="2"/>
  <c r="S543" i="2"/>
  <c r="S242" i="2"/>
  <c r="S494" i="2"/>
  <c r="S687" i="2"/>
  <c r="S300" i="2"/>
  <c r="S549" i="2"/>
  <c r="S689" i="2"/>
  <c r="S254" i="2"/>
  <c r="S301" i="2"/>
  <c r="S400" i="2"/>
  <c r="S550" i="2"/>
  <c r="S744" i="2"/>
  <c r="S255" i="2"/>
  <c r="S302" i="2"/>
  <c r="S455" i="2"/>
  <c r="S745" i="2"/>
  <c r="S259" i="2"/>
  <c r="S358" i="2"/>
  <c r="S503" i="2"/>
  <c r="S176" i="2"/>
  <c r="S232" i="2"/>
  <c r="S282" i="2"/>
  <c r="S331" i="2"/>
  <c r="S387" i="2"/>
  <c r="S430" i="2"/>
  <c r="S484" i="2"/>
  <c r="S526" i="2"/>
  <c r="S580" i="2"/>
  <c r="S623" i="2"/>
  <c r="S677" i="2"/>
  <c r="S720" i="2"/>
  <c r="S333" i="2"/>
  <c r="S625" i="2"/>
  <c r="S583" i="2"/>
  <c r="S681" i="2"/>
  <c r="S633" i="2"/>
  <c r="S683" i="2"/>
  <c r="S542" i="2"/>
  <c r="S643" i="2"/>
  <c r="S298" i="2"/>
  <c r="S453" i="2"/>
  <c r="S593" i="2"/>
  <c r="S594" i="2"/>
  <c r="S177" i="2"/>
  <c r="S233" i="2"/>
  <c r="S286" i="2"/>
  <c r="S332" i="2"/>
  <c r="S388" i="2"/>
  <c r="S431" i="2"/>
  <c r="S485" i="2"/>
  <c r="S527" i="2"/>
  <c r="S581" i="2"/>
  <c r="S624" i="2"/>
  <c r="S678" i="2"/>
  <c r="S721" i="2"/>
  <c r="S234" i="2"/>
  <c r="S389" i="2"/>
  <c r="S486" i="2"/>
  <c r="S528" i="2"/>
  <c r="S679" i="2"/>
  <c r="S235" i="2"/>
  <c r="S390" i="2"/>
  <c r="S487" i="2"/>
  <c r="S680" i="2"/>
  <c r="S292" i="2"/>
  <c r="S434" i="2"/>
  <c r="S584" i="2"/>
  <c r="S190" i="2"/>
  <c r="S336" i="2"/>
  <c r="S440" i="2"/>
  <c r="S585" i="2"/>
  <c r="S238" i="2"/>
  <c r="S393" i="2"/>
  <c r="S441" i="2"/>
  <c r="S586" i="2"/>
  <c r="S295" i="2"/>
  <c r="S491" i="2"/>
  <c r="S684" i="2"/>
  <c r="S196" i="2"/>
  <c r="S345" i="2"/>
  <c r="S492" i="2"/>
  <c r="S739" i="2"/>
  <c r="S297" i="2"/>
  <c r="S346" i="2"/>
  <c r="S493" i="2"/>
  <c r="S686" i="2"/>
  <c r="S397" i="2"/>
  <c r="S644" i="2"/>
  <c r="S200" i="2"/>
  <c r="S496" i="2"/>
  <c r="S646" i="2"/>
  <c r="S743" i="2"/>
  <c r="S143" i="2"/>
  <c r="S454" i="2"/>
  <c r="S144" i="2"/>
  <c r="S357" i="2"/>
  <c r="S498" i="2"/>
  <c r="S145" i="2"/>
  <c r="S303" i="2"/>
  <c r="S547" i="2"/>
  <c r="S199" i="2"/>
  <c r="S249" i="2"/>
  <c r="S299" i="2"/>
  <c r="S351" i="2"/>
  <c r="S398" i="2"/>
  <c r="S452" i="2"/>
  <c r="S495" i="2"/>
  <c r="S548" i="2"/>
  <c r="S591" i="2"/>
  <c r="S645" i="2"/>
  <c r="S688" i="2"/>
  <c r="S742" i="2"/>
  <c r="S223" i="2"/>
  <c r="S365" i="2"/>
  <c r="S505" i="2"/>
  <c r="S614" i="2"/>
  <c r="S747" i="2"/>
  <c r="S227" i="2"/>
  <c r="S366" i="2"/>
  <c r="S506" i="2"/>
  <c r="S615" i="2"/>
  <c r="S748" i="2"/>
  <c r="S515" i="2"/>
  <c r="S370" i="2"/>
  <c r="S649" i="2"/>
  <c r="S264" i="2"/>
  <c r="S650" i="2"/>
  <c r="S409" i="2"/>
  <c r="S651" i="2"/>
  <c r="S410" i="2"/>
  <c r="S519" i="2"/>
  <c r="S760" i="2"/>
  <c r="S414" i="2"/>
  <c r="S653" i="2"/>
  <c r="S415" i="2"/>
  <c r="S654" i="2"/>
  <c r="S269" i="2"/>
  <c r="S419" i="2"/>
  <c r="S655" i="2"/>
  <c r="S420" i="2"/>
  <c r="S656" i="2"/>
  <c r="S361" i="2"/>
  <c r="S612" i="2"/>
  <c r="S260" i="2"/>
  <c r="S367" i="2"/>
  <c r="S510" i="2"/>
  <c r="S616" i="2"/>
  <c r="S749" i="2"/>
  <c r="S261" i="2"/>
  <c r="S368" i="2"/>
  <c r="S511" i="2"/>
  <c r="S617" i="2"/>
  <c r="S750" i="2"/>
  <c r="S262" i="2"/>
  <c r="S369" i="2"/>
  <c r="S618" i="2"/>
  <c r="S751" i="2"/>
  <c r="S263" i="2"/>
  <c r="S516" i="2"/>
  <c r="S752" i="2"/>
  <c r="S408" i="2"/>
  <c r="S517" i="2"/>
  <c r="S753" i="2"/>
  <c r="S265" i="2"/>
  <c r="S518" i="2"/>
  <c r="S754" i="2"/>
  <c r="S266" i="2"/>
  <c r="S652" i="2"/>
  <c r="S267" i="2"/>
  <c r="S520" i="2"/>
  <c r="S761" i="2"/>
  <c r="S153" i="2"/>
  <c r="S521" i="2"/>
  <c r="S762" i="2"/>
  <c r="S154" i="2"/>
  <c r="S552" i="2"/>
  <c r="S766" i="2"/>
  <c r="S270" i="2"/>
  <c r="S466" i="2"/>
  <c r="S473" i="2"/>
  <c r="S268" i="2"/>
  <c r="S158" i="2"/>
  <c r="S553" i="2"/>
  <c r="S714" i="2"/>
  <c r="S504" i="2"/>
  <c r="S163" i="2"/>
  <c r="S271" i="2"/>
  <c r="S421" i="2"/>
  <c r="S554" i="2"/>
  <c r="S657" i="2"/>
  <c r="S658" i="2"/>
  <c r="S305" i="2"/>
  <c r="S423" i="2"/>
  <c r="S556" i="2"/>
  <c r="S664" i="2"/>
  <c r="S306" i="2"/>
  <c r="S557" i="2"/>
  <c r="S425" i="2"/>
  <c r="S666" i="2"/>
  <c r="S168" i="2"/>
  <c r="S456" i="2"/>
  <c r="S559" i="2"/>
  <c r="S697" i="2"/>
  <c r="S569" i="2"/>
  <c r="S600" i="2"/>
  <c r="S601" i="2"/>
  <c r="S602" i="2"/>
  <c r="S712" i="2"/>
  <c r="S472" i="2"/>
  <c r="S613" i="2"/>
  <c r="S164" i="2"/>
  <c r="S304" i="2"/>
  <c r="S422" i="2"/>
  <c r="S555" i="2"/>
  <c r="S165" i="2"/>
  <c r="S166" i="2"/>
  <c r="S424" i="2"/>
  <c r="S665" i="2"/>
  <c r="S167" i="2"/>
  <c r="S558" i="2"/>
  <c r="S313" i="2"/>
  <c r="S324" i="2"/>
  <c r="S462" i="2"/>
  <c r="S463" i="2"/>
  <c r="S711" i="2"/>
  <c r="S606" i="2"/>
  <c r="S362" i="2"/>
  <c r="S364" i="2"/>
  <c r="S312" i="2"/>
  <c r="S359" i="2"/>
  <c r="S360" i="2"/>
  <c r="S713" i="2"/>
  <c r="S363" i="2"/>
  <c r="S746" i="2"/>
  <c r="S169" i="2"/>
  <c r="S314" i="2"/>
  <c r="S457" i="2"/>
  <c r="S560" i="2"/>
  <c r="S698" i="2"/>
  <c r="S170" i="2"/>
  <c r="S318" i="2"/>
  <c r="S458" i="2"/>
  <c r="S561" i="2"/>
  <c r="S702" i="2"/>
  <c r="S171" i="2"/>
  <c r="S319" i="2"/>
  <c r="S459" i="2"/>
  <c r="S562" i="2"/>
  <c r="S703" i="2"/>
  <c r="S204" i="2"/>
  <c r="S323" i="2"/>
  <c r="S460" i="2"/>
  <c r="S568" i="2"/>
  <c r="S707" i="2"/>
  <c r="S205" i="2"/>
  <c r="S461" i="2"/>
  <c r="S708" i="2"/>
  <c r="S206" i="2"/>
  <c r="S325" i="2"/>
  <c r="S709" i="2"/>
  <c r="S207" i="2"/>
  <c r="S326" i="2"/>
  <c r="S710" i="2"/>
  <c r="S208" i="2"/>
  <c r="S464" i="2"/>
  <c r="S209" i="2"/>
  <c r="S465" i="2"/>
  <c r="S210" i="2"/>
  <c r="S607" i="2"/>
  <c r="S217" i="2"/>
  <c r="S611" i="2"/>
  <c r="S218" i="2"/>
  <c r="S715" i="2"/>
  <c r="S222" i="2"/>
  <c r="S99" i="2"/>
  <c r="S64" i="2"/>
  <c r="S95" i="2"/>
  <c r="S55" i="2"/>
  <c r="S52" i="2"/>
  <c r="S60" i="2"/>
  <c r="S108" i="2"/>
  <c r="S140" i="2"/>
  <c r="S54" i="2"/>
  <c r="S50" i="2"/>
  <c r="S123" i="2"/>
  <c r="S15" i="2"/>
  <c r="S111" i="2"/>
  <c r="S94" i="2"/>
  <c r="S124" i="2"/>
  <c r="S9" i="2"/>
  <c r="S104" i="2"/>
  <c r="S139" i="2"/>
  <c r="S11" i="2"/>
  <c r="S4" i="2"/>
  <c r="S91" i="2"/>
  <c r="S12" i="2"/>
  <c r="S28" i="2"/>
  <c r="S138" i="2"/>
  <c r="S127" i="2"/>
  <c r="S135" i="2"/>
  <c r="S59" i="2"/>
  <c r="S86" i="2"/>
  <c r="S18" i="2"/>
  <c r="S84" i="2"/>
  <c r="S137" i="2"/>
  <c r="S117" i="2"/>
  <c r="S103" i="2"/>
  <c r="S27" i="2"/>
  <c r="S20" i="2"/>
  <c r="S71" i="2"/>
  <c r="S122" i="2"/>
  <c r="S32" i="2"/>
  <c r="S90" i="2"/>
  <c r="S109" i="2"/>
  <c r="S132" i="2"/>
  <c r="S131" i="2"/>
  <c r="S116" i="2"/>
  <c r="S39" i="2"/>
  <c r="S81" i="2"/>
  <c r="S100" i="2"/>
  <c r="S19" i="2"/>
  <c r="S7" i="2"/>
  <c r="S58" i="2"/>
  <c r="S26" i="2"/>
  <c r="T39" i="14"/>
  <c r="K22" i="25"/>
  <c r="T47" i="12"/>
  <c r="J223" i="10" l="1"/>
  <c r="G223" i="10"/>
  <c r="I223" i="10"/>
  <c r="L223" i="10"/>
  <c r="M223" i="10"/>
  <c r="N223" i="10"/>
  <c r="F223" i="10"/>
  <c r="C223" i="10"/>
  <c r="D223" i="10"/>
  <c r="K224" i="10"/>
  <c r="B224" i="10"/>
  <c r="E224" i="10"/>
  <c r="A225" i="10"/>
  <c r="H224" i="10"/>
  <c r="C209" i="9"/>
  <c r="D209" i="9"/>
  <c r="A211" i="9"/>
  <c r="E210" i="9"/>
  <c r="B210" i="9"/>
  <c r="F209" i="9"/>
  <c r="G209" i="9"/>
  <c r="H209" i="9"/>
  <c r="L227" i="8"/>
  <c r="M227" i="8"/>
  <c r="J227" i="8"/>
  <c r="N227" i="8"/>
  <c r="I227" i="8"/>
  <c r="F227" i="8"/>
  <c r="G227" i="8"/>
  <c r="C227" i="8"/>
  <c r="D227" i="8"/>
  <c r="E228" i="8"/>
  <c r="H228" i="8"/>
  <c r="A229" i="8"/>
  <c r="K228" i="8"/>
  <c r="B228" i="8"/>
  <c r="F199" i="5"/>
  <c r="G199" i="5"/>
  <c r="H199" i="5"/>
  <c r="E200" i="5"/>
  <c r="B200" i="5"/>
  <c r="A201" i="5"/>
  <c r="C199" i="5"/>
  <c r="D199" i="5"/>
  <c r="B78" i="3"/>
  <c r="A79" i="3"/>
  <c r="E78" i="3"/>
  <c r="C77" i="3"/>
  <c r="D77" i="3"/>
  <c r="H77" i="3"/>
  <c r="G77" i="3"/>
  <c r="F77" i="3"/>
  <c r="I198" i="32"/>
  <c r="H198" i="32"/>
  <c r="G198" i="32"/>
  <c r="B199" i="32"/>
  <c r="A200" i="32"/>
  <c r="F199" i="32"/>
  <c r="E198" i="32"/>
  <c r="C198" i="32"/>
  <c r="D198" i="32"/>
  <c r="H39" i="3"/>
  <c r="T2" i="2" a="1"/>
  <c r="H21" i="26"/>
  <c r="E16" i="33"/>
  <c r="F16" i="33" s="1"/>
  <c r="B16" i="33"/>
  <c r="C16" i="33" s="1"/>
  <c r="B5" i="33"/>
  <c r="J1" i="33"/>
  <c r="L3" i="33" a="1"/>
  <c r="J3" i="33" a="1"/>
  <c r="C13" i="29" a="1"/>
  <c r="J224" i="10" l="1"/>
  <c r="C224" i="10"/>
  <c r="F224" i="10"/>
  <c r="G224" i="10"/>
  <c r="I224" i="10"/>
  <c r="L224" i="10"/>
  <c r="M224" i="10"/>
  <c r="D224" i="10"/>
  <c r="N224" i="10"/>
  <c r="E225" i="10"/>
  <c r="H225" i="10"/>
  <c r="B225" i="10"/>
  <c r="K225" i="10"/>
  <c r="A226" i="10"/>
  <c r="D210" i="9"/>
  <c r="C210" i="9"/>
  <c r="F210" i="9"/>
  <c r="G210" i="9"/>
  <c r="H210" i="9"/>
  <c r="E211" i="9"/>
  <c r="B211" i="9"/>
  <c r="A212" i="9"/>
  <c r="K229" i="8"/>
  <c r="B229" i="8"/>
  <c r="A230" i="8"/>
  <c r="H229" i="8"/>
  <c r="E229" i="8"/>
  <c r="C228" i="8"/>
  <c r="D228" i="8"/>
  <c r="F228" i="8"/>
  <c r="G228" i="8"/>
  <c r="I228" i="8"/>
  <c r="J228" i="8"/>
  <c r="N228" i="8"/>
  <c r="L228" i="8"/>
  <c r="M228" i="8"/>
  <c r="G200" i="5"/>
  <c r="H200" i="5"/>
  <c r="F200" i="5"/>
  <c r="A202" i="5"/>
  <c r="B201" i="5"/>
  <c r="E201" i="5"/>
  <c r="C200" i="5"/>
  <c r="D200" i="5"/>
  <c r="G78" i="3"/>
  <c r="F78" i="3"/>
  <c r="E79" i="3"/>
  <c r="A80" i="3"/>
  <c r="B79" i="3"/>
  <c r="C78" i="3"/>
  <c r="H78" i="3"/>
  <c r="D78" i="3"/>
  <c r="J3" i="33"/>
  <c r="L3" i="33"/>
  <c r="H199" i="32"/>
  <c r="G199" i="32"/>
  <c r="I199" i="32"/>
  <c r="A201" i="32"/>
  <c r="F200" i="32"/>
  <c r="B200" i="32"/>
  <c r="E199" i="32"/>
  <c r="D199" i="32"/>
  <c r="C199" i="32"/>
  <c r="U96" i="2"/>
  <c r="U13" i="2"/>
  <c r="U45" i="2"/>
  <c r="U12" i="2"/>
  <c r="U64" i="2"/>
  <c r="U47" i="2"/>
  <c r="U48" i="2"/>
  <c r="U50" i="2"/>
  <c r="U37" i="2"/>
  <c r="U51" i="2"/>
  <c r="U6" i="2"/>
  <c r="U87" i="2"/>
  <c r="U38" i="2"/>
  <c r="U95" i="2"/>
  <c r="U41" i="2"/>
  <c r="U56" i="2"/>
  <c r="U61" i="2"/>
  <c r="U77" i="2"/>
  <c r="U67" i="2"/>
  <c r="U65" i="2"/>
  <c r="U76" i="2"/>
  <c r="U26" i="2"/>
  <c r="U27" i="2"/>
  <c r="U49" i="2"/>
  <c r="U33" i="2"/>
  <c r="U36" i="2"/>
  <c r="U82" i="2"/>
  <c r="U19" i="2"/>
  <c r="U8" i="2"/>
  <c r="U29" i="2"/>
  <c r="U93" i="2"/>
  <c r="U14" i="2"/>
  <c r="U16" i="2"/>
  <c r="U57" i="2"/>
  <c r="U15" i="2"/>
  <c r="U79" i="2"/>
  <c r="U30" i="2"/>
  <c r="U92" i="2"/>
  <c r="U68" i="2"/>
  <c r="U86" i="2"/>
  <c r="U69" i="2"/>
  <c r="U24" i="2"/>
  <c r="U39" i="2"/>
  <c r="U72" i="2"/>
  <c r="U94" i="2"/>
  <c r="U46" i="2"/>
  <c r="U75" i="2"/>
  <c r="U58" i="2"/>
  <c r="U54" i="2"/>
  <c r="U17" i="2"/>
  <c r="U35" i="2"/>
  <c r="U40" i="2"/>
  <c r="U71" i="2"/>
  <c r="U31" i="2"/>
  <c r="U90" i="2"/>
  <c r="U84" i="2"/>
  <c r="U25" i="2"/>
  <c r="U20" i="2"/>
  <c r="U42" i="2"/>
  <c r="U43" i="2"/>
  <c r="U60" i="2"/>
  <c r="U91" i="2"/>
  <c r="U88" i="2"/>
  <c r="U66" i="2"/>
  <c r="U7" i="2"/>
  <c r="U70" i="2"/>
  <c r="U85" i="2"/>
  <c r="U83" i="2"/>
  <c r="U73" i="2"/>
  <c r="U74" i="2"/>
  <c r="U55" i="2"/>
  <c r="U28" i="2"/>
  <c r="U11" i="2"/>
  <c r="U80" i="2"/>
  <c r="U5" i="2"/>
  <c r="U63" i="2"/>
  <c r="U44" i="2"/>
  <c r="U62" i="2"/>
  <c r="U9" i="2"/>
  <c r="U10" i="2"/>
  <c r="U34" i="2"/>
  <c r="U32" i="2"/>
  <c r="U53" i="2"/>
  <c r="U21" i="2"/>
  <c r="U89" i="2"/>
  <c r="U52" i="2"/>
  <c r="U23" i="2"/>
  <c r="U18" i="2"/>
  <c r="U81" i="2"/>
  <c r="U59" i="2"/>
  <c r="U22" i="2"/>
  <c r="U78" i="2"/>
  <c r="B15" i="33"/>
  <c r="C15" i="33" s="1"/>
  <c r="E15" i="33"/>
  <c r="T2" i="2"/>
  <c r="U4" i="2"/>
  <c r="U3" i="2"/>
  <c r="G16" i="33"/>
  <c r="C13" i="29"/>
  <c r="D15" i="33"/>
  <c r="N225" i="10" l="1"/>
  <c r="C225" i="10"/>
  <c r="M225" i="10"/>
  <c r="D225" i="10"/>
  <c r="F225" i="10"/>
  <c r="I225" i="10"/>
  <c r="J225" i="10"/>
  <c r="G225" i="10"/>
  <c r="L225" i="10"/>
  <c r="H226" i="10"/>
  <c r="K226" i="10"/>
  <c r="B226" i="10"/>
  <c r="E226" i="10"/>
  <c r="A227" i="10"/>
  <c r="C211" i="9"/>
  <c r="D211" i="9"/>
  <c r="F211" i="9"/>
  <c r="G211" i="9"/>
  <c r="H211" i="9"/>
  <c r="B212" i="9"/>
  <c r="E212" i="9"/>
  <c r="A213" i="9"/>
  <c r="K230" i="8"/>
  <c r="E230" i="8"/>
  <c r="B230" i="8"/>
  <c r="H230" i="8"/>
  <c r="A231" i="8"/>
  <c r="L229" i="8"/>
  <c r="C229" i="8"/>
  <c r="D229" i="8"/>
  <c r="N229" i="8"/>
  <c r="M229" i="8"/>
  <c r="I229" i="8"/>
  <c r="J229" i="8"/>
  <c r="G229" i="8"/>
  <c r="F229" i="8"/>
  <c r="C201" i="5"/>
  <c r="D201" i="5"/>
  <c r="A203" i="5"/>
  <c r="B202" i="5"/>
  <c r="E202" i="5"/>
  <c r="F201" i="5"/>
  <c r="H201" i="5"/>
  <c r="G201" i="5"/>
  <c r="B80" i="3"/>
  <c r="A81" i="3"/>
  <c r="E80" i="3"/>
  <c r="F79" i="3"/>
  <c r="G79" i="3"/>
  <c r="D79" i="3"/>
  <c r="H79" i="3"/>
  <c r="C79" i="3"/>
  <c r="D200" i="32"/>
  <c r="E200" i="32"/>
  <c r="C200" i="32"/>
  <c r="I200" i="32"/>
  <c r="H200" i="32"/>
  <c r="G200" i="32"/>
  <c r="A202" i="32"/>
  <c r="B201" i="32"/>
  <c r="F201" i="32"/>
  <c r="V2" i="2" a="1"/>
  <c r="V2" i="2" s="1"/>
  <c r="H15" i="2" s="1"/>
  <c r="F15" i="33"/>
  <c r="G15" i="33" s="1"/>
  <c r="E13" i="29" a="1"/>
  <c r="C226" i="10" l="1"/>
  <c r="G226" i="10"/>
  <c r="I226" i="10"/>
  <c r="L226" i="10"/>
  <c r="M226" i="10"/>
  <c r="D226" i="10"/>
  <c r="F226" i="10"/>
  <c r="J226" i="10"/>
  <c r="N226" i="10"/>
  <c r="H227" i="10"/>
  <c r="E227" i="10"/>
  <c r="K227" i="10"/>
  <c r="A228" i="10"/>
  <c r="B227" i="10"/>
  <c r="A214" i="9"/>
  <c r="E213" i="9"/>
  <c r="B213" i="9"/>
  <c r="F212" i="9"/>
  <c r="G212" i="9"/>
  <c r="H212" i="9"/>
  <c r="C212" i="9"/>
  <c r="D212" i="9"/>
  <c r="A232" i="8"/>
  <c r="E231" i="8"/>
  <c r="H231" i="8"/>
  <c r="K231" i="8"/>
  <c r="B231" i="8"/>
  <c r="L230" i="8"/>
  <c r="M230" i="8"/>
  <c r="J230" i="8"/>
  <c r="N230" i="8"/>
  <c r="D230" i="8"/>
  <c r="C230" i="8"/>
  <c r="G230" i="8"/>
  <c r="F230" i="8"/>
  <c r="I230" i="8"/>
  <c r="H202" i="5"/>
  <c r="F202" i="5"/>
  <c r="G202" i="5"/>
  <c r="D202" i="5"/>
  <c r="C202" i="5"/>
  <c r="E203" i="5"/>
  <c r="A204" i="5"/>
  <c r="B203" i="5"/>
  <c r="F80" i="3"/>
  <c r="G80" i="3"/>
  <c r="B81" i="3"/>
  <c r="A82" i="3"/>
  <c r="E81" i="3"/>
  <c r="H80" i="3"/>
  <c r="D80" i="3"/>
  <c r="C80" i="3"/>
  <c r="I201" i="32"/>
  <c r="H201" i="32"/>
  <c r="G201" i="32"/>
  <c r="C201" i="32"/>
  <c r="E201" i="32"/>
  <c r="D201" i="32"/>
  <c r="A203" i="32"/>
  <c r="B202" i="32"/>
  <c r="F202" i="32"/>
  <c r="E15" i="2"/>
  <c r="A16" i="2"/>
  <c r="H16" i="2" s="1"/>
  <c r="E13" i="29"/>
  <c r="D227" i="10" l="1"/>
  <c r="J227" i="10"/>
  <c r="L227" i="10"/>
  <c r="N227" i="10"/>
  <c r="I227" i="10"/>
  <c r="C227" i="10"/>
  <c r="F227" i="10"/>
  <c r="G227" i="10"/>
  <c r="M227" i="10"/>
  <c r="E228" i="10"/>
  <c r="H228" i="10"/>
  <c r="B228" i="10"/>
  <c r="A229" i="10"/>
  <c r="K228" i="10"/>
  <c r="D213" i="9"/>
  <c r="C213" i="9"/>
  <c r="G213" i="9"/>
  <c r="H213" i="9"/>
  <c r="F213" i="9"/>
  <c r="A215" i="9"/>
  <c r="B214" i="9"/>
  <c r="E214" i="9"/>
  <c r="C231" i="8"/>
  <c r="M231" i="8"/>
  <c r="N231" i="8"/>
  <c r="D231" i="8"/>
  <c r="F231" i="8"/>
  <c r="G231" i="8"/>
  <c r="I231" i="8"/>
  <c r="J231" i="8"/>
  <c r="L231" i="8"/>
  <c r="A233" i="8"/>
  <c r="E232" i="8"/>
  <c r="B232" i="8"/>
  <c r="K232" i="8"/>
  <c r="H232" i="8"/>
  <c r="F203" i="5"/>
  <c r="H203" i="5"/>
  <c r="G203" i="5"/>
  <c r="C203" i="5"/>
  <c r="D203" i="5"/>
  <c r="A205" i="5"/>
  <c r="B204" i="5"/>
  <c r="E204" i="5"/>
  <c r="F81" i="3"/>
  <c r="G81" i="3"/>
  <c r="B82" i="3"/>
  <c r="E82" i="3"/>
  <c r="A83" i="3"/>
  <c r="C81" i="3"/>
  <c r="D81" i="3"/>
  <c r="H81" i="3"/>
  <c r="C202" i="32"/>
  <c r="D202" i="32"/>
  <c r="E202" i="32"/>
  <c r="H202" i="32"/>
  <c r="G202" i="32"/>
  <c r="I202" i="32"/>
  <c r="A204" i="32"/>
  <c r="F203" i="32"/>
  <c r="B203" i="32"/>
  <c r="B16" i="2"/>
  <c r="E16" i="2"/>
  <c r="A17" i="2"/>
  <c r="H17" i="2" s="1"/>
  <c r="C15" i="2"/>
  <c r="AP83" i="24"/>
  <c r="AV83" i="24"/>
  <c r="AG83" i="24"/>
  <c r="CG83" i="24"/>
  <c r="AS83" i="24"/>
  <c r="AJ83" i="24"/>
  <c r="K229" i="10" l="1"/>
  <c r="B229" i="10"/>
  <c r="H229" i="10"/>
  <c r="E229" i="10"/>
  <c r="A230" i="10"/>
  <c r="N228" i="10"/>
  <c r="F228" i="10"/>
  <c r="G228" i="10"/>
  <c r="C228" i="10"/>
  <c r="D228" i="10"/>
  <c r="I228" i="10"/>
  <c r="J228" i="10"/>
  <c r="L228" i="10"/>
  <c r="M228" i="10"/>
  <c r="G214" i="9"/>
  <c r="H214" i="9"/>
  <c r="F214" i="9"/>
  <c r="C214" i="9"/>
  <c r="D214" i="9"/>
  <c r="E215" i="9"/>
  <c r="A216" i="9"/>
  <c r="B215" i="9"/>
  <c r="B233" i="8"/>
  <c r="E233" i="8"/>
  <c r="H233" i="8"/>
  <c r="A234" i="8"/>
  <c r="K233" i="8"/>
  <c r="D232" i="8"/>
  <c r="I232" i="8"/>
  <c r="J232" i="8"/>
  <c r="M232" i="8"/>
  <c r="C232" i="8"/>
  <c r="L232" i="8"/>
  <c r="N232" i="8"/>
  <c r="G232" i="8"/>
  <c r="F232" i="8"/>
  <c r="F204" i="5"/>
  <c r="G204" i="5"/>
  <c r="H204" i="5"/>
  <c r="D204" i="5"/>
  <c r="C204" i="5"/>
  <c r="B205" i="5"/>
  <c r="E205" i="5"/>
  <c r="A206" i="5"/>
  <c r="E83" i="3"/>
  <c r="A84" i="3"/>
  <c r="B83" i="3"/>
  <c r="G82" i="3"/>
  <c r="F82" i="3"/>
  <c r="D82" i="3"/>
  <c r="C82" i="3"/>
  <c r="H82" i="3"/>
  <c r="I203" i="32"/>
  <c r="H203" i="32"/>
  <c r="G203" i="32"/>
  <c r="C203" i="32"/>
  <c r="E203" i="32"/>
  <c r="D203" i="32"/>
  <c r="B204" i="32"/>
  <c r="F204" i="32"/>
  <c r="A205" i="32"/>
  <c r="G16" i="2"/>
  <c r="J16" i="2"/>
  <c r="D16" i="2"/>
  <c r="B17" i="2"/>
  <c r="E17" i="2"/>
  <c r="C16" i="2"/>
  <c r="A18" i="2"/>
  <c r="H18" i="2" s="1"/>
  <c r="C16" i="31"/>
  <c r="D16" i="31"/>
  <c r="G16" i="31"/>
  <c r="G20" i="26"/>
  <c r="D20" i="26"/>
  <c r="J21" i="25"/>
  <c r="G21" i="25"/>
  <c r="D21" i="25"/>
  <c r="C29" i="17"/>
  <c r="D29" i="17"/>
  <c r="S38" i="14"/>
  <c r="P38" i="14"/>
  <c r="M38" i="14"/>
  <c r="J38" i="14"/>
  <c r="G38" i="14"/>
  <c r="D38" i="14"/>
  <c r="S46" i="12"/>
  <c r="P46" i="12"/>
  <c r="M46" i="12"/>
  <c r="J46" i="12"/>
  <c r="G46" i="12"/>
  <c r="D46" i="12"/>
  <c r="A231" i="10" l="1"/>
  <c r="E230" i="10"/>
  <c r="H230" i="10"/>
  <c r="K230" i="10"/>
  <c r="B230" i="10"/>
  <c r="L229" i="10"/>
  <c r="M229" i="10"/>
  <c r="C229" i="10"/>
  <c r="D229" i="10"/>
  <c r="F229" i="10"/>
  <c r="G229" i="10"/>
  <c r="J229" i="10"/>
  <c r="N229" i="10"/>
  <c r="I229" i="10"/>
  <c r="D215" i="9"/>
  <c r="C215" i="9"/>
  <c r="B216" i="9"/>
  <c r="A217" i="9"/>
  <c r="E216" i="9"/>
  <c r="F215" i="9"/>
  <c r="G215" i="9"/>
  <c r="H215" i="9"/>
  <c r="K234" i="8"/>
  <c r="A235" i="8"/>
  <c r="E234" i="8"/>
  <c r="H234" i="8"/>
  <c r="B234" i="8"/>
  <c r="C233" i="8"/>
  <c r="F233" i="8"/>
  <c r="G233" i="8"/>
  <c r="J233" i="8"/>
  <c r="L233" i="8"/>
  <c r="M233" i="8"/>
  <c r="N233" i="8"/>
  <c r="D233" i="8"/>
  <c r="I233" i="8"/>
  <c r="D205" i="5"/>
  <c r="C205" i="5"/>
  <c r="A207" i="5"/>
  <c r="B206" i="5"/>
  <c r="E206" i="5"/>
  <c r="H205" i="5"/>
  <c r="F205" i="5"/>
  <c r="G205" i="5"/>
  <c r="H83" i="3"/>
  <c r="D83" i="3"/>
  <c r="C83" i="3"/>
  <c r="A85" i="3"/>
  <c r="E84" i="3"/>
  <c r="B84" i="3"/>
  <c r="F83" i="3"/>
  <c r="G83" i="3"/>
  <c r="F205" i="32"/>
  <c r="A206" i="32"/>
  <c r="B205" i="32"/>
  <c r="E204" i="32"/>
  <c r="C204" i="32"/>
  <c r="D204" i="32"/>
  <c r="H204" i="32"/>
  <c r="G204" i="32"/>
  <c r="I204" i="32"/>
  <c r="G17" i="2"/>
  <c r="J17" i="2"/>
  <c r="D17" i="2"/>
  <c r="B18" i="2"/>
  <c r="E18" i="2"/>
  <c r="A19" i="2"/>
  <c r="H19" i="2" s="1"/>
  <c r="C17" i="2"/>
  <c r="CJ83" i="24"/>
  <c r="E16" i="31"/>
  <c r="F16" i="31" s="1"/>
  <c r="H16" i="31" s="1"/>
  <c r="H97" i="24"/>
  <c r="AM83" i="24"/>
  <c r="B38" i="14"/>
  <c r="C38" i="14" s="1"/>
  <c r="N38" i="14"/>
  <c r="O38" i="14" s="1"/>
  <c r="E97" i="24"/>
  <c r="B20" i="26"/>
  <c r="C20" i="26" s="1"/>
  <c r="K38" i="14"/>
  <c r="L38" i="14" s="1"/>
  <c r="B16" i="31"/>
  <c r="E38" i="14"/>
  <c r="F38" i="14" s="1"/>
  <c r="E20" i="26"/>
  <c r="F20" i="26" s="1"/>
  <c r="H46" i="12"/>
  <c r="I46" i="12" s="1"/>
  <c r="B46" i="12"/>
  <c r="C46" i="12" s="1"/>
  <c r="K97" i="24"/>
  <c r="Q46" i="12"/>
  <c r="R46" i="12" s="1"/>
  <c r="E21" i="25"/>
  <c r="F21" i="25" s="1"/>
  <c r="Q38" i="14"/>
  <c r="R38" i="14" s="1"/>
  <c r="H21" i="25"/>
  <c r="I21" i="25" s="1"/>
  <c r="E20" i="28"/>
  <c r="B97" i="24"/>
  <c r="B20" i="28"/>
  <c r="K46" i="12"/>
  <c r="L46" i="12" s="1"/>
  <c r="H38" i="14"/>
  <c r="I38" i="14" s="1"/>
  <c r="E46" i="12"/>
  <c r="F46" i="12" s="1"/>
  <c r="B21" i="25"/>
  <c r="C21" i="25" s="1"/>
  <c r="N46" i="12"/>
  <c r="O46" i="12" s="1"/>
  <c r="J230" i="10" l="1"/>
  <c r="M230" i="10"/>
  <c r="L230" i="10"/>
  <c r="N230" i="10"/>
  <c r="F230" i="10"/>
  <c r="G230" i="10"/>
  <c r="I230" i="10"/>
  <c r="D230" i="10"/>
  <c r="C230" i="10"/>
  <c r="K231" i="10"/>
  <c r="A232" i="10"/>
  <c r="E231" i="10"/>
  <c r="B231" i="10"/>
  <c r="H231" i="10"/>
  <c r="H216" i="9"/>
  <c r="F216" i="9"/>
  <c r="G216" i="9"/>
  <c r="A218" i="9"/>
  <c r="B217" i="9"/>
  <c r="E217" i="9"/>
  <c r="C216" i="9"/>
  <c r="D216" i="9"/>
  <c r="L234" i="8"/>
  <c r="M234" i="8"/>
  <c r="N234" i="8"/>
  <c r="C234" i="8"/>
  <c r="D234" i="8"/>
  <c r="I234" i="8"/>
  <c r="J234" i="8"/>
  <c r="F234" i="8"/>
  <c r="G234" i="8"/>
  <c r="E235" i="8"/>
  <c r="B235" i="8"/>
  <c r="A236" i="8"/>
  <c r="H235" i="8"/>
  <c r="K235" i="8"/>
  <c r="F206" i="5"/>
  <c r="G206" i="5"/>
  <c r="H206" i="5"/>
  <c r="E207" i="5"/>
  <c r="B207" i="5"/>
  <c r="A208" i="5"/>
  <c r="C206" i="5"/>
  <c r="D206" i="5"/>
  <c r="G84" i="3"/>
  <c r="F84" i="3"/>
  <c r="A86" i="3"/>
  <c r="E85" i="3"/>
  <c r="B85" i="3"/>
  <c r="C84" i="3"/>
  <c r="H84" i="3"/>
  <c r="D84" i="3"/>
  <c r="E205" i="32"/>
  <c r="D205" i="32"/>
  <c r="C205" i="32"/>
  <c r="B206" i="32"/>
  <c r="F206" i="32"/>
  <c r="A207" i="32"/>
  <c r="I205" i="32"/>
  <c r="H205" i="32"/>
  <c r="G205" i="32"/>
  <c r="F38" i="3"/>
  <c r="G38" i="3"/>
  <c r="G18" i="2"/>
  <c r="J18" i="2"/>
  <c r="D18" i="2"/>
  <c r="B19" i="2"/>
  <c r="E19" i="2"/>
  <c r="A20" i="2"/>
  <c r="H20" i="2" s="1"/>
  <c r="C18" i="2"/>
  <c r="K21" i="25"/>
  <c r="H20" i="26"/>
  <c r="T46" i="12"/>
  <c r="T38" i="14"/>
  <c r="L231" i="10" l="1"/>
  <c r="M231" i="10"/>
  <c r="C231" i="10"/>
  <c r="D231" i="10"/>
  <c r="F231" i="10"/>
  <c r="G231" i="10"/>
  <c r="I231" i="10"/>
  <c r="J231" i="10"/>
  <c r="N231" i="10"/>
  <c r="B232" i="10"/>
  <c r="A233" i="10"/>
  <c r="E232" i="10"/>
  <c r="K232" i="10"/>
  <c r="H232" i="10"/>
  <c r="H217" i="9"/>
  <c r="G217" i="9"/>
  <c r="F217" i="9"/>
  <c r="D217" i="9"/>
  <c r="C217" i="9"/>
  <c r="A219" i="9"/>
  <c r="B218" i="9"/>
  <c r="E218" i="9"/>
  <c r="F235" i="8"/>
  <c r="G235" i="8"/>
  <c r="M235" i="8"/>
  <c r="N235" i="8"/>
  <c r="C235" i="8"/>
  <c r="D235" i="8"/>
  <c r="I235" i="8"/>
  <c r="J235" i="8"/>
  <c r="L235" i="8"/>
  <c r="A237" i="8"/>
  <c r="K236" i="8"/>
  <c r="E236" i="8"/>
  <c r="H236" i="8"/>
  <c r="B236" i="8"/>
  <c r="C207" i="5"/>
  <c r="D207" i="5"/>
  <c r="H207" i="5"/>
  <c r="G207" i="5"/>
  <c r="F207" i="5"/>
  <c r="B208" i="5"/>
  <c r="E208" i="5"/>
  <c r="A209" i="5"/>
  <c r="D85" i="3"/>
  <c r="C85" i="3"/>
  <c r="H85" i="3"/>
  <c r="F85" i="3"/>
  <c r="G85" i="3"/>
  <c r="B86" i="3"/>
  <c r="A87" i="3"/>
  <c r="E86" i="3"/>
  <c r="I206" i="32"/>
  <c r="H206" i="32"/>
  <c r="G206" i="32"/>
  <c r="D206" i="32"/>
  <c r="C206" i="32"/>
  <c r="E206" i="32"/>
  <c r="F207" i="32"/>
  <c r="A208" i="32"/>
  <c r="B207" i="32"/>
  <c r="H38" i="3"/>
  <c r="G19" i="2"/>
  <c r="J19" i="2"/>
  <c r="D19" i="2"/>
  <c r="B20" i="2"/>
  <c r="E20" i="2"/>
  <c r="A21" i="2"/>
  <c r="H21" i="2" s="1"/>
  <c r="C19" i="2"/>
  <c r="A234" i="10" l="1"/>
  <c r="E233" i="10"/>
  <c r="H233" i="10"/>
  <c r="B233" i="10"/>
  <c r="K233" i="10"/>
  <c r="F232" i="10"/>
  <c r="C232" i="10"/>
  <c r="D232" i="10"/>
  <c r="G232" i="10"/>
  <c r="I232" i="10"/>
  <c r="M232" i="10"/>
  <c r="J232" i="10"/>
  <c r="L232" i="10"/>
  <c r="N232" i="10"/>
  <c r="C218" i="9"/>
  <c r="D218" i="9"/>
  <c r="E219" i="9"/>
  <c r="A220" i="9"/>
  <c r="B219" i="9"/>
  <c r="F218" i="9"/>
  <c r="G218" i="9"/>
  <c r="H218" i="9"/>
  <c r="K237" i="8"/>
  <c r="E237" i="8"/>
  <c r="A238" i="8"/>
  <c r="B237" i="8"/>
  <c r="H237" i="8"/>
  <c r="C236" i="8"/>
  <c r="F236" i="8"/>
  <c r="G236" i="8"/>
  <c r="M236" i="8"/>
  <c r="N236" i="8"/>
  <c r="L236" i="8"/>
  <c r="I236" i="8"/>
  <c r="J236" i="8"/>
  <c r="D236" i="8"/>
  <c r="C208" i="5"/>
  <c r="D208" i="5"/>
  <c r="E209" i="5"/>
  <c r="A210" i="5"/>
  <c r="B209" i="5"/>
  <c r="F208" i="5"/>
  <c r="G208" i="5"/>
  <c r="H208" i="5"/>
  <c r="C86" i="3"/>
  <c r="D86" i="3"/>
  <c r="H86" i="3"/>
  <c r="G86" i="3"/>
  <c r="F86" i="3"/>
  <c r="B87" i="3"/>
  <c r="A88" i="3"/>
  <c r="E87" i="3"/>
  <c r="E207" i="32"/>
  <c r="D207" i="32"/>
  <c r="C207" i="32"/>
  <c r="I207" i="32"/>
  <c r="G207" i="32"/>
  <c r="H207" i="32"/>
  <c r="A209" i="32"/>
  <c r="B208" i="32"/>
  <c r="F208" i="32"/>
  <c r="G20" i="2"/>
  <c r="J20" i="2"/>
  <c r="D20" i="2"/>
  <c r="B21" i="2"/>
  <c r="E21" i="2"/>
  <c r="C20" i="2"/>
  <c r="A22" i="2"/>
  <c r="H22" i="2" s="1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C16" i="17"/>
  <c r="D16" i="17"/>
  <c r="C17" i="17"/>
  <c r="D17" i="17"/>
  <c r="C18" i="17"/>
  <c r="D18" i="17"/>
  <c r="C19" i="17"/>
  <c r="D19" i="17"/>
  <c r="C20" i="17"/>
  <c r="D20" i="17"/>
  <c r="C21" i="17"/>
  <c r="D21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J16" i="25"/>
  <c r="J17" i="25"/>
  <c r="J18" i="25"/>
  <c r="J19" i="25"/>
  <c r="J20" i="25"/>
  <c r="G16" i="25"/>
  <c r="G17" i="25"/>
  <c r="G18" i="25"/>
  <c r="G19" i="25"/>
  <c r="G20" i="25"/>
  <c r="D16" i="25"/>
  <c r="D17" i="25"/>
  <c r="D18" i="25"/>
  <c r="D19" i="25"/>
  <c r="D20" i="25"/>
  <c r="G16" i="26"/>
  <c r="G17" i="26"/>
  <c r="G18" i="26"/>
  <c r="G19" i="26"/>
  <c r="D16" i="26"/>
  <c r="D17" i="26"/>
  <c r="D18" i="26"/>
  <c r="D19" i="26"/>
  <c r="G15" i="31"/>
  <c r="D15" i="31"/>
  <c r="C15" i="31"/>
  <c r="H234" i="10" l="1"/>
  <c r="K234" i="10"/>
  <c r="A235" i="10"/>
  <c r="B234" i="10"/>
  <c r="E234" i="10"/>
  <c r="D233" i="10"/>
  <c r="N233" i="10"/>
  <c r="C233" i="10"/>
  <c r="F233" i="10"/>
  <c r="I233" i="10"/>
  <c r="J233" i="10"/>
  <c r="L233" i="10"/>
  <c r="G233" i="10"/>
  <c r="M233" i="10"/>
  <c r="D219" i="9"/>
  <c r="C219" i="9"/>
  <c r="F219" i="9"/>
  <c r="G219" i="9"/>
  <c r="H219" i="9"/>
  <c r="E220" i="9"/>
  <c r="B220" i="9"/>
  <c r="A221" i="9"/>
  <c r="I237" i="8"/>
  <c r="J237" i="8"/>
  <c r="D237" i="8"/>
  <c r="N237" i="8"/>
  <c r="C237" i="8"/>
  <c r="F237" i="8"/>
  <c r="G237" i="8"/>
  <c r="L237" i="8"/>
  <c r="M237" i="8"/>
  <c r="B238" i="8"/>
  <c r="E238" i="8"/>
  <c r="H238" i="8"/>
  <c r="K238" i="8"/>
  <c r="A239" i="8"/>
  <c r="D209" i="5"/>
  <c r="C209" i="5"/>
  <c r="A211" i="5"/>
  <c r="B210" i="5"/>
  <c r="E210" i="5"/>
  <c r="F209" i="5"/>
  <c r="G209" i="5"/>
  <c r="H209" i="5"/>
  <c r="C87" i="3"/>
  <c r="H87" i="3"/>
  <c r="D87" i="3"/>
  <c r="F87" i="3"/>
  <c r="G87" i="3"/>
  <c r="A89" i="3"/>
  <c r="B88" i="3"/>
  <c r="E88" i="3"/>
  <c r="C208" i="32"/>
  <c r="E208" i="32"/>
  <c r="D208" i="32"/>
  <c r="A210" i="32"/>
  <c r="F209" i="32"/>
  <c r="B209" i="32"/>
  <c r="I208" i="32"/>
  <c r="H208" i="32"/>
  <c r="G208" i="32"/>
  <c r="G21" i="2"/>
  <c r="J21" i="2"/>
  <c r="D21" i="2"/>
  <c r="B22" i="2"/>
  <c r="E22" i="2"/>
  <c r="A23" i="2"/>
  <c r="H23" i="2" s="1"/>
  <c r="C21" i="2"/>
  <c r="B37" i="14"/>
  <c r="C37" i="14" s="1"/>
  <c r="B45" i="12"/>
  <c r="C45" i="12" s="1"/>
  <c r="B19" i="28"/>
  <c r="E15" i="31"/>
  <c r="F15" i="31" s="1"/>
  <c r="H15" i="31" s="1"/>
  <c r="E37" i="14"/>
  <c r="F37" i="14" s="1"/>
  <c r="B19" i="26"/>
  <c r="E19" i="28"/>
  <c r="Q45" i="12"/>
  <c r="R45" i="12" s="1"/>
  <c r="K37" i="14"/>
  <c r="L37" i="14" s="1"/>
  <c r="Q37" i="14"/>
  <c r="R37" i="14" s="1"/>
  <c r="N45" i="12"/>
  <c r="O45" i="12" s="1"/>
  <c r="E19" i="26"/>
  <c r="F19" i="26" s="1"/>
  <c r="CJ82" i="24"/>
  <c r="AV82" i="24"/>
  <c r="AM82" i="24"/>
  <c r="B96" i="24"/>
  <c r="E96" i="24"/>
  <c r="AS82" i="24"/>
  <c r="H20" i="25"/>
  <c r="I20" i="25" s="1"/>
  <c r="H45" i="12"/>
  <c r="I45" i="12" s="1"/>
  <c r="K45" i="12"/>
  <c r="L45" i="12" s="1"/>
  <c r="E45" i="12"/>
  <c r="F45" i="12" s="1"/>
  <c r="AJ82" i="24"/>
  <c r="AP82" i="24"/>
  <c r="CG82" i="24"/>
  <c r="E20" i="25"/>
  <c r="F20" i="25" s="1"/>
  <c r="H37" i="14"/>
  <c r="I37" i="14" s="1"/>
  <c r="B20" i="25"/>
  <c r="C20" i="25" s="1"/>
  <c r="H96" i="24"/>
  <c r="N37" i="14"/>
  <c r="O37" i="14" s="1"/>
  <c r="K96" i="24"/>
  <c r="B15" i="31"/>
  <c r="AG82" i="24"/>
  <c r="H235" i="10" l="1"/>
  <c r="K235" i="10"/>
  <c r="A236" i="10"/>
  <c r="B235" i="10"/>
  <c r="E235" i="10"/>
  <c r="F234" i="10"/>
  <c r="L234" i="10"/>
  <c r="M234" i="10"/>
  <c r="G234" i="10"/>
  <c r="I234" i="10"/>
  <c r="N234" i="10"/>
  <c r="D234" i="10"/>
  <c r="J234" i="10"/>
  <c r="C234" i="10"/>
  <c r="B221" i="9"/>
  <c r="E221" i="9"/>
  <c r="A222" i="9"/>
  <c r="F220" i="9"/>
  <c r="G220" i="9"/>
  <c r="H220" i="9"/>
  <c r="D220" i="9"/>
  <c r="C220" i="9"/>
  <c r="A240" i="8"/>
  <c r="K239" i="8"/>
  <c r="E239" i="8"/>
  <c r="H239" i="8"/>
  <c r="B239" i="8"/>
  <c r="F238" i="8"/>
  <c r="G238" i="8"/>
  <c r="J238" i="8"/>
  <c r="C238" i="8"/>
  <c r="D238" i="8"/>
  <c r="I238" i="8"/>
  <c r="M238" i="8"/>
  <c r="N238" i="8"/>
  <c r="L238" i="8"/>
  <c r="C210" i="5"/>
  <c r="D210" i="5"/>
  <c r="G210" i="5"/>
  <c r="H210" i="5"/>
  <c r="F210" i="5"/>
  <c r="E211" i="5"/>
  <c r="B211" i="5"/>
  <c r="A212" i="5"/>
  <c r="C88" i="3"/>
  <c r="H88" i="3"/>
  <c r="D88" i="3"/>
  <c r="G88" i="3"/>
  <c r="F88" i="3"/>
  <c r="A90" i="3"/>
  <c r="E89" i="3"/>
  <c r="B89" i="3"/>
  <c r="I209" i="32"/>
  <c r="H209" i="32"/>
  <c r="G209" i="32"/>
  <c r="E209" i="32"/>
  <c r="C209" i="32"/>
  <c r="D209" i="32"/>
  <c r="B210" i="32"/>
  <c r="F210" i="32"/>
  <c r="A211" i="32"/>
  <c r="F37" i="3"/>
  <c r="G37" i="3"/>
  <c r="G22" i="2"/>
  <c r="J22" i="2"/>
  <c r="D22" i="2"/>
  <c r="B23" i="2"/>
  <c r="E23" i="2"/>
  <c r="A24" i="2"/>
  <c r="H24" i="2" s="1"/>
  <c r="C22" i="2"/>
  <c r="K20" i="25"/>
  <c r="T45" i="12"/>
  <c r="T37" i="14"/>
  <c r="C19" i="26"/>
  <c r="C17" i="29" a="1"/>
  <c r="F235" i="10" l="1"/>
  <c r="I235" i="10"/>
  <c r="J235" i="10"/>
  <c r="L235" i="10"/>
  <c r="M235" i="10"/>
  <c r="N235" i="10"/>
  <c r="C235" i="10"/>
  <c r="D235" i="10"/>
  <c r="G235" i="10"/>
  <c r="B236" i="10"/>
  <c r="E236" i="10"/>
  <c r="H236" i="10"/>
  <c r="K236" i="10"/>
  <c r="A237" i="10"/>
  <c r="A223" i="9"/>
  <c r="E222" i="9"/>
  <c r="B222" i="9"/>
  <c r="F221" i="9"/>
  <c r="G221" i="9"/>
  <c r="H221" i="9"/>
  <c r="C221" i="9"/>
  <c r="D221" i="9"/>
  <c r="M239" i="8"/>
  <c r="N239" i="8"/>
  <c r="L239" i="8"/>
  <c r="D239" i="8"/>
  <c r="C239" i="8"/>
  <c r="F239" i="8"/>
  <c r="G239" i="8"/>
  <c r="J239" i="8"/>
  <c r="I239" i="8"/>
  <c r="A241" i="8"/>
  <c r="K240" i="8"/>
  <c r="B240" i="8"/>
  <c r="H240" i="8"/>
  <c r="E240" i="8"/>
  <c r="A213" i="5"/>
  <c r="B212" i="5"/>
  <c r="E212" i="5"/>
  <c r="D211" i="5"/>
  <c r="C211" i="5"/>
  <c r="H211" i="5"/>
  <c r="F211" i="5"/>
  <c r="G211" i="5"/>
  <c r="G89" i="3"/>
  <c r="F89" i="3"/>
  <c r="E90" i="3"/>
  <c r="B90" i="3"/>
  <c r="A91" i="3"/>
  <c r="H89" i="3"/>
  <c r="C89" i="3"/>
  <c r="D89" i="3"/>
  <c r="B211" i="32"/>
  <c r="A212" i="32"/>
  <c r="F211" i="32"/>
  <c r="C210" i="32"/>
  <c r="D210" i="32"/>
  <c r="E210" i="32"/>
  <c r="I210" i="32"/>
  <c r="H210" i="32"/>
  <c r="G210" i="32"/>
  <c r="H37" i="3"/>
  <c r="G23" i="2"/>
  <c r="J23" i="2"/>
  <c r="D23" i="2"/>
  <c r="B24" i="2"/>
  <c r="E24" i="2"/>
  <c r="C23" i="2"/>
  <c r="A25" i="2"/>
  <c r="H25" i="2" s="1"/>
  <c r="H19" i="26"/>
  <c r="E18" i="31"/>
  <c r="F18" i="31" s="1"/>
  <c r="H18" i="31" s="1"/>
  <c r="C17" i="29"/>
  <c r="J236" i="10" l="1"/>
  <c r="L236" i="10"/>
  <c r="M236" i="10"/>
  <c r="N236" i="10"/>
  <c r="C236" i="10"/>
  <c r="D236" i="10"/>
  <c r="F236" i="10"/>
  <c r="G236" i="10"/>
  <c r="I236" i="10"/>
  <c r="K237" i="10"/>
  <c r="E237" i="10"/>
  <c r="B237" i="10"/>
  <c r="H237" i="10"/>
  <c r="A238" i="10"/>
  <c r="C222" i="9"/>
  <c r="D222" i="9"/>
  <c r="F222" i="9"/>
  <c r="G222" i="9"/>
  <c r="H222" i="9"/>
  <c r="E223" i="9"/>
  <c r="B223" i="9"/>
  <c r="A224" i="9"/>
  <c r="M240" i="8"/>
  <c r="N240" i="8"/>
  <c r="L240" i="8"/>
  <c r="G240" i="8"/>
  <c r="J240" i="8"/>
  <c r="F240" i="8"/>
  <c r="I240" i="8"/>
  <c r="C240" i="8"/>
  <c r="D240" i="8"/>
  <c r="B241" i="8"/>
  <c r="E241" i="8"/>
  <c r="A242" i="8"/>
  <c r="K241" i="8"/>
  <c r="H241" i="8"/>
  <c r="C212" i="5"/>
  <c r="D212" i="5"/>
  <c r="F212" i="5"/>
  <c r="H212" i="5"/>
  <c r="G212" i="5"/>
  <c r="B213" i="5"/>
  <c r="A214" i="5"/>
  <c r="E213" i="5"/>
  <c r="E91" i="3"/>
  <c r="B91" i="3"/>
  <c r="A92" i="3"/>
  <c r="C90" i="3"/>
  <c r="H90" i="3"/>
  <c r="D90" i="3"/>
  <c r="G90" i="3"/>
  <c r="F90" i="3"/>
  <c r="I211" i="32"/>
  <c r="H211" i="32"/>
  <c r="G211" i="32"/>
  <c r="F212" i="32"/>
  <c r="A213" i="32"/>
  <c r="B212" i="32"/>
  <c r="D211" i="32"/>
  <c r="C211" i="32"/>
  <c r="E211" i="32"/>
  <c r="G24" i="2"/>
  <c r="J24" i="2"/>
  <c r="D24" i="2"/>
  <c r="B25" i="2"/>
  <c r="E25" i="2"/>
  <c r="C24" i="2"/>
  <c r="A26" i="2"/>
  <c r="H26" i="2" s="1"/>
  <c r="B18" i="31"/>
  <c r="E17" i="29" a="1"/>
  <c r="F237" i="10" l="1"/>
  <c r="C237" i="10"/>
  <c r="D237" i="10"/>
  <c r="I237" i="10"/>
  <c r="J237" i="10"/>
  <c r="G237" i="10"/>
  <c r="L237" i="10"/>
  <c r="M237" i="10"/>
  <c r="N237" i="10"/>
  <c r="B238" i="10"/>
  <c r="E238" i="10"/>
  <c r="K238" i="10"/>
  <c r="H238" i="10"/>
  <c r="A239" i="10"/>
  <c r="G223" i="9"/>
  <c r="H223" i="9"/>
  <c r="F223" i="9"/>
  <c r="B224" i="9"/>
  <c r="A225" i="9"/>
  <c r="E224" i="9"/>
  <c r="C223" i="9"/>
  <c r="D223" i="9"/>
  <c r="C241" i="8"/>
  <c r="D241" i="8"/>
  <c r="F241" i="8"/>
  <c r="G241" i="8"/>
  <c r="I241" i="8"/>
  <c r="J241" i="8"/>
  <c r="M241" i="8"/>
  <c r="N241" i="8"/>
  <c r="L241" i="8"/>
  <c r="E242" i="8"/>
  <c r="H242" i="8"/>
  <c r="B242" i="8"/>
  <c r="K242" i="8"/>
  <c r="A243" i="8"/>
  <c r="G213" i="5"/>
  <c r="H213" i="5"/>
  <c r="F213" i="5"/>
  <c r="B214" i="5"/>
  <c r="E214" i="5"/>
  <c r="A215" i="5"/>
  <c r="D213" i="5"/>
  <c r="C213" i="5"/>
  <c r="E92" i="3"/>
  <c r="B92" i="3"/>
  <c r="A93" i="3"/>
  <c r="H91" i="3"/>
  <c r="C91" i="3"/>
  <c r="D91" i="3"/>
  <c r="F91" i="3"/>
  <c r="G91" i="3"/>
  <c r="E212" i="32"/>
  <c r="D212" i="32"/>
  <c r="C212" i="32"/>
  <c r="A214" i="32"/>
  <c r="F213" i="32"/>
  <c r="B213" i="32"/>
  <c r="I212" i="32"/>
  <c r="H212" i="32"/>
  <c r="G212" i="32"/>
  <c r="G25" i="2"/>
  <c r="J25" i="2"/>
  <c r="D25" i="2"/>
  <c r="B26" i="2"/>
  <c r="E26" i="2"/>
  <c r="C25" i="2"/>
  <c r="A27" i="2"/>
  <c r="H27" i="2" s="1"/>
  <c r="E17" i="29"/>
  <c r="N238" i="10" l="1"/>
  <c r="C238" i="10"/>
  <c r="D238" i="10"/>
  <c r="F238" i="10"/>
  <c r="J238" i="10"/>
  <c r="G238" i="10"/>
  <c r="I238" i="10"/>
  <c r="L238" i="10"/>
  <c r="M238" i="10"/>
  <c r="K239" i="10"/>
  <c r="H239" i="10"/>
  <c r="A240" i="10"/>
  <c r="E239" i="10"/>
  <c r="B239" i="10"/>
  <c r="F224" i="9"/>
  <c r="G224" i="9"/>
  <c r="H224" i="9"/>
  <c r="E225" i="9"/>
  <c r="B225" i="9"/>
  <c r="A226" i="9"/>
  <c r="C224" i="9"/>
  <c r="D224" i="9"/>
  <c r="C242" i="8"/>
  <c r="D242" i="8"/>
  <c r="G242" i="8"/>
  <c r="F242" i="8"/>
  <c r="I242" i="8"/>
  <c r="M242" i="8"/>
  <c r="N242" i="8"/>
  <c r="L242" i="8"/>
  <c r="J242" i="8"/>
  <c r="A244" i="8"/>
  <c r="H243" i="8"/>
  <c r="K243" i="8"/>
  <c r="B243" i="8"/>
  <c r="E243" i="8"/>
  <c r="E215" i="5"/>
  <c r="A216" i="5"/>
  <c r="B215" i="5"/>
  <c r="D214" i="5"/>
  <c r="C214" i="5"/>
  <c r="F214" i="5"/>
  <c r="G214" i="5"/>
  <c r="H214" i="5"/>
  <c r="E93" i="3"/>
  <c r="B93" i="3"/>
  <c r="A94" i="3"/>
  <c r="C92" i="3"/>
  <c r="D92" i="3"/>
  <c r="H92" i="3"/>
  <c r="F92" i="3"/>
  <c r="G92" i="3"/>
  <c r="I213" i="32"/>
  <c r="H213" i="32"/>
  <c r="G213" i="32"/>
  <c r="E213" i="32"/>
  <c r="D213" i="32"/>
  <c r="C213" i="32"/>
  <c r="F214" i="32"/>
  <c r="B214" i="32"/>
  <c r="A215" i="32"/>
  <c r="G26" i="2"/>
  <c r="J26" i="2"/>
  <c r="D26" i="2"/>
  <c r="B27" i="2"/>
  <c r="E27" i="2"/>
  <c r="C26" i="2"/>
  <c r="A28" i="2"/>
  <c r="H28" i="2" s="1"/>
  <c r="CJ81" i="24"/>
  <c r="B19" i="25"/>
  <c r="C19" i="25" s="1"/>
  <c r="E19" i="25"/>
  <c r="F19" i="25" s="1"/>
  <c r="H19" i="25"/>
  <c r="I19" i="25" s="1"/>
  <c r="E36" i="14"/>
  <c r="F36" i="14" s="1"/>
  <c r="Q44" i="12"/>
  <c r="R44" i="12" s="1"/>
  <c r="AJ81" i="24"/>
  <c r="AP81" i="24"/>
  <c r="AV81" i="24"/>
  <c r="AS81" i="24"/>
  <c r="B95" i="24"/>
  <c r="H95" i="24"/>
  <c r="E95" i="24"/>
  <c r="K95" i="24"/>
  <c r="AG81" i="24"/>
  <c r="B44" i="12"/>
  <c r="C44" i="12" s="1"/>
  <c r="B18" i="26"/>
  <c r="C18" i="26" s="1"/>
  <c r="CG81" i="24"/>
  <c r="E18" i="28"/>
  <c r="K36" i="14"/>
  <c r="L36" i="14" s="1"/>
  <c r="N44" i="12"/>
  <c r="O44" i="12" s="1"/>
  <c r="H36" i="14"/>
  <c r="I36" i="14" s="1"/>
  <c r="Q36" i="14"/>
  <c r="R36" i="14" s="1"/>
  <c r="AM81" i="24"/>
  <c r="H44" i="12"/>
  <c r="I44" i="12" s="1"/>
  <c r="B36" i="14"/>
  <c r="C36" i="14" s="1"/>
  <c r="E18" i="26"/>
  <c r="F18" i="26" s="1"/>
  <c r="N36" i="14"/>
  <c r="O36" i="14" s="1"/>
  <c r="K44" i="12"/>
  <c r="L44" i="12" s="1"/>
  <c r="E44" i="12"/>
  <c r="F44" i="12" s="1"/>
  <c r="B18" i="28"/>
  <c r="L239" i="10" l="1"/>
  <c r="J239" i="10"/>
  <c r="M239" i="10"/>
  <c r="N239" i="10"/>
  <c r="I239" i="10"/>
  <c r="D239" i="10"/>
  <c r="G239" i="10"/>
  <c r="F239" i="10"/>
  <c r="C239" i="10"/>
  <c r="B240" i="10"/>
  <c r="E240" i="10"/>
  <c r="K240" i="10"/>
  <c r="A241" i="10"/>
  <c r="H240" i="10"/>
  <c r="A227" i="9"/>
  <c r="E226" i="9"/>
  <c r="B226" i="9"/>
  <c r="C225" i="9"/>
  <c r="D225" i="9"/>
  <c r="F225" i="9"/>
  <c r="G225" i="9"/>
  <c r="H225" i="9"/>
  <c r="F243" i="8"/>
  <c r="G243" i="8"/>
  <c r="J243" i="8"/>
  <c r="M243" i="8"/>
  <c r="N243" i="8"/>
  <c r="I243" i="8"/>
  <c r="L243" i="8"/>
  <c r="C243" i="8"/>
  <c r="D243" i="8"/>
  <c r="H244" i="8"/>
  <c r="A245" i="8"/>
  <c r="B244" i="8"/>
  <c r="K244" i="8"/>
  <c r="E244" i="8"/>
  <c r="D215" i="5"/>
  <c r="C215" i="5"/>
  <c r="B216" i="5"/>
  <c r="E216" i="5"/>
  <c r="A217" i="5"/>
  <c r="F215" i="5"/>
  <c r="H215" i="5"/>
  <c r="G215" i="5"/>
  <c r="A95" i="3"/>
  <c r="B94" i="3"/>
  <c r="E94" i="3"/>
  <c r="H93" i="3"/>
  <c r="C93" i="3"/>
  <c r="D93" i="3"/>
  <c r="G93" i="3"/>
  <c r="F93" i="3"/>
  <c r="D214" i="32"/>
  <c r="C214" i="32"/>
  <c r="E214" i="32"/>
  <c r="F215" i="32"/>
  <c r="A216" i="32"/>
  <c r="B215" i="32"/>
  <c r="I214" i="32"/>
  <c r="H214" i="32"/>
  <c r="G214" i="32"/>
  <c r="F36" i="3"/>
  <c r="G36" i="3"/>
  <c r="G27" i="2"/>
  <c r="J27" i="2"/>
  <c r="D27" i="2"/>
  <c r="B28" i="2"/>
  <c r="E28" i="2"/>
  <c r="C27" i="2"/>
  <c r="A29" i="2"/>
  <c r="H29" i="2" s="1"/>
  <c r="T44" i="12"/>
  <c r="T36" i="14"/>
  <c r="K19" i="25"/>
  <c r="B241" i="10" l="1"/>
  <c r="E241" i="10"/>
  <c r="K241" i="10"/>
  <c r="H241" i="10"/>
  <c r="A242" i="10"/>
  <c r="C240" i="10"/>
  <c r="D240" i="10"/>
  <c r="L240" i="10"/>
  <c r="M240" i="10"/>
  <c r="F240" i="10"/>
  <c r="G240" i="10"/>
  <c r="I240" i="10"/>
  <c r="J240" i="10"/>
  <c r="N240" i="10"/>
  <c r="C226" i="9"/>
  <c r="D226" i="9"/>
  <c r="F226" i="9"/>
  <c r="G226" i="9"/>
  <c r="H226" i="9"/>
  <c r="E227" i="9"/>
  <c r="B227" i="9"/>
  <c r="A228" i="9"/>
  <c r="G244" i="8"/>
  <c r="I244" i="8"/>
  <c r="N244" i="8"/>
  <c r="L244" i="8"/>
  <c r="M244" i="8"/>
  <c r="D244" i="8"/>
  <c r="C244" i="8"/>
  <c r="J244" i="8"/>
  <c r="F244" i="8"/>
  <c r="E245" i="8"/>
  <c r="B245" i="8"/>
  <c r="A246" i="8"/>
  <c r="K245" i="8"/>
  <c r="H245" i="8"/>
  <c r="B217" i="5"/>
  <c r="A218" i="5"/>
  <c r="E217" i="5"/>
  <c r="G216" i="5"/>
  <c r="F216" i="5"/>
  <c r="H216" i="5"/>
  <c r="D216" i="5"/>
  <c r="C216" i="5"/>
  <c r="F94" i="3"/>
  <c r="G94" i="3"/>
  <c r="A96" i="3"/>
  <c r="E95" i="3"/>
  <c r="B95" i="3"/>
  <c r="C94" i="3"/>
  <c r="D94" i="3"/>
  <c r="H94" i="3"/>
  <c r="I215" i="32"/>
  <c r="H215" i="32"/>
  <c r="G215" i="32"/>
  <c r="E215" i="32"/>
  <c r="D215" i="32"/>
  <c r="C215" i="32"/>
  <c r="B216" i="32"/>
  <c r="F216" i="32"/>
  <c r="A217" i="32"/>
  <c r="H36" i="3"/>
  <c r="G28" i="2"/>
  <c r="J28" i="2"/>
  <c r="D28" i="2"/>
  <c r="B29" i="2"/>
  <c r="E29" i="2"/>
  <c r="A30" i="2"/>
  <c r="H30" i="2" s="1"/>
  <c r="C28" i="2"/>
  <c r="BS85" i="24"/>
  <c r="H18" i="26"/>
  <c r="BV85" i="24"/>
  <c r="CJ85" i="24"/>
  <c r="CG85" i="24"/>
  <c r="E242" i="10" l="1"/>
  <c r="K242" i="10"/>
  <c r="B242" i="10"/>
  <c r="H242" i="10"/>
  <c r="A243" i="10"/>
  <c r="C241" i="10"/>
  <c r="F241" i="10"/>
  <c r="G241" i="10"/>
  <c r="I241" i="10"/>
  <c r="J241" i="10"/>
  <c r="D241" i="10"/>
  <c r="L241" i="10"/>
  <c r="M241" i="10"/>
  <c r="N241" i="10"/>
  <c r="B228" i="9"/>
  <c r="A229" i="9"/>
  <c r="E228" i="9"/>
  <c r="D227" i="9"/>
  <c r="C227" i="9"/>
  <c r="F227" i="9"/>
  <c r="G227" i="9"/>
  <c r="H227" i="9"/>
  <c r="K246" i="8"/>
  <c r="A247" i="8"/>
  <c r="E246" i="8"/>
  <c r="B246" i="8"/>
  <c r="H246" i="8"/>
  <c r="M245" i="8"/>
  <c r="N245" i="8"/>
  <c r="F245" i="8"/>
  <c r="D245" i="8"/>
  <c r="G245" i="8"/>
  <c r="L245" i="8"/>
  <c r="J245" i="8"/>
  <c r="C245" i="8"/>
  <c r="I245" i="8"/>
  <c r="H217" i="5"/>
  <c r="F217" i="5"/>
  <c r="G217" i="5"/>
  <c r="A219" i="5"/>
  <c r="B218" i="5"/>
  <c r="E218" i="5"/>
  <c r="C217" i="5"/>
  <c r="D217" i="5"/>
  <c r="G95" i="3"/>
  <c r="F95" i="3"/>
  <c r="E96" i="3"/>
  <c r="B96" i="3"/>
  <c r="A97" i="3"/>
  <c r="D95" i="3"/>
  <c r="C95" i="3"/>
  <c r="H95" i="3"/>
  <c r="H216" i="32"/>
  <c r="G216" i="32"/>
  <c r="I216" i="32"/>
  <c r="A218" i="32"/>
  <c r="F217" i="32"/>
  <c r="B217" i="32"/>
  <c r="C216" i="32"/>
  <c r="E216" i="32"/>
  <c r="D216" i="32"/>
  <c r="G29" i="2"/>
  <c r="J29" i="2"/>
  <c r="D29" i="2"/>
  <c r="B30" i="2"/>
  <c r="E30" i="2"/>
  <c r="A31" i="2"/>
  <c r="H31" i="2" s="1"/>
  <c r="C29" i="2"/>
  <c r="BR71" i="24"/>
  <c r="BR72" i="24"/>
  <c r="BR73" i="24"/>
  <c r="BR74" i="24"/>
  <c r="BR75" i="24"/>
  <c r="BR76" i="24"/>
  <c r="BR77" i="24"/>
  <c r="BR78" i="24"/>
  <c r="BR79" i="24"/>
  <c r="BR80" i="24"/>
  <c r="BR81" i="24"/>
  <c r="BR82" i="24"/>
  <c r="BR83" i="24"/>
  <c r="BR84" i="24"/>
  <c r="BR85" i="24"/>
  <c r="K243" i="10" l="1"/>
  <c r="A244" i="10"/>
  <c r="B243" i="10"/>
  <c r="H243" i="10"/>
  <c r="E243" i="10"/>
  <c r="F242" i="10"/>
  <c r="C242" i="10"/>
  <c r="D242" i="10"/>
  <c r="G242" i="10"/>
  <c r="I242" i="10"/>
  <c r="J242" i="10"/>
  <c r="L242" i="10"/>
  <c r="M242" i="10"/>
  <c r="N242" i="10"/>
  <c r="H228" i="9"/>
  <c r="G228" i="9"/>
  <c r="F228" i="9"/>
  <c r="B229" i="9"/>
  <c r="E229" i="9"/>
  <c r="A230" i="9"/>
  <c r="D228" i="9"/>
  <c r="C228" i="9"/>
  <c r="L246" i="8"/>
  <c r="M246" i="8"/>
  <c r="C246" i="8"/>
  <c r="N246" i="8"/>
  <c r="F246" i="8"/>
  <c r="G246" i="8"/>
  <c r="J246" i="8"/>
  <c r="D246" i="8"/>
  <c r="I246" i="8"/>
  <c r="H247" i="8"/>
  <c r="B247" i="8"/>
  <c r="A248" i="8"/>
  <c r="E247" i="8"/>
  <c r="K247" i="8"/>
  <c r="D218" i="5"/>
  <c r="C218" i="5"/>
  <c r="B219" i="5"/>
  <c r="A220" i="5"/>
  <c r="E219" i="5"/>
  <c r="G218" i="5"/>
  <c r="H218" i="5"/>
  <c r="F218" i="5"/>
  <c r="B97" i="3"/>
  <c r="A98" i="3"/>
  <c r="E97" i="3"/>
  <c r="C96" i="3"/>
  <c r="H96" i="3"/>
  <c r="D96" i="3"/>
  <c r="G96" i="3"/>
  <c r="F96" i="3"/>
  <c r="E217" i="32"/>
  <c r="C217" i="32"/>
  <c r="D217" i="32"/>
  <c r="I217" i="32"/>
  <c r="H217" i="32"/>
  <c r="G217" i="32"/>
  <c r="F218" i="32"/>
  <c r="B218" i="32"/>
  <c r="A219" i="32"/>
  <c r="G30" i="2"/>
  <c r="J30" i="2"/>
  <c r="D30" i="2"/>
  <c r="B31" i="2"/>
  <c r="E31" i="2"/>
  <c r="C30" i="2"/>
  <c r="A32" i="2"/>
  <c r="H32" i="2" s="1"/>
  <c r="BS84" i="24"/>
  <c r="BV84" i="24"/>
  <c r="BS83" i="24"/>
  <c r="BV83" i="24"/>
  <c r="BV82" i="24"/>
  <c r="BS82" i="24"/>
  <c r="BS81" i="24"/>
  <c r="BV81" i="24"/>
  <c r="AM85" i="24"/>
  <c r="E99" i="24"/>
  <c r="AV85" i="24"/>
  <c r="AS85" i="24"/>
  <c r="AP85" i="24"/>
  <c r="K99" i="24"/>
  <c r="H99" i="24"/>
  <c r="AG85" i="24"/>
  <c r="AJ85" i="24"/>
  <c r="B99" i="24"/>
  <c r="K35" i="14"/>
  <c r="L35" i="14" s="1"/>
  <c r="H18" i="25"/>
  <c r="I18" i="25" s="1"/>
  <c r="E43" i="12"/>
  <c r="F43" i="12" s="1"/>
  <c r="Q43" i="12"/>
  <c r="R43" i="12" s="1"/>
  <c r="B17" i="26"/>
  <c r="C17" i="26" s="1"/>
  <c r="E17" i="26"/>
  <c r="F17" i="26" s="1"/>
  <c r="E17" i="28"/>
  <c r="B43" i="12"/>
  <c r="C43" i="12" s="1"/>
  <c r="Q35" i="14"/>
  <c r="R35" i="14" s="1"/>
  <c r="H43" i="12"/>
  <c r="I43" i="12" s="1"/>
  <c r="E94" i="24"/>
  <c r="BS80" i="24"/>
  <c r="AG80" i="24"/>
  <c r="BV80" i="24"/>
  <c r="K94" i="24"/>
  <c r="AV80" i="24"/>
  <c r="AS80" i="24"/>
  <c r="N43" i="12"/>
  <c r="O43" i="12" s="1"/>
  <c r="K43" i="12"/>
  <c r="L43" i="12" s="1"/>
  <c r="H35" i="14"/>
  <c r="I35" i="14" s="1"/>
  <c r="AP80" i="24"/>
  <c r="AJ80" i="24"/>
  <c r="B17" i="28"/>
  <c r="B94" i="24"/>
  <c r="B18" i="25"/>
  <c r="C18" i="25" s="1"/>
  <c r="N35" i="14"/>
  <c r="O35" i="14" s="1"/>
  <c r="AM80" i="24"/>
  <c r="B35" i="14"/>
  <c r="C35" i="14" s="1"/>
  <c r="E18" i="25"/>
  <c r="F18" i="25" s="1"/>
  <c r="H94" i="24"/>
  <c r="E35" i="14"/>
  <c r="F35" i="14" s="1"/>
  <c r="I243" i="10" l="1"/>
  <c r="J243" i="10"/>
  <c r="M243" i="10"/>
  <c r="N243" i="10"/>
  <c r="L243" i="10"/>
  <c r="G243" i="10"/>
  <c r="C243" i="10"/>
  <c r="D243" i="10"/>
  <c r="F243" i="10"/>
  <c r="H244" i="10"/>
  <c r="K244" i="10"/>
  <c r="A245" i="10"/>
  <c r="E244" i="10"/>
  <c r="B244" i="10"/>
  <c r="A231" i="9"/>
  <c r="B230" i="9"/>
  <c r="E230" i="9"/>
  <c r="F229" i="9"/>
  <c r="H229" i="9"/>
  <c r="G229" i="9"/>
  <c r="C229" i="9"/>
  <c r="D229" i="9"/>
  <c r="G247" i="8"/>
  <c r="C247" i="8"/>
  <c r="N247" i="8"/>
  <c r="D247" i="8"/>
  <c r="F247" i="8"/>
  <c r="I247" i="8"/>
  <c r="J247" i="8"/>
  <c r="L247" i="8"/>
  <c r="M247" i="8"/>
  <c r="A249" i="8"/>
  <c r="E248" i="8"/>
  <c r="H248" i="8"/>
  <c r="K248" i="8"/>
  <c r="B248" i="8"/>
  <c r="H219" i="5"/>
  <c r="G219" i="5"/>
  <c r="F219" i="5"/>
  <c r="A221" i="5"/>
  <c r="E220" i="5"/>
  <c r="B220" i="5"/>
  <c r="D219" i="5"/>
  <c r="C219" i="5"/>
  <c r="F97" i="3"/>
  <c r="G97" i="3"/>
  <c r="E98" i="3"/>
  <c r="A99" i="3"/>
  <c r="B98" i="3"/>
  <c r="D97" i="3"/>
  <c r="C97" i="3"/>
  <c r="H97" i="3"/>
  <c r="B219" i="32"/>
  <c r="F219" i="32"/>
  <c r="A220" i="32"/>
  <c r="E218" i="32"/>
  <c r="C218" i="32"/>
  <c r="D218" i="32"/>
  <c r="I218" i="32"/>
  <c r="H218" i="32"/>
  <c r="G218" i="32"/>
  <c r="F35" i="3"/>
  <c r="G35" i="3"/>
  <c r="G31" i="2"/>
  <c r="J31" i="2"/>
  <c r="D31" i="2"/>
  <c r="B32" i="2"/>
  <c r="E32" i="2"/>
  <c r="A33" i="2"/>
  <c r="H33" i="2" s="1"/>
  <c r="C31" i="2"/>
  <c r="T35" i="14"/>
  <c r="T43" i="12"/>
  <c r="K18" i="25"/>
  <c r="B245" i="10" l="1"/>
  <c r="E245" i="10"/>
  <c r="H245" i="10"/>
  <c r="K245" i="10"/>
  <c r="A246" i="10"/>
  <c r="J244" i="10"/>
  <c r="L244" i="10"/>
  <c r="M244" i="10"/>
  <c r="N244" i="10"/>
  <c r="F244" i="10"/>
  <c r="G244" i="10"/>
  <c r="I244" i="10"/>
  <c r="C244" i="10"/>
  <c r="D244" i="10"/>
  <c r="G230" i="9"/>
  <c r="H230" i="9"/>
  <c r="F230" i="9"/>
  <c r="C230" i="9"/>
  <c r="D230" i="9"/>
  <c r="E231" i="9"/>
  <c r="B231" i="9"/>
  <c r="A232" i="9"/>
  <c r="F248" i="8"/>
  <c r="G248" i="8"/>
  <c r="J248" i="8"/>
  <c r="C248" i="8"/>
  <c r="D248" i="8"/>
  <c r="I248" i="8"/>
  <c r="M248" i="8"/>
  <c r="N248" i="8"/>
  <c r="L248" i="8"/>
  <c r="B249" i="8"/>
  <c r="A250" i="8"/>
  <c r="E249" i="8"/>
  <c r="K249" i="8"/>
  <c r="H249" i="8"/>
  <c r="F220" i="5"/>
  <c r="G220" i="5"/>
  <c r="H220" i="5"/>
  <c r="E221" i="5"/>
  <c r="A222" i="5"/>
  <c r="B221" i="5"/>
  <c r="D220" i="5"/>
  <c r="C220" i="5"/>
  <c r="D98" i="3"/>
  <c r="C98" i="3"/>
  <c r="H98" i="3"/>
  <c r="B99" i="3"/>
  <c r="E99" i="3"/>
  <c r="A100" i="3"/>
  <c r="F98" i="3"/>
  <c r="G98" i="3"/>
  <c r="A221" i="32"/>
  <c r="B220" i="32"/>
  <c r="F220" i="32"/>
  <c r="I219" i="32"/>
  <c r="H219" i="32"/>
  <c r="G219" i="32"/>
  <c r="D219" i="32"/>
  <c r="E219" i="32"/>
  <c r="C219" i="32"/>
  <c r="H35" i="3"/>
  <c r="G32" i="2"/>
  <c r="J32" i="2"/>
  <c r="D32" i="2"/>
  <c r="B33" i="2"/>
  <c r="E33" i="2"/>
  <c r="C32" i="2"/>
  <c r="A34" i="2"/>
  <c r="H34" i="2" s="1"/>
  <c r="H17" i="26"/>
  <c r="C2" i="29" a="1"/>
  <c r="C14" i="29" a="1"/>
  <c r="C6" i="29" a="1"/>
  <c r="C15" i="29" a="1"/>
  <c r="C12" i="29" a="1"/>
  <c r="C9" i="29" a="1"/>
  <c r="C5" i="29" a="1"/>
  <c r="C11" i="29" a="1"/>
  <c r="C7" i="29" a="1"/>
  <c r="C10" i="29" a="1"/>
  <c r="C8" i="29" a="1"/>
  <c r="C4" i="29" a="1"/>
  <c r="C3" i="29" a="1"/>
  <c r="C16" i="29" a="1"/>
  <c r="H246" i="10" l="1"/>
  <c r="K246" i="10"/>
  <c r="A247" i="10"/>
  <c r="B246" i="10"/>
  <c r="E246" i="10"/>
  <c r="C245" i="10"/>
  <c r="D245" i="10"/>
  <c r="G245" i="10"/>
  <c r="I245" i="10"/>
  <c r="F245" i="10"/>
  <c r="J245" i="10"/>
  <c r="L245" i="10"/>
  <c r="M245" i="10"/>
  <c r="N245" i="10"/>
  <c r="C231" i="9"/>
  <c r="D231" i="9"/>
  <c r="G231" i="9"/>
  <c r="H231" i="9"/>
  <c r="F231" i="9"/>
  <c r="A233" i="9"/>
  <c r="B232" i="9"/>
  <c r="E232" i="9"/>
  <c r="C249" i="8"/>
  <c r="N249" i="8"/>
  <c r="L249" i="8"/>
  <c r="M249" i="8"/>
  <c r="F249" i="8"/>
  <c r="I249" i="8"/>
  <c r="J249" i="8"/>
  <c r="G249" i="8"/>
  <c r="D249" i="8"/>
  <c r="B250" i="8"/>
  <c r="K250" i="8"/>
  <c r="E250" i="8"/>
  <c r="H250" i="8"/>
  <c r="A251" i="8"/>
  <c r="A223" i="5"/>
  <c r="E222" i="5"/>
  <c r="B222" i="5"/>
  <c r="H221" i="5"/>
  <c r="G221" i="5"/>
  <c r="F221" i="5"/>
  <c r="C221" i="5"/>
  <c r="D221" i="5"/>
  <c r="F99" i="3"/>
  <c r="G99" i="3"/>
  <c r="D99" i="3"/>
  <c r="H99" i="3"/>
  <c r="C99" i="3"/>
  <c r="E100" i="3"/>
  <c r="A101" i="3"/>
  <c r="B100" i="3"/>
  <c r="H220" i="32"/>
  <c r="G220" i="32"/>
  <c r="I220" i="32"/>
  <c r="E220" i="32"/>
  <c r="D220" i="32"/>
  <c r="C220" i="32"/>
  <c r="F221" i="32"/>
  <c r="B221" i="32"/>
  <c r="A222" i="32"/>
  <c r="G33" i="2"/>
  <c r="J33" i="2"/>
  <c r="D33" i="2"/>
  <c r="B34" i="2"/>
  <c r="E34" i="2"/>
  <c r="C33" i="2"/>
  <c r="A35" i="2"/>
  <c r="H35" i="2" s="1"/>
  <c r="N34" i="14"/>
  <c r="O34" i="14" s="1"/>
  <c r="E42" i="12"/>
  <c r="F42" i="12" s="1"/>
  <c r="K34" i="14"/>
  <c r="L34" i="14" s="1"/>
  <c r="K42" i="12"/>
  <c r="L42" i="12" s="1"/>
  <c r="E16" i="26"/>
  <c r="F16" i="26" s="1"/>
  <c r="N42" i="12"/>
  <c r="O42" i="12" s="1"/>
  <c r="B17" i="25"/>
  <c r="C17" i="25" s="1"/>
  <c r="H34" i="14"/>
  <c r="I34" i="14" s="1"/>
  <c r="AJ79" i="24"/>
  <c r="AP79" i="24"/>
  <c r="AS79" i="24"/>
  <c r="C15" i="29"/>
  <c r="C14" i="29"/>
  <c r="C10" i="29"/>
  <c r="C5" i="29"/>
  <c r="C16" i="29"/>
  <c r="C12" i="29"/>
  <c r="C8" i="29"/>
  <c r="C6" i="29"/>
  <c r="C4" i="29"/>
  <c r="C11" i="29"/>
  <c r="C9" i="29"/>
  <c r="C7" i="29"/>
  <c r="C3" i="29"/>
  <c r="C2" i="29"/>
  <c r="AV79" i="24"/>
  <c r="AG79" i="24"/>
  <c r="B42" i="12"/>
  <c r="C42" i="12" s="1"/>
  <c r="BS79" i="24"/>
  <c r="E93" i="24"/>
  <c r="B93" i="24"/>
  <c r="Q42" i="12"/>
  <c r="R42" i="12" s="1"/>
  <c r="H93" i="24"/>
  <c r="K93" i="24"/>
  <c r="N246" i="10" l="1"/>
  <c r="M246" i="10"/>
  <c r="G246" i="10"/>
  <c r="I246" i="10"/>
  <c r="L246" i="10"/>
  <c r="C246" i="10"/>
  <c r="D246" i="10"/>
  <c r="F246" i="10"/>
  <c r="J246" i="10"/>
  <c r="E247" i="10"/>
  <c r="H247" i="10"/>
  <c r="B247" i="10"/>
  <c r="K247" i="10"/>
  <c r="A248" i="10"/>
  <c r="G232" i="9"/>
  <c r="F232" i="9"/>
  <c r="H232" i="9"/>
  <c r="C232" i="9"/>
  <c r="D232" i="9"/>
  <c r="B233" i="9"/>
  <c r="E233" i="9"/>
  <c r="A234" i="9"/>
  <c r="M250" i="8"/>
  <c r="N250" i="8"/>
  <c r="C250" i="8"/>
  <c r="J250" i="8"/>
  <c r="L250" i="8"/>
  <c r="D250" i="8"/>
  <c r="F250" i="8"/>
  <c r="G250" i="8"/>
  <c r="I250" i="8"/>
  <c r="E251" i="8"/>
  <c r="A252" i="8"/>
  <c r="B251" i="8"/>
  <c r="H251" i="8"/>
  <c r="K251" i="8"/>
  <c r="C222" i="5"/>
  <c r="D222" i="5"/>
  <c r="F222" i="5"/>
  <c r="G222" i="5"/>
  <c r="H222" i="5"/>
  <c r="B223" i="5"/>
  <c r="A224" i="5"/>
  <c r="E223" i="5"/>
  <c r="D100" i="3"/>
  <c r="C100" i="3"/>
  <c r="H100" i="3"/>
  <c r="B101" i="3"/>
  <c r="E101" i="3"/>
  <c r="A102" i="3"/>
  <c r="G100" i="3"/>
  <c r="F100" i="3"/>
  <c r="F222" i="32"/>
  <c r="A223" i="32"/>
  <c r="B222" i="32"/>
  <c r="I221" i="32"/>
  <c r="H221" i="32"/>
  <c r="G221" i="32"/>
  <c r="D221" i="32"/>
  <c r="C221" i="32"/>
  <c r="E221" i="32"/>
  <c r="G34" i="2"/>
  <c r="J34" i="2"/>
  <c r="D34" i="2"/>
  <c r="B35" i="2"/>
  <c r="E35" i="2"/>
  <c r="C34" i="2"/>
  <c r="A36" i="2"/>
  <c r="H36" i="2" s="1"/>
  <c r="C247" i="10" l="1"/>
  <c r="D247" i="10"/>
  <c r="G247" i="10"/>
  <c r="I247" i="10"/>
  <c r="L247" i="10"/>
  <c r="F247" i="10"/>
  <c r="M247" i="10"/>
  <c r="J247" i="10"/>
  <c r="N247" i="10"/>
  <c r="H248" i="10"/>
  <c r="K248" i="10"/>
  <c r="A249" i="10"/>
  <c r="B248" i="10"/>
  <c r="E248" i="10"/>
  <c r="C233" i="9"/>
  <c r="D233" i="9"/>
  <c r="F233" i="9"/>
  <c r="G233" i="9"/>
  <c r="H233" i="9"/>
  <c r="A235" i="9"/>
  <c r="B234" i="9"/>
  <c r="E234" i="9"/>
  <c r="F251" i="8"/>
  <c r="C251" i="8"/>
  <c r="G251" i="8"/>
  <c r="M251" i="8"/>
  <c r="N251" i="8"/>
  <c r="J251" i="8"/>
  <c r="D251" i="8"/>
  <c r="I251" i="8"/>
  <c r="L251" i="8"/>
  <c r="K252" i="8"/>
  <c r="B252" i="8"/>
  <c r="E252" i="8"/>
  <c r="A253" i="8"/>
  <c r="H252" i="8"/>
  <c r="C223" i="5"/>
  <c r="D223" i="5"/>
  <c r="H223" i="5"/>
  <c r="G223" i="5"/>
  <c r="F223" i="5"/>
  <c r="B224" i="5"/>
  <c r="A225" i="5"/>
  <c r="E224" i="5"/>
  <c r="F101" i="3"/>
  <c r="G101" i="3"/>
  <c r="C101" i="3"/>
  <c r="H101" i="3"/>
  <c r="D101" i="3"/>
  <c r="B102" i="3"/>
  <c r="E102" i="3"/>
  <c r="A103" i="3"/>
  <c r="E222" i="32"/>
  <c r="D222" i="32"/>
  <c r="C222" i="32"/>
  <c r="A224" i="32"/>
  <c r="F223" i="32"/>
  <c r="B223" i="32"/>
  <c r="H222" i="32"/>
  <c r="I222" i="32"/>
  <c r="G222" i="32"/>
  <c r="G35" i="2"/>
  <c r="J35" i="2"/>
  <c r="D35" i="2"/>
  <c r="B36" i="2"/>
  <c r="E36" i="2"/>
  <c r="A37" i="2"/>
  <c r="H37" i="2" s="1"/>
  <c r="C35" i="2"/>
  <c r="I35" i="2"/>
  <c r="B22" i="28"/>
  <c r="Q34" i="14"/>
  <c r="R34" i="14" s="1"/>
  <c r="E17" i="25"/>
  <c r="F17" i="25" s="1"/>
  <c r="E249" i="10" l="1"/>
  <c r="A250" i="10"/>
  <c r="H249" i="10"/>
  <c r="K249" i="10"/>
  <c r="B249" i="10"/>
  <c r="G248" i="10"/>
  <c r="I248" i="10"/>
  <c r="L248" i="10"/>
  <c r="M248" i="10"/>
  <c r="F248" i="10"/>
  <c r="N248" i="10"/>
  <c r="J248" i="10"/>
  <c r="D248" i="10"/>
  <c r="C248" i="10"/>
  <c r="G234" i="9"/>
  <c r="H234" i="9"/>
  <c r="F234" i="9"/>
  <c r="C234" i="9"/>
  <c r="D234" i="9"/>
  <c r="E235" i="9"/>
  <c r="B235" i="9"/>
  <c r="A236" i="9"/>
  <c r="E253" i="8"/>
  <c r="K253" i="8"/>
  <c r="B253" i="8"/>
  <c r="H253" i="8"/>
  <c r="A254" i="8"/>
  <c r="F252" i="8"/>
  <c r="G252" i="8"/>
  <c r="L252" i="8"/>
  <c r="M252" i="8"/>
  <c r="N252" i="8"/>
  <c r="D252" i="8"/>
  <c r="J252" i="8"/>
  <c r="I252" i="8"/>
  <c r="C252" i="8"/>
  <c r="G224" i="5"/>
  <c r="F224" i="5"/>
  <c r="H224" i="5"/>
  <c r="E225" i="5"/>
  <c r="A226" i="5"/>
  <c r="B225" i="5"/>
  <c r="C224" i="5"/>
  <c r="D224" i="5"/>
  <c r="C102" i="3"/>
  <c r="D102" i="3"/>
  <c r="H102" i="3"/>
  <c r="B103" i="3"/>
  <c r="E103" i="3"/>
  <c r="A104" i="3"/>
  <c r="F102" i="3"/>
  <c r="G102" i="3"/>
  <c r="F224" i="32"/>
  <c r="A225" i="32"/>
  <c r="B224" i="32"/>
  <c r="E223" i="32"/>
  <c r="D223" i="32"/>
  <c r="C223" i="32"/>
  <c r="G223" i="32"/>
  <c r="I223" i="32"/>
  <c r="H223" i="32"/>
  <c r="G36" i="2"/>
  <c r="J36" i="2"/>
  <c r="D36" i="2"/>
  <c r="B37" i="2"/>
  <c r="E37" i="2"/>
  <c r="C36" i="2"/>
  <c r="I36" i="2"/>
  <c r="F36" i="2"/>
  <c r="A38" i="2"/>
  <c r="H38" i="2" s="1"/>
  <c r="E22" i="28"/>
  <c r="E34" i="14"/>
  <c r="F34" i="14" s="1"/>
  <c r="D249" i="10" l="1"/>
  <c r="I249" i="10"/>
  <c r="J249" i="10"/>
  <c r="M249" i="10"/>
  <c r="N249" i="10"/>
  <c r="G249" i="10"/>
  <c r="C249" i="10"/>
  <c r="F249" i="10"/>
  <c r="L249" i="10"/>
  <c r="B250" i="10"/>
  <c r="E250" i="10"/>
  <c r="H250" i="10"/>
  <c r="K250" i="10"/>
  <c r="A251" i="10"/>
  <c r="C235" i="9"/>
  <c r="D235" i="9"/>
  <c r="B236" i="9"/>
  <c r="A237" i="9"/>
  <c r="E236" i="9"/>
  <c r="F235" i="9"/>
  <c r="G235" i="9"/>
  <c r="H235" i="9"/>
  <c r="K254" i="8"/>
  <c r="H254" i="8"/>
  <c r="B254" i="8"/>
  <c r="E254" i="8"/>
  <c r="A255" i="8"/>
  <c r="I253" i="8"/>
  <c r="J253" i="8"/>
  <c r="F253" i="8"/>
  <c r="C253" i="8"/>
  <c r="G253" i="8"/>
  <c r="D253" i="8"/>
  <c r="L253" i="8"/>
  <c r="N253" i="8"/>
  <c r="M253" i="8"/>
  <c r="F225" i="5"/>
  <c r="H225" i="5"/>
  <c r="G225" i="5"/>
  <c r="C225" i="5"/>
  <c r="D225" i="5"/>
  <c r="A227" i="5"/>
  <c r="B226" i="5"/>
  <c r="E226" i="5"/>
  <c r="F103" i="3"/>
  <c r="G103" i="3"/>
  <c r="C103" i="3"/>
  <c r="H103" i="3"/>
  <c r="D103" i="3"/>
  <c r="E104" i="3"/>
  <c r="A105" i="3"/>
  <c r="B104" i="3"/>
  <c r="E224" i="32"/>
  <c r="C224" i="32"/>
  <c r="D224" i="32"/>
  <c r="B225" i="32"/>
  <c r="A226" i="32"/>
  <c r="F225" i="32"/>
  <c r="I224" i="32"/>
  <c r="H224" i="32"/>
  <c r="G224" i="32"/>
  <c r="G37" i="2"/>
  <c r="J37" i="2"/>
  <c r="D37" i="2"/>
  <c r="B38" i="2"/>
  <c r="E38" i="2"/>
  <c r="K36" i="2"/>
  <c r="A39" i="2"/>
  <c r="H39" i="2" s="1"/>
  <c r="C37" i="2"/>
  <c r="F37" i="2"/>
  <c r="I37" i="2"/>
  <c r="H42" i="12"/>
  <c r="AM79" i="24"/>
  <c r="F35" i="2"/>
  <c r="K35" i="2" s="1"/>
  <c r="B34" i="14"/>
  <c r="B16" i="26"/>
  <c r="BV79" i="24"/>
  <c r="B16" i="28"/>
  <c r="E16" i="28"/>
  <c r="H17" i="25"/>
  <c r="C5" i="28"/>
  <c r="B5" i="28"/>
  <c r="H251" i="10" l="1"/>
  <c r="A252" i="10"/>
  <c r="E251" i="10"/>
  <c r="B251" i="10"/>
  <c r="K251" i="10"/>
  <c r="C250" i="10"/>
  <c r="D250" i="10"/>
  <c r="F250" i="10"/>
  <c r="G250" i="10"/>
  <c r="I250" i="10"/>
  <c r="J250" i="10"/>
  <c r="L250" i="10"/>
  <c r="M250" i="10"/>
  <c r="N250" i="10"/>
  <c r="G236" i="9"/>
  <c r="H236" i="9"/>
  <c r="F236" i="9"/>
  <c r="B237" i="9"/>
  <c r="A238" i="9"/>
  <c r="E237" i="9"/>
  <c r="C236" i="9"/>
  <c r="D236" i="9"/>
  <c r="L254" i="8"/>
  <c r="M254" i="8"/>
  <c r="D254" i="8"/>
  <c r="J254" i="8"/>
  <c r="N254" i="8"/>
  <c r="F254" i="8"/>
  <c r="G254" i="8"/>
  <c r="I254" i="8"/>
  <c r="C254" i="8"/>
  <c r="K255" i="8"/>
  <c r="H255" i="8"/>
  <c r="A256" i="8"/>
  <c r="E255" i="8"/>
  <c r="B255" i="8"/>
  <c r="D226" i="5"/>
  <c r="C226" i="5"/>
  <c r="H226" i="5"/>
  <c r="F226" i="5"/>
  <c r="G226" i="5"/>
  <c r="A228" i="5"/>
  <c r="B227" i="5"/>
  <c r="E227" i="5"/>
  <c r="H104" i="3"/>
  <c r="C104" i="3"/>
  <c r="D104" i="3"/>
  <c r="B105" i="3"/>
  <c r="A106" i="3"/>
  <c r="E105" i="3"/>
  <c r="G104" i="3"/>
  <c r="F104" i="3"/>
  <c r="F226" i="32"/>
  <c r="B226" i="32"/>
  <c r="A227" i="32"/>
  <c r="E225" i="32"/>
  <c r="C225" i="32"/>
  <c r="D225" i="32"/>
  <c r="I225" i="32"/>
  <c r="H225" i="32"/>
  <c r="G225" i="32"/>
  <c r="F34" i="3"/>
  <c r="G34" i="3"/>
  <c r="G38" i="2"/>
  <c r="J38" i="2"/>
  <c r="D38" i="2"/>
  <c r="B39" i="2"/>
  <c r="E39" i="2"/>
  <c r="K37" i="2"/>
  <c r="A40" i="2"/>
  <c r="H40" i="2" s="1"/>
  <c r="F38" i="2"/>
  <c r="C38" i="2"/>
  <c r="I38" i="2"/>
  <c r="I17" i="25"/>
  <c r="K17" i="25" s="1"/>
  <c r="C16" i="26"/>
  <c r="H16" i="26" s="1"/>
  <c r="C34" i="14"/>
  <c r="T34" i="14" s="1"/>
  <c r="I42" i="12"/>
  <c r="T42" i="12" s="1"/>
  <c r="E22" i="26"/>
  <c r="F22" i="26" s="1"/>
  <c r="B22" i="26"/>
  <c r="C22" i="26" s="1"/>
  <c r="AV78" i="24"/>
  <c r="AS78" i="24"/>
  <c r="K41" i="12"/>
  <c r="L41" i="12" s="1"/>
  <c r="AJ78" i="24"/>
  <c r="E92" i="24"/>
  <c r="BS78" i="24"/>
  <c r="E15" i="26"/>
  <c r="H41" i="12"/>
  <c r="I41" i="12" s="1"/>
  <c r="H92" i="24"/>
  <c r="B41" i="12"/>
  <c r="C41" i="12" s="1"/>
  <c r="B16" i="25"/>
  <c r="C16" i="25" s="1"/>
  <c r="N41" i="12"/>
  <c r="O41" i="12" s="1"/>
  <c r="H33" i="14"/>
  <c r="I33" i="14" s="1"/>
  <c r="E16" i="25"/>
  <c r="F16" i="25" s="1"/>
  <c r="Q33" i="14"/>
  <c r="R33" i="14" s="1"/>
  <c r="E41" i="12"/>
  <c r="F41" i="12" s="1"/>
  <c r="F34" i="2"/>
  <c r="AM78" i="24"/>
  <c r="N33" i="14"/>
  <c r="O33" i="14" s="1"/>
  <c r="H16" i="25"/>
  <c r="I16" i="25" s="1"/>
  <c r="I34" i="2"/>
  <c r="B15" i="28"/>
  <c r="E33" i="14"/>
  <c r="F33" i="14" s="1"/>
  <c r="AP78" i="24"/>
  <c r="BV78" i="24"/>
  <c r="B92" i="24"/>
  <c r="B15" i="26"/>
  <c r="AG78" i="24"/>
  <c r="B33" i="14"/>
  <c r="C33" i="14" s="1"/>
  <c r="Q41" i="12"/>
  <c r="R41" i="12" s="1"/>
  <c r="K33" i="14"/>
  <c r="L33" i="14" s="1"/>
  <c r="K92" i="24"/>
  <c r="E15" i="28"/>
  <c r="E14" i="28"/>
  <c r="B14" i="28"/>
  <c r="J251" i="10" l="1"/>
  <c r="L251" i="10"/>
  <c r="M251" i="10"/>
  <c r="N251" i="10"/>
  <c r="C251" i="10"/>
  <c r="G251" i="10"/>
  <c r="F251" i="10"/>
  <c r="D251" i="10"/>
  <c r="I251" i="10"/>
  <c r="B252" i="10"/>
  <c r="E252" i="10"/>
  <c r="H252" i="10"/>
  <c r="K252" i="10"/>
  <c r="A253" i="10"/>
  <c r="F237" i="9"/>
  <c r="G237" i="9"/>
  <c r="H237" i="9"/>
  <c r="A239" i="9"/>
  <c r="E238" i="9"/>
  <c r="B238" i="9"/>
  <c r="C237" i="9"/>
  <c r="D237" i="9"/>
  <c r="M255" i="8"/>
  <c r="N255" i="8"/>
  <c r="L255" i="8"/>
  <c r="I255" i="8"/>
  <c r="J255" i="8"/>
  <c r="C255" i="8"/>
  <c r="D255" i="8"/>
  <c r="F255" i="8"/>
  <c r="G255" i="8"/>
  <c r="A257" i="8"/>
  <c r="B256" i="8"/>
  <c r="E256" i="8"/>
  <c r="H256" i="8"/>
  <c r="K256" i="8"/>
  <c r="A229" i="5"/>
  <c r="B228" i="5"/>
  <c r="E228" i="5"/>
  <c r="D227" i="5"/>
  <c r="C227" i="5"/>
  <c r="F227" i="5"/>
  <c r="G227" i="5"/>
  <c r="H227" i="5"/>
  <c r="B106" i="3"/>
  <c r="A107" i="3"/>
  <c r="E106" i="3"/>
  <c r="D105" i="3"/>
  <c r="C105" i="3"/>
  <c r="H105" i="3"/>
  <c r="G105" i="3"/>
  <c r="F105" i="3"/>
  <c r="F227" i="32"/>
  <c r="A228" i="32"/>
  <c r="B227" i="32"/>
  <c r="D226" i="32"/>
  <c r="C226" i="32"/>
  <c r="E226" i="32"/>
  <c r="G226" i="32"/>
  <c r="H226" i="32"/>
  <c r="I226" i="32"/>
  <c r="H34" i="3"/>
  <c r="F33" i="3"/>
  <c r="G33" i="3"/>
  <c r="G39" i="2"/>
  <c r="J39" i="2"/>
  <c r="D39" i="2"/>
  <c r="B40" i="2"/>
  <c r="E40" i="2"/>
  <c r="K38" i="2"/>
  <c r="A41" i="2"/>
  <c r="H41" i="2" s="1"/>
  <c r="C39" i="2"/>
  <c r="F39" i="2"/>
  <c r="I39" i="2"/>
  <c r="K34" i="2"/>
  <c r="D21" i="28"/>
  <c r="D22" i="28"/>
  <c r="C21" i="28"/>
  <c r="C22" i="28"/>
  <c r="G21" i="28"/>
  <c r="G22" i="28"/>
  <c r="F21" i="28"/>
  <c r="F22" i="28"/>
  <c r="F16" i="28"/>
  <c r="G20" i="28"/>
  <c r="F20" i="28"/>
  <c r="D20" i="28"/>
  <c r="C20" i="28"/>
  <c r="G16" i="28"/>
  <c r="G19" i="28"/>
  <c r="G18" i="28"/>
  <c r="G17" i="28"/>
  <c r="F19" i="28"/>
  <c r="F18" i="28"/>
  <c r="F17" i="28"/>
  <c r="D16" i="28"/>
  <c r="D17" i="28"/>
  <c r="D19" i="28"/>
  <c r="D18" i="28"/>
  <c r="C19" i="28"/>
  <c r="C18" i="28"/>
  <c r="C17" i="28"/>
  <c r="C16" i="28"/>
  <c r="K16" i="25"/>
  <c r="T33" i="14"/>
  <c r="T41" i="12"/>
  <c r="H22" i="26"/>
  <c r="G15" i="28"/>
  <c r="D15" i="28"/>
  <c r="A254" i="10" l="1"/>
  <c r="H253" i="10"/>
  <c r="K253" i="10"/>
  <c r="E253" i="10"/>
  <c r="B253" i="10"/>
  <c r="G252" i="10"/>
  <c r="I252" i="10"/>
  <c r="J252" i="10"/>
  <c r="L252" i="10"/>
  <c r="M252" i="10"/>
  <c r="N252" i="10"/>
  <c r="D252" i="10"/>
  <c r="F252" i="10"/>
  <c r="C252" i="10"/>
  <c r="C238" i="9"/>
  <c r="D238" i="9"/>
  <c r="F238" i="9"/>
  <c r="G238" i="9"/>
  <c r="H238" i="9"/>
  <c r="E239" i="9"/>
  <c r="A240" i="9"/>
  <c r="B239" i="9"/>
  <c r="E257" i="8"/>
  <c r="B257" i="8"/>
  <c r="H257" i="8"/>
  <c r="K257" i="8"/>
  <c r="A258" i="8"/>
  <c r="C256" i="8"/>
  <c r="D256" i="8"/>
  <c r="M256" i="8"/>
  <c r="N256" i="8"/>
  <c r="F256" i="8"/>
  <c r="G256" i="8"/>
  <c r="J256" i="8"/>
  <c r="I256" i="8"/>
  <c r="L256" i="8"/>
  <c r="F228" i="5"/>
  <c r="G228" i="5"/>
  <c r="H228" i="5"/>
  <c r="D228" i="5"/>
  <c r="C228" i="5"/>
  <c r="A230" i="5"/>
  <c r="E229" i="5"/>
  <c r="B229" i="5"/>
  <c r="F106" i="3"/>
  <c r="G106" i="3"/>
  <c r="E107" i="3"/>
  <c r="A108" i="3"/>
  <c r="B107" i="3"/>
  <c r="H106" i="3"/>
  <c r="C106" i="3"/>
  <c r="D106" i="3"/>
  <c r="E227" i="32"/>
  <c r="D227" i="32"/>
  <c r="C227" i="32"/>
  <c r="F228" i="32"/>
  <c r="B228" i="32"/>
  <c r="A229" i="32"/>
  <c r="I227" i="32"/>
  <c r="H227" i="32"/>
  <c r="G227" i="32"/>
  <c r="H33" i="3"/>
  <c r="G40" i="2"/>
  <c r="J40" i="2"/>
  <c r="D40" i="2"/>
  <c r="B41" i="2"/>
  <c r="E41" i="2"/>
  <c r="K39" i="2"/>
  <c r="A42" i="2"/>
  <c r="A43" i="2" s="1"/>
  <c r="F40" i="2"/>
  <c r="C40" i="2"/>
  <c r="I40" i="2"/>
  <c r="H21" i="28"/>
  <c r="H22" i="28"/>
  <c r="H20" i="28"/>
  <c r="H19" i="28"/>
  <c r="H18" i="28"/>
  <c r="H17" i="28"/>
  <c r="H16" i="28"/>
  <c r="C15" i="28"/>
  <c r="F15" i="28"/>
  <c r="L253" i="10" l="1"/>
  <c r="I253" i="10"/>
  <c r="J253" i="10"/>
  <c r="M253" i="10"/>
  <c r="N253" i="10"/>
  <c r="C253" i="10"/>
  <c r="D253" i="10"/>
  <c r="F253" i="10"/>
  <c r="G253" i="10"/>
  <c r="H254" i="10"/>
  <c r="K254" i="10"/>
  <c r="B254" i="10"/>
  <c r="E254" i="10"/>
  <c r="A255" i="10"/>
  <c r="F239" i="9"/>
  <c r="G239" i="9"/>
  <c r="H239" i="9"/>
  <c r="A241" i="9"/>
  <c r="B240" i="9"/>
  <c r="E240" i="9"/>
  <c r="D239" i="9"/>
  <c r="C239" i="9"/>
  <c r="D257" i="8"/>
  <c r="C257" i="8"/>
  <c r="G257" i="8"/>
  <c r="N257" i="8"/>
  <c r="J257" i="8"/>
  <c r="L257" i="8"/>
  <c r="M257" i="8"/>
  <c r="F257" i="8"/>
  <c r="I257" i="8"/>
  <c r="E258" i="8"/>
  <c r="K258" i="8"/>
  <c r="A259" i="8"/>
  <c r="H258" i="8"/>
  <c r="B258" i="8"/>
  <c r="C229" i="5"/>
  <c r="D229" i="5"/>
  <c r="B230" i="5"/>
  <c r="A231" i="5"/>
  <c r="E230" i="5"/>
  <c r="H229" i="5"/>
  <c r="F229" i="5"/>
  <c r="G229" i="5"/>
  <c r="H107" i="3"/>
  <c r="D107" i="3"/>
  <c r="C107" i="3"/>
  <c r="E108" i="3"/>
  <c r="B108" i="3"/>
  <c r="A109" i="3"/>
  <c r="G107" i="3"/>
  <c r="F107" i="3"/>
  <c r="E228" i="32"/>
  <c r="D228" i="32"/>
  <c r="C228" i="32"/>
  <c r="H228" i="32"/>
  <c r="G228" i="32"/>
  <c r="I228" i="32"/>
  <c r="A230" i="32"/>
  <c r="F229" i="32"/>
  <c r="B229" i="32"/>
  <c r="G41" i="2"/>
  <c r="J41" i="2"/>
  <c r="D41" i="2"/>
  <c r="B43" i="2"/>
  <c r="J43" i="2" s="1"/>
  <c r="E43" i="2"/>
  <c r="H43" i="2"/>
  <c r="A44" i="2"/>
  <c r="E42" i="2"/>
  <c r="H42" i="2"/>
  <c r="B42" i="2"/>
  <c r="K40" i="2"/>
  <c r="C41" i="2"/>
  <c r="I41" i="2"/>
  <c r="F41" i="2"/>
  <c r="H15" i="28"/>
  <c r="E16" i="29" a="1"/>
  <c r="E255" i="10" l="1"/>
  <c r="H255" i="10"/>
  <c r="K255" i="10"/>
  <c r="A256" i="10"/>
  <c r="B255" i="10"/>
  <c r="G254" i="10"/>
  <c r="M254" i="10"/>
  <c r="C254" i="10"/>
  <c r="D254" i="10"/>
  <c r="F254" i="10"/>
  <c r="I254" i="10"/>
  <c r="J254" i="10"/>
  <c r="L254" i="10"/>
  <c r="N254" i="10"/>
  <c r="G240" i="9"/>
  <c r="H240" i="9"/>
  <c r="F240" i="9"/>
  <c r="C240" i="9"/>
  <c r="D240" i="9"/>
  <c r="B241" i="9"/>
  <c r="E241" i="9"/>
  <c r="A242" i="9"/>
  <c r="K259" i="8"/>
  <c r="B259" i="8"/>
  <c r="E259" i="8"/>
  <c r="H259" i="8"/>
  <c r="A260" i="8"/>
  <c r="C258" i="8"/>
  <c r="D258" i="8"/>
  <c r="F258" i="8"/>
  <c r="I258" i="8"/>
  <c r="J258" i="8"/>
  <c r="L258" i="8"/>
  <c r="M258" i="8"/>
  <c r="N258" i="8"/>
  <c r="G258" i="8"/>
  <c r="E231" i="5"/>
  <c r="B231" i="5"/>
  <c r="A232" i="5"/>
  <c r="C230" i="5"/>
  <c r="D230" i="5"/>
  <c r="F230" i="5"/>
  <c r="G230" i="5"/>
  <c r="H230" i="5"/>
  <c r="G108" i="3"/>
  <c r="F108" i="3"/>
  <c r="B109" i="3"/>
  <c r="A110" i="3"/>
  <c r="E109" i="3"/>
  <c r="C108" i="3"/>
  <c r="D108" i="3"/>
  <c r="H108" i="3"/>
  <c r="G229" i="32"/>
  <c r="I229" i="32"/>
  <c r="H229" i="32"/>
  <c r="E229" i="32"/>
  <c r="D229" i="32"/>
  <c r="C229" i="32"/>
  <c r="F230" i="32"/>
  <c r="B230" i="32"/>
  <c r="A231" i="32"/>
  <c r="G42" i="2"/>
  <c r="J42" i="2"/>
  <c r="D43" i="2"/>
  <c r="G43" i="2"/>
  <c r="D42" i="2"/>
  <c r="B44" i="2"/>
  <c r="J44" i="2" s="1"/>
  <c r="H44" i="2"/>
  <c r="E44" i="2"/>
  <c r="A45" i="2"/>
  <c r="C43" i="2"/>
  <c r="F43" i="2"/>
  <c r="I43" i="2"/>
  <c r="K43" i="2"/>
  <c r="K41" i="2"/>
  <c r="I42" i="2"/>
  <c r="F42" i="2"/>
  <c r="C42" i="2"/>
  <c r="E16" i="29"/>
  <c r="AS77" i="24"/>
  <c r="AV77" i="24"/>
  <c r="AJ77" i="24"/>
  <c r="AP77" i="24"/>
  <c r="AM77" i="24"/>
  <c r="BS77" i="24"/>
  <c r="AG77" i="24"/>
  <c r="BV77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D255" i="10" l="1"/>
  <c r="F255" i="10"/>
  <c r="I255" i="10"/>
  <c r="J255" i="10"/>
  <c r="G255" i="10"/>
  <c r="L255" i="10"/>
  <c r="N255" i="10"/>
  <c r="C255" i="10"/>
  <c r="M255" i="10"/>
  <c r="E256" i="10"/>
  <c r="B256" i="10"/>
  <c r="H256" i="10"/>
  <c r="A257" i="10"/>
  <c r="K256" i="10"/>
  <c r="F241" i="9"/>
  <c r="G241" i="9"/>
  <c r="H241" i="9"/>
  <c r="C241" i="9"/>
  <c r="D241" i="9"/>
  <c r="A243" i="9"/>
  <c r="B242" i="9"/>
  <c r="E242" i="9"/>
  <c r="H260" i="8"/>
  <c r="A261" i="8"/>
  <c r="B260" i="8"/>
  <c r="E260" i="8"/>
  <c r="K260" i="8"/>
  <c r="J259" i="8"/>
  <c r="N259" i="8"/>
  <c r="C259" i="8"/>
  <c r="F259" i="8"/>
  <c r="G259" i="8"/>
  <c r="I259" i="8"/>
  <c r="L259" i="8"/>
  <c r="M259" i="8"/>
  <c r="D259" i="8"/>
  <c r="E232" i="5"/>
  <c r="A233" i="5"/>
  <c r="B232" i="5"/>
  <c r="D231" i="5"/>
  <c r="C231" i="5"/>
  <c r="F231" i="5"/>
  <c r="G231" i="5"/>
  <c r="H231" i="5"/>
  <c r="G109" i="3"/>
  <c r="F109" i="3"/>
  <c r="E110" i="3"/>
  <c r="A111" i="3"/>
  <c r="B110" i="3"/>
  <c r="C109" i="3"/>
  <c r="H109" i="3"/>
  <c r="D109" i="3"/>
  <c r="I230" i="32"/>
  <c r="H230" i="32"/>
  <c r="G230" i="32"/>
  <c r="D230" i="32"/>
  <c r="C230" i="32"/>
  <c r="E230" i="32"/>
  <c r="A232" i="32"/>
  <c r="B231" i="32"/>
  <c r="F231" i="32"/>
  <c r="D44" i="2"/>
  <c r="G44" i="2"/>
  <c r="C44" i="2"/>
  <c r="F44" i="2"/>
  <c r="I44" i="2"/>
  <c r="K44" i="2"/>
  <c r="A46" i="2"/>
  <c r="E45" i="2"/>
  <c r="B45" i="2"/>
  <c r="J45" i="2" s="1"/>
  <c r="H45" i="2"/>
  <c r="K42" i="2"/>
  <c r="DI13" i="24"/>
  <c r="B257" i="10" l="1"/>
  <c r="A258" i="10"/>
  <c r="H257" i="10"/>
  <c r="K257" i="10"/>
  <c r="E257" i="10"/>
  <c r="L256" i="10"/>
  <c r="M256" i="10"/>
  <c r="F256" i="10"/>
  <c r="G256" i="10"/>
  <c r="C256" i="10"/>
  <c r="D256" i="10"/>
  <c r="I256" i="10"/>
  <c r="J256" i="10"/>
  <c r="N256" i="10"/>
  <c r="F242" i="9"/>
  <c r="G242" i="9"/>
  <c r="H242" i="9"/>
  <c r="C242" i="9"/>
  <c r="D242" i="9"/>
  <c r="E243" i="9"/>
  <c r="A244" i="9"/>
  <c r="B243" i="9"/>
  <c r="G260" i="8"/>
  <c r="L260" i="8"/>
  <c r="M260" i="8"/>
  <c r="N260" i="8"/>
  <c r="C260" i="8"/>
  <c r="F260" i="8"/>
  <c r="J260" i="8"/>
  <c r="D260" i="8"/>
  <c r="I260" i="8"/>
  <c r="H261" i="8"/>
  <c r="A262" i="8"/>
  <c r="B261" i="8"/>
  <c r="E261" i="8"/>
  <c r="K261" i="8"/>
  <c r="D232" i="5"/>
  <c r="C232" i="5"/>
  <c r="A234" i="5"/>
  <c r="B233" i="5"/>
  <c r="E233" i="5"/>
  <c r="F232" i="5"/>
  <c r="G232" i="5"/>
  <c r="H232" i="5"/>
  <c r="F110" i="3"/>
  <c r="G110" i="3"/>
  <c r="A112" i="3"/>
  <c r="E111" i="3"/>
  <c r="B111" i="3"/>
  <c r="H110" i="3"/>
  <c r="C110" i="3"/>
  <c r="D110" i="3"/>
  <c r="I231" i="32"/>
  <c r="H231" i="32"/>
  <c r="G231" i="32"/>
  <c r="C231" i="32"/>
  <c r="E231" i="32"/>
  <c r="D231" i="32"/>
  <c r="B232" i="32"/>
  <c r="A233" i="32"/>
  <c r="F232" i="32"/>
  <c r="D45" i="2"/>
  <c r="G45" i="2"/>
  <c r="K45" i="2"/>
  <c r="C45" i="2"/>
  <c r="F45" i="2"/>
  <c r="I45" i="2"/>
  <c r="B46" i="2"/>
  <c r="J46" i="2" s="1"/>
  <c r="H46" i="2"/>
  <c r="A47" i="2"/>
  <c r="E46" i="2"/>
  <c r="J7" i="24"/>
  <c r="I7" i="24"/>
  <c r="H7" i="24"/>
  <c r="G7" i="24"/>
  <c r="AS6" i="24"/>
  <c r="AR6" i="24"/>
  <c r="AQ6" i="24"/>
  <c r="AP6" i="24"/>
  <c r="AO6" i="24"/>
  <c r="AN6" i="24"/>
  <c r="AL5" i="24" s="1"/>
  <c r="AL6" i="24"/>
  <c r="AK6" i="24"/>
  <c r="AJ6" i="24"/>
  <c r="AH6" i="24"/>
  <c r="CH5" i="24"/>
  <c r="CG5" i="24"/>
  <c r="BT5" i="24"/>
  <c r="BS5" i="24"/>
  <c r="E258" i="10" l="1"/>
  <c r="B258" i="10"/>
  <c r="H258" i="10"/>
  <c r="K258" i="10"/>
  <c r="A259" i="10"/>
  <c r="D257" i="10"/>
  <c r="M257" i="10"/>
  <c r="N257" i="10"/>
  <c r="G257" i="10"/>
  <c r="I257" i="10"/>
  <c r="J257" i="10"/>
  <c r="L257" i="10"/>
  <c r="C257" i="10"/>
  <c r="F257" i="10"/>
  <c r="G243" i="9"/>
  <c r="H243" i="9"/>
  <c r="F243" i="9"/>
  <c r="C243" i="9"/>
  <c r="D243" i="9"/>
  <c r="B244" i="9"/>
  <c r="A245" i="9"/>
  <c r="E244" i="9"/>
  <c r="F261" i="8"/>
  <c r="G261" i="8"/>
  <c r="I261" i="8"/>
  <c r="C261" i="8"/>
  <c r="J261" i="8"/>
  <c r="D261" i="8"/>
  <c r="L261" i="8"/>
  <c r="M261" i="8"/>
  <c r="N261" i="8"/>
  <c r="K262" i="8"/>
  <c r="B262" i="8"/>
  <c r="E262" i="8"/>
  <c r="H262" i="8"/>
  <c r="A263" i="8"/>
  <c r="C233" i="5"/>
  <c r="D233" i="5"/>
  <c r="A235" i="5"/>
  <c r="B234" i="5"/>
  <c r="E234" i="5"/>
  <c r="F233" i="5"/>
  <c r="G233" i="5"/>
  <c r="H233" i="5"/>
  <c r="F111" i="3"/>
  <c r="G111" i="3"/>
  <c r="B112" i="3"/>
  <c r="A113" i="3"/>
  <c r="E112" i="3"/>
  <c r="H111" i="3"/>
  <c r="D111" i="3"/>
  <c r="C111" i="3"/>
  <c r="D232" i="32"/>
  <c r="E232" i="32"/>
  <c r="C232" i="32"/>
  <c r="H232" i="32"/>
  <c r="I232" i="32"/>
  <c r="G232" i="32"/>
  <c r="F233" i="32"/>
  <c r="B233" i="32"/>
  <c r="A234" i="32"/>
  <c r="D46" i="2"/>
  <c r="G46" i="2"/>
  <c r="E47" i="2"/>
  <c r="H47" i="2"/>
  <c r="B47" i="2"/>
  <c r="J47" i="2" s="1"/>
  <c r="A48" i="2"/>
  <c r="K46" i="2"/>
  <c r="F46" i="2"/>
  <c r="C46" i="2"/>
  <c r="I46" i="2"/>
  <c r="CL84" i="24"/>
  <c r="CL85" i="24"/>
  <c r="CL83" i="24"/>
  <c r="BU83" i="24"/>
  <c r="BU85" i="24"/>
  <c r="BU84" i="24"/>
  <c r="BX85" i="24"/>
  <c r="BX83" i="24"/>
  <c r="BX84" i="24"/>
  <c r="CI84" i="24"/>
  <c r="CI85" i="24"/>
  <c r="CI83" i="24"/>
  <c r="BU45" i="24"/>
  <c r="BU16" i="24"/>
  <c r="BU52" i="24"/>
  <c r="BU39" i="24"/>
  <c r="BU59" i="24"/>
  <c r="BU28" i="24"/>
  <c r="BU50" i="24"/>
  <c r="BU24" i="24"/>
  <c r="BU26" i="24"/>
  <c r="BU80" i="24"/>
  <c r="BU61" i="24"/>
  <c r="BU79" i="24"/>
  <c r="BU66" i="24"/>
  <c r="BU68" i="24"/>
  <c r="BU17" i="24"/>
  <c r="BU51" i="24"/>
  <c r="BU37" i="24"/>
  <c r="BU69" i="24"/>
  <c r="BU70" i="24"/>
  <c r="BU23" i="24"/>
  <c r="BU21" i="24"/>
  <c r="BU72" i="24"/>
  <c r="BU47" i="24"/>
  <c r="BU49" i="24"/>
  <c r="BU53" i="24"/>
  <c r="BU62" i="24"/>
  <c r="BU32" i="24"/>
  <c r="BU64" i="24"/>
  <c r="BU71" i="24"/>
  <c r="BU67" i="24"/>
  <c r="BU29" i="24"/>
  <c r="BU65" i="24"/>
  <c r="BU81" i="24"/>
  <c r="BU38" i="24"/>
  <c r="BU75" i="24"/>
  <c r="BU44" i="24"/>
  <c r="BU58" i="24"/>
  <c r="BU35" i="24"/>
  <c r="BU20" i="24"/>
  <c r="BU42" i="24"/>
  <c r="BU78" i="24"/>
  <c r="BU25" i="24"/>
  <c r="BU34" i="24"/>
  <c r="BU60" i="24"/>
  <c r="BU27" i="24"/>
  <c r="BU74" i="24"/>
  <c r="BU73" i="24"/>
  <c r="BU63" i="24"/>
  <c r="BU46" i="24"/>
  <c r="BU36" i="24"/>
  <c r="BU18" i="24"/>
  <c r="BU22" i="24"/>
  <c r="BU77" i="24"/>
  <c r="BU43" i="24"/>
  <c r="BU30" i="24"/>
  <c r="BU33" i="24"/>
  <c r="BU48" i="24"/>
  <c r="BU19" i="24"/>
  <c r="BU54" i="24"/>
  <c r="BU76" i="24"/>
  <c r="BU57" i="24"/>
  <c r="BU82" i="24"/>
  <c r="BU40" i="24"/>
  <c r="BU31" i="24"/>
  <c r="BU56" i="24"/>
  <c r="BU55" i="24"/>
  <c r="BU41" i="24"/>
  <c r="CI28" i="24"/>
  <c r="CI60" i="24"/>
  <c r="CI29" i="24"/>
  <c r="CI61" i="24"/>
  <c r="CI68" i="24"/>
  <c r="CI38" i="24"/>
  <c r="CI30" i="24"/>
  <c r="CI62" i="24"/>
  <c r="CI71" i="24"/>
  <c r="CI31" i="24"/>
  <c r="CI63" i="24"/>
  <c r="CI70" i="24"/>
  <c r="CI39" i="24"/>
  <c r="CI32" i="24"/>
  <c r="CI64" i="24"/>
  <c r="CI36" i="24"/>
  <c r="CI33" i="24"/>
  <c r="CI65" i="24"/>
  <c r="CI34" i="24"/>
  <c r="CI66" i="24"/>
  <c r="CI35" i="24"/>
  <c r="CI67" i="24"/>
  <c r="CI37" i="24"/>
  <c r="CI69" i="24"/>
  <c r="CI42" i="24"/>
  <c r="CI74" i="24"/>
  <c r="CI43" i="24"/>
  <c r="CI75" i="24"/>
  <c r="CI44" i="24"/>
  <c r="CI76" i="24"/>
  <c r="CI45" i="24"/>
  <c r="CI77" i="24"/>
  <c r="CI46" i="24"/>
  <c r="CI78" i="24"/>
  <c r="CI16" i="24"/>
  <c r="CI48" i="24"/>
  <c r="CI80" i="24"/>
  <c r="CI17" i="24"/>
  <c r="CI49" i="24"/>
  <c r="CI81" i="24"/>
  <c r="CI18" i="24"/>
  <c r="CI50" i="24"/>
  <c r="CI82" i="24"/>
  <c r="CI19" i="24"/>
  <c r="CI51" i="24"/>
  <c r="CI20" i="24"/>
  <c r="CI52" i="24"/>
  <c r="CI25" i="24"/>
  <c r="CI59" i="24"/>
  <c r="CI72" i="24"/>
  <c r="CI21" i="24"/>
  <c r="CI22" i="24"/>
  <c r="CI23" i="24"/>
  <c r="CI26" i="24"/>
  <c r="CI27" i="24"/>
  <c r="CI40" i="24"/>
  <c r="CI41" i="24"/>
  <c r="CI54" i="24"/>
  <c r="CI56" i="24"/>
  <c r="CI57" i="24"/>
  <c r="CI58" i="24"/>
  <c r="CI73" i="24"/>
  <c r="CI79" i="24"/>
  <c r="CI24" i="24"/>
  <c r="CI47" i="24"/>
  <c r="CI53" i="24"/>
  <c r="CI55" i="24"/>
  <c r="BX78" i="24"/>
  <c r="BX68" i="24"/>
  <c r="BX36" i="24"/>
  <c r="BX38" i="24"/>
  <c r="BX79" i="24"/>
  <c r="BX58" i="24"/>
  <c r="BX42" i="24"/>
  <c r="BX53" i="24"/>
  <c r="BX32" i="24"/>
  <c r="BX55" i="24"/>
  <c r="BX64" i="24"/>
  <c r="BX57" i="24"/>
  <c r="BX60" i="24"/>
  <c r="BX61" i="24"/>
  <c r="BX41" i="24"/>
  <c r="BX66" i="24"/>
  <c r="BX76" i="24"/>
  <c r="BX70" i="24"/>
  <c r="BX22" i="24"/>
  <c r="BX44" i="24"/>
  <c r="BX75" i="24"/>
  <c r="BX56" i="24"/>
  <c r="BX49" i="24"/>
  <c r="BX35" i="24"/>
  <c r="BX28" i="24"/>
  <c r="BX25" i="24"/>
  <c r="BX26" i="24"/>
  <c r="BX27" i="24"/>
  <c r="BX29" i="24"/>
  <c r="BX71" i="24"/>
  <c r="BX77" i="24"/>
  <c r="BX17" i="24"/>
  <c r="BX51" i="24"/>
  <c r="BX74" i="24"/>
  <c r="BX37" i="24"/>
  <c r="BX69" i="24"/>
  <c r="BX18" i="24"/>
  <c r="BX23" i="24"/>
  <c r="BX72" i="24"/>
  <c r="BX21" i="24"/>
  <c r="BX43" i="24"/>
  <c r="BX82" i="24"/>
  <c r="BX73" i="24"/>
  <c r="BX48" i="24"/>
  <c r="BX50" i="24"/>
  <c r="BX80" i="24"/>
  <c r="BX31" i="24"/>
  <c r="BX65" i="24"/>
  <c r="BX39" i="24"/>
  <c r="BX52" i="24"/>
  <c r="BX59" i="24"/>
  <c r="BX47" i="24"/>
  <c r="BX30" i="24"/>
  <c r="BX33" i="24"/>
  <c r="BX19" i="24"/>
  <c r="BX62" i="24"/>
  <c r="BX20" i="24"/>
  <c r="BX54" i="24"/>
  <c r="BX81" i="24"/>
  <c r="BX67" i="24"/>
  <c r="BX63" i="24"/>
  <c r="BX46" i="24"/>
  <c r="BX16" i="24"/>
  <c r="BX24" i="24"/>
  <c r="BX34" i="24"/>
  <c r="BX40" i="24"/>
  <c r="BX45" i="24"/>
  <c r="E5" i="24"/>
  <c r="CL32" i="24"/>
  <c r="CL64" i="24"/>
  <c r="CL33" i="24"/>
  <c r="CL65" i="24"/>
  <c r="CL34" i="24"/>
  <c r="CL66" i="24"/>
  <c r="CL35" i="24"/>
  <c r="CL67" i="24"/>
  <c r="CL36" i="24"/>
  <c r="CL68" i="24"/>
  <c r="CL74" i="24"/>
  <c r="CL37" i="24"/>
  <c r="CL69" i="24"/>
  <c r="CL71" i="24"/>
  <c r="CL38" i="24"/>
  <c r="CL70" i="24"/>
  <c r="CL39" i="24"/>
  <c r="CL40" i="24"/>
  <c r="CL72" i="24"/>
  <c r="CL41" i="24"/>
  <c r="CL73" i="24"/>
  <c r="CL42" i="24"/>
  <c r="CL43" i="24"/>
  <c r="CL75" i="24"/>
  <c r="CL46" i="24"/>
  <c r="CL78" i="24"/>
  <c r="CL47" i="24"/>
  <c r="CL79" i="24"/>
  <c r="CL16" i="24"/>
  <c r="CL48" i="24"/>
  <c r="CL80" i="24"/>
  <c r="CL17" i="24"/>
  <c r="CL49" i="24"/>
  <c r="CL81" i="24"/>
  <c r="CL18" i="24"/>
  <c r="CL50" i="24"/>
  <c r="CL82" i="24"/>
  <c r="CL20" i="24"/>
  <c r="CL52" i="24"/>
  <c r="CL21" i="24"/>
  <c r="CL53" i="24"/>
  <c r="CL22" i="24"/>
  <c r="CL54" i="24"/>
  <c r="CL23" i="24"/>
  <c r="CL55" i="24"/>
  <c r="CL24" i="24"/>
  <c r="CL56" i="24"/>
  <c r="CL62" i="24"/>
  <c r="CL63" i="24"/>
  <c r="CL76" i="24"/>
  <c r="CL77" i="24"/>
  <c r="CL19" i="24"/>
  <c r="CL26" i="24"/>
  <c r="CL27" i="24"/>
  <c r="CL28" i="24"/>
  <c r="CL29" i="24"/>
  <c r="CL30" i="24"/>
  <c r="CL31" i="24"/>
  <c r="CL44" i="24"/>
  <c r="CL45" i="24"/>
  <c r="CL51" i="24"/>
  <c r="CL57" i="24"/>
  <c r="CL58" i="24"/>
  <c r="CL59" i="24"/>
  <c r="CL60" i="24"/>
  <c r="CL61" i="24"/>
  <c r="CL25" i="24"/>
  <c r="B5" i="24"/>
  <c r="C5" i="24"/>
  <c r="D5" i="24"/>
  <c r="AG5" i="24"/>
  <c r="AH5" i="24"/>
  <c r="AI5" i="24"/>
  <c r="AJ5" i="24"/>
  <c r="AK5" i="24"/>
  <c r="AV52" i="24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V57" i="24"/>
  <c r="AV45" i="24"/>
  <c r="AV56" i="24"/>
  <c r="AV48" i="24"/>
  <c r="AV32" i="24"/>
  <c r="AV27" i="24"/>
  <c r="AV35" i="24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V18" i="24"/>
  <c r="AW18" i="24" s="1"/>
  <c r="AV19" i="24"/>
  <c r="AV22" i="24"/>
  <c r="AV71" i="24"/>
  <c r="AV26" i="24"/>
  <c r="AV76" i="24"/>
  <c r="AV60" i="24"/>
  <c r="AV36" i="24"/>
  <c r="AV43" i="24"/>
  <c r="BU15" i="24"/>
  <c r="BX15" i="24"/>
  <c r="CI15" i="24"/>
  <c r="CL15" i="24"/>
  <c r="I258" i="10" l="1"/>
  <c r="C258" i="10"/>
  <c r="D258" i="10"/>
  <c r="L258" i="10"/>
  <c r="M258" i="10"/>
  <c r="N258" i="10"/>
  <c r="F258" i="10"/>
  <c r="G258" i="10"/>
  <c r="J258" i="10"/>
  <c r="B259" i="10"/>
  <c r="E259" i="10"/>
  <c r="H259" i="10"/>
  <c r="K259" i="10"/>
  <c r="A260" i="10"/>
  <c r="H244" i="9"/>
  <c r="F244" i="9"/>
  <c r="G244" i="9"/>
  <c r="A246" i="9"/>
  <c r="B245" i="9"/>
  <c r="E245" i="9"/>
  <c r="C244" i="9"/>
  <c r="D244" i="9"/>
  <c r="H263" i="8"/>
  <c r="E263" i="8"/>
  <c r="K263" i="8"/>
  <c r="B263" i="8"/>
  <c r="A264" i="8"/>
  <c r="L262" i="8"/>
  <c r="C262" i="8"/>
  <c r="J262" i="8"/>
  <c r="D262" i="8"/>
  <c r="F262" i="8"/>
  <c r="I262" i="8"/>
  <c r="M262" i="8"/>
  <c r="G262" i="8"/>
  <c r="N262" i="8"/>
  <c r="F234" i="5"/>
  <c r="G234" i="5"/>
  <c r="H234" i="5"/>
  <c r="C234" i="5"/>
  <c r="D234" i="5"/>
  <c r="E235" i="5"/>
  <c r="A236" i="5"/>
  <c r="B235" i="5"/>
  <c r="F112" i="3"/>
  <c r="G112" i="3"/>
  <c r="A114" i="3"/>
  <c r="E113" i="3"/>
  <c r="B113" i="3"/>
  <c r="H112" i="3"/>
  <c r="D112" i="3"/>
  <c r="C112" i="3"/>
  <c r="F234" i="32"/>
  <c r="A235" i="32"/>
  <c r="B234" i="32"/>
  <c r="I233" i="32"/>
  <c r="H233" i="32"/>
  <c r="G233" i="32"/>
  <c r="D233" i="32"/>
  <c r="C233" i="32"/>
  <c r="E233" i="32"/>
  <c r="D47" i="2"/>
  <c r="G47" i="2"/>
  <c r="A49" i="2"/>
  <c r="B48" i="2"/>
  <c r="J48" i="2" s="1"/>
  <c r="E48" i="2"/>
  <c r="H48" i="2"/>
  <c r="F47" i="2"/>
  <c r="C47" i="2"/>
  <c r="I47" i="2"/>
  <c r="K47" i="2"/>
  <c r="AI84" i="24"/>
  <c r="AI85" i="24"/>
  <c r="AI83" i="24"/>
  <c r="AI15" i="24"/>
  <c r="AO84" i="24"/>
  <c r="AO85" i="24"/>
  <c r="AO83" i="24"/>
  <c r="J99" i="24"/>
  <c r="J98" i="24"/>
  <c r="D99" i="24"/>
  <c r="D98" i="24"/>
  <c r="D15" i="24"/>
  <c r="AO15" i="24"/>
  <c r="AX85" i="24"/>
  <c r="AX84" i="24"/>
  <c r="AW84" i="24"/>
  <c r="AW85" i="24"/>
  <c r="AW19" i="24"/>
  <c r="AW34" i="24"/>
  <c r="AX83" i="24"/>
  <c r="AW83" i="24"/>
  <c r="AO16" i="24"/>
  <c r="AO48" i="24"/>
  <c r="AO80" i="24"/>
  <c r="AO17" i="24"/>
  <c r="AO49" i="24"/>
  <c r="AO81" i="24"/>
  <c r="AO18" i="24"/>
  <c r="AO50" i="24"/>
  <c r="AO82" i="24"/>
  <c r="AO23" i="24"/>
  <c r="AO19" i="24"/>
  <c r="AO51" i="24"/>
  <c r="AO25" i="24"/>
  <c r="AO20" i="24"/>
  <c r="AO52" i="24"/>
  <c r="AO57" i="24"/>
  <c r="AO26" i="24"/>
  <c r="AO21" i="24"/>
  <c r="AO53" i="24"/>
  <c r="AO56" i="24"/>
  <c r="AO22" i="24"/>
  <c r="AO54" i="24"/>
  <c r="AO55" i="24"/>
  <c r="AO24" i="24"/>
  <c r="AO58" i="24"/>
  <c r="AO27" i="24"/>
  <c r="AO59" i="24"/>
  <c r="AO30" i="24"/>
  <c r="AO62" i="24"/>
  <c r="AO31" i="24"/>
  <c r="AO63" i="24"/>
  <c r="AO32" i="24"/>
  <c r="AO64" i="24"/>
  <c r="AO33" i="24"/>
  <c r="AO65" i="24"/>
  <c r="AO34" i="24"/>
  <c r="AO36" i="24"/>
  <c r="AO68" i="24"/>
  <c r="AO37" i="24"/>
  <c r="AO69" i="24"/>
  <c r="AO38" i="24"/>
  <c r="AO70" i="24"/>
  <c r="AO39" i="24"/>
  <c r="AO71" i="24"/>
  <c r="AO40" i="24"/>
  <c r="AO72" i="24"/>
  <c r="AO43" i="24"/>
  <c r="AO74" i="24"/>
  <c r="AO35" i="24"/>
  <c r="AO66" i="24"/>
  <c r="AO67" i="24"/>
  <c r="AO41" i="24"/>
  <c r="AO42" i="24"/>
  <c r="AO61" i="24"/>
  <c r="AO73" i="24"/>
  <c r="AO75" i="24"/>
  <c r="AO77" i="24"/>
  <c r="AO79" i="24"/>
  <c r="AO28" i="24"/>
  <c r="AO29" i="24"/>
  <c r="AO60" i="24"/>
  <c r="AO44" i="24"/>
  <c r="AO45" i="24"/>
  <c r="AO46" i="24"/>
  <c r="AO76" i="24"/>
  <c r="AO47" i="24"/>
  <c r="AO78" i="24"/>
  <c r="J97" i="24"/>
  <c r="J40" i="24"/>
  <c r="J72" i="24"/>
  <c r="J47" i="24"/>
  <c r="J82" i="24"/>
  <c r="J51" i="24"/>
  <c r="J41" i="24"/>
  <c r="J73" i="24"/>
  <c r="J48" i="24"/>
  <c r="J49" i="24"/>
  <c r="J42" i="24"/>
  <c r="J74" i="24"/>
  <c r="J50" i="24"/>
  <c r="J19" i="24"/>
  <c r="J43" i="24"/>
  <c r="J75" i="24"/>
  <c r="J80" i="24"/>
  <c r="J44" i="24"/>
  <c r="J76" i="24"/>
  <c r="J79" i="24"/>
  <c r="J45" i="24"/>
  <c r="J77" i="24"/>
  <c r="J46" i="24"/>
  <c r="J78" i="24"/>
  <c r="J16" i="24"/>
  <c r="J17" i="24"/>
  <c r="J81" i="24"/>
  <c r="J18" i="24"/>
  <c r="J83" i="24"/>
  <c r="J22" i="24"/>
  <c r="J54" i="24"/>
  <c r="J86" i="24"/>
  <c r="J23" i="24"/>
  <c r="J55" i="24"/>
  <c r="J87" i="24"/>
  <c r="J24" i="24"/>
  <c r="J56" i="24"/>
  <c r="J88" i="24"/>
  <c r="J25" i="24"/>
  <c r="J57" i="24"/>
  <c r="J89" i="24"/>
  <c r="J28" i="24"/>
  <c r="J60" i="24"/>
  <c r="J92" i="24"/>
  <c r="J29" i="24"/>
  <c r="J61" i="24"/>
  <c r="J93" i="24"/>
  <c r="J30" i="24"/>
  <c r="J62" i="24"/>
  <c r="J94" i="24"/>
  <c r="J31" i="24"/>
  <c r="J63" i="24"/>
  <c r="J95" i="24"/>
  <c r="J53" i="24"/>
  <c r="J65" i="24"/>
  <c r="J34" i="24"/>
  <c r="J58" i="24"/>
  <c r="J20" i="24"/>
  <c r="J59" i="24"/>
  <c r="J64" i="24"/>
  <c r="J68" i="24"/>
  <c r="J70" i="24"/>
  <c r="J36" i="24"/>
  <c r="J38" i="24"/>
  <c r="J39" i="24"/>
  <c r="J52" i="24"/>
  <c r="J67" i="24"/>
  <c r="J90" i="24"/>
  <c r="J66" i="24"/>
  <c r="J71" i="24"/>
  <c r="J84" i="24"/>
  <c r="J96" i="24"/>
  <c r="J27" i="24"/>
  <c r="J32" i="24"/>
  <c r="J69" i="24"/>
  <c r="J85" i="24"/>
  <c r="J35" i="24"/>
  <c r="J33" i="24"/>
  <c r="J91" i="24"/>
  <c r="J37" i="24"/>
  <c r="J21" i="24"/>
  <c r="J26" i="24"/>
  <c r="AI44" i="24"/>
  <c r="AI76" i="24"/>
  <c r="AI45" i="24"/>
  <c r="AI77" i="24"/>
  <c r="AI22" i="24"/>
  <c r="AI46" i="24"/>
  <c r="AI78" i="24"/>
  <c r="AI53" i="24"/>
  <c r="AI47" i="24"/>
  <c r="AI79" i="24"/>
  <c r="AI19" i="24"/>
  <c r="AI54" i="24"/>
  <c r="AI23" i="24"/>
  <c r="AI16" i="24"/>
  <c r="AI48" i="24"/>
  <c r="AI80" i="24"/>
  <c r="AI52" i="24"/>
  <c r="AI17" i="24"/>
  <c r="AI49" i="24"/>
  <c r="AI81" i="24"/>
  <c r="AI51" i="24"/>
  <c r="AI18" i="24"/>
  <c r="AI50" i="24"/>
  <c r="AI82" i="24"/>
  <c r="AI20" i="24"/>
  <c r="AI21" i="24"/>
  <c r="AI55" i="24"/>
  <c r="AI26" i="24"/>
  <c r="AI58" i="24"/>
  <c r="AI27" i="24"/>
  <c r="AI59" i="24"/>
  <c r="AI28" i="24"/>
  <c r="AI60" i="24"/>
  <c r="AI29" i="24"/>
  <c r="AI61" i="24"/>
  <c r="AI32" i="24"/>
  <c r="AI64" i="24"/>
  <c r="AI33" i="24"/>
  <c r="AI65" i="24"/>
  <c r="AI34" i="24"/>
  <c r="AI66" i="24"/>
  <c r="AI35" i="24"/>
  <c r="AI67" i="24"/>
  <c r="AI36" i="24"/>
  <c r="AI68" i="24"/>
  <c r="AI31" i="24"/>
  <c r="AI43" i="24"/>
  <c r="AI37" i="24"/>
  <c r="AI39" i="24"/>
  <c r="AI62" i="24"/>
  <c r="AI38" i="24"/>
  <c r="AI40" i="24"/>
  <c r="AI63" i="24"/>
  <c r="AI25" i="24"/>
  <c r="AI41" i="24"/>
  <c r="AI42" i="24"/>
  <c r="AI57" i="24"/>
  <c r="AI69" i="24"/>
  <c r="AI70" i="24"/>
  <c r="AI73" i="24"/>
  <c r="AI74" i="24"/>
  <c r="AI24" i="24"/>
  <c r="AI30" i="24"/>
  <c r="AI56" i="24"/>
  <c r="AI71" i="24"/>
  <c r="AI72" i="24"/>
  <c r="AI75" i="24"/>
  <c r="D97" i="24"/>
  <c r="D23" i="24"/>
  <c r="D55" i="24"/>
  <c r="D87" i="24"/>
  <c r="D95" i="24"/>
  <c r="D64" i="24"/>
  <c r="D24" i="24"/>
  <c r="D56" i="24"/>
  <c r="D88" i="24"/>
  <c r="D62" i="24"/>
  <c r="D34" i="24"/>
  <c r="D25" i="24"/>
  <c r="D57" i="24"/>
  <c r="D89" i="24"/>
  <c r="D31" i="24"/>
  <c r="D26" i="24"/>
  <c r="D58" i="24"/>
  <c r="D90" i="24"/>
  <c r="D27" i="24"/>
  <c r="D59" i="24"/>
  <c r="D91" i="24"/>
  <c r="D65" i="24"/>
  <c r="D66" i="24"/>
  <c r="D28" i="24"/>
  <c r="D60" i="24"/>
  <c r="D92" i="24"/>
  <c r="D32" i="24"/>
  <c r="D29" i="24"/>
  <c r="D61" i="24"/>
  <c r="D93" i="24"/>
  <c r="D30" i="24"/>
  <c r="D94" i="24"/>
  <c r="D63" i="24"/>
  <c r="D96" i="24"/>
  <c r="D33" i="24"/>
  <c r="D37" i="24"/>
  <c r="D69" i="24"/>
  <c r="D38" i="24"/>
  <c r="D70" i="24"/>
  <c r="D39" i="24"/>
  <c r="D71" i="24"/>
  <c r="D40" i="24"/>
  <c r="D72" i="24"/>
  <c r="D43" i="24"/>
  <c r="D75" i="24"/>
  <c r="D44" i="24"/>
  <c r="D76" i="24"/>
  <c r="D45" i="24"/>
  <c r="D77" i="24"/>
  <c r="D46" i="24"/>
  <c r="D78" i="24"/>
  <c r="D52" i="24"/>
  <c r="D53" i="24"/>
  <c r="D54" i="24"/>
  <c r="D67" i="24"/>
  <c r="D73" i="24"/>
  <c r="D81" i="24"/>
  <c r="D84" i="24"/>
  <c r="D85" i="24"/>
  <c r="D16" i="24"/>
  <c r="D68" i="24"/>
  <c r="D83" i="24"/>
  <c r="D74" i="24"/>
  <c r="D48" i="24"/>
  <c r="D79" i="24"/>
  <c r="D82" i="24"/>
  <c r="D19" i="24"/>
  <c r="D47" i="24"/>
  <c r="D51" i="24"/>
  <c r="D17" i="24"/>
  <c r="D20" i="24"/>
  <c r="D80" i="24"/>
  <c r="D18" i="24"/>
  <c r="D35" i="24"/>
  <c r="D41" i="24"/>
  <c r="D49" i="24"/>
  <c r="D50" i="24"/>
  <c r="D22" i="24"/>
  <c r="D86" i="24"/>
  <c r="D21" i="24"/>
  <c r="D36" i="24"/>
  <c r="D42" i="24"/>
  <c r="AW44" i="24"/>
  <c r="AW36" i="24"/>
  <c r="AW72" i="24"/>
  <c r="AW24" i="24"/>
  <c r="AW53" i="24"/>
  <c r="AW40" i="24"/>
  <c r="AW42" i="24"/>
  <c r="AW16" i="24"/>
  <c r="AW49" i="24"/>
  <c r="AW51" i="24"/>
  <c r="AW30" i="24"/>
  <c r="AW31" i="24"/>
  <c r="AW73" i="24"/>
  <c r="AW29" i="24"/>
  <c r="AW37" i="24"/>
  <c r="AW59" i="24"/>
  <c r="AW69" i="24"/>
  <c r="AW66" i="24"/>
  <c r="AW62" i="24"/>
  <c r="AX24" i="24"/>
  <c r="AX40" i="24"/>
  <c r="AX56" i="24"/>
  <c r="AX72" i="24"/>
  <c r="AX25" i="24"/>
  <c r="AX41" i="24"/>
  <c r="AX57" i="24"/>
  <c r="AX73" i="24"/>
  <c r="AX26" i="24"/>
  <c r="AX42" i="24"/>
  <c r="AX58" i="24"/>
  <c r="AX74" i="24"/>
  <c r="AX28" i="24"/>
  <c r="AX44" i="24"/>
  <c r="AX60" i="24"/>
  <c r="AX76" i="24"/>
  <c r="AX31" i="24"/>
  <c r="AX47" i="24"/>
  <c r="AX63" i="24"/>
  <c r="AX79" i="24"/>
  <c r="AX16" i="24"/>
  <c r="AX32" i="24"/>
  <c r="AX48" i="24"/>
  <c r="AX64" i="24"/>
  <c r="AX80" i="24"/>
  <c r="AX17" i="24"/>
  <c r="AX33" i="24"/>
  <c r="AX49" i="24"/>
  <c r="AX65" i="24"/>
  <c r="AX81" i="24"/>
  <c r="AX18" i="24"/>
  <c r="AX34" i="24"/>
  <c r="AX50" i="24"/>
  <c r="AX66" i="24"/>
  <c r="AX82" i="24"/>
  <c r="AX45" i="24"/>
  <c r="AX20" i="24"/>
  <c r="AX21" i="24"/>
  <c r="AX75" i="24"/>
  <c r="AX51" i="24"/>
  <c r="AX22" i="24"/>
  <c r="AX55" i="24"/>
  <c r="AX29" i="24"/>
  <c r="AX30" i="24"/>
  <c r="AX36" i="24"/>
  <c r="AX61" i="24"/>
  <c r="AX68" i="24"/>
  <c r="AX27" i="24"/>
  <c r="AX69" i="24"/>
  <c r="AX70" i="24"/>
  <c r="AX35" i="24"/>
  <c r="AX43" i="24"/>
  <c r="AX59" i="24"/>
  <c r="AX67" i="24"/>
  <c r="AX62" i="24"/>
  <c r="AX71" i="24"/>
  <c r="AX23" i="24"/>
  <c r="AX52" i="24"/>
  <c r="AX53" i="24"/>
  <c r="AX78" i="24"/>
  <c r="AX39" i="24"/>
  <c r="AX54" i="24"/>
  <c r="AX77" i="24"/>
  <c r="AX19" i="24"/>
  <c r="AX37" i="24"/>
  <c r="AX46" i="24"/>
  <c r="AX38" i="24"/>
  <c r="AW82" i="24"/>
  <c r="AW81" i="24"/>
  <c r="AW80" i="24"/>
  <c r="AW79" i="24"/>
  <c r="AW78" i="24"/>
  <c r="AW77" i="24"/>
  <c r="AW68" i="24"/>
  <c r="AW50" i="24"/>
  <c r="AW23" i="24"/>
  <c r="AW39" i="24"/>
  <c r="AW46" i="24"/>
  <c r="AW65" i="24"/>
  <c r="AW55" i="24"/>
  <c r="AW28" i="24"/>
  <c r="AW70" i="24"/>
  <c r="AW63" i="24"/>
  <c r="AW21" i="24"/>
  <c r="AW58" i="24"/>
  <c r="AW25" i="24"/>
  <c r="AW74" i="24"/>
  <c r="AW75" i="24"/>
  <c r="AW64" i="24"/>
  <c r="AW41" i="24"/>
  <c r="AW52" i="24"/>
  <c r="AW54" i="24"/>
  <c r="AW38" i="24"/>
  <c r="AW61" i="24"/>
  <c r="AW35" i="24"/>
  <c r="AW17" i="24"/>
  <c r="AW47" i="24"/>
  <c r="AW20" i="24"/>
  <c r="AW33" i="24"/>
  <c r="AW43" i="24"/>
  <c r="AW27" i="24"/>
  <c r="AW32" i="24"/>
  <c r="AW60" i="24"/>
  <c r="AW48" i="24"/>
  <c r="AW76" i="24"/>
  <c r="AW56" i="24"/>
  <c r="AW26" i="24"/>
  <c r="AW45" i="24"/>
  <c r="AW71" i="24"/>
  <c r="AW57" i="24"/>
  <c r="AW22" i="24"/>
  <c r="AW67" i="24"/>
  <c r="J15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S32" i="24"/>
  <c r="AS62" i="24"/>
  <c r="AS60" i="24"/>
  <c r="AS43" i="24"/>
  <c r="AS74" i="24"/>
  <c r="AS64" i="24"/>
  <c r="AS46" i="24"/>
  <c r="AS36" i="24"/>
  <c r="AS22" i="24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S75" i="24"/>
  <c r="AS50" i="24"/>
  <c r="AS18" i="24"/>
  <c r="AS67" i="24"/>
  <c r="AS40" i="24"/>
  <c r="AS37" i="24"/>
  <c r="AS41" i="24"/>
  <c r="AS15" i="24"/>
  <c r="AX15" i="24"/>
  <c r="AW15" i="24"/>
  <c r="H260" i="10" l="1"/>
  <c r="A261" i="10"/>
  <c r="K260" i="10"/>
  <c r="B260" i="10"/>
  <c r="E260" i="10"/>
  <c r="C259" i="10"/>
  <c r="D259" i="10"/>
  <c r="G259" i="10"/>
  <c r="I259" i="10"/>
  <c r="F259" i="10"/>
  <c r="M259" i="10"/>
  <c r="J259" i="10"/>
  <c r="L259" i="10"/>
  <c r="N259" i="10"/>
  <c r="F245" i="9"/>
  <c r="G245" i="9"/>
  <c r="H245" i="9"/>
  <c r="C245" i="9"/>
  <c r="D245" i="9"/>
  <c r="A247" i="9"/>
  <c r="B246" i="9"/>
  <c r="E246" i="9"/>
  <c r="A265" i="8"/>
  <c r="H264" i="8"/>
  <c r="B264" i="8"/>
  <c r="E264" i="8"/>
  <c r="K264" i="8"/>
  <c r="D263" i="8"/>
  <c r="G263" i="8"/>
  <c r="F263" i="8"/>
  <c r="I263" i="8"/>
  <c r="J263" i="8"/>
  <c r="C263" i="8"/>
  <c r="L263" i="8"/>
  <c r="M263" i="8"/>
  <c r="N263" i="8"/>
  <c r="F235" i="5"/>
  <c r="G235" i="5"/>
  <c r="H235" i="5"/>
  <c r="A237" i="5"/>
  <c r="B236" i="5"/>
  <c r="E236" i="5"/>
  <c r="D235" i="5"/>
  <c r="C235" i="5"/>
  <c r="G113" i="3"/>
  <c r="F113" i="3"/>
  <c r="A115" i="3"/>
  <c r="E114" i="3"/>
  <c r="B114" i="3"/>
  <c r="C113" i="3"/>
  <c r="H113" i="3"/>
  <c r="D113" i="3"/>
  <c r="E234" i="32"/>
  <c r="D234" i="32"/>
  <c r="C234" i="32"/>
  <c r="F235" i="32"/>
  <c r="A236" i="32"/>
  <c r="B235" i="32"/>
  <c r="I234" i="32"/>
  <c r="G234" i="32"/>
  <c r="H234" i="32"/>
  <c r="D48" i="2"/>
  <c r="G48" i="2"/>
  <c r="K48" i="2"/>
  <c r="I48" i="2"/>
  <c r="F48" i="2"/>
  <c r="C48" i="2"/>
  <c r="A50" i="2"/>
  <c r="B49" i="2"/>
  <c r="J49" i="2" s="1"/>
  <c r="E49" i="2"/>
  <c r="H49" i="2"/>
  <c r="AU84" i="24"/>
  <c r="AU85" i="24"/>
  <c r="AT84" i="24"/>
  <c r="AT85" i="24"/>
  <c r="AU83" i="24"/>
  <c r="AT83" i="24"/>
  <c r="AT18" i="24"/>
  <c r="AT32" i="24"/>
  <c r="AT50" i="24"/>
  <c r="AT75" i="24"/>
  <c r="AT29" i="24"/>
  <c r="AT60" i="24"/>
  <c r="AT62" i="24"/>
  <c r="AT63" i="24"/>
  <c r="AT27" i="24"/>
  <c r="AT70" i="24"/>
  <c r="AT16" i="24"/>
  <c r="AT37" i="24"/>
  <c r="AT64" i="24"/>
  <c r="AT40" i="24"/>
  <c r="AT74" i="24"/>
  <c r="AT67" i="24"/>
  <c r="AT43" i="24"/>
  <c r="AT28" i="24"/>
  <c r="AT56" i="24"/>
  <c r="AT47" i="24"/>
  <c r="AT17" i="24"/>
  <c r="AT49" i="24"/>
  <c r="AT42" i="24"/>
  <c r="AT68" i="24"/>
  <c r="AT44" i="24"/>
  <c r="AT20" i="24"/>
  <c r="AT53" i="24"/>
  <c r="AT65" i="24"/>
  <c r="AT33" i="24"/>
  <c r="AT39" i="24"/>
  <c r="AT48" i="24"/>
  <c r="AT54" i="24"/>
  <c r="AT73" i="24"/>
  <c r="AT61" i="24"/>
  <c r="AT31" i="24"/>
  <c r="AT23" i="24"/>
  <c r="AT59" i="24"/>
  <c r="AU20" i="24"/>
  <c r="AU36" i="24"/>
  <c r="AU52" i="24"/>
  <c r="AU68" i="24"/>
  <c r="AU21" i="24"/>
  <c r="AU37" i="24"/>
  <c r="AU53" i="24"/>
  <c r="AU69" i="24"/>
  <c r="AU22" i="24"/>
  <c r="AU38" i="24"/>
  <c r="AU54" i="24"/>
  <c r="AU70" i="24"/>
  <c r="AU24" i="24"/>
  <c r="AU40" i="24"/>
  <c r="AU56" i="24"/>
  <c r="AU72" i="24"/>
  <c r="AU27" i="24"/>
  <c r="AU43" i="24"/>
  <c r="AU59" i="24"/>
  <c r="AU75" i="24"/>
  <c r="AU28" i="24"/>
  <c r="AU44" i="24"/>
  <c r="AU60" i="24"/>
  <c r="AU76" i="24"/>
  <c r="AU29" i="24"/>
  <c r="AU45" i="24"/>
  <c r="AU61" i="24"/>
  <c r="AU77" i="24"/>
  <c r="AU30" i="24"/>
  <c r="AU46" i="24"/>
  <c r="AU62" i="24"/>
  <c r="AU78" i="24"/>
  <c r="AU32" i="24"/>
  <c r="AU57" i="24"/>
  <c r="AU58" i="24"/>
  <c r="AU34" i="24"/>
  <c r="AU63" i="24"/>
  <c r="AU16" i="24"/>
  <c r="AU41" i="24"/>
  <c r="AU17" i="24"/>
  <c r="AU42" i="24"/>
  <c r="AU47" i="24"/>
  <c r="AU19" i="24"/>
  <c r="AU80" i="24"/>
  <c r="AU39" i="24"/>
  <c r="AU81" i="24"/>
  <c r="AU48" i="24"/>
  <c r="AU82" i="24"/>
  <c r="AU18" i="24"/>
  <c r="AU55" i="24"/>
  <c r="AU49" i="24"/>
  <c r="AU50" i="24"/>
  <c r="AU51" i="24"/>
  <c r="AU66" i="24"/>
  <c r="AU67" i="24"/>
  <c r="AU74" i="24"/>
  <c r="AU79" i="24"/>
  <c r="AU71" i="24"/>
  <c r="AU65" i="24"/>
  <c r="AU23" i="24"/>
  <c r="AU35" i="24"/>
  <c r="AU64" i="24"/>
  <c r="AU25" i="24"/>
  <c r="AU26" i="24"/>
  <c r="AU31" i="24"/>
  <c r="AU33" i="24"/>
  <c r="AU73" i="24"/>
  <c r="AT82" i="24"/>
  <c r="AT81" i="24"/>
  <c r="AT80" i="24"/>
  <c r="AT79" i="24"/>
  <c r="AT78" i="24"/>
  <c r="AT77" i="24"/>
  <c r="AT19" i="24"/>
  <c r="AT38" i="24"/>
  <c r="AT71" i="24"/>
  <c r="AT24" i="24"/>
  <c r="AT69" i="24"/>
  <c r="AT55" i="24"/>
  <c r="AT76" i="24"/>
  <c r="AT52" i="24"/>
  <c r="AT72" i="24"/>
  <c r="AT30" i="24"/>
  <c r="AT66" i="24"/>
  <c r="AT35" i="24"/>
  <c r="AT45" i="24"/>
  <c r="AT34" i="24"/>
  <c r="AT57" i="24"/>
  <c r="AT58" i="24"/>
  <c r="AT51" i="24"/>
  <c r="AT22" i="24"/>
  <c r="AT21" i="24"/>
  <c r="AT36" i="24"/>
  <c r="AT25" i="24"/>
  <c r="AT26" i="24"/>
  <c r="AT41" i="24"/>
  <c r="AT46" i="24"/>
  <c r="AT15" i="24"/>
  <c r="AP62" i="24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U15" i="24"/>
  <c r="M260" i="10" l="1"/>
  <c r="I260" i="10"/>
  <c r="J260" i="10"/>
  <c r="L260" i="10"/>
  <c r="N260" i="10"/>
  <c r="C260" i="10"/>
  <c r="D260" i="10"/>
  <c r="F260" i="10"/>
  <c r="G260" i="10"/>
  <c r="H261" i="10"/>
  <c r="K261" i="10"/>
  <c r="A262" i="10"/>
  <c r="B261" i="10"/>
  <c r="E261" i="10"/>
  <c r="F246" i="9"/>
  <c r="H246" i="9"/>
  <c r="G246" i="9"/>
  <c r="C246" i="9"/>
  <c r="D246" i="9"/>
  <c r="E247" i="9"/>
  <c r="A248" i="9"/>
  <c r="B247" i="9"/>
  <c r="I264" i="8"/>
  <c r="C264" i="8"/>
  <c r="D264" i="8"/>
  <c r="M264" i="8"/>
  <c r="N264" i="8"/>
  <c r="F264" i="8"/>
  <c r="G264" i="8"/>
  <c r="J264" i="8"/>
  <c r="L264" i="8"/>
  <c r="E265" i="8"/>
  <c r="H265" i="8"/>
  <c r="B265" i="8"/>
  <c r="K265" i="8"/>
  <c r="A266" i="8"/>
  <c r="D236" i="5"/>
  <c r="C236" i="5"/>
  <c r="E237" i="5"/>
  <c r="A238" i="5"/>
  <c r="B237" i="5"/>
  <c r="F236" i="5"/>
  <c r="G236" i="5"/>
  <c r="H236" i="5"/>
  <c r="D114" i="3"/>
  <c r="H114" i="3"/>
  <c r="C114" i="3"/>
  <c r="F114" i="3"/>
  <c r="G114" i="3"/>
  <c r="E115" i="3"/>
  <c r="A116" i="3"/>
  <c r="B115" i="3"/>
  <c r="C235" i="32"/>
  <c r="E235" i="32"/>
  <c r="D235" i="32"/>
  <c r="F236" i="32"/>
  <c r="A237" i="32"/>
  <c r="B236" i="32"/>
  <c r="H235" i="32"/>
  <c r="G235" i="32"/>
  <c r="I235" i="32"/>
  <c r="D49" i="2"/>
  <c r="G49" i="2"/>
  <c r="K49" i="2"/>
  <c r="C49" i="2"/>
  <c r="F49" i="2"/>
  <c r="I49" i="2"/>
  <c r="B50" i="2"/>
  <c r="J50" i="2" s="1"/>
  <c r="E50" i="2"/>
  <c r="H50" i="2"/>
  <c r="A51" i="2"/>
  <c r="AR84" i="24"/>
  <c r="AR85" i="24"/>
  <c r="AQ84" i="24"/>
  <c r="AQ85" i="24"/>
  <c r="AR83" i="24"/>
  <c r="AQ83" i="24"/>
  <c r="AQ51" i="24"/>
  <c r="AQ52" i="24"/>
  <c r="AQ73" i="24"/>
  <c r="AQ64" i="24"/>
  <c r="AQ27" i="24"/>
  <c r="AQ57" i="24"/>
  <c r="AQ60" i="24"/>
  <c r="AQ41" i="24"/>
  <c r="AQ28" i="24"/>
  <c r="AQ62" i="24"/>
  <c r="AQ39" i="24"/>
  <c r="AQ48" i="24"/>
  <c r="AQ35" i="24"/>
  <c r="AQ54" i="24"/>
  <c r="AQ71" i="24"/>
  <c r="AQ20" i="24"/>
  <c r="AQ76" i="24"/>
  <c r="AQ30" i="24"/>
  <c r="AQ74" i="24"/>
  <c r="AQ23" i="24"/>
  <c r="AQ16" i="24"/>
  <c r="AQ37" i="24"/>
  <c r="AQ46" i="24"/>
  <c r="AQ18" i="24"/>
  <c r="AQ68" i="24"/>
  <c r="AQ67" i="24"/>
  <c r="AQ55" i="24"/>
  <c r="AQ38" i="24"/>
  <c r="AQ75" i="24"/>
  <c r="AQ53" i="24"/>
  <c r="AQ33" i="24"/>
  <c r="AQ17" i="24"/>
  <c r="AQ34" i="24"/>
  <c r="AQ59" i="24"/>
  <c r="AQ31" i="24"/>
  <c r="AQ40" i="24"/>
  <c r="AQ65" i="24"/>
  <c r="AQ66" i="24"/>
  <c r="AQ36" i="24"/>
  <c r="AQ21" i="24"/>
  <c r="AQ58" i="24"/>
  <c r="AQ19" i="24"/>
  <c r="AQ47" i="24"/>
  <c r="AQ22" i="24"/>
  <c r="AQ25" i="24"/>
  <c r="AQ69" i="24"/>
  <c r="AQ32" i="24"/>
  <c r="AQ24" i="24"/>
  <c r="AQ49" i="24"/>
  <c r="AQ45" i="24"/>
  <c r="AQ29" i="24"/>
  <c r="AQ42" i="24"/>
  <c r="AR16" i="24"/>
  <c r="AR32" i="24"/>
  <c r="AR48" i="24"/>
  <c r="AR64" i="24"/>
  <c r="AR80" i="24"/>
  <c r="AR17" i="24"/>
  <c r="AR33" i="24"/>
  <c r="AR49" i="24"/>
  <c r="AR65" i="24"/>
  <c r="AR81" i="24"/>
  <c r="AR18" i="24"/>
  <c r="AR34" i="24"/>
  <c r="AR50" i="24"/>
  <c r="AR66" i="24"/>
  <c r="AR82" i="24"/>
  <c r="AR20" i="24"/>
  <c r="AR36" i="24"/>
  <c r="AR52" i="24"/>
  <c r="AR68" i="24"/>
  <c r="AR23" i="24"/>
  <c r="AR39" i="24"/>
  <c r="AR55" i="24"/>
  <c r="AR71" i="24"/>
  <c r="AR24" i="24"/>
  <c r="AR40" i="24"/>
  <c r="AR56" i="24"/>
  <c r="AR72" i="24"/>
  <c r="AR25" i="24"/>
  <c r="AR41" i="24"/>
  <c r="AR57" i="24"/>
  <c r="AR73" i="24"/>
  <c r="AR26" i="24"/>
  <c r="AR42" i="24"/>
  <c r="AR58" i="24"/>
  <c r="AR74" i="24"/>
  <c r="AR43" i="24"/>
  <c r="AR67" i="24"/>
  <c r="AR69" i="24"/>
  <c r="AR19" i="24"/>
  <c r="AR45" i="24"/>
  <c r="AR70" i="24"/>
  <c r="AR27" i="24"/>
  <c r="AR51" i="24"/>
  <c r="AR28" i="24"/>
  <c r="AR53" i="24"/>
  <c r="AR78" i="24"/>
  <c r="AR30" i="24"/>
  <c r="AR47" i="24"/>
  <c r="AR62" i="24"/>
  <c r="AR29" i="24"/>
  <c r="AR75" i="24"/>
  <c r="AR31" i="24"/>
  <c r="AR76" i="24"/>
  <c r="AR77" i="24"/>
  <c r="AR79" i="24"/>
  <c r="AR35" i="24"/>
  <c r="AR37" i="24"/>
  <c r="AR46" i="24"/>
  <c r="AR54" i="24"/>
  <c r="AR22" i="24"/>
  <c r="AR21" i="24"/>
  <c r="AR38" i="24"/>
  <c r="AR61" i="24"/>
  <c r="AR44" i="24"/>
  <c r="AR63" i="24"/>
  <c r="AR59" i="24"/>
  <c r="AR60" i="24"/>
  <c r="AQ82" i="24"/>
  <c r="AQ81" i="24"/>
  <c r="AQ80" i="24"/>
  <c r="AQ79" i="24"/>
  <c r="AQ78" i="24"/>
  <c r="AQ77" i="24"/>
  <c r="AQ26" i="24"/>
  <c r="AQ43" i="24"/>
  <c r="AQ72" i="24"/>
  <c r="AQ50" i="24"/>
  <c r="AQ44" i="24"/>
  <c r="AQ63" i="24"/>
  <c r="AQ56" i="24"/>
  <c r="AQ70" i="24"/>
  <c r="AQ61" i="24"/>
  <c r="AM67" i="24"/>
  <c r="AM44" i="24"/>
  <c r="AM62" i="24"/>
  <c r="AM69" i="24"/>
  <c r="AM64" i="24"/>
  <c r="AM72" i="24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M70" i="24"/>
  <c r="AM46" i="24"/>
  <c r="AM29" i="24"/>
  <c r="AM22" i="24"/>
  <c r="AM49" i="24"/>
  <c r="AM35" i="24"/>
  <c r="AM42" i="24"/>
  <c r="AM19" i="24"/>
  <c r="AM61" i="24"/>
  <c r="AM53" i="24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M60" i="24"/>
  <c r="AM30" i="24"/>
  <c r="AM21" i="24"/>
  <c r="AR15" i="24"/>
  <c r="AQ15" i="24"/>
  <c r="E262" i="10" l="1"/>
  <c r="H262" i="10"/>
  <c r="B262" i="10"/>
  <c r="K262" i="10"/>
  <c r="A263" i="10"/>
  <c r="I261" i="10"/>
  <c r="L261" i="10"/>
  <c r="N261" i="10"/>
  <c r="G261" i="10"/>
  <c r="J261" i="10"/>
  <c r="M261" i="10"/>
  <c r="C261" i="10"/>
  <c r="D261" i="10"/>
  <c r="F261" i="10"/>
  <c r="D247" i="9"/>
  <c r="C247" i="9"/>
  <c r="B248" i="9"/>
  <c r="E248" i="9"/>
  <c r="A249" i="9"/>
  <c r="G247" i="9"/>
  <c r="F247" i="9"/>
  <c r="H247" i="9"/>
  <c r="K266" i="8"/>
  <c r="A267" i="8"/>
  <c r="B266" i="8"/>
  <c r="H266" i="8"/>
  <c r="E266" i="8"/>
  <c r="I265" i="8"/>
  <c r="L265" i="8"/>
  <c r="G265" i="8"/>
  <c r="F265" i="8"/>
  <c r="J265" i="8"/>
  <c r="M265" i="8"/>
  <c r="N265" i="8"/>
  <c r="C265" i="8"/>
  <c r="D265" i="8"/>
  <c r="D237" i="5"/>
  <c r="C237" i="5"/>
  <c r="A239" i="5"/>
  <c r="B238" i="5"/>
  <c r="E238" i="5"/>
  <c r="F237" i="5"/>
  <c r="G237" i="5"/>
  <c r="H237" i="5"/>
  <c r="A117" i="3"/>
  <c r="E116" i="3"/>
  <c r="B116" i="3"/>
  <c r="G115" i="3"/>
  <c r="F115" i="3"/>
  <c r="D115" i="3"/>
  <c r="C115" i="3"/>
  <c r="H115" i="3"/>
  <c r="I236" i="32"/>
  <c r="H236" i="32"/>
  <c r="G236" i="32"/>
  <c r="C236" i="32"/>
  <c r="D236" i="32"/>
  <c r="E236" i="32"/>
  <c r="A238" i="32"/>
  <c r="B237" i="32"/>
  <c r="F237" i="32"/>
  <c r="D50" i="2"/>
  <c r="G50" i="2"/>
  <c r="B51" i="2"/>
  <c r="J51" i="2" s="1"/>
  <c r="A52" i="2"/>
  <c r="E51" i="2"/>
  <c r="H51" i="2"/>
  <c r="I50" i="2"/>
  <c r="K50" i="2"/>
  <c r="C50" i="2"/>
  <c r="F50" i="2"/>
  <c r="AN72" i="24"/>
  <c r="AN64" i="24"/>
  <c r="AN53" i="24"/>
  <c r="AN69" i="24"/>
  <c r="AN61" i="24"/>
  <c r="AN19" i="24"/>
  <c r="AN42" i="24"/>
  <c r="AN62" i="24"/>
  <c r="AN84" i="24"/>
  <c r="AN85" i="24"/>
  <c r="AN83" i="24"/>
  <c r="AN71" i="24"/>
  <c r="AN59" i="24"/>
  <c r="AN23" i="24"/>
  <c r="AN68" i="24"/>
  <c r="AN74" i="24"/>
  <c r="AN50" i="24"/>
  <c r="AN44" i="24"/>
  <c r="AN26" i="24"/>
  <c r="AN28" i="24"/>
  <c r="AN49" i="24"/>
  <c r="AN20" i="24"/>
  <c r="AN48" i="24"/>
  <c r="AN63" i="24"/>
  <c r="AN45" i="24"/>
  <c r="AN35" i="24"/>
  <c r="AN32" i="24"/>
  <c r="AN33" i="24"/>
  <c r="AN25" i="24"/>
  <c r="AN22" i="24"/>
  <c r="AN46" i="24"/>
  <c r="AN67" i="24"/>
  <c r="AN21" i="24"/>
  <c r="AN29" i="24"/>
  <c r="AN30" i="24"/>
  <c r="AN60" i="24"/>
  <c r="AN70" i="24"/>
  <c r="AN82" i="24"/>
  <c r="AN81" i="24"/>
  <c r="AN80" i="24"/>
  <c r="AN79" i="24"/>
  <c r="AN78" i="24"/>
  <c r="AN77" i="24"/>
  <c r="AN16" i="24"/>
  <c r="AN17" i="24"/>
  <c r="AN43" i="24"/>
  <c r="AN51" i="24"/>
  <c r="AN39" i="24"/>
  <c r="AN75" i="24"/>
  <c r="AN55" i="24"/>
  <c r="AN27" i="24"/>
  <c r="AN56" i="24"/>
  <c r="AN73" i="24"/>
  <c r="AN54" i="24"/>
  <c r="AN40" i="24"/>
  <c r="AN47" i="24"/>
  <c r="AN58" i="24"/>
  <c r="AN65" i="24"/>
  <c r="AN34" i="24"/>
  <c r="AN38" i="24"/>
  <c r="AN31" i="24"/>
  <c r="AN36" i="24"/>
  <c r="AN66" i="24"/>
  <c r="AN37" i="24"/>
  <c r="AN18" i="24"/>
  <c r="AN52" i="24"/>
  <c r="AN24" i="24"/>
  <c r="AN41" i="24"/>
  <c r="AN57" i="24"/>
  <c r="AN76" i="24"/>
  <c r="AP4" i="24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15" i="24"/>
  <c r="C262" i="10" l="1"/>
  <c r="D262" i="10"/>
  <c r="G262" i="10"/>
  <c r="I262" i="10"/>
  <c r="J262" i="10"/>
  <c r="F262" i="10"/>
  <c r="L262" i="10"/>
  <c r="M262" i="10"/>
  <c r="N262" i="10"/>
  <c r="E263" i="10"/>
  <c r="H263" i="10"/>
  <c r="B263" i="10"/>
  <c r="A264" i="10"/>
  <c r="K263" i="10"/>
  <c r="H248" i="9"/>
  <c r="F248" i="9"/>
  <c r="G248" i="9"/>
  <c r="C248" i="9"/>
  <c r="D248" i="9"/>
  <c r="A250" i="9"/>
  <c r="B249" i="9"/>
  <c r="E249" i="9"/>
  <c r="M266" i="8"/>
  <c r="N266" i="8"/>
  <c r="L266" i="8"/>
  <c r="J266" i="8"/>
  <c r="F266" i="8"/>
  <c r="G266" i="8"/>
  <c r="I266" i="8"/>
  <c r="C266" i="8"/>
  <c r="D266" i="8"/>
  <c r="E267" i="8"/>
  <c r="B267" i="8"/>
  <c r="H267" i="8"/>
  <c r="K267" i="8"/>
  <c r="A268" i="8"/>
  <c r="G238" i="5"/>
  <c r="F238" i="5"/>
  <c r="H238" i="5"/>
  <c r="D238" i="5"/>
  <c r="C238" i="5"/>
  <c r="A240" i="5"/>
  <c r="E239" i="5"/>
  <c r="B239" i="5"/>
  <c r="H116" i="3"/>
  <c r="C116" i="3"/>
  <c r="D116" i="3"/>
  <c r="F116" i="3"/>
  <c r="G116" i="3"/>
  <c r="E117" i="3"/>
  <c r="B117" i="3"/>
  <c r="A118" i="3"/>
  <c r="B238" i="32"/>
  <c r="A239" i="32"/>
  <c r="F238" i="32"/>
  <c r="E237" i="32"/>
  <c r="D237" i="32"/>
  <c r="C237" i="32"/>
  <c r="H237" i="32"/>
  <c r="I237" i="32"/>
  <c r="G237" i="32"/>
  <c r="D51" i="2"/>
  <c r="G51" i="2"/>
  <c r="A53" i="2"/>
  <c r="E52" i="2"/>
  <c r="B52" i="2"/>
  <c r="J52" i="2" s="1"/>
  <c r="H52" i="2"/>
  <c r="I51" i="2"/>
  <c r="K51" i="2"/>
  <c r="C51" i="2"/>
  <c r="F51" i="2"/>
  <c r="AL84" i="24"/>
  <c r="AL85" i="24"/>
  <c r="AK84" i="24"/>
  <c r="AK85" i="24"/>
  <c r="AK28" i="24"/>
  <c r="AK72" i="24"/>
  <c r="AK49" i="24"/>
  <c r="AK35" i="24"/>
  <c r="AL83" i="24"/>
  <c r="AK83" i="24"/>
  <c r="AK76" i="24"/>
  <c r="AK67" i="24"/>
  <c r="AK31" i="24"/>
  <c r="AK43" i="24"/>
  <c r="AK41" i="24"/>
  <c r="AK70" i="24"/>
  <c r="AK37" i="24"/>
  <c r="AK51" i="24"/>
  <c r="AK58" i="24"/>
  <c r="AK24" i="24"/>
  <c r="AK63" i="24"/>
  <c r="AK32" i="24"/>
  <c r="AK40" i="24"/>
  <c r="AK42" i="24"/>
  <c r="AK75" i="24"/>
  <c r="AK48" i="24"/>
  <c r="AK55" i="24"/>
  <c r="AK68" i="24"/>
  <c r="AK56" i="24"/>
  <c r="AK57" i="24"/>
  <c r="AK26" i="24"/>
  <c r="AK71" i="24"/>
  <c r="AK39" i="24"/>
  <c r="AK36" i="24"/>
  <c r="AK16" i="24"/>
  <c r="AK44" i="24"/>
  <c r="AK74" i="24"/>
  <c r="AK59" i="24"/>
  <c r="AK30" i="24"/>
  <c r="AK19" i="24"/>
  <c r="AK61" i="24"/>
  <c r="AK29" i="24"/>
  <c r="AK34" i="24"/>
  <c r="AK53" i="24"/>
  <c r="AK69" i="24"/>
  <c r="AK66" i="24"/>
  <c r="AK52" i="24"/>
  <c r="AK27" i="24"/>
  <c r="AK38" i="24"/>
  <c r="AK21" i="24"/>
  <c r="AK22" i="24"/>
  <c r="AK65" i="24"/>
  <c r="AK46" i="24"/>
  <c r="AK73" i="24"/>
  <c r="AK60" i="24"/>
  <c r="AK64" i="24"/>
  <c r="AK18" i="24"/>
  <c r="AK62" i="24"/>
  <c r="AK20" i="24"/>
  <c r="AK25" i="24"/>
  <c r="AK50" i="24"/>
  <c r="AL24" i="24"/>
  <c r="AL40" i="24"/>
  <c r="AL56" i="24"/>
  <c r="AL72" i="24"/>
  <c r="AL25" i="24"/>
  <c r="AL41" i="24"/>
  <c r="AL57" i="24"/>
  <c r="AL73" i="24"/>
  <c r="AL26" i="24"/>
  <c r="AL42" i="24"/>
  <c r="AL58" i="24"/>
  <c r="AL74" i="24"/>
  <c r="AL28" i="24"/>
  <c r="AL44" i="24"/>
  <c r="AL60" i="24"/>
  <c r="AL76" i="24"/>
  <c r="AL31" i="24"/>
  <c r="AL47" i="24"/>
  <c r="AL63" i="24"/>
  <c r="AL79" i="24"/>
  <c r="AL16" i="24"/>
  <c r="AL32" i="24"/>
  <c r="AL48" i="24"/>
  <c r="AL64" i="24"/>
  <c r="AL80" i="24"/>
  <c r="AL17" i="24"/>
  <c r="AL33" i="24"/>
  <c r="AL49" i="24"/>
  <c r="AL65" i="24"/>
  <c r="AL81" i="24"/>
  <c r="AL18" i="24"/>
  <c r="AL34" i="24"/>
  <c r="AL50" i="24"/>
  <c r="AL66" i="24"/>
  <c r="AL82" i="24"/>
  <c r="AL27" i="24"/>
  <c r="AL52" i="24"/>
  <c r="AL29" i="24"/>
  <c r="AL54" i="24"/>
  <c r="AL78" i="24"/>
  <c r="AL30" i="24"/>
  <c r="AL38" i="24"/>
  <c r="AL62" i="24"/>
  <c r="AL36" i="24"/>
  <c r="AL37" i="24"/>
  <c r="AL70" i="24"/>
  <c r="AL39" i="24"/>
  <c r="AL71" i="24"/>
  <c r="AL19" i="24"/>
  <c r="AL51" i="24"/>
  <c r="AL46" i="24"/>
  <c r="AL55" i="24"/>
  <c r="AL53" i="24"/>
  <c r="AL59" i="24"/>
  <c r="AL67" i="24"/>
  <c r="AL22" i="24"/>
  <c r="AL68" i="24"/>
  <c r="AL35" i="24"/>
  <c r="AL45" i="24"/>
  <c r="AL43" i="24"/>
  <c r="AL20" i="24"/>
  <c r="AL23" i="24"/>
  <c r="AL61" i="24"/>
  <c r="AL69" i="24"/>
  <c r="AL77" i="24"/>
  <c r="AL21" i="24"/>
  <c r="AL75" i="24"/>
  <c r="AK82" i="24"/>
  <c r="AK81" i="24"/>
  <c r="AK80" i="24"/>
  <c r="AK79" i="24"/>
  <c r="AK78" i="24"/>
  <c r="AK77" i="24"/>
  <c r="AK33" i="24"/>
  <c r="AK45" i="24"/>
  <c r="AK23" i="24"/>
  <c r="AK47" i="24"/>
  <c r="AK54" i="24"/>
  <c r="AK17" i="24"/>
  <c r="AG45" i="24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G75" i="24"/>
  <c r="AH75" i="24" s="1"/>
  <c r="AG64" i="24"/>
  <c r="AH64" i="24" s="1"/>
  <c r="AG59" i="24"/>
  <c r="AG21" i="24"/>
  <c r="AG50" i="24"/>
  <c r="AG74" i="24"/>
  <c r="AG66" i="24"/>
  <c r="AG62" i="24"/>
  <c r="AG61" i="24"/>
  <c r="AG58" i="24"/>
  <c r="AG28" i="24"/>
  <c r="AG19" i="24"/>
  <c r="AG70" i="24"/>
  <c r="AG69" i="24"/>
  <c r="AG40" i="24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G49" i="24"/>
  <c r="AH49" i="24" s="1"/>
  <c r="AG42" i="24"/>
  <c r="AH42" i="24" s="1"/>
  <c r="AG34" i="24"/>
  <c r="AH34" i="24" s="1"/>
  <c r="AG30" i="24"/>
  <c r="AG36" i="24"/>
  <c r="AG43" i="24"/>
  <c r="AG16" i="24"/>
  <c r="AG23" i="24"/>
  <c r="AG22" i="24"/>
  <c r="AG18" i="24"/>
  <c r="AG35" i="24"/>
  <c r="AG46" i="24"/>
  <c r="AG29" i="24"/>
  <c r="AG56" i="24"/>
  <c r="AL15" i="24"/>
  <c r="AK15" i="24"/>
  <c r="C263" i="10" l="1"/>
  <c r="M263" i="10"/>
  <c r="N263" i="10"/>
  <c r="D263" i="10"/>
  <c r="F263" i="10"/>
  <c r="I263" i="10"/>
  <c r="J263" i="10"/>
  <c r="G263" i="10"/>
  <c r="L263" i="10"/>
  <c r="E264" i="10"/>
  <c r="H264" i="10"/>
  <c r="B264" i="10"/>
  <c r="K264" i="10"/>
  <c r="A265" i="10"/>
  <c r="F249" i="9"/>
  <c r="G249" i="9"/>
  <c r="H249" i="9"/>
  <c r="C249" i="9"/>
  <c r="D249" i="9"/>
  <c r="A251" i="9"/>
  <c r="E250" i="9"/>
  <c r="B250" i="9"/>
  <c r="H268" i="8"/>
  <c r="K268" i="8"/>
  <c r="A269" i="8"/>
  <c r="B268" i="8"/>
  <c r="E268" i="8"/>
  <c r="N267" i="8"/>
  <c r="F267" i="8"/>
  <c r="G267" i="8"/>
  <c r="C267" i="8"/>
  <c r="D267" i="8"/>
  <c r="I267" i="8"/>
  <c r="J267" i="8"/>
  <c r="L267" i="8"/>
  <c r="M267" i="8"/>
  <c r="E240" i="5"/>
  <c r="B240" i="5"/>
  <c r="A241" i="5"/>
  <c r="F239" i="5"/>
  <c r="H239" i="5"/>
  <c r="G239" i="5"/>
  <c r="C239" i="5"/>
  <c r="D239" i="5"/>
  <c r="E118" i="3"/>
  <c r="B118" i="3"/>
  <c r="A119" i="3"/>
  <c r="H117" i="3"/>
  <c r="D117" i="3"/>
  <c r="C117" i="3"/>
  <c r="F117" i="3"/>
  <c r="G117" i="3"/>
  <c r="I238" i="32"/>
  <c r="G238" i="32"/>
  <c r="H238" i="32"/>
  <c r="F239" i="32"/>
  <c r="B239" i="32"/>
  <c r="A240" i="32"/>
  <c r="E238" i="32"/>
  <c r="D238" i="32"/>
  <c r="C238" i="32"/>
  <c r="D52" i="2"/>
  <c r="G52" i="2"/>
  <c r="C52" i="2"/>
  <c r="F52" i="2"/>
  <c r="K52" i="2"/>
  <c r="I52" i="2"/>
  <c r="E53" i="2"/>
  <c r="H53" i="2"/>
  <c r="B53" i="2"/>
  <c r="J53" i="2" s="1"/>
  <c r="A54" i="2"/>
  <c r="AH59" i="24"/>
  <c r="AH74" i="24"/>
  <c r="AY74" i="24" s="1"/>
  <c r="AH84" i="24"/>
  <c r="AY84" i="24" s="1"/>
  <c r="AH85" i="24"/>
  <c r="AY85" i="24" s="1"/>
  <c r="AH36" i="24"/>
  <c r="AY36" i="24" s="1"/>
  <c r="AH50" i="24"/>
  <c r="AY50" i="24" s="1"/>
  <c r="AH43" i="24"/>
  <c r="AY43" i="24" s="1"/>
  <c r="AH30" i="24"/>
  <c r="AY30" i="24" s="1"/>
  <c r="AH21" i="24"/>
  <c r="AY21" i="24" s="1"/>
  <c r="AH22" i="24"/>
  <c r="AY22" i="24" s="1"/>
  <c r="AH61" i="24"/>
  <c r="AY61" i="24" s="1"/>
  <c r="AH23" i="24"/>
  <c r="AY23" i="24" s="1"/>
  <c r="AH62" i="24"/>
  <c r="AY62" i="24" s="1"/>
  <c r="AH16" i="24"/>
  <c r="AY16" i="24" s="1"/>
  <c r="AH66" i="24"/>
  <c r="AY66" i="24" s="1"/>
  <c r="AH83" i="24"/>
  <c r="AY83" i="24" s="1"/>
  <c r="AH18" i="24"/>
  <c r="AY18" i="24" s="1"/>
  <c r="AH58" i="24"/>
  <c r="AY58" i="24" s="1"/>
  <c r="AH51" i="24"/>
  <c r="AY51" i="24" s="1"/>
  <c r="AH20" i="24"/>
  <c r="AY20" i="24" s="1"/>
  <c r="AH38" i="24"/>
  <c r="AY38" i="24" s="1"/>
  <c r="AH69" i="24"/>
  <c r="AY69" i="24" s="1"/>
  <c r="AH29" i="24"/>
  <c r="AY29" i="24" s="1"/>
  <c r="AH70" i="24"/>
  <c r="AY70" i="24" s="1"/>
  <c r="AH46" i="24"/>
  <c r="AY46" i="24" s="1"/>
  <c r="AH19" i="24"/>
  <c r="AY19" i="24" s="1"/>
  <c r="AH72" i="24"/>
  <c r="AY72" i="24" s="1"/>
  <c r="AH54" i="24"/>
  <c r="AY54" i="24" s="1"/>
  <c r="AH45" i="24"/>
  <c r="AY45" i="24" s="1"/>
  <c r="AH40" i="24"/>
  <c r="AY40" i="24" s="1"/>
  <c r="AH56" i="24"/>
  <c r="AY56" i="24" s="1"/>
  <c r="AH35" i="24"/>
  <c r="AY35" i="24" s="1"/>
  <c r="AH28" i="24"/>
  <c r="AY28" i="24" s="1"/>
  <c r="AH55" i="24"/>
  <c r="AY55" i="24" s="1"/>
  <c r="AH41" i="24"/>
  <c r="AY41" i="24" s="1"/>
  <c r="AH82" i="24"/>
  <c r="AY82" i="24" s="1"/>
  <c r="AH81" i="24"/>
  <c r="AY81" i="24" s="1"/>
  <c r="AH80" i="24"/>
  <c r="AY80" i="24" s="1"/>
  <c r="AH79" i="24"/>
  <c r="AY79" i="24" s="1"/>
  <c r="AH78" i="24"/>
  <c r="AY78" i="24" s="1"/>
  <c r="AH77" i="24"/>
  <c r="AY77" i="24" s="1"/>
  <c r="AH44" i="24"/>
  <c r="AY44" i="24" s="1"/>
  <c r="AH60" i="24"/>
  <c r="AY60" i="24" s="1"/>
  <c r="AH27" i="24"/>
  <c r="AY27" i="24" s="1"/>
  <c r="AH52" i="24"/>
  <c r="AY52" i="24" s="1"/>
  <c r="AH33" i="24"/>
  <c r="AY33" i="24" s="1"/>
  <c r="AH39" i="24"/>
  <c r="AY39" i="24" s="1"/>
  <c r="AH65" i="24"/>
  <c r="AY65" i="24" s="1"/>
  <c r="AH48" i="24"/>
  <c r="AY48" i="24" s="1"/>
  <c r="AH68" i="24"/>
  <c r="AY68" i="24" s="1"/>
  <c r="AH53" i="24"/>
  <c r="AY53" i="24" s="1"/>
  <c r="AH67" i="24"/>
  <c r="AY67" i="24" s="1"/>
  <c r="AH25" i="24"/>
  <c r="AY25" i="24" s="1"/>
  <c r="AH63" i="24"/>
  <c r="AY63" i="24" s="1"/>
  <c r="AH17" i="24"/>
  <c r="AY17" i="24" s="1"/>
  <c r="AH73" i="24"/>
  <c r="AY73" i="24" s="1"/>
  <c r="AH76" i="24"/>
  <c r="AY76" i="24" s="1"/>
  <c r="AH26" i="24"/>
  <c r="AY26" i="24" s="1"/>
  <c r="AH32" i="24"/>
  <c r="AY32" i="24" s="1"/>
  <c r="AH31" i="24"/>
  <c r="AY31" i="24" s="1"/>
  <c r="AH24" i="24"/>
  <c r="AY24" i="24" s="1"/>
  <c r="AH57" i="24"/>
  <c r="AY57" i="24" s="1"/>
  <c r="AH71" i="24"/>
  <c r="AY71" i="24" s="1"/>
  <c r="AH37" i="24"/>
  <c r="AY37" i="24" s="1"/>
  <c r="AH47" i="24"/>
  <c r="AY47" i="24" s="1"/>
  <c r="AY34" i="24"/>
  <c r="AO4" i="24"/>
  <c r="BB84" i="24" s="1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K41" i="24"/>
  <c r="K24" i="24"/>
  <c r="K51" i="24"/>
  <c r="K72" i="24"/>
  <c r="K40" i="24"/>
  <c r="K19" i="24"/>
  <c r="K58" i="24"/>
  <c r="K60" i="24"/>
  <c r="K86" i="24"/>
  <c r="K90" i="24"/>
  <c r="K39" i="24"/>
  <c r="K26" i="24"/>
  <c r="K75" i="24"/>
  <c r="K84" i="24"/>
  <c r="K16" i="24"/>
  <c r="K73" i="24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K74" i="24"/>
  <c r="K32" i="24"/>
  <c r="K21" i="24"/>
  <c r="K18" i="24"/>
  <c r="K79" i="24"/>
  <c r="K85" i="24"/>
  <c r="K30" i="24"/>
  <c r="K35" i="24"/>
  <c r="K62" i="24"/>
  <c r="K46" i="24"/>
  <c r="K76" i="24"/>
  <c r="K38" i="24"/>
  <c r="K33" i="24"/>
  <c r="K49" i="24"/>
  <c r="K34" i="24"/>
  <c r="K27" i="24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AY59" i="24"/>
  <c r="AY75" i="24"/>
  <c r="AY49" i="24"/>
  <c r="AY64" i="24"/>
  <c r="AH15" i="24"/>
  <c r="AY15" i="24" s="1"/>
  <c r="AY42" i="24"/>
  <c r="A266" i="10" l="1"/>
  <c r="E265" i="10"/>
  <c r="K265" i="10"/>
  <c r="H265" i="10"/>
  <c r="B265" i="10"/>
  <c r="C264" i="10"/>
  <c r="G264" i="10"/>
  <c r="D264" i="10"/>
  <c r="F264" i="10"/>
  <c r="I264" i="10"/>
  <c r="J264" i="10"/>
  <c r="N264" i="10"/>
  <c r="L264" i="10"/>
  <c r="M264" i="10"/>
  <c r="F250" i="9"/>
  <c r="G250" i="9"/>
  <c r="H250" i="9"/>
  <c r="D250" i="9"/>
  <c r="C250" i="9"/>
  <c r="E251" i="9"/>
  <c r="B251" i="9"/>
  <c r="A252" i="9"/>
  <c r="C268" i="8"/>
  <c r="D268" i="8"/>
  <c r="I268" i="8"/>
  <c r="J268" i="8"/>
  <c r="M268" i="8"/>
  <c r="N268" i="8"/>
  <c r="G268" i="8"/>
  <c r="F268" i="8"/>
  <c r="L268" i="8"/>
  <c r="E269" i="8"/>
  <c r="H269" i="8"/>
  <c r="K269" i="8"/>
  <c r="B269" i="8"/>
  <c r="A270" i="8"/>
  <c r="B241" i="5"/>
  <c r="A242" i="5"/>
  <c r="E241" i="5"/>
  <c r="C240" i="5"/>
  <c r="D240" i="5"/>
  <c r="H240" i="5"/>
  <c r="G240" i="5"/>
  <c r="F240" i="5"/>
  <c r="A120" i="3"/>
  <c r="B119" i="3"/>
  <c r="E119" i="3"/>
  <c r="D118" i="3"/>
  <c r="H118" i="3"/>
  <c r="C118" i="3"/>
  <c r="G118" i="3"/>
  <c r="F118" i="3"/>
  <c r="I239" i="32"/>
  <c r="H239" i="32"/>
  <c r="G239" i="32"/>
  <c r="A241" i="32"/>
  <c r="B240" i="32"/>
  <c r="F240" i="32"/>
  <c r="D239" i="32"/>
  <c r="E239" i="32"/>
  <c r="C239" i="32"/>
  <c r="D53" i="2"/>
  <c r="G53" i="2"/>
  <c r="H54" i="2"/>
  <c r="E54" i="2"/>
  <c r="B54" i="2"/>
  <c r="J54" i="2" s="1"/>
  <c r="A55" i="2"/>
  <c r="C53" i="2"/>
  <c r="I53" i="2"/>
  <c r="F53" i="2"/>
  <c r="K53" i="2"/>
  <c r="BC84" i="24"/>
  <c r="DH83" i="24" s="1"/>
  <c r="M98" i="24"/>
  <c r="M99" i="24"/>
  <c r="L98" i="24"/>
  <c r="L99" i="24"/>
  <c r="BB82" i="24"/>
  <c r="BC82" i="24" s="1"/>
  <c r="DH81" i="24" s="1"/>
  <c r="BB83" i="24"/>
  <c r="BC83" i="24" s="1"/>
  <c r="DH82" i="24" s="1"/>
  <c r="L74" i="24"/>
  <c r="L41" i="24"/>
  <c r="L28" i="24"/>
  <c r="L47" i="24"/>
  <c r="M97" i="24"/>
  <c r="L97" i="24"/>
  <c r="L49" i="24"/>
  <c r="L84" i="24"/>
  <c r="L75" i="24"/>
  <c r="L33" i="24"/>
  <c r="L38" i="24"/>
  <c r="L26" i="24"/>
  <c r="L76" i="24"/>
  <c r="L39" i="24"/>
  <c r="L46" i="24"/>
  <c r="L90" i="24"/>
  <c r="L62" i="24"/>
  <c r="L86" i="24"/>
  <c r="L35" i="24"/>
  <c r="L60" i="24"/>
  <c r="L30" i="24"/>
  <c r="L58" i="24"/>
  <c r="L85" i="24"/>
  <c r="L19" i="24"/>
  <c r="L79" i="24"/>
  <c r="L40" i="24"/>
  <c r="L18" i="24"/>
  <c r="L72" i="24"/>
  <c r="L21" i="24"/>
  <c r="L51" i="24"/>
  <c r="L32" i="24"/>
  <c r="L24" i="24"/>
  <c r="L54" i="24"/>
  <c r="L69" i="24"/>
  <c r="L22" i="24"/>
  <c r="L61" i="24"/>
  <c r="L20" i="24"/>
  <c r="L42" i="24"/>
  <c r="L52" i="24"/>
  <c r="L36" i="24"/>
  <c r="L44" i="24"/>
  <c r="L45" i="24"/>
  <c r="L81" i="24"/>
  <c r="L64" i="24"/>
  <c r="L31" i="24"/>
  <c r="L83" i="24"/>
  <c r="L68" i="24"/>
  <c r="L55" i="24"/>
  <c r="M16" i="24"/>
  <c r="M32" i="24"/>
  <c r="M48" i="24"/>
  <c r="M64" i="24"/>
  <c r="M80" i="24"/>
  <c r="M96" i="24"/>
  <c r="M17" i="24"/>
  <c r="M33" i="24"/>
  <c r="M49" i="24"/>
  <c r="M65" i="24"/>
  <c r="M81" i="24"/>
  <c r="M18" i="24"/>
  <c r="M34" i="24"/>
  <c r="M50" i="24"/>
  <c r="M66" i="24"/>
  <c r="M82" i="24"/>
  <c r="M20" i="24"/>
  <c r="M36" i="24"/>
  <c r="M52" i="24"/>
  <c r="M68" i="24"/>
  <c r="M84" i="24"/>
  <c r="M23" i="24"/>
  <c r="M39" i="24"/>
  <c r="M55" i="24"/>
  <c r="M71" i="24"/>
  <c r="M87" i="24"/>
  <c r="M24" i="24"/>
  <c r="M40" i="24"/>
  <c r="M56" i="24"/>
  <c r="M72" i="24"/>
  <c r="M88" i="24"/>
  <c r="M25" i="24"/>
  <c r="M41" i="24"/>
  <c r="M57" i="24"/>
  <c r="M73" i="24"/>
  <c r="M89" i="24"/>
  <c r="M26" i="24"/>
  <c r="M42" i="24"/>
  <c r="M58" i="24"/>
  <c r="M74" i="24"/>
  <c r="M90" i="24"/>
  <c r="M37" i="24"/>
  <c r="M62" i="24"/>
  <c r="M63" i="24"/>
  <c r="M91" i="24"/>
  <c r="M46" i="24"/>
  <c r="M70" i="24"/>
  <c r="M47" i="24"/>
  <c r="M51" i="24"/>
  <c r="M76" i="24"/>
  <c r="M27" i="24"/>
  <c r="M28" i="24"/>
  <c r="M59" i="24"/>
  <c r="M92" i="24"/>
  <c r="M29" i="24"/>
  <c r="M60" i="24"/>
  <c r="M93" i="24"/>
  <c r="M38" i="24"/>
  <c r="M21" i="24"/>
  <c r="M69" i="24"/>
  <c r="M22" i="24"/>
  <c r="M31" i="24"/>
  <c r="M30" i="24"/>
  <c r="M75" i="24"/>
  <c r="M77" i="24"/>
  <c r="M78" i="24"/>
  <c r="M44" i="24"/>
  <c r="M83" i="24"/>
  <c r="M45" i="24"/>
  <c r="M67" i="24"/>
  <c r="M79" i="24"/>
  <c r="M61" i="24"/>
  <c r="M85" i="24"/>
  <c r="M86" i="24"/>
  <c r="M54" i="24"/>
  <c r="M94" i="24"/>
  <c r="M95" i="24"/>
  <c r="M53" i="24"/>
  <c r="M19" i="24"/>
  <c r="M43" i="24"/>
  <c r="M35" i="24"/>
  <c r="L96" i="24"/>
  <c r="L95" i="24"/>
  <c r="L94" i="24"/>
  <c r="L93" i="24"/>
  <c r="L92" i="24"/>
  <c r="L48" i="24"/>
  <c r="L80" i="24"/>
  <c r="L70" i="24"/>
  <c r="L25" i="24"/>
  <c r="L88" i="24"/>
  <c r="L67" i="24"/>
  <c r="L77" i="24"/>
  <c r="L91" i="24"/>
  <c r="L50" i="24"/>
  <c r="L53" i="24"/>
  <c r="L17" i="24"/>
  <c r="L87" i="24"/>
  <c r="L27" i="24"/>
  <c r="L73" i="24"/>
  <c r="L66" i="24"/>
  <c r="L71" i="24"/>
  <c r="L56" i="24"/>
  <c r="L78" i="24"/>
  <c r="L29" i="24"/>
  <c r="L57" i="24"/>
  <c r="L23" i="24"/>
  <c r="L37" i="24"/>
  <c r="L82" i="24"/>
  <c r="L59" i="24"/>
  <c r="L65" i="24"/>
  <c r="L89" i="24"/>
  <c r="L43" i="24"/>
  <c r="L63" i="24"/>
  <c r="L34" i="24"/>
  <c r="L16" i="24"/>
  <c r="BB85" i="24"/>
  <c r="BC85" i="24" s="1"/>
  <c r="DH84" i="24" s="1"/>
  <c r="BB81" i="24"/>
  <c r="BC81" i="24" s="1"/>
  <c r="BB79" i="24"/>
  <c r="BC79" i="24" s="1"/>
  <c r="DH78" i="24" s="1"/>
  <c r="BB80" i="24"/>
  <c r="BC80" i="24" s="1"/>
  <c r="DH79" i="24" s="1"/>
  <c r="BB77" i="24"/>
  <c r="BC77" i="24" s="1"/>
  <c r="DH76" i="24" s="1"/>
  <c r="BB78" i="24"/>
  <c r="BC78" i="24" s="1"/>
  <c r="DH77" i="24" s="1"/>
  <c r="BB54" i="24"/>
  <c r="BC54" i="24" s="1"/>
  <c r="DH53" i="24" s="1"/>
  <c r="BB30" i="24"/>
  <c r="BC30" i="24" s="1"/>
  <c r="DH29" i="24" s="1"/>
  <c r="BB76" i="24"/>
  <c r="BC76" i="24" s="1"/>
  <c r="DH75" i="24" s="1"/>
  <c r="BB27" i="24"/>
  <c r="BC27" i="24" s="1"/>
  <c r="DH26" i="24" s="1"/>
  <c r="BB14" i="24"/>
  <c r="BC14" i="24" s="1"/>
  <c r="DH13" i="24" s="1"/>
  <c r="BB28" i="24"/>
  <c r="BC28" i="24" s="1"/>
  <c r="DH27" i="24" s="1"/>
  <c r="BB34" i="24"/>
  <c r="BC34" i="24" s="1"/>
  <c r="DH33" i="24" s="1"/>
  <c r="BB45" i="24"/>
  <c r="BC45" i="24" s="1"/>
  <c r="DH44" i="24" s="1"/>
  <c r="BB42" i="24"/>
  <c r="BC42" i="24" s="1"/>
  <c r="DH41" i="24" s="1"/>
  <c r="BB44" i="24"/>
  <c r="BC44" i="24" s="1"/>
  <c r="DH43" i="24" s="1"/>
  <c r="BB75" i="24"/>
  <c r="BC75" i="24" s="1"/>
  <c r="DH74" i="24" s="1"/>
  <c r="BB36" i="24"/>
  <c r="BC36" i="24" s="1"/>
  <c r="DH35" i="24" s="1"/>
  <c r="BB70" i="24"/>
  <c r="BC70" i="24" s="1"/>
  <c r="DH69" i="24" s="1"/>
  <c r="BB52" i="24"/>
  <c r="BC52" i="24" s="1"/>
  <c r="DH51" i="24" s="1"/>
  <c r="BB47" i="24"/>
  <c r="BC47" i="24" s="1"/>
  <c r="DH46" i="24" s="1"/>
  <c r="BB63" i="24"/>
  <c r="BC63" i="24" s="1"/>
  <c r="DH62" i="24" s="1"/>
  <c r="BB18" i="24"/>
  <c r="BC18" i="24" s="1"/>
  <c r="DH17" i="24" s="1"/>
  <c r="BB31" i="24"/>
  <c r="BC31" i="24" s="1"/>
  <c r="DH30" i="24" s="1"/>
  <c r="BB41" i="24"/>
  <c r="BC41" i="24" s="1"/>
  <c r="DH40" i="24" s="1"/>
  <c r="BB53" i="24"/>
  <c r="BC53" i="24" s="1"/>
  <c r="DH52" i="24" s="1"/>
  <c r="BB22" i="24"/>
  <c r="BC22" i="24" s="1"/>
  <c r="DH21" i="24" s="1"/>
  <c r="BB66" i="24"/>
  <c r="BC66" i="24" s="1"/>
  <c r="DH65" i="24" s="1"/>
  <c r="BB59" i="24"/>
  <c r="BC59" i="24" s="1"/>
  <c r="DH58" i="24" s="1"/>
  <c r="BB51" i="24"/>
  <c r="BC51" i="24" s="1"/>
  <c r="DH50" i="24" s="1"/>
  <c r="BB55" i="24"/>
  <c r="BC55" i="24" s="1"/>
  <c r="DH54" i="24" s="1"/>
  <c r="BB56" i="24"/>
  <c r="BC56" i="24" s="1"/>
  <c r="DH55" i="24" s="1"/>
  <c r="BB40" i="24"/>
  <c r="BC40" i="24" s="1"/>
  <c r="DH39" i="24" s="1"/>
  <c r="BB19" i="24"/>
  <c r="BC19" i="24" s="1"/>
  <c r="DH18" i="24" s="1"/>
  <c r="BB60" i="24"/>
  <c r="BC60" i="24" s="1"/>
  <c r="DH59" i="24" s="1"/>
  <c r="BB64" i="24"/>
  <c r="BC64" i="24" s="1"/>
  <c r="DH63" i="24" s="1"/>
  <c r="BB72" i="24"/>
  <c r="BC72" i="24" s="1"/>
  <c r="DH71" i="24" s="1"/>
  <c r="BB62" i="24"/>
  <c r="BC62" i="24" s="1"/>
  <c r="DH61" i="24" s="1"/>
  <c r="BB16" i="24"/>
  <c r="BC16" i="24" s="1"/>
  <c r="DH15" i="24" s="1"/>
  <c r="BB23" i="24"/>
  <c r="BC23" i="24" s="1"/>
  <c r="DH22" i="24" s="1"/>
  <c r="BB37" i="24"/>
  <c r="BC37" i="24" s="1"/>
  <c r="DH36" i="24" s="1"/>
  <c r="BB73" i="24"/>
  <c r="BC73" i="24" s="1"/>
  <c r="DH72" i="24" s="1"/>
  <c r="BB39" i="24"/>
  <c r="BC39" i="24" s="1"/>
  <c r="DH38" i="24" s="1"/>
  <c r="BB20" i="24"/>
  <c r="BC20" i="24" s="1"/>
  <c r="DH19" i="24" s="1"/>
  <c r="BB50" i="24"/>
  <c r="BC50" i="24" s="1"/>
  <c r="DH49" i="24" s="1"/>
  <c r="BB25" i="24"/>
  <c r="BC25" i="24" s="1"/>
  <c r="DH24" i="24" s="1"/>
  <c r="BB33" i="24"/>
  <c r="BC33" i="24" s="1"/>
  <c r="DH32" i="24" s="1"/>
  <c r="BB26" i="24"/>
  <c r="BC26" i="24" s="1"/>
  <c r="DH25" i="24" s="1"/>
  <c r="BB67" i="24"/>
  <c r="BC67" i="24" s="1"/>
  <c r="DH66" i="24" s="1"/>
  <c r="BB58" i="24"/>
  <c r="BC58" i="24" s="1"/>
  <c r="DH57" i="24" s="1"/>
  <c r="BB46" i="24"/>
  <c r="BC46" i="24" s="1"/>
  <c r="DH45" i="24" s="1"/>
  <c r="BB74" i="24"/>
  <c r="BC74" i="24" s="1"/>
  <c r="DH73" i="24" s="1"/>
  <c r="BB21" i="24"/>
  <c r="BC21" i="24" s="1"/>
  <c r="DH20" i="24" s="1"/>
  <c r="BB65" i="24"/>
  <c r="BC65" i="24" s="1"/>
  <c r="DH64" i="24" s="1"/>
  <c r="BB69" i="24"/>
  <c r="BC69" i="24" s="1"/>
  <c r="DH68" i="24" s="1"/>
  <c r="BB15" i="24"/>
  <c r="BC15" i="24" s="1"/>
  <c r="DH14" i="24" s="1"/>
  <c r="BB57" i="24"/>
  <c r="BC57" i="24" s="1"/>
  <c r="DH56" i="24" s="1"/>
  <c r="BB24" i="24"/>
  <c r="BC24" i="24" s="1"/>
  <c r="DH23" i="24" s="1"/>
  <c r="BB32" i="24"/>
  <c r="BC32" i="24" s="1"/>
  <c r="DH31" i="24" s="1"/>
  <c r="BB49" i="24"/>
  <c r="BC49" i="24" s="1"/>
  <c r="DH48" i="24" s="1"/>
  <c r="BB48" i="24"/>
  <c r="BC48" i="24" s="1"/>
  <c r="DH47" i="24" s="1"/>
  <c r="BB61" i="24"/>
  <c r="BC61" i="24" s="1"/>
  <c r="DH60" i="24" s="1"/>
  <c r="BB71" i="24"/>
  <c r="BC71" i="24" s="1"/>
  <c r="DH70" i="24" s="1"/>
  <c r="BB35" i="24"/>
  <c r="BC35" i="24" s="1"/>
  <c r="DH34" i="24" s="1"/>
  <c r="BB43" i="24"/>
  <c r="BC43" i="24" s="1"/>
  <c r="DH42" i="24" s="1"/>
  <c r="BB17" i="24"/>
  <c r="BC17" i="24" s="1"/>
  <c r="DH16" i="24" s="1"/>
  <c r="BB68" i="24"/>
  <c r="BC68" i="24" s="1"/>
  <c r="DH67" i="24" s="1"/>
  <c r="BB38" i="24"/>
  <c r="BC38" i="24" s="1"/>
  <c r="DH37" i="24" s="1"/>
  <c r="BB29" i="24"/>
  <c r="BC29" i="24" s="1"/>
  <c r="DH28" i="24" s="1"/>
  <c r="L15" i="24"/>
  <c r="H83" i="24"/>
  <c r="H60" i="24"/>
  <c r="H77" i="24"/>
  <c r="H69" i="24"/>
  <c r="H55" i="24"/>
  <c r="H72" i="24"/>
  <c r="H62" i="24"/>
  <c r="H76" i="24"/>
  <c r="H91" i="24"/>
  <c r="H52" i="24"/>
  <c r="H51" i="24"/>
  <c r="H65" i="24"/>
  <c r="H29" i="24"/>
  <c r="H74" i="24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27" i="24"/>
  <c r="H15" i="24"/>
  <c r="H53" i="24"/>
  <c r="H45" i="24"/>
  <c r="H34" i="24"/>
  <c r="H43" i="24"/>
  <c r="H22" i="24"/>
  <c r="H61" i="24"/>
  <c r="H30" i="24"/>
  <c r="H31" i="24"/>
  <c r="H26" i="24"/>
  <c r="H20" i="24"/>
  <c r="H80" i="24"/>
  <c r="H81" i="24"/>
  <c r="H28" i="24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H21" i="24"/>
  <c r="H19" i="24"/>
  <c r="H50" i="24"/>
  <c r="H37" i="24"/>
  <c r="H18" i="24"/>
  <c r="H16" i="24"/>
  <c r="M15" i="24"/>
  <c r="G265" i="10" l="1"/>
  <c r="M265" i="10"/>
  <c r="N265" i="10"/>
  <c r="D265" i="10"/>
  <c r="F265" i="10"/>
  <c r="I265" i="10"/>
  <c r="J265" i="10"/>
  <c r="L265" i="10"/>
  <c r="C265" i="10"/>
  <c r="E266" i="10"/>
  <c r="H266" i="10"/>
  <c r="B266" i="10"/>
  <c r="K266" i="10"/>
  <c r="A267" i="10"/>
  <c r="C251" i="9"/>
  <c r="D251" i="9"/>
  <c r="F251" i="9"/>
  <c r="G251" i="9"/>
  <c r="H251" i="9"/>
  <c r="E252" i="9"/>
  <c r="B252" i="9"/>
  <c r="A253" i="9"/>
  <c r="I269" i="8"/>
  <c r="D269" i="8"/>
  <c r="J269" i="8"/>
  <c r="L269" i="8"/>
  <c r="C269" i="8"/>
  <c r="F269" i="8"/>
  <c r="M269" i="8"/>
  <c r="N269" i="8"/>
  <c r="G269" i="8"/>
  <c r="E270" i="8"/>
  <c r="A271" i="8"/>
  <c r="H270" i="8"/>
  <c r="K270" i="8"/>
  <c r="B270" i="8"/>
  <c r="H241" i="5"/>
  <c r="F241" i="5"/>
  <c r="G241" i="5"/>
  <c r="B242" i="5"/>
  <c r="E242" i="5"/>
  <c r="A243" i="5"/>
  <c r="C241" i="5"/>
  <c r="D241" i="5"/>
  <c r="G119" i="3"/>
  <c r="F119" i="3"/>
  <c r="H119" i="3"/>
  <c r="C119" i="3"/>
  <c r="D119" i="3"/>
  <c r="B120" i="3"/>
  <c r="E120" i="3"/>
  <c r="A121" i="3"/>
  <c r="I240" i="32"/>
  <c r="H240" i="32"/>
  <c r="G240" i="32"/>
  <c r="C240" i="32"/>
  <c r="E240" i="32"/>
  <c r="D240" i="32"/>
  <c r="B241" i="32"/>
  <c r="A242" i="32"/>
  <c r="F241" i="32"/>
  <c r="D54" i="2"/>
  <c r="G54" i="2"/>
  <c r="A56" i="2"/>
  <c r="H55" i="2"/>
  <c r="B55" i="2"/>
  <c r="J55" i="2" s="1"/>
  <c r="E55" i="2"/>
  <c r="I54" i="2"/>
  <c r="C54" i="2"/>
  <c r="K54" i="2"/>
  <c r="F54" i="2"/>
  <c r="I58" i="24"/>
  <c r="I21" i="24"/>
  <c r="I31" i="24"/>
  <c r="I91" i="24"/>
  <c r="DL82" i="24"/>
  <c r="DP82" i="24" s="1"/>
  <c r="DL84" i="24"/>
  <c r="DP84" i="24" s="1"/>
  <c r="I16" i="24"/>
  <c r="I28" i="24"/>
  <c r="I74" i="24"/>
  <c r="I29" i="24"/>
  <c r="I18" i="24"/>
  <c r="I81" i="24"/>
  <c r="I37" i="24"/>
  <c r="I50" i="24"/>
  <c r="I30" i="24"/>
  <c r="I76" i="24"/>
  <c r="I57" i="24"/>
  <c r="DL83" i="24"/>
  <c r="DP83" i="24" s="1"/>
  <c r="I88" i="24"/>
  <c r="I67" i="24"/>
  <c r="I68" i="24"/>
  <c r="I83" i="24"/>
  <c r="I98" i="24"/>
  <c r="I99" i="24"/>
  <c r="I63" i="24"/>
  <c r="I54" i="24"/>
  <c r="I40" i="24"/>
  <c r="I66" i="24"/>
  <c r="I27" i="24"/>
  <c r="I34" i="24"/>
  <c r="I69" i="24"/>
  <c r="I82" i="24"/>
  <c r="I45" i="24"/>
  <c r="I77" i="24"/>
  <c r="I53" i="24"/>
  <c r="I60" i="24"/>
  <c r="I78" i="24"/>
  <c r="I24" i="24"/>
  <c r="I86" i="24"/>
  <c r="I41" i="24"/>
  <c r="I32" i="24"/>
  <c r="I47" i="24"/>
  <c r="I33" i="24"/>
  <c r="I80" i="24"/>
  <c r="I65" i="24"/>
  <c r="I51" i="24"/>
  <c r="I20" i="24"/>
  <c r="I19" i="24"/>
  <c r="I26" i="24"/>
  <c r="I52" i="24"/>
  <c r="I79" i="24"/>
  <c r="I43" i="24"/>
  <c r="I55" i="24"/>
  <c r="I97" i="24"/>
  <c r="I39" i="24"/>
  <c r="I61" i="24"/>
  <c r="I62" i="24"/>
  <c r="I56" i="24"/>
  <c r="I22" i="24"/>
  <c r="I72" i="24"/>
  <c r="I35" i="24"/>
  <c r="I36" i="24"/>
  <c r="I25" i="24"/>
  <c r="I64" i="24"/>
  <c r="I38" i="24"/>
  <c r="I70" i="24"/>
  <c r="I85" i="24"/>
  <c r="I90" i="24"/>
  <c r="I59" i="24"/>
  <c r="I46" i="24"/>
  <c r="I49" i="24"/>
  <c r="I23" i="24"/>
  <c r="I17" i="24"/>
  <c r="I89" i="24"/>
  <c r="I96" i="24"/>
  <c r="I95" i="24"/>
  <c r="I94" i="24"/>
  <c r="I93" i="24"/>
  <c r="I92" i="24"/>
  <c r="I84" i="24"/>
  <c r="I42" i="24"/>
  <c r="I44" i="24"/>
  <c r="I73" i="24"/>
  <c r="I71" i="24"/>
  <c r="I87" i="24"/>
  <c r="I75" i="24"/>
  <c r="I48" i="24"/>
  <c r="DL28" i="24"/>
  <c r="DP28" i="24" s="1"/>
  <c r="DH80" i="24"/>
  <c r="DL80" i="24" s="1"/>
  <c r="DP80" i="24" s="1"/>
  <c r="DL79" i="24"/>
  <c r="DP79" i="24" s="1"/>
  <c r="DL78" i="24"/>
  <c r="DP78" i="24" s="1"/>
  <c r="DL40" i="24"/>
  <c r="DP40" i="24" s="1"/>
  <c r="DL18" i="24"/>
  <c r="DP18" i="24" s="1"/>
  <c r="DL35" i="24"/>
  <c r="DP35" i="24" s="1"/>
  <c r="DL65" i="24"/>
  <c r="DP65" i="24" s="1"/>
  <c r="H5" i="24"/>
  <c r="DL19" i="24"/>
  <c r="DP19" i="24" s="1"/>
  <c r="DL43" i="24"/>
  <c r="DP43" i="24" s="1"/>
  <c r="DL77" i="24"/>
  <c r="DP77" i="24" s="1"/>
  <c r="DL72" i="24"/>
  <c r="DP72" i="24" s="1"/>
  <c r="DL70" i="24"/>
  <c r="DP70" i="24" s="1"/>
  <c r="DL23" i="24"/>
  <c r="DP23" i="24" s="1"/>
  <c r="DL56" i="24"/>
  <c r="DP56" i="24" s="1"/>
  <c r="DL14" i="24"/>
  <c r="DP14" i="24" s="1"/>
  <c r="DL50" i="24"/>
  <c r="DP50" i="24" s="1"/>
  <c r="DL69" i="24"/>
  <c r="DP69" i="24" s="1"/>
  <c r="DL58" i="24"/>
  <c r="DP58" i="24" s="1"/>
  <c r="DL27" i="24"/>
  <c r="DP27" i="24" s="1"/>
  <c r="DL57" i="24"/>
  <c r="DP57" i="24" s="1"/>
  <c r="DL47" i="24"/>
  <c r="DP47" i="24" s="1"/>
  <c r="DL16" i="24"/>
  <c r="DP16" i="24" s="1"/>
  <c r="DL29" i="24"/>
  <c r="DP29" i="24" s="1"/>
  <c r="DL66" i="24"/>
  <c r="DP66" i="24" s="1"/>
  <c r="DL36" i="24"/>
  <c r="DP36" i="24" s="1"/>
  <c r="DL61" i="24"/>
  <c r="DP61" i="24" s="1"/>
  <c r="DL34" i="24"/>
  <c r="DP34" i="24" s="1"/>
  <c r="DL71" i="24"/>
  <c r="DP71" i="24" s="1"/>
  <c r="DL48" i="24"/>
  <c r="DP48" i="24" s="1"/>
  <c r="DL62" i="24"/>
  <c r="DP62" i="24" s="1"/>
  <c r="DL24" i="24"/>
  <c r="DP24" i="24" s="1"/>
  <c r="DL74" i="24"/>
  <c r="DP74" i="24" s="1"/>
  <c r="DL73" i="24"/>
  <c r="DP73" i="24" s="1"/>
  <c r="DL21" i="24"/>
  <c r="DP21" i="24" s="1"/>
  <c r="DL67" i="24"/>
  <c r="DP67" i="24" s="1"/>
  <c r="DL51" i="24"/>
  <c r="DP51" i="24" s="1"/>
  <c r="DL46" i="24"/>
  <c r="DP46" i="24" s="1"/>
  <c r="DL22" i="24"/>
  <c r="DP22" i="24" s="1"/>
  <c r="DL17" i="24"/>
  <c r="DP17" i="24" s="1"/>
  <c r="DL41" i="24"/>
  <c r="DP41" i="24" s="1"/>
  <c r="DL26" i="24"/>
  <c r="DP26" i="24" s="1"/>
  <c r="DL59" i="24"/>
  <c r="DP59" i="24" s="1"/>
  <c r="DL75" i="24"/>
  <c r="DP75" i="24" s="1"/>
  <c r="DL64" i="24"/>
  <c r="DP64" i="24" s="1"/>
  <c r="DL68" i="24"/>
  <c r="DP68" i="24" s="1"/>
  <c r="DL76" i="24"/>
  <c r="DP76" i="24" s="1"/>
  <c r="DL37" i="24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E83" i="24"/>
  <c r="E60" i="24"/>
  <c r="E89" i="24"/>
  <c r="E82" i="24"/>
  <c r="E67" i="24"/>
  <c r="E58" i="24"/>
  <c r="E86" i="24"/>
  <c r="E68" i="24"/>
  <c r="E59" i="24"/>
  <c r="E51" i="24"/>
  <c r="E39" i="24"/>
  <c r="E88" i="24"/>
  <c r="E85" i="24"/>
  <c r="E34" i="24"/>
  <c r="E91" i="24"/>
  <c r="E62" i="24"/>
  <c r="E79" i="24"/>
  <c r="E74" i="24"/>
  <c r="E29" i="24"/>
  <c r="E63" i="24"/>
  <c r="E75" i="24"/>
  <c r="E55" i="24"/>
  <c r="E73" i="24"/>
  <c r="E35" i="24"/>
  <c r="E76" i="24"/>
  <c r="E45" i="24"/>
  <c r="E84" i="24"/>
  <c r="E80" i="24"/>
  <c r="E44" i="24"/>
  <c r="E14" i="24"/>
  <c r="E32" i="24"/>
  <c r="E90" i="24"/>
  <c r="E78" i="24"/>
  <c r="E27" i="24"/>
  <c r="E50" i="24"/>
  <c r="E46" i="24"/>
  <c r="E52" i="24"/>
  <c r="E15" i="24"/>
  <c r="E43" i="24"/>
  <c r="E23" i="24"/>
  <c r="E25" i="24"/>
  <c r="E16" i="24"/>
  <c r="E71" i="24"/>
  <c r="E57" i="24"/>
  <c r="E54" i="24"/>
  <c r="E28" i="24"/>
  <c r="E47" i="24"/>
  <c r="E87" i="24"/>
  <c r="E77" i="24"/>
  <c r="E64" i="24"/>
  <c r="E36" i="24"/>
  <c r="E20" i="24"/>
  <c r="E37" i="24"/>
  <c r="E41" i="24"/>
  <c r="E24" i="24"/>
  <c r="E53" i="24"/>
  <c r="E33" i="24"/>
  <c r="E26" i="24"/>
  <c r="E38" i="24"/>
  <c r="E66" i="24"/>
  <c r="E70" i="24"/>
  <c r="E72" i="24"/>
  <c r="E30" i="24"/>
  <c r="E48" i="24"/>
  <c r="E56" i="24"/>
  <c r="E17" i="24"/>
  <c r="E69" i="24"/>
  <c r="E19" i="24"/>
  <c r="E22" i="24"/>
  <c r="E61" i="24"/>
  <c r="E21" i="24"/>
  <c r="E49" i="24"/>
  <c r="E31" i="24"/>
  <c r="E40" i="24"/>
  <c r="E18" i="24"/>
  <c r="DL33" i="24"/>
  <c r="DP33" i="24" s="1"/>
  <c r="DL42" i="24"/>
  <c r="DP42" i="24" s="1"/>
  <c r="DL31" i="24"/>
  <c r="DP31" i="24" s="1"/>
  <c r="DL20" i="24"/>
  <c r="DP20" i="24" s="1"/>
  <c r="DL55" i="24"/>
  <c r="DP55" i="24" s="1"/>
  <c r="DL39" i="24"/>
  <c r="DP39" i="24" s="1"/>
  <c r="DL15" i="24"/>
  <c r="DP15" i="24" s="1"/>
  <c r="DL49" i="24"/>
  <c r="DP49" i="24" s="1"/>
  <c r="DL53" i="24"/>
  <c r="DP53" i="24" s="1"/>
  <c r="DL63" i="24"/>
  <c r="DP63" i="24" s="1"/>
  <c r="DL25" i="24"/>
  <c r="DP25" i="24" s="1"/>
  <c r="I15" i="24"/>
  <c r="D266" i="10" l="1"/>
  <c r="J266" i="10"/>
  <c r="C266" i="10"/>
  <c r="F266" i="10"/>
  <c r="G266" i="10"/>
  <c r="I266" i="10"/>
  <c r="L266" i="10"/>
  <c r="M266" i="10"/>
  <c r="N266" i="10"/>
  <c r="B267" i="10"/>
  <c r="E267" i="10"/>
  <c r="H267" i="10"/>
  <c r="K267" i="10"/>
  <c r="A268" i="10"/>
  <c r="C252" i="9"/>
  <c r="D252" i="9"/>
  <c r="F252" i="9"/>
  <c r="G252" i="9"/>
  <c r="H252" i="9"/>
  <c r="B253" i="9"/>
  <c r="E253" i="9"/>
  <c r="A254" i="9"/>
  <c r="L270" i="8"/>
  <c r="N270" i="8"/>
  <c r="D270" i="8"/>
  <c r="F270" i="8"/>
  <c r="M270" i="8"/>
  <c r="C270" i="8"/>
  <c r="J270" i="8"/>
  <c r="G270" i="8"/>
  <c r="I270" i="8"/>
  <c r="H271" i="8"/>
  <c r="K271" i="8"/>
  <c r="A272" i="8"/>
  <c r="B271" i="8"/>
  <c r="E271" i="8"/>
  <c r="F242" i="5"/>
  <c r="G242" i="5"/>
  <c r="H242" i="5"/>
  <c r="C242" i="5"/>
  <c r="D242" i="5"/>
  <c r="B243" i="5"/>
  <c r="A244" i="5"/>
  <c r="E243" i="5"/>
  <c r="G120" i="3"/>
  <c r="F120" i="3"/>
  <c r="E121" i="3"/>
  <c r="B121" i="3"/>
  <c r="A122" i="3"/>
  <c r="H120" i="3"/>
  <c r="D120" i="3"/>
  <c r="C120" i="3"/>
  <c r="E241" i="32"/>
  <c r="D241" i="32"/>
  <c r="C241" i="32"/>
  <c r="F242" i="32"/>
  <c r="A243" i="32"/>
  <c r="B242" i="32"/>
  <c r="I241" i="32"/>
  <c r="H241" i="32"/>
  <c r="G241" i="32"/>
  <c r="D55" i="2"/>
  <c r="G55" i="2"/>
  <c r="I55" i="2"/>
  <c r="K55" i="2"/>
  <c r="F55" i="2"/>
  <c r="C55" i="2"/>
  <c r="E56" i="2"/>
  <c r="A57" i="2"/>
  <c r="B56" i="2"/>
  <c r="J56" i="2" s="1"/>
  <c r="H56" i="2"/>
  <c r="G98" i="24"/>
  <c r="G99" i="24"/>
  <c r="F98" i="24"/>
  <c r="F99" i="24"/>
  <c r="F48" i="24"/>
  <c r="F42" i="24"/>
  <c r="F90" i="24"/>
  <c r="F32" i="24"/>
  <c r="F30" i="24"/>
  <c r="F81" i="24"/>
  <c r="G97" i="24"/>
  <c r="F97" i="24"/>
  <c r="F26" i="24"/>
  <c r="F33" i="24"/>
  <c r="F24" i="24"/>
  <c r="F41" i="24"/>
  <c r="F55" i="24"/>
  <c r="F37" i="24"/>
  <c r="F75" i="24"/>
  <c r="F20" i="24"/>
  <c r="F63" i="24"/>
  <c r="F36" i="24"/>
  <c r="F29" i="24"/>
  <c r="F72" i="24"/>
  <c r="F70" i="24"/>
  <c r="F53" i="24"/>
  <c r="F44" i="24"/>
  <c r="F80" i="24"/>
  <c r="F84" i="24"/>
  <c r="F76" i="24"/>
  <c r="F73" i="24"/>
  <c r="F74" i="24"/>
  <c r="F87" i="24"/>
  <c r="F34" i="24"/>
  <c r="F54" i="24"/>
  <c r="F39" i="24"/>
  <c r="F51" i="24"/>
  <c r="F59" i="24"/>
  <c r="F68" i="24"/>
  <c r="F86" i="24"/>
  <c r="F58" i="24"/>
  <c r="F22" i="24"/>
  <c r="F67" i="24"/>
  <c r="F19" i="24"/>
  <c r="F46" i="24"/>
  <c r="F82" i="24"/>
  <c r="F65" i="24"/>
  <c r="F66" i="24"/>
  <c r="F38" i="24"/>
  <c r="F45" i="24"/>
  <c r="F35" i="24"/>
  <c r="F64" i="24"/>
  <c r="F79" i="24"/>
  <c r="F91" i="24"/>
  <c r="F28" i="24"/>
  <c r="F85" i="24"/>
  <c r="F88" i="24"/>
  <c r="F71" i="24"/>
  <c r="F40" i="24"/>
  <c r="F25" i="24"/>
  <c r="F23" i="24"/>
  <c r="F21" i="24"/>
  <c r="F52" i="24"/>
  <c r="F50" i="24"/>
  <c r="F17" i="24"/>
  <c r="F27" i="24"/>
  <c r="F60" i="24"/>
  <c r="G28" i="24"/>
  <c r="G44" i="24"/>
  <c r="G60" i="24"/>
  <c r="G76" i="24"/>
  <c r="G92" i="24"/>
  <c r="G29" i="24"/>
  <c r="G45" i="24"/>
  <c r="G61" i="24"/>
  <c r="G77" i="24"/>
  <c r="G93" i="24"/>
  <c r="G30" i="24"/>
  <c r="G46" i="24"/>
  <c r="G62" i="24"/>
  <c r="G78" i="24"/>
  <c r="G94" i="24"/>
  <c r="G16" i="24"/>
  <c r="G32" i="24"/>
  <c r="G48" i="24"/>
  <c r="G64" i="24"/>
  <c r="G80" i="24"/>
  <c r="G96" i="24"/>
  <c r="G19" i="24"/>
  <c r="G35" i="24"/>
  <c r="G51" i="24"/>
  <c r="G67" i="24"/>
  <c r="G83" i="24"/>
  <c r="G20" i="24"/>
  <c r="G36" i="24"/>
  <c r="G52" i="24"/>
  <c r="G68" i="24"/>
  <c r="G84" i="24"/>
  <c r="G21" i="24"/>
  <c r="G37" i="24"/>
  <c r="G53" i="24"/>
  <c r="G69" i="24"/>
  <c r="G85" i="24"/>
  <c r="G22" i="24"/>
  <c r="G38" i="24"/>
  <c r="G54" i="24"/>
  <c r="G70" i="24"/>
  <c r="G86" i="24"/>
  <c r="G87" i="24"/>
  <c r="G40" i="24"/>
  <c r="G89" i="24"/>
  <c r="G41" i="24"/>
  <c r="G65" i="24"/>
  <c r="G23" i="24"/>
  <c r="G95" i="24"/>
  <c r="G24" i="24"/>
  <c r="G26" i="24"/>
  <c r="G50" i="24"/>
  <c r="G33" i="24"/>
  <c r="G66" i="24"/>
  <c r="G34" i="24"/>
  <c r="G39" i="24"/>
  <c r="G71" i="24"/>
  <c r="G17" i="24"/>
  <c r="G79" i="24"/>
  <c r="G49" i="24"/>
  <c r="G81" i="24"/>
  <c r="G42" i="24"/>
  <c r="G82" i="24"/>
  <c r="G43" i="24"/>
  <c r="G47" i="24"/>
  <c r="G88" i="24"/>
  <c r="G56" i="24"/>
  <c r="G18" i="24"/>
  <c r="G57" i="24"/>
  <c r="G31" i="24"/>
  <c r="G55" i="24"/>
  <c r="G27" i="24"/>
  <c r="G90" i="24"/>
  <c r="G25" i="24"/>
  <c r="G58" i="24"/>
  <c r="G59" i="24"/>
  <c r="G74" i="24"/>
  <c r="G63" i="24"/>
  <c r="G75" i="24"/>
  <c r="G91" i="24"/>
  <c r="G72" i="24"/>
  <c r="G73" i="24"/>
  <c r="F96" i="24"/>
  <c r="F95" i="24"/>
  <c r="F94" i="24"/>
  <c r="F93" i="24"/>
  <c r="F92" i="24"/>
  <c r="F77" i="24"/>
  <c r="F62" i="24"/>
  <c r="F47" i="24"/>
  <c r="F57" i="24"/>
  <c r="F18" i="24"/>
  <c r="F16" i="24"/>
  <c r="F31" i="24"/>
  <c r="F49" i="24"/>
  <c r="F43" i="24"/>
  <c r="F61" i="24"/>
  <c r="F69" i="24"/>
  <c r="F89" i="24"/>
  <c r="F56" i="24"/>
  <c r="F78" i="24"/>
  <c r="F83" i="24"/>
  <c r="DL81" i="24"/>
  <c r="DP81" i="24" s="1"/>
  <c r="DT81" i="24" s="1"/>
  <c r="DT80" i="24"/>
  <c r="EB80" i="24" s="1"/>
  <c r="DT79" i="24"/>
  <c r="DT78" i="24"/>
  <c r="DT77" i="24"/>
  <c r="EB77" i="24" s="1"/>
  <c r="DT76" i="24"/>
  <c r="EB76" i="24" s="1"/>
  <c r="F1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C46" i="24" s="1"/>
  <c r="B82" i="24"/>
  <c r="B91" i="24"/>
  <c r="B88" i="24"/>
  <c r="B85" i="24"/>
  <c r="B79" i="24"/>
  <c r="B34" i="24"/>
  <c r="B74" i="24"/>
  <c r="B84" i="24"/>
  <c r="B48" i="24"/>
  <c r="B53" i="24"/>
  <c r="B43" i="24"/>
  <c r="B87" i="24"/>
  <c r="B71" i="24"/>
  <c r="B54" i="24"/>
  <c r="B42" i="24"/>
  <c r="B51" i="24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B45" i="24"/>
  <c r="C45" i="24" s="1"/>
  <c r="B44" i="24"/>
  <c r="B73" i="24"/>
  <c r="B60" i="24"/>
  <c r="B18" i="24"/>
  <c r="B66" i="24"/>
  <c r="B36" i="24"/>
  <c r="B16" i="24"/>
  <c r="B63" i="24"/>
  <c r="B68" i="24"/>
  <c r="B29" i="24"/>
  <c r="B19" i="24"/>
  <c r="B52" i="24"/>
  <c r="B23" i="24"/>
  <c r="B22" i="24"/>
  <c r="B83" i="24"/>
  <c r="B33" i="24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G15" i="24"/>
  <c r="H268" i="10" l="1"/>
  <c r="K268" i="10"/>
  <c r="A269" i="10"/>
  <c r="E268" i="10"/>
  <c r="B268" i="10"/>
  <c r="C267" i="10"/>
  <c r="D267" i="10"/>
  <c r="F267" i="10"/>
  <c r="J267" i="10"/>
  <c r="N267" i="10"/>
  <c r="G267" i="10"/>
  <c r="I267" i="10"/>
  <c r="L267" i="10"/>
  <c r="M267" i="10"/>
  <c r="F253" i="9"/>
  <c r="G253" i="9"/>
  <c r="H253" i="9"/>
  <c r="C253" i="9"/>
  <c r="D253" i="9"/>
  <c r="A255" i="9"/>
  <c r="B254" i="9"/>
  <c r="E254" i="9"/>
  <c r="E272" i="8"/>
  <c r="B272" i="8"/>
  <c r="A273" i="8"/>
  <c r="H272" i="8"/>
  <c r="K272" i="8"/>
  <c r="M271" i="8"/>
  <c r="I271" i="8"/>
  <c r="J271" i="8"/>
  <c r="G271" i="8"/>
  <c r="L271" i="8"/>
  <c r="C271" i="8"/>
  <c r="D271" i="8"/>
  <c r="F271" i="8"/>
  <c r="N271" i="8"/>
  <c r="D243" i="5"/>
  <c r="C243" i="5"/>
  <c r="E244" i="5"/>
  <c r="A245" i="5"/>
  <c r="B244" i="5"/>
  <c r="F243" i="5"/>
  <c r="G243" i="5"/>
  <c r="H243" i="5"/>
  <c r="C121" i="3"/>
  <c r="H121" i="3"/>
  <c r="D121" i="3"/>
  <c r="G121" i="3"/>
  <c r="F121" i="3"/>
  <c r="B122" i="3"/>
  <c r="A123" i="3"/>
  <c r="E122" i="3"/>
  <c r="E242" i="32"/>
  <c r="D242" i="32"/>
  <c r="C242" i="32"/>
  <c r="B243" i="32"/>
  <c r="F243" i="32"/>
  <c r="A244" i="32"/>
  <c r="I242" i="32"/>
  <c r="H242" i="32"/>
  <c r="G242" i="32"/>
  <c r="D56" i="2"/>
  <c r="G56" i="2"/>
  <c r="H57" i="2"/>
  <c r="A58" i="2"/>
  <c r="B57" i="2"/>
  <c r="J57" i="2" s="1"/>
  <c r="E57" i="2"/>
  <c r="C56" i="2"/>
  <c r="F56" i="2"/>
  <c r="I56" i="2"/>
  <c r="K56" i="2"/>
  <c r="DT83" i="24"/>
  <c r="EB83" i="24" s="1"/>
  <c r="DT84" i="24"/>
  <c r="EB84" i="24" s="1"/>
  <c r="DT82" i="24"/>
  <c r="EB82" i="24" s="1"/>
  <c r="C98" i="24"/>
  <c r="N98" i="24" s="1"/>
  <c r="C99" i="24"/>
  <c r="N99" i="24" s="1"/>
  <c r="C18" i="24"/>
  <c r="N18" i="24" s="1"/>
  <c r="C85" i="24"/>
  <c r="N85" i="24" s="1"/>
  <c r="C60" i="24"/>
  <c r="N60" i="24" s="1"/>
  <c r="C88" i="24"/>
  <c r="N88" i="24" s="1"/>
  <c r="C73" i="24"/>
  <c r="N73" i="24" s="1"/>
  <c r="C91" i="24"/>
  <c r="N91" i="24" s="1"/>
  <c r="C44" i="24"/>
  <c r="N44" i="24" s="1"/>
  <c r="C82" i="24"/>
  <c r="N82" i="24" s="1"/>
  <c r="C66" i="24"/>
  <c r="N66" i="24" s="1"/>
  <c r="C79" i="24"/>
  <c r="N79" i="24" s="1"/>
  <c r="C16" i="24"/>
  <c r="N16" i="24" s="1"/>
  <c r="C74" i="24"/>
  <c r="N74" i="24" s="1"/>
  <c r="C36" i="24"/>
  <c r="N36" i="24" s="1"/>
  <c r="C34" i="24"/>
  <c r="N34" i="24" s="1"/>
  <c r="C29" i="24"/>
  <c r="N29" i="24" s="1"/>
  <c r="C53" i="24"/>
  <c r="N53" i="24" s="1"/>
  <c r="C68" i="24"/>
  <c r="N68" i="24" s="1"/>
  <c r="C48" i="24"/>
  <c r="N48" i="24" s="1"/>
  <c r="C63" i="24"/>
  <c r="C84" i="24"/>
  <c r="N84" i="24" s="1"/>
  <c r="C64" i="24"/>
  <c r="N64" i="24" s="1"/>
  <c r="C59" i="24"/>
  <c r="N59" i="24" s="1"/>
  <c r="C97" i="24"/>
  <c r="N97" i="24" s="1"/>
  <c r="C31" i="24"/>
  <c r="N31" i="24" s="1"/>
  <c r="C40" i="24"/>
  <c r="N40" i="24" s="1"/>
  <c r="C49" i="24"/>
  <c r="N49" i="24" s="1"/>
  <c r="C17" i="24"/>
  <c r="N17" i="24" s="1"/>
  <c r="C80" i="24"/>
  <c r="N80" i="24" s="1"/>
  <c r="C35" i="24"/>
  <c r="N35" i="24" s="1"/>
  <c r="C50" i="24"/>
  <c r="N50" i="24" s="1"/>
  <c r="C26" i="24"/>
  <c r="N26" i="24" s="1"/>
  <c r="C90" i="24"/>
  <c r="N90" i="24" s="1"/>
  <c r="C96" i="24"/>
  <c r="N96" i="24" s="1"/>
  <c r="C95" i="24"/>
  <c r="N95" i="24" s="1"/>
  <c r="C94" i="24"/>
  <c r="N94" i="24" s="1"/>
  <c r="C93" i="24"/>
  <c r="N93" i="24" s="1"/>
  <c r="C92" i="24"/>
  <c r="N92" i="24" s="1"/>
  <c r="C56" i="24"/>
  <c r="N56" i="24" s="1"/>
  <c r="C28" i="24"/>
  <c r="N28" i="24" s="1"/>
  <c r="C21" i="24"/>
  <c r="N21" i="24" s="1"/>
  <c r="C69" i="24"/>
  <c r="N69" i="24" s="1"/>
  <c r="C67" i="24"/>
  <c r="N67" i="24" s="1"/>
  <c r="C24" i="24"/>
  <c r="N24" i="24" s="1"/>
  <c r="C76" i="24"/>
  <c r="N76" i="24" s="1"/>
  <c r="C57" i="24"/>
  <c r="N57" i="24" s="1"/>
  <c r="C55" i="24"/>
  <c r="N55" i="24" s="1"/>
  <c r="C78" i="24"/>
  <c r="N78" i="24" s="1"/>
  <c r="C65" i="24"/>
  <c r="N65" i="24" s="1"/>
  <c r="C32" i="24"/>
  <c r="N32" i="24" s="1"/>
  <c r="C38" i="24"/>
  <c r="N38" i="24" s="1"/>
  <c r="C47" i="24"/>
  <c r="N47" i="24" s="1"/>
  <c r="C61" i="24"/>
  <c r="N61" i="24" s="1"/>
  <c r="C41" i="24"/>
  <c r="N41" i="24" s="1"/>
  <c r="C70" i="24"/>
  <c r="N70" i="24" s="1"/>
  <c r="C27" i="24"/>
  <c r="N27" i="24" s="1"/>
  <c r="C77" i="24"/>
  <c r="N77" i="24" s="1"/>
  <c r="C89" i="24"/>
  <c r="N89" i="24" s="1"/>
  <c r="C83" i="24"/>
  <c r="N83" i="24" s="1"/>
  <c r="C75" i="24"/>
  <c r="N75" i="24" s="1"/>
  <c r="C20" i="24"/>
  <c r="N20" i="24" s="1"/>
  <c r="C81" i="24"/>
  <c r="N81" i="24" s="1"/>
  <c r="C39" i="24"/>
  <c r="N39" i="24" s="1"/>
  <c r="C86" i="24"/>
  <c r="N86" i="24" s="1"/>
  <c r="C30" i="24"/>
  <c r="N30" i="24" s="1"/>
  <c r="C33" i="24"/>
  <c r="N33" i="24" s="1"/>
  <c r="C51" i="24"/>
  <c r="N51" i="24" s="1"/>
  <c r="C42" i="24"/>
  <c r="N42" i="24" s="1"/>
  <c r="C22" i="24"/>
  <c r="N22" i="24" s="1"/>
  <c r="C54" i="24"/>
  <c r="N54" i="24" s="1"/>
  <c r="C58" i="24"/>
  <c r="N58" i="24" s="1"/>
  <c r="C25" i="24"/>
  <c r="N25" i="24" s="1"/>
  <c r="C37" i="24"/>
  <c r="N37" i="24" s="1"/>
  <c r="C62" i="24"/>
  <c r="N62" i="24" s="1"/>
  <c r="C72" i="24"/>
  <c r="N72" i="24" s="1"/>
  <c r="C23" i="24"/>
  <c r="N23" i="24" s="1"/>
  <c r="C71" i="24"/>
  <c r="N71" i="24" s="1"/>
  <c r="C52" i="24"/>
  <c r="N52" i="24" s="1"/>
  <c r="C87" i="24"/>
  <c r="N87" i="24" s="1"/>
  <c r="C19" i="24"/>
  <c r="N19" i="24" s="1"/>
  <c r="C43" i="24"/>
  <c r="N43" i="24" s="1"/>
  <c r="EB81" i="24"/>
  <c r="N45" i="24"/>
  <c r="EB78" i="24"/>
  <c r="EB79" i="24"/>
  <c r="N63" i="24"/>
  <c r="G5" i="24"/>
  <c r="N46" i="24"/>
  <c r="C15" i="24"/>
  <c r="N15" i="24" s="1"/>
  <c r="B269" i="10" l="1"/>
  <c r="E269" i="10"/>
  <c r="A270" i="10"/>
  <c r="H269" i="10"/>
  <c r="K269" i="10"/>
  <c r="I268" i="10"/>
  <c r="L268" i="10"/>
  <c r="N268" i="10"/>
  <c r="G268" i="10"/>
  <c r="J268" i="10"/>
  <c r="F268" i="10"/>
  <c r="M268" i="10"/>
  <c r="D268" i="10"/>
  <c r="C268" i="10"/>
  <c r="E255" i="9"/>
  <c r="A256" i="9"/>
  <c r="B255" i="9"/>
  <c r="F254" i="9"/>
  <c r="G254" i="9"/>
  <c r="H254" i="9"/>
  <c r="C254" i="9"/>
  <c r="D254" i="9"/>
  <c r="A274" i="8"/>
  <c r="B273" i="8"/>
  <c r="E273" i="8"/>
  <c r="H273" i="8"/>
  <c r="K273" i="8"/>
  <c r="J272" i="8"/>
  <c r="C272" i="8"/>
  <c r="D272" i="8"/>
  <c r="F272" i="8"/>
  <c r="N272" i="8"/>
  <c r="I272" i="8"/>
  <c r="L272" i="8"/>
  <c r="M272" i="8"/>
  <c r="G272" i="8"/>
  <c r="C244" i="5"/>
  <c r="D244" i="5"/>
  <c r="B245" i="5"/>
  <c r="E245" i="5"/>
  <c r="A246" i="5"/>
  <c r="G244" i="5"/>
  <c r="H244" i="5"/>
  <c r="F244" i="5"/>
  <c r="G122" i="3"/>
  <c r="F122" i="3"/>
  <c r="B123" i="3"/>
  <c r="A124" i="3"/>
  <c r="E123" i="3"/>
  <c r="C122" i="3"/>
  <c r="H122" i="3"/>
  <c r="D122" i="3"/>
  <c r="F244" i="32"/>
  <c r="A245" i="32"/>
  <c r="B244" i="32"/>
  <c r="I243" i="32"/>
  <c r="H243" i="32"/>
  <c r="G243" i="32"/>
  <c r="C243" i="32"/>
  <c r="E243" i="32"/>
  <c r="D243" i="32"/>
  <c r="D57" i="2"/>
  <c r="G57" i="2"/>
  <c r="K57" i="2"/>
  <c r="I57" i="2"/>
  <c r="C57" i="2"/>
  <c r="F57" i="2"/>
  <c r="A59" i="2"/>
  <c r="H58" i="2"/>
  <c r="E58" i="2"/>
  <c r="B58" i="2"/>
  <c r="J58" i="2" s="1"/>
  <c r="Q97" i="24"/>
  <c r="R97" i="24" s="1"/>
  <c r="DG82" i="24" s="1"/>
  <c r="Q98" i="24"/>
  <c r="R98" i="24" s="1"/>
  <c r="DG83" i="24" s="1"/>
  <c r="Q95" i="24"/>
  <c r="Q96" i="24"/>
  <c r="R96" i="24" s="1"/>
  <c r="DG81" i="24" s="1"/>
  <c r="R95" i="24"/>
  <c r="Q84" i="24"/>
  <c r="R84" i="24" s="1"/>
  <c r="DG69" i="24" s="1"/>
  <c r="Q99" i="24"/>
  <c r="R99" i="24" s="1"/>
  <c r="DG84" i="24" s="1"/>
  <c r="Q81" i="24"/>
  <c r="R81" i="24" s="1"/>
  <c r="DG66" i="24" s="1"/>
  <c r="Q14" i="24"/>
  <c r="R14" i="24" s="1"/>
  <c r="Q60" i="24"/>
  <c r="R60" i="24" s="1"/>
  <c r="DG45" i="24" s="1"/>
  <c r="Q78" i="24"/>
  <c r="R78" i="24" s="1"/>
  <c r="DG63" i="24" s="1"/>
  <c r="Q39" i="24"/>
  <c r="R39" i="24" s="1"/>
  <c r="DG24" i="24" s="1"/>
  <c r="Q23" i="24"/>
  <c r="R23" i="24" s="1"/>
  <c r="Q88" i="24"/>
  <c r="R88" i="24" s="1"/>
  <c r="DG73" i="24" s="1"/>
  <c r="Q79" i="24"/>
  <c r="R79" i="24" s="1"/>
  <c r="DG64" i="24" s="1"/>
  <c r="Q94" i="24"/>
  <c r="R94" i="24" s="1"/>
  <c r="DG79" i="24" s="1"/>
  <c r="Q57" i="24"/>
  <c r="R57" i="24" s="1"/>
  <c r="DG42" i="24" s="1"/>
  <c r="Q29" i="24"/>
  <c r="R29" i="24" s="1"/>
  <c r="DG14" i="24" s="1"/>
  <c r="Q65" i="24"/>
  <c r="R65" i="24" s="1"/>
  <c r="DG50" i="24" s="1"/>
  <c r="Q28" i="24"/>
  <c r="R28" i="24" s="1"/>
  <c r="DG13" i="24" s="1"/>
  <c r="Q48" i="24"/>
  <c r="R48" i="24" s="1"/>
  <c r="DG33" i="24" s="1"/>
  <c r="Q21" i="24"/>
  <c r="R21" i="24" s="1"/>
  <c r="Q42" i="24"/>
  <c r="R42" i="24" s="1"/>
  <c r="DG27" i="24" s="1"/>
  <c r="Q53" i="24"/>
  <c r="R53" i="24" s="1"/>
  <c r="DG38" i="24" s="1"/>
  <c r="Q74" i="24"/>
  <c r="R74" i="24" s="1"/>
  <c r="DG59" i="24" s="1"/>
  <c r="Q19" i="24"/>
  <c r="R19" i="24" s="1"/>
  <c r="Q56" i="24"/>
  <c r="R56" i="24" s="1"/>
  <c r="DG41" i="24" s="1"/>
  <c r="Q55" i="24"/>
  <c r="R55" i="24" s="1"/>
  <c r="DG40" i="24" s="1"/>
  <c r="Q62" i="24"/>
  <c r="R62" i="24" s="1"/>
  <c r="DG47" i="24" s="1"/>
  <c r="Q61" i="24"/>
  <c r="R61" i="24" s="1"/>
  <c r="DG46" i="24" s="1"/>
  <c r="Q75" i="24"/>
  <c r="R75" i="24" s="1"/>
  <c r="DG60" i="24" s="1"/>
  <c r="Q66" i="24"/>
  <c r="R66" i="24" s="1"/>
  <c r="DG51" i="24" s="1"/>
  <c r="Q77" i="24"/>
  <c r="R77" i="24" s="1"/>
  <c r="DG62" i="24" s="1"/>
  <c r="Q71" i="24"/>
  <c r="R71" i="24" s="1"/>
  <c r="DG56" i="24" s="1"/>
  <c r="Q18" i="24"/>
  <c r="R18" i="24" s="1"/>
  <c r="Q17" i="24"/>
  <c r="R17" i="24" s="1"/>
  <c r="Q87" i="24"/>
  <c r="R87" i="24" s="1"/>
  <c r="DG72" i="24" s="1"/>
  <c r="Q31" i="24"/>
  <c r="R31" i="24" s="1"/>
  <c r="DG16" i="24" s="1"/>
  <c r="Q40" i="24"/>
  <c r="R40" i="24" s="1"/>
  <c r="DG25" i="24" s="1"/>
  <c r="Q44" i="24"/>
  <c r="R44" i="24" s="1"/>
  <c r="DG29" i="24" s="1"/>
  <c r="Q67" i="24"/>
  <c r="R67" i="24" s="1"/>
  <c r="DG52" i="24" s="1"/>
  <c r="Q30" i="24"/>
  <c r="R30" i="24" s="1"/>
  <c r="DG15" i="24" s="1"/>
  <c r="Q49" i="24"/>
  <c r="R49" i="24" s="1"/>
  <c r="DG34" i="24" s="1"/>
  <c r="Q80" i="24"/>
  <c r="R80" i="24" s="1"/>
  <c r="DG65" i="24" s="1"/>
  <c r="Q76" i="24"/>
  <c r="R76" i="24" s="1"/>
  <c r="DG61" i="24" s="1"/>
  <c r="Q15" i="24"/>
  <c r="R15" i="24" s="1"/>
  <c r="Q54" i="24"/>
  <c r="R54" i="24" s="1"/>
  <c r="DG39" i="24" s="1"/>
  <c r="Q89" i="24"/>
  <c r="R89" i="24" s="1"/>
  <c r="DG74" i="24" s="1"/>
  <c r="Q43" i="24"/>
  <c r="R43" i="24" s="1"/>
  <c r="DG28" i="24" s="1"/>
  <c r="Q92" i="24"/>
  <c r="R92" i="24" s="1"/>
  <c r="DG77" i="24" s="1"/>
  <c r="Q93" i="24"/>
  <c r="R93" i="24" s="1"/>
  <c r="DG78" i="24" s="1"/>
  <c r="Q82" i="24"/>
  <c r="R82" i="24" s="1"/>
  <c r="DG67" i="24" s="1"/>
  <c r="Q72" i="24"/>
  <c r="R72" i="24" s="1"/>
  <c r="DG57" i="24" s="1"/>
  <c r="Q16" i="24"/>
  <c r="R16" i="24" s="1"/>
  <c r="Q52" i="24"/>
  <c r="R52" i="24" s="1"/>
  <c r="DG37" i="24" s="1"/>
  <c r="Q37" i="24"/>
  <c r="R37" i="24" s="1"/>
  <c r="DG22" i="24" s="1"/>
  <c r="Q58" i="24"/>
  <c r="R58" i="24" s="1"/>
  <c r="DG43" i="24" s="1"/>
  <c r="Q20" i="24"/>
  <c r="R20" i="24" s="1"/>
  <c r="Q35" i="24"/>
  <c r="R35" i="24" s="1"/>
  <c r="DG20" i="24" s="1"/>
  <c r="Q46" i="24"/>
  <c r="R46" i="24" s="1"/>
  <c r="DG31" i="24" s="1"/>
  <c r="Q22" i="24"/>
  <c r="R22" i="24" s="1"/>
  <c r="Q86" i="24"/>
  <c r="R86" i="24" s="1"/>
  <c r="DG71" i="24" s="1"/>
  <c r="Q41" i="24"/>
  <c r="R41" i="24" s="1"/>
  <c r="DG26" i="24" s="1"/>
  <c r="Q47" i="24"/>
  <c r="R47" i="24" s="1"/>
  <c r="DG32" i="24" s="1"/>
  <c r="Q32" i="24"/>
  <c r="R32" i="24" s="1"/>
  <c r="DG17" i="24" s="1"/>
  <c r="Q36" i="24"/>
  <c r="R36" i="24" s="1"/>
  <c r="DG21" i="24" s="1"/>
  <c r="Q50" i="24"/>
  <c r="R50" i="24" s="1"/>
  <c r="DG35" i="24" s="1"/>
  <c r="Q73" i="24"/>
  <c r="R73" i="24" s="1"/>
  <c r="DG58" i="24" s="1"/>
  <c r="Q69" i="24"/>
  <c r="R69" i="24" s="1"/>
  <c r="DG54" i="24" s="1"/>
  <c r="Q68" i="24"/>
  <c r="R68" i="24" s="1"/>
  <c r="DG53" i="24" s="1"/>
  <c r="Q63" i="24"/>
  <c r="R63" i="24" s="1"/>
  <c r="DG48" i="24" s="1"/>
  <c r="Q83" i="24"/>
  <c r="R83" i="24" s="1"/>
  <c r="DG68" i="24" s="1"/>
  <c r="Q45" i="24"/>
  <c r="R45" i="24" s="1"/>
  <c r="DG30" i="24" s="1"/>
  <c r="Q34" i="24"/>
  <c r="R34" i="24" s="1"/>
  <c r="DG19" i="24" s="1"/>
  <c r="Q91" i="24"/>
  <c r="R91" i="24" s="1"/>
  <c r="DG76" i="24" s="1"/>
  <c r="Q24" i="24"/>
  <c r="R24" i="24" s="1"/>
  <c r="Q27" i="24"/>
  <c r="R27" i="24" s="1"/>
  <c r="Q26" i="24"/>
  <c r="R26" i="24" s="1"/>
  <c r="Q85" i="24"/>
  <c r="R85" i="24" s="1"/>
  <c r="DG70" i="24" s="1"/>
  <c r="Q51" i="24"/>
  <c r="R51" i="24" s="1"/>
  <c r="DG36" i="24" s="1"/>
  <c r="Q25" i="24"/>
  <c r="R25" i="24" s="1"/>
  <c r="Q64" i="24"/>
  <c r="R64" i="24" s="1"/>
  <c r="DG49" i="24" s="1"/>
  <c r="Q38" i="24"/>
  <c r="R38" i="24" s="1"/>
  <c r="DG23" i="24" s="1"/>
  <c r="Q70" i="24"/>
  <c r="R70" i="24" s="1"/>
  <c r="DG55" i="24" s="1"/>
  <c r="Q59" i="24"/>
  <c r="R59" i="24" s="1"/>
  <c r="DG44" i="24" s="1"/>
  <c r="Q33" i="24"/>
  <c r="R33" i="24" s="1"/>
  <c r="DG18" i="24" s="1"/>
  <c r="Q90" i="24"/>
  <c r="R90" i="24" s="1"/>
  <c r="DG75" i="24" s="1"/>
  <c r="B270" i="10" l="1"/>
  <c r="E270" i="10"/>
  <c r="H270" i="10"/>
  <c r="K270" i="10"/>
  <c r="A271" i="10"/>
  <c r="C269" i="10"/>
  <c r="F269" i="10"/>
  <c r="G269" i="10"/>
  <c r="M269" i="10"/>
  <c r="N269" i="10"/>
  <c r="D269" i="10"/>
  <c r="I269" i="10"/>
  <c r="J269" i="10"/>
  <c r="L269" i="10"/>
  <c r="D255" i="9"/>
  <c r="C255" i="9"/>
  <c r="E256" i="9"/>
  <c r="A257" i="9"/>
  <c r="B256" i="9"/>
  <c r="F255" i="9"/>
  <c r="G255" i="9"/>
  <c r="H255" i="9"/>
  <c r="N273" i="8"/>
  <c r="F273" i="8"/>
  <c r="C273" i="8"/>
  <c r="G273" i="8"/>
  <c r="L273" i="8"/>
  <c r="I273" i="8"/>
  <c r="M273" i="8"/>
  <c r="D273" i="8"/>
  <c r="J273" i="8"/>
  <c r="A275" i="8"/>
  <c r="K274" i="8"/>
  <c r="H274" i="8"/>
  <c r="B274" i="8"/>
  <c r="E274" i="8"/>
  <c r="A247" i="5"/>
  <c r="B246" i="5"/>
  <c r="E246" i="5"/>
  <c r="F245" i="5"/>
  <c r="G245" i="5"/>
  <c r="H245" i="5"/>
  <c r="C245" i="5"/>
  <c r="D245" i="5"/>
  <c r="H123" i="3"/>
  <c r="C123" i="3"/>
  <c r="D123" i="3"/>
  <c r="E124" i="3"/>
  <c r="B124" i="3"/>
  <c r="A125" i="3"/>
  <c r="G123" i="3"/>
  <c r="F123" i="3"/>
  <c r="E244" i="32"/>
  <c r="D244" i="32"/>
  <c r="C244" i="32"/>
  <c r="F245" i="32"/>
  <c r="B245" i="32"/>
  <c r="A246" i="32"/>
  <c r="H244" i="32"/>
  <c r="G244" i="32"/>
  <c r="I244" i="32"/>
  <c r="D58" i="2"/>
  <c r="G58" i="2"/>
  <c r="C58" i="2"/>
  <c r="F58" i="2"/>
  <c r="I58" i="2"/>
  <c r="K58" i="2"/>
  <c r="A60" i="2"/>
  <c r="B59" i="2"/>
  <c r="J59" i="2" s="1"/>
  <c r="E59" i="2"/>
  <c r="H59" i="2"/>
  <c r="DK84" i="24"/>
  <c r="DK83" i="24"/>
  <c r="DK82" i="24"/>
  <c r="DG80" i="24"/>
  <c r="DK81" i="24" s="1"/>
  <c r="DK79" i="24"/>
  <c r="DK60" i="24"/>
  <c r="DK74" i="24"/>
  <c r="DK59" i="24"/>
  <c r="DK73" i="24"/>
  <c r="DK70" i="24"/>
  <c r="DK69" i="24"/>
  <c r="DK72" i="24"/>
  <c r="DK65" i="24"/>
  <c r="DK37" i="24"/>
  <c r="DK17" i="24"/>
  <c r="DK77" i="24"/>
  <c r="DK19" i="24"/>
  <c r="DK64" i="24"/>
  <c r="DK39" i="24"/>
  <c r="DK20" i="24"/>
  <c r="DK55" i="24"/>
  <c r="DK49" i="24"/>
  <c r="DK54" i="24"/>
  <c r="DK40" i="24"/>
  <c r="DK31" i="24"/>
  <c r="DK32" i="24"/>
  <c r="DK78" i="24"/>
  <c r="DK56" i="24"/>
  <c r="DK53" i="24"/>
  <c r="DK28" i="24"/>
  <c r="DK38" i="24"/>
  <c r="DK29" i="24"/>
  <c r="DK57" i="24"/>
  <c r="DK63" i="24"/>
  <c r="DK51" i="24"/>
  <c r="DK71" i="24"/>
  <c r="DK24" i="24"/>
  <c r="DK23" i="24"/>
  <c r="DK75" i="24"/>
  <c r="DK14" i="24"/>
  <c r="DK67" i="24"/>
  <c r="DK35" i="24"/>
  <c r="DK76" i="24"/>
  <c r="DK15" i="24"/>
  <c r="DK46" i="24"/>
  <c r="DK30" i="24"/>
  <c r="DK10" i="24"/>
  <c r="DK11" i="24" s="1"/>
  <c r="DK44" i="24"/>
  <c r="DK25" i="24"/>
  <c r="DK21" i="24"/>
  <c r="DK42" i="24"/>
  <c r="DK52" i="24"/>
  <c r="DK26" i="24"/>
  <c r="DK47" i="24"/>
  <c r="DK66" i="24"/>
  <c r="DK61" i="24"/>
  <c r="DK33" i="24"/>
  <c r="BV76" i="24"/>
  <c r="BV75" i="24"/>
  <c r="BV51" i="24"/>
  <c r="BV56" i="24"/>
  <c r="BV50" i="24"/>
  <c r="BV57" i="24"/>
  <c r="BV67" i="24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V39" i="24"/>
  <c r="BW39" i="24" s="1"/>
  <c r="BV70" i="24"/>
  <c r="BW70" i="24" s="1"/>
  <c r="BV45" i="24"/>
  <c r="BV30" i="24"/>
  <c r="BW30" i="24" s="1"/>
  <c r="BV54" i="24"/>
  <c r="BW54" i="24" s="1"/>
  <c r="BV74" i="24"/>
  <c r="BW74" i="24" s="1"/>
  <c r="BV34" i="24"/>
  <c r="BV17" i="24"/>
  <c r="BV71" i="24"/>
  <c r="BV38" i="24"/>
  <c r="BV20" i="24"/>
  <c r="BV23" i="24"/>
  <c r="BV26" i="24"/>
  <c r="BV73" i="24"/>
  <c r="BV59" i="24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V63" i="24"/>
  <c r="BW63" i="24" s="1"/>
  <c r="BV16" i="24"/>
  <c r="BW16" i="24" s="1"/>
  <c r="BV33" i="24"/>
  <c r="BV41" i="24"/>
  <c r="BW41" i="24" s="1"/>
  <c r="BV46" i="24"/>
  <c r="BW46" i="24" s="1"/>
  <c r="BV40" i="24"/>
  <c r="BW40" i="24" s="1"/>
  <c r="BV64" i="24"/>
  <c r="DK16" i="24"/>
  <c r="DK62" i="24"/>
  <c r="DK58" i="24"/>
  <c r="DK45" i="24"/>
  <c r="DK68" i="24"/>
  <c r="DK27" i="24"/>
  <c r="DK36" i="24"/>
  <c r="DK34" i="24"/>
  <c r="DK43" i="24"/>
  <c r="DK48" i="24"/>
  <c r="DK22" i="24"/>
  <c r="DK18" i="24"/>
  <c r="DK41" i="24"/>
  <c r="DK50" i="24"/>
  <c r="B271" i="10" l="1"/>
  <c r="E271" i="10"/>
  <c r="K271" i="10"/>
  <c r="A272" i="10"/>
  <c r="H271" i="10"/>
  <c r="L270" i="10"/>
  <c r="M270" i="10"/>
  <c r="F270" i="10"/>
  <c r="C270" i="10"/>
  <c r="D270" i="10"/>
  <c r="G270" i="10"/>
  <c r="I270" i="10"/>
  <c r="J270" i="10"/>
  <c r="N270" i="10"/>
  <c r="C256" i="9"/>
  <c r="D256" i="9"/>
  <c r="E257" i="9"/>
  <c r="A258" i="9"/>
  <c r="B257" i="9"/>
  <c r="F256" i="9"/>
  <c r="G256" i="9"/>
  <c r="H256" i="9"/>
  <c r="C274" i="8"/>
  <c r="L274" i="8"/>
  <c r="M274" i="8"/>
  <c r="N274" i="8"/>
  <c r="I274" i="8"/>
  <c r="J274" i="8"/>
  <c r="D274" i="8"/>
  <c r="G274" i="8"/>
  <c r="F274" i="8"/>
  <c r="B275" i="8"/>
  <c r="E275" i="8"/>
  <c r="H275" i="8"/>
  <c r="K275" i="8"/>
  <c r="A276" i="8"/>
  <c r="G246" i="5"/>
  <c r="H246" i="5"/>
  <c r="F246" i="5"/>
  <c r="C246" i="5"/>
  <c r="D246" i="5"/>
  <c r="A248" i="5"/>
  <c r="E247" i="5"/>
  <c r="B247" i="5"/>
  <c r="E125" i="3"/>
  <c r="A126" i="3"/>
  <c r="B125" i="3"/>
  <c r="F124" i="3"/>
  <c r="G124" i="3"/>
  <c r="H124" i="3"/>
  <c r="D124" i="3"/>
  <c r="C124" i="3"/>
  <c r="B246" i="32"/>
  <c r="A247" i="32"/>
  <c r="F246" i="32"/>
  <c r="I245" i="32"/>
  <c r="H245" i="32"/>
  <c r="G245" i="32"/>
  <c r="E245" i="32"/>
  <c r="D245" i="32"/>
  <c r="C245" i="32"/>
  <c r="D59" i="2"/>
  <c r="G59" i="2"/>
  <c r="E60" i="2"/>
  <c r="A61" i="2"/>
  <c r="B60" i="2"/>
  <c r="J60" i="2" s="1"/>
  <c r="H60" i="2"/>
  <c r="F59" i="2"/>
  <c r="C59" i="2"/>
  <c r="I59" i="2"/>
  <c r="K59" i="2"/>
  <c r="DO82" i="24"/>
  <c r="BW64" i="24"/>
  <c r="BW34" i="24"/>
  <c r="BW59" i="24"/>
  <c r="BW67" i="24"/>
  <c r="BW56" i="24"/>
  <c r="BW73" i="24"/>
  <c r="BW20" i="24"/>
  <c r="BW75" i="24"/>
  <c r="BW57" i="24"/>
  <c r="BW26" i="24"/>
  <c r="BW23" i="24"/>
  <c r="BW76" i="24"/>
  <c r="BW50" i="24"/>
  <c r="BW51" i="24"/>
  <c r="BW38" i="24"/>
  <c r="BW71" i="24"/>
  <c r="BW17" i="24"/>
  <c r="DO83" i="24"/>
  <c r="DO84" i="24"/>
  <c r="BW84" i="24"/>
  <c r="BW85" i="24"/>
  <c r="DK80" i="24"/>
  <c r="DO80" i="24" s="1"/>
  <c r="BW32" i="24"/>
  <c r="BW53" i="24"/>
  <c r="BW83" i="24"/>
  <c r="BW62" i="24"/>
  <c r="BW65" i="24"/>
  <c r="BW33" i="24"/>
  <c r="BW45" i="24"/>
  <c r="BW21" i="24"/>
  <c r="BW22" i="24"/>
  <c r="BW72" i="24"/>
  <c r="BW42" i="24"/>
  <c r="BW29" i="24"/>
  <c r="BW66" i="24"/>
  <c r="BW82" i="24"/>
  <c r="BW80" i="24"/>
  <c r="BW81" i="24"/>
  <c r="BW79" i="24"/>
  <c r="BW78" i="24"/>
  <c r="BW77" i="24"/>
  <c r="BW24" i="24"/>
  <c r="BW25" i="24"/>
  <c r="BW48" i="24"/>
  <c r="BW61" i="24"/>
  <c r="BW31" i="24"/>
  <c r="BW18" i="24"/>
  <c r="BW44" i="24"/>
  <c r="BW52" i="24"/>
  <c r="BW43" i="24"/>
  <c r="BW19" i="24"/>
  <c r="BW58" i="24"/>
  <c r="BW36" i="24"/>
  <c r="BW47" i="24"/>
  <c r="BW28" i="24"/>
  <c r="BW49" i="24"/>
  <c r="BW68" i="24"/>
  <c r="BW37" i="24"/>
  <c r="BW55" i="24"/>
  <c r="BW60" i="24"/>
  <c r="BW69" i="24"/>
  <c r="BW27" i="24"/>
  <c r="BW35" i="24"/>
  <c r="DO81" i="24"/>
  <c r="DO79" i="24"/>
  <c r="DO78" i="24"/>
  <c r="DO71" i="24"/>
  <c r="DO77" i="24"/>
  <c r="DO47" i="24"/>
  <c r="DO35" i="24"/>
  <c r="DO60" i="24"/>
  <c r="DO52" i="24"/>
  <c r="DO65" i="24"/>
  <c r="DO53" i="24"/>
  <c r="DO32" i="24"/>
  <c r="DO28" i="24"/>
  <c r="DO49" i="24"/>
  <c r="DO42" i="24"/>
  <c r="DO34" i="24"/>
  <c r="DO55" i="24"/>
  <c r="DO29" i="24"/>
  <c r="DO36" i="24"/>
  <c r="DO31" i="24"/>
  <c r="DO20" i="24"/>
  <c r="DO27" i="24"/>
  <c r="DO68" i="24"/>
  <c r="DO67" i="24"/>
  <c r="DO45" i="24"/>
  <c r="DO41" i="24"/>
  <c r="DO58" i="24"/>
  <c r="DO62" i="24"/>
  <c r="DO50" i="24"/>
  <c r="DO51" i="24"/>
  <c r="DO76" i="24"/>
  <c r="DO16" i="24"/>
  <c r="DO61" i="24"/>
  <c r="DO33" i="24"/>
  <c r="DO22" i="24"/>
  <c r="DO73" i="24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S42" i="24"/>
  <c r="BS68" i="24"/>
  <c r="BS39" i="24"/>
  <c r="BS47" i="24"/>
  <c r="BS22" i="24"/>
  <c r="BS33" i="24"/>
  <c r="BS31" i="24"/>
  <c r="BS76" i="24"/>
  <c r="BS65" i="24"/>
  <c r="BS17" i="24"/>
  <c r="BS19" i="24"/>
  <c r="BS44" i="24"/>
  <c r="BS18" i="24"/>
  <c r="BS46" i="24"/>
  <c r="BS59" i="24"/>
  <c r="BS66" i="24"/>
  <c r="BS57" i="24"/>
  <c r="BS61" i="24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S25" i="24"/>
  <c r="BS51" i="24"/>
  <c r="BS43" i="24"/>
  <c r="BS48" i="24"/>
  <c r="BS41" i="24"/>
  <c r="BS45" i="24"/>
  <c r="BS32" i="24"/>
  <c r="BS55" i="24"/>
  <c r="BS23" i="24"/>
  <c r="BS30" i="24"/>
  <c r="BS64" i="24"/>
  <c r="BS15" i="24"/>
  <c r="BS67" i="24"/>
  <c r="BS37" i="24"/>
  <c r="BS72" i="24"/>
  <c r="BS70" i="24"/>
  <c r="BW15" i="24"/>
  <c r="B272" i="10" l="1"/>
  <c r="E272" i="10"/>
  <c r="H272" i="10"/>
  <c r="K272" i="10"/>
  <c r="A273" i="10"/>
  <c r="D271" i="10"/>
  <c r="F271" i="10"/>
  <c r="G271" i="10"/>
  <c r="I271" i="10"/>
  <c r="J271" i="10"/>
  <c r="L271" i="10"/>
  <c r="C271" i="10"/>
  <c r="M271" i="10"/>
  <c r="N271" i="10"/>
  <c r="D257" i="9"/>
  <c r="C257" i="9"/>
  <c r="A259" i="9"/>
  <c r="E258" i="9"/>
  <c r="B258" i="9"/>
  <c r="F257" i="9"/>
  <c r="G257" i="9"/>
  <c r="H257" i="9"/>
  <c r="E276" i="8"/>
  <c r="H276" i="8"/>
  <c r="K276" i="8"/>
  <c r="A277" i="8"/>
  <c r="B276" i="8"/>
  <c r="N275" i="8"/>
  <c r="C275" i="8"/>
  <c r="F275" i="8"/>
  <c r="D275" i="8"/>
  <c r="I275" i="8"/>
  <c r="G275" i="8"/>
  <c r="J275" i="8"/>
  <c r="M275" i="8"/>
  <c r="L275" i="8"/>
  <c r="C247" i="5"/>
  <c r="D247" i="5"/>
  <c r="F247" i="5"/>
  <c r="G247" i="5"/>
  <c r="H247" i="5"/>
  <c r="B248" i="5"/>
  <c r="A249" i="5"/>
  <c r="E248" i="5"/>
  <c r="D125" i="3"/>
  <c r="H125" i="3"/>
  <c r="C125" i="3"/>
  <c r="B126" i="3"/>
  <c r="E126" i="3"/>
  <c r="A127" i="3"/>
  <c r="G125" i="3"/>
  <c r="F125" i="3"/>
  <c r="G246" i="32"/>
  <c r="I246" i="32"/>
  <c r="H246" i="32"/>
  <c r="B247" i="32"/>
  <c r="A248" i="32"/>
  <c r="F247" i="32"/>
  <c r="E246" i="32"/>
  <c r="D246" i="32"/>
  <c r="C246" i="32"/>
  <c r="D60" i="2"/>
  <c r="G60" i="2"/>
  <c r="F60" i="2"/>
  <c r="C60" i="2"/>
  <c r="K60" i="2"/>
  <c r="I60" i="2"/>
  <c r="E61" i="2"/>
  <c r="B61" i="2"/>
  <c r="J61" i="2" s="1"/>
  <c r="H61" i="2"/>
  <c r="A62" i="2"/>
  <c r="DS82" i="24"/>
  <c r="DS83" i="24"/>
  <c r="EA83" i="24" s="1"/>
  <c r="DS84" i="24"/>
  <c r="EA84" i="24" s="1"/>
  <c r="BT84" i="24"/>
  <c r="BY84" i="24" s="1"/>
  <c r="DI83" i="24" s="1"/>
  <c r="BT85" i="24"/>
  <c r="BY85" i="24" s="1"/>
  <c r="DI84" i="24" s="1"/>
  <c r="BT47" i="24"/>
  <c r="BY47" i="24" s="1"/>
  <c r="DI46" i="24" s="1"/>
  <c r="BT50" i="24"/>
  <c r="BY50" i="24" s="1"/>
  <c r="DI49" i="24" s="1"/>
  <c r="BT39" i="24"/>
  <c r="BY39" i="24" s="1"/>
  <c r="DI38" i="24" s="1"/>
  <c r="BT43" i="24"/>
  <c r="BY43" i="24" s="1"/>
  <c r="DI42" i="24" s="1"/>
  <c r="BT83" i="24"/>
  <c r="BY83" i="24" s="1"/>
  <c r="DI82" i="24" s="1"/>
  <c r="BT48" i="24"/>
  <c r="BY48" i="24" s="1"/>
  <c r="DI47" i="24" s="1"/>
  <c r="BT22" i="24"/>
  <c r="BY22" i="24" s="1"/>
  <c r="DI21" i="24" s="1"/>
  <c r="BT42" i="24"/>
  <c r="BY42" i="24" s="1"/>
  <c r="DI41" i="24" s="1"/>
  <c r="BT68" i="24"/>
  <c r="BY68" i="24" s="1"/>
  <c r="DI67" i="24" s="1"/>
  <c r="BT51" i="24"/>
  <c r="BY51" i="24" s="1"/>
  <c r="DI50" i="24" s="1"/>
  <c r="BT25" i="24"/>
  <c r="BY25" i="24" s="1"/>
  <c r="DI24" i="24" s="1"/>
  <c r="BT35" i="24"/>
  <c r="BY35" i="24" s="1"/>
  <c r="DI34" i="24" s="1"/>
  <c r="BT45" i="24"/>
  <c r="BY45" i="24" s="1"/>
  <c r="DI44" i="24" s="1"/>
  <c r="BT31" i="24"/>
  <c r="BY31" i="24" s="1"/>
  <c r="DI30" i="24" s="1"/>
  <c r="BT41" i="24"/>
  <c r="BY41" i="24" s="1"/>
  <c r="DI40" i="24" s="1"/>
  <c r="BT33" i="24"/>
  <c r="BY33" i="24" s="1"/>
  <c r="DI32" i="24" s="1"/>
  <c r="BT62" i="24"/>
  <c r="BY62" i="24" s="1"/>
  <c r="DI61" i="24" s="1"/>
  <c r="BT21" i="24"/>
  <c r="BY21" i="24" s="1"/>
  <c r="DI20" i="24" s="1"/>
  <c r="BT69" i="24"/>
  <c r="BY69" i="24" s="1"/>
  <c r="DI68" i="24" s="1"/>
  <c r="BT20" i="24"/>
  <c r="BY20" i="24" s="1"/>
  <c r="DI19" i="24" s="1"/>
  <c r="BT24" i="24"/>
  <c r="BY24" i="24" s="1"/>
  <c r="DI23" i="24" s="1"/>
  <c r="BT34" i="24"/>
  <c r="BY34" i="24" s="1"/>
  <c r="DI33" i="24" s="1"/>
  <c r="BT37" i="24"/>
  <c r="BY37" i="24" s="1"/>
  <c r="DI36" i="24" s="1"/>
  <c r="BT18" i="24"/>
  <c r="BY18" i="24" s="1"/>
  <c r="DI17" i="24" s="1"/>
  <c r="BT82" i="24"/>
  <c r="BY82" i="24" s="1"/>
  <c r="DI81" i="24" s="1"/>
  <c r="BT80" i="24"/>
  <c r="BY80" i="24" s="1"/>
  <c r="DI79" i="24" s="1"/>
  <c r="BT81" i="24"/>
  <c r="BY81" i="24" s="1"/>
  <c r="BT79" i="24"/>
  <c r="BY79" i="24" s="1"/>
  <c r="DI78" i="24" s="1"/>
  <c r="BT78" i="24"/>
  <c r="BY78" i="24" s="1"/>
  <c r="DI77" i="24" s="1"/>
  <c r="BT77" i="24"/>
  <c r="BY77" i="24" s="1"/>
  <c r="DI76" i="24" s="1"/>
  <c r="BT28" i="24"/>
  <c r="BY28" i="24" s="1"/>
  <c r="DI27" i="24" s="1"/>
  <c r="BT26" i="24"/>
  <c r="BY26" i="24" s="1"/>
  <c r="DI25" i="24" s="1"/>
  <c r="BT38" i="24"/>
  <c r="BY38" i="24" s="1"/>
  <c r="DI37" i="24" s="1"/>
  <c r="BT16" i="24"/>
  <c r="BY16" i="24" s="1"/>
  <c r="DI15" i="24" s="1"/>
  <c r="BT66" i="24"/>
  <c r="BY66" i="24" s="1"/>
  <c r="DI65" i="24" s="1"/>
  <c r="BT29" i="24"/>
  <c r="BY29" i="24" s="1"/>
  <c r="DI28" i="24" s="1"/>
  <c r="BT27" i="24"/>
  <c r="BY27" i="24" s="1"/>
  <c r="DI26" i="24" s="1"/>
  <c r="BT63" i="24"/>
  <c r="BY63" i="24" s="1"/>
  <c r="DI62" i="24" s="1"/>
  <c r="BT54" i="24"/>
  <c r="BY54" i="24" s="1"/>
  <c r="DI53" i="24" s="1"/>
  <c r="BT74" i="24"/>
  <c r="BY74" i="24" s="1"/>
  <c r="DI73" i="24" s="1"/>
  <c r="BT57" i="24"/>
  <c r="BY57" i="24" s="1"/>
  <c r="DI56" i="24" s="1"/>
  <c r="BT19" i="24"/>
  <c r="BY19" i="24" s="1"/>
  <c r="DI18" i="24" s="1"/>
  <c r="BT52" i="24"/>
  <c r="BY52" i="24" s="1"/>
  <c r="DI51" i="24" s="1"/>
  <c r="BT58" i="24"/>
  <c r="BY58" i="24" s="1"/>
  <c r="DI57" i="24" s="1"/>
  <c r="BT73" i="24"/>
  <c r="BY73" i="24" s="1"/>
  <c r="DI72" i="24" s="1"/>
  <c r="BT56" i="24"/>
  <c r="BY56" i="24" s="1"/>
  <c r="DI55" i="24" s="1"/>
  <c r="BT40" i="24"/>
  <c r="BY40" i="24" s="1"/>
  <c r="DI39" i="24" s="1"/>
  <c r="BT59" i="24"/>
  <c r="BY59" i="24" s="1"/>
  <c r="DI58" i="24" s="1"/>
  <c r="BT64" i="24"/>
  <c r="BY64" i="24" s="1"/>
  <c r="DI63" i="24" s="1"/>
  <c r="BT17" i="24"/>
  <c r="BY17" i="24" s="1"/>
  <c r="DI16" i="24" s="1"/>
  <c r="BT60" i="24"/>
  <c r="BY60" i="24" s="1"/>
  <c r="DI59" i="24" s="1"/>
  <c r="BT49" i="24"/>
  <c r="BY49" i="24" s="1"/>
  <c r="DI48" i="24" s="1"/>
  <c r="BT53" i="24"/>
  <c r="BY53" i="24" s="1"/>
  <c r="DI52" i="24" s="1"/>
  <c r="BT61" i="24"/>
  <c r="BY61" i="24" s="1"/>
  <c r="DI60" i="24" s="1"/>
  <c r="BT72" i="24"/>
  <c r="BY72" i="24" s="1"/>
  <c r="DI71" i="24" s="1"/>
  <c r="BT67" i="24"/>
  <c r="BY67" i="24" s="1"/>
  <c r="DI66" i="24" s="1"/>
  <c r="BT44" i="24"/>
  <c r="BY44" i="24" s="1"/>
  <c r="DI43" i="24" s="1"/>
  <c r="BT55" i="24"/>
  <c r="BY55" i="24" s="1"/>
  <c r="DI54" i="24" s="1"/>
  <c r="BT65" i="24"/>
  <c r="BY65" i="24" s="1"/>
  <c r="DI64" i="24" s="1"/>
  <c r="BT36" i="24"/>
  <c r="BY36" i="24" s="1"/>
  <c r="DI35" i="24" s="1"/>
  <c r="BT75" i="24"/>
  <c r="BY75" i="24" s="1"/>
  <c r="DI74" i="24" s="1"/>
  <c r="BT71" i="24"/>
  <c r="BY71" i="24" s="1"/>
  <c r="DI70" i="24" s="1"/>
  <c r="BT70" i="24"/>
  <c r="BY70" i="24" s="1"/>
  <c r="DI69" i="24" s="1"/>
  <c r="BT46" i="24"/>
  <c r="BY46" i="24" s="1"/>
  <c r="DI45" i="24" s="1"/>
  <c r="BT30" i="24"/>
  <c r="BY30" i="24" s="1"/>
  <c r="DI29" i="24" s="1"/>
  <c r="BT23" i="24"/>
  <c r="BY23" i="24" s="1"/>
  <c r="DI22" i="24" s="1"/>
  <c r="BT32" i="24"/>
  <c r="BY32" i="24" s="1"/>
  <c r="DI31" i="24" s="1"/>
  <c r="BT76" i="24"/>
  <c r="BY76" i="24" s="1"/>
  <c r="DI75" i="24" s="1"/>
  <c r="DS81" i="24"/>
  <c r="DS80" i="24"/>
  <c r="EA80" i="24" s="1"/>
  <c r="DS79" i="24"/>
  <c r="DS78" i="24"/>
  <c r="DS77" i="24"/>
  <c r="EA77" i="24" s="1"/>
  <c r="DS76" i="24"/>
  <c r="EA76" i="24" s="1"/>
  <c r="N32" i="14"/>
  <c r="O32" i="14" s="1"/>
  <c r="H15" i="25"/>
  <c r="E15" i="25"/>
  <c r="B40" i="12"/>
  <c r="C40" i="12" s="1"/>
  <c r="H32" i="14"/>
  <c r="I32" i="14" s="1"/>
  <c r="N40" i="12"/>
  <c r="O40" i="12" s="1"/>
  <c r="Q40" i="12"/>
  <c r="R40" i="12" s="1"/>
  <c r="K32" i="14"/>
  <c r="L32" i="14" s="1"/>
  <c r="E32" i="14"/>
  <c r="F32" i="14" s="1"/>
  <c r="BT15" i="24"/>
  <c r="BY15" i="24" s="1"/>
  <c r="DI14" i="24" s="1"/>
  <c r="DM14" i="24" s="1"/>
  <c r="DQ14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F33" i="2"/>
  <c r="H40" i="12"/>
  <c r="I40" i="12" s="1"/>
  <c r="B32" i="14"/>
  <c r="C32" i="14" s="1"/>
  <c r="B15" i="25"/>
  <c r="K40" i="12"/>
  <c r="L40" i="12" s="1"/>
  <c r="E40" i="12"/>
  <c r="F40" i="12" s="1"/>
  <c r="I33" i="2"/>
  <c r="Q32" i="14"/>
  <c r="R32" i="14" s="1"/>
  <c r="B23" i="25"/>
  <c r="C23" i="25" s="1"/>
  <c r="B273" i="10" l="1"/>
  <c r="H273" i="10"/>
  <c r="A274" i="10"/>
  <c r="K273" i="10"/>
  <c r="E273" i="10"/>
  <c r="C272" i="10"/>
  <c r="F272" i="10"/>
  <c r="G272" i="10"/>
  <c r="D272" i="10"/>
  <c r="I272" i="10"/>
  <c r="J272" i="10"/>
  <c r="N272" i="10"/>
  <c r="L272" i="10"/>
  <c r="M272" i="10"/>
  <c r="C258" i="9"/>
  <c r="D258" i="9"/>
  <c r="F258" i="9"/>
  <c r="G258" i="9"/>
  <c r="H258" i="9"/>
  <c r="E259" i="9"/>
  <c r="B259" i="9"/>
  <c r="A260" i="9"/>
  <c r="G276" i="8"/>
  <c r="F276" i="8"/>
  <c r="I276" i="8"/>
  <c r="J276" i="8"/>
  <c r="M276" i="8"/>
  <c r="N276" i="8"/>
  <c r="C276" i="8"/>
  <c r="D276" i="8"/>
  <c r="L276" i="8"/>
  <c r="E277" i="8"/>
  <c r="H277" i="8"/>
  <c r="A278" i="8"/>
  <c r="K277" i="8"/>
  <c r="B277" i="8"/>
  <c r="D248" i="5"/>
  <c r="C248" i="5"/>
  <c r="H248" i="5"/>
  <c r="G248" i="5"/>
  <c r="F248" i="5"/>
  <c r="E249" i="5"/>
  <c r="A250" i="5"/>
  <c r="B249" i="5"/>
  <c r="H126" i="3"/>
  <c r="D126" i="3"/>
  <c r="C126" i="3"/>
  <c r="B127" i="3"/>
  <c r="A128" i="3"/>
  <c r="E127" i="3"/>
  <c r="G126" i="3"/>
  <c r="F126" i="3"/>
  <c r="H247" i="32"/>
  <c r="I247" i="32"/>
  <c r="G247" i="32"/>
  <c r="D247" i="32"/>
  <c r="C247" i="32"/>
  <c r="E247" i="32"/>
  <c r="F248" i="32"/>
  <c r="A249" i="32"/>
  <c r="B248" i="32"/>
  <c r="F32" i="3"/>
  <c r="G32" i="3"/>
  <c r="D61" i="2"/>
  <c r="G61" i="2"/>
  <c r="C61" i="2"/>
  <c r="I61" i="2"/>
  <c r="F61" i="2"/>
  <c r="K61" i="2"/>
  <c r="E62" i="2"/>
  <c r="H62" i="2"/>
  <c r="B62" i="2"/>
  <c r="J62" i="2" s="1"/>
  <c r="A63" i="2"/>
  <c r="K33" i="2"/>
  <c r="DM84" i="24"/>
  <c r="DQ84" i="24" s="1"/>
  <c r="DM82" i="24"/>
  <c r="DQ82" i="24" s="1"/>
  <c r="DM83" i="24"/>
  <c r="DQ83" i="24" s="1"/>
  <c r="DM39" i="24"/>
  <c r="DQ39" i="24" s="1"/>
  <c r="EA81" i="24"/>
  <c r="EA82" i="24"/>
  <c r="DM79" i="24"/>
  <c r="DQ79" i="24" s="1"/>
  <c r="DM18" i="24"/>
  <c r="DQ18" i="24" s="1"/>
  <c r="DM76" i="24"/>
  <c r="DQ76" i="24" s="1"/>
  <c r="DI80" i="24"/>
  <c r="DM32" i="24"/>
  <c r="DQ32" i="24" s="1"/>
  <c r="DM77" i="24"/>
  <c r="DQ77" i="24" s="1"/>
  <c r="EA78" i="24"/>
  <c r="EA79" i="24"/>
  <c r="DM27" i="24"/>
  <c r="DQ27" i="24" s="1"/>
  <c r="DM34" i="24"/>
  <c r="DQ34" i="24" s="1"/>
  <c r="DM78" i="24"/>
  <c r="DQ78" i="24" s="1"/>
  <c r="DM69" i="24"/>
  <c r="DQ69" i="24" s="1"/>
  <c r="DM63" i="24"/>
  <c r="DQ63" i="24" s="1"/>
  <c r="DM56" i="24"/>
  <c r="DQ56" i="24" s="1"/>
  <c r="DM54" i="24"/>
  <c r="DQ54" i="24" s="1"/>
  <c r="DM37" i="24"/>
  <c r="DQ37" i="24" s="1"/>
  <c r="DM64" i="24"/>
  <c r="DQ64" i="24" s="1"/>
  <c r="T40" i="12"/>
  <c r="T32" i="14"/>
  <c r="DM47" i="24"/>
  <c r="DQ47" i="24" s="1"/>
  <c r="DM30" i="24"/>
  <c r="DQ30" i="24" s="1"/>
  <c r="DM25" i="24"/>
  <c r="DQ25" i="24" s="1"/>
  <c r="DM70" i="24"/>
  <c r="DQ70" i="24" s="1"/>
  <c r="DM36" i="24"/>
  <c r="DQ36" i="24" s="1"/>
  <c r="DM41" i="24"/>
  <c r="DQ41" i="24" s="1"/>
  <c r="DM29" i="24"/>
  <c r="DQ29" i="24" s="1"/>
  <c r="DM22" i="24"/>
  <c r="DQ22" i="24" s="1"/>
  <c r="DM44" i="24"/>
  <c r="DQ44" i="24" s="1"/>
  <c r="DM17" i="24"/>
  <c r="DQ17" i="24" s="1"/>
  <c r="DM67" i="24"/>
  <c r="DQ67" i="24" s="1"/>
  <c r="DM46" i="24"/>
  <c r="DQ46" i="24" s="1"/>
  <c r="DM57" i="24"/>
  <c r="DQ57" i="24" s="1"/>
  <c r="DM66" i="24"/>
  <c r="DQ66" i="24" s="1"/>
  <c r="DM23" i="24"/>
  <c r="DQ23" i="24" s="1"/>
  <c r="DM45" i="24"/>
  <c r="DQ45" i="24" s="1"/>
  <c r="DM61" i="24"/>
  <c r="DQ61" i="24" s="1"/>
  <c r="DM15" i="24"/>
  <c r="DQ15" i="24" s="1"/>
  <c r="DM33" i="24"/>
  <c r="DQ33" i="24" s="1"/>
  <c r="DM72" i="24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E274" i="10" l="1"/>
  <c r="A275" i="10"/>
  <c r="B274" i="10"/>
  <c r="K274" i="10"/>
  <c r="H274" i="10"/>
  <c r="C273" i="10"/>
  <c r="F273" i="10"/>
  <c r="M273" i="10"/>
  <c r="N273" i="10"/>
  <c r="I273" i="10"/>
  <c r="J273" i="10"/>
  <c r="L273" i="10"/>
  <c r="G273" i="10"/>
  <c r="D273" i="10"/>
  <c r="C259" i="9"/>
  <c r="D259" i="9"/>
  <c r="F259" i="9"/>
  <c r="G259" i="9"/>
  <c r="H259" i="9"/>
  <c r="A261" i="9"/>
  <c r="E260" i="9"/>
  <c r="B260" i="9"/>
  <c r="F277" i="8"/>
  <c r="G277" i="8"/>
  <c r="I277" i="8"/>
  <c r="M277" i="8"/>
  <c r="N277" i="8"/>
  <c r="D277" i="8"/>
  <c r="J277" i="8"/>
  <c r="L277" i="8"/>
  <c r="C277" i="8"/>
  <c r="K278" i="8"/>
  <c r="H278" i="8"/>
  <c r="B278" i="8"/>
  <c r="E278" i="8"/>
  <c r="A279" i="8"/>
  <c r="A251" i="5"/>
  <c r="B250" i="5"/>
  <c r="E250" i="5"/>
  <c r="C249" i="5"/>
  <c r="D249" i="5"/>
  <c r="G249" i="5"/>
  <c r="H249" i="5"/>
  <c r="F249" i="5"/>
  <c r="C127" i="3"/>
  <c r="D127" i="3"/>
  <c r="H127" i="3"/>
  <c r="A129" i="3"/>
  <c r="B128" i="3"/>
  <c r="E128" i="3"/>
  <c r="G127" i="3"/>
  <c r="F127" i="3"/>
  <c r="I248" i="32"/>
  <c r="H248" i="32"/>
  <c r="G248" i="32"/>
  <c r="B249" i="32"/>
  <c r="F249" i="32"/>
  <c r="A250" i="32"/>
  <c r="E248" i="32"/>
  <c r="C248" i="32"/>
  <c r="D248" i="32"/>
  <c r="H32" i="3"/>
  <c r="D62" i="2"/>
  <c r="G62" i="2"/>
  <c r="E63" i="2"/>
  <c r="A64" i="2"/>
  <c r="H63" i="2"/>
  <c r="B63" i="2"/>
  <c r="J63" i="2" s="1"/>
  <c r="F62" i="2"/>
  <c r="K62" i="2"/>
  <c r="C62" i="2"/>
  <c r="I62" i="2"/>
  <c r="DM81" i="24"/>
  <c r="DQ81" i="24" s="1"/>
  <c r="DM80" i="24"/>
  <c r="DQ80" i="24" s="1"/>
  <c r="DU80" i="24"/>
  <c r="ED80" i="24" s="1"/>
  <c r="DU79" i="24"/>
  <c r="DU78" i="24"/>
  <c r="DU77" i="24"/>
  <c r="ED77" i="24" s="1"/>
  <c r="DU76" i="24"/>
  <c r="ED76" i="24" s="1"/>
  <c r="DU19" i="24"/>
  <c r="ED19" i="24" s="1"/>
  <c r="DU17" i="24"/>
  <c r="ED17" i="24" s="1"/>
  <c r="DU22" i="24"/>
  <c r="ED22" i="24" s="1"/>
  <c r="DU31" i="24"/>
  <c r="ED31" i="24" s="1"/>
  <c r="DU26" i="24"/>
  <c r="ED26" i="24" s="1"/>
  <c r="DU15" i="24"/>
  <c r="ED15" i="24" s="1"/>
  <c r="DU35" i="24"/>
  <c r="ED35" i="24" s="1"/>
  <c r="DU49" i="24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C274" i="10" l="1"/>
  <c r="D274" i="10"/>
  <c r="F274" i="10"/>
  <c r="G274" i="10"/>
  <c r="I274" i="10"/>
  <c r="J274" i="10"/>
  <c r="L274" i="10"/>
  <c r="M274" i="10"/>
  <c r="N274" i="10"/>
  <c r="B275" i="10"/>
  <c r="E275" i="10"/>
  <c r="H275" i="10"/>
  <c r="A276" i="10"/>
  <c r="K275" i="10"/>
  <c r="B261" i="9"/>
  <c r="E261" i="9"/>
  <c r="A262" i="9"/>
  <c r="C260" i="9"/>
  <c r="D260" i="9"/>
  <c r="G260" i="9"/>
  <c r="H260" i="9"/>
  <c r="F260" i="9"/>
  <c r="J278" i="8"/>
  <c r="L278" i="8"/>
  <c r="I278" i="8"/>
  <c r="M278" i="8"/>
  <c r="N278" i="8"/>
  <c r="C278" i="8"/>
  <c r="F278" i="8"/>
  <c r="D278" i="8"/>
  <c r="G278" i="8"/>
  <c r="K279" i="8"/>
  <c r="A280" i="8"/>
  <c r="E279" i="8"/>
  <c r="B279" i="8"/>
  <c r="H279" i="8"/>
  <c r="H250" i="5"/>
  <c r="G250" i="5"/>
  <c r="F250" i="5"/>
  <c r="D250" i="5"/>
  <c r="C250" i="5"/>
  <c r="A252" i="5"/>
  <c r="B251" i="5"/>
  <c r="E251" i="5"/>
  <c r="E129" i="3"/>
  <c r="B129" i="3"/>
  <c r="A130" i="3"/>
  <c r="C128" i="3"/>
  <c r="H128" i="3"/>
  <c r="D128" i="3"/>
  <c r="F128" i="3"/>
  <c r="G128" i="3"/>
  <c r="B250" i="32"/>
  <c r="F250" i="32"/>
  <c r="I249" i="32"/>
  <c r="H249" i="32"/>
  <c r="G249" i="32"/>
  <c r="C249" i="32"/>
  <c r="D249" i="32"/>
  <c r="E249" i="32"/>
  <c r="D63" i="2"/>
  <c r="G63" i="2"/>
  <c r="F63" i="2"/>
  <c r="K63" i="2"/>
  <c r="I63" i="2"/>
  <c r="C63" i="2"/>
  <c r="H64" i="2"/>
  <c r="B64" i="2"/>
  <c r="J64" i="2" s="1"/>
  <c r="A65" i="2"/>
  <c r="E64" i="2"/>
  <c r="DU84" i="24"/>
  <c r="ED84" i="24" s="1"/>
  <c r="DU83" i="24"/>
  <c r="ED83" i="24" s="1"/>
  <c r="DU82" i="24"/>
  <c r="DU81" i="24"/>
  <c r="ED81" i="24" s="1"/>
  <c r="ED82" i="24"/>
  <c r="ED78" i="24"/>
  <c r="ED79" i="24"/>
  <c r="H23" i="25"/>
  <c r="I23" i="25" s="1"/>
  <c r="E23" i="25"/>
  <c r="F23" i="25" s="1"/>
  <c r="G15" i="26"/>
  <c r="D15" i="26"/>
  <c r="F275" i="10" l="1"/>
  <c r="G275" i="10"/>
  <c r="J275" i="10"/>
  <c r="L275" i="10"/>
  <c r="C275" i="10"/>
  <c r="I275" i="10"/>
  <c r="N275" i="10"/>
  <c r="D275" i="10"/>
  <c r="M275" i="10"/>
  <c r="H276" i="10"/>
  <c r="K276" i="10"/>
  <c r="A277" i="10"/>
  <c r="B276" i="10"/>
  <c r="E276" i="10"/>
  <c r="A263" i="9"/>
  <c r="B262" i="9"/>
  <c r="E262" i="9"/>
  <c r="F261" i="9"/>
  <c r="G261" i="9"/>
  <c r="H261" i="9"/>
  <c r="C261" i="9"/>
  <c r="D261" i="9"/>
  <c r="N279" i="8"/>
  <c r="M279" i="8"/>
  <c r="L279" i="8"/>
  <c r="C279" i="8"/>
  <c r="D279" i="8"/>
  <c r="I279" i="8"/>
  <c r="J279" i="8"/>
  <c r="F279" i="8"/>
  <c r="G279" i="8"/>
  <c r="A281" i="8"/>
  <c r="B280" i="8"/>
  <c r="E280" i="8"/>
  <c r="H280" i="8"/>
  <c r="K280" i="8"/>
  <c r="D251" i="5"/>
  <c r="C251" i="5"/>
  <c r="B252" i="5"/>
  <c r="A253" i="5"/>
  <c r="E252" i="5"/>
  <c r="G251" i="5"/>
  <c r="F251" i="5"/>
  <c r="H251" i="5"/>
  <c r="E130" i="3"/>
  <c r="A131" i="3"/>
  <c r="B130" i="3"/>
  <c r="C129" i="3"/>
  <c r="D129" i="3"/>
  <c r="H129" i="3"/>
  <c r="G129" i="3"/>
  <c r="F129" i="3"/>
  <c r="I250" i="32"/>
  <c r="H250" i="32"/>
  <c r="G250" i="32"/>
  <c r="E250" i="32"/>
  <c r="D250" i="32"/>
  <c r="C250" i="32"/>
  <c r="D64" i="2"/>
  <c r="G64" i="2"/>
  <c r="H65" i="2"/>
  <c r="B65" i="2"/>
  <c r="J65" i="2" s="1"/>
  <c r="E65" i="2"/>
  <c r="A66" i="2"/>
  <c r="I64" i="2"/>
  <c r="K64" i="2"/>
  <c r="C64" i="2"/>
  <c r="F64" i="2"/>
  <c r="K23" i="25"/>
  <c r="C5" i="26"/>
  <c r="B5" i="26"/>
  <c r="K277" i="10" l="1"/>
  <c r="H277" i="10"/>
  <c r="A278" i="10"/>
  <c r="B277" i="10"/>
  <c r="E277" i="10"/>
  <c r="G276" i="10"/>
  <c r="I276" i="10"/>
  <c r="L276" i="10"/>
  <c r="M276" i="10"/>
  <c r="D276" i="10"/>
  <c r="N276" i="10"/>
  <c r="J276" i="10"/>
  <c r="C276" i="10"/>
  <c r="F276" i="10"/>
  <c r="H262" i="9"/>
  <c r="F262" i="9"/>
  <c r="G262" i="9"/>
  <c r="D262" i="9"/>
  <c r="C262" i="9"/>
  <c r="E263" i="9"/>
  <c r="B263" i="9"/>
  <c r="A264" i="9"/>
  <c r="C280" i="8"/>
  <c r="L280" i="8"/>
  <c r="M280" i="8"/>
  <c r="N280" i="8"/>
  <c r="D280" i="8"/>
  <c r="F280" i="8"/>
  <c r="I280" i="8"/>
  <c r="G280" i="8"/>
  <c r="J280" i="8"/>
  <c r="B281" i="8"/>
  <c r="E281" i="8"/>
  <c r="H281" i="8"/>
  <c r="K281" i="8"/>
  <c r="A282" i="8"/>
  <c r="F252" i="5"/>
  <c r="G252" i="5"/>
  <c r="H252" i="5"/>
  <c r="A254" i="5"/>
  <c r="B253" i="5"/>
  <c r="E253" i="5"/>
  <c r="D252" i="5"/>
  <c r="C252" i="5"/>
  <c r="H130" i="3"/>
  <c r="D130" i="3"/>
  <c r="C130" i="3"/>
  <c r="B131" i="3"/>
  <c r="E131" i="3"/>
  <c r="A132" i="3"/>
  <c r="F130" i="3"/>
  <c r="G130" i="3"/>
  <c r="D65" i="2"/>
  <c r="G65" i="2"/>
  <c r="F65" i="2"/>
  <c r="I65" i="2"/>
  <c r="C65" i="2"/>
  <c r="K65" i="2"/>
  <c r="E66" i="2"/>
  <c r="H66" i="2"/>
  <c r="B66" i="2"/>
  <c r="J66" i="2" s="1"/>
  <c r="A67" i="2"/>
  <c r="C15" i="26"/>
  <c r="F15" i="26"/>
  <c r="J277" i="10" l="1"/>
  <c r="N277" i="10"/>
  <c r="G277" i="10"/>
  <c r="I277" i="10"/>
  <c r="L277" i="10"/>
  <c r="M277" i="10"/>
  <c r="C277" i="10"/>
  <c r="D277" i="10"/>
  <c r="F277" i="10"/>
  <c r="B278" i="10"/>
  <c r="A279" i="10"/>
  <c r="E278" i="10"/>
  <c r="K278" i="10"/>
  <c r="H278" i="10"/>
  <c r="F263" i="9"/>
  <c r="G263" i="9"/>
  <c r="H263" i="9"/>
  <c r="A265" i="9"/>
  <c r="B264" i="9"/>
  <c r="E264" i="9"/>
  <c r="C263" i="9"/>
  <c r="D263" i="9"/>
  <c r="B282" i="8"/>
  <c r="H282" i="8"/>
  <c r="K282" i="8"/>
  <c r="E282" i="8"/>
  <c r="A283" i="8"/>
  <c r="C281" i="8"/>
  <c r="D281" i="8"/>
  <c r="L281" i="8"/>
  <c r="F281" i="8"/>
  <c r="M281" i="8"/>
  <c r="N281" i="8"/>
  <c r="G281" i="8"/>
  <c r="I281" i="8"/>
  <c r="J281" i="8"/>
  <c r="A255" i="5"/>
  <c r="B254" i="5"/>
  <c r="E254" i="5"/>
  <c r="G253" i="5"/>
  <c r="F253" i="5"/>
  <c r="H253" i="5"/>
  <c r="C253" i="5"/>
  <c r="D253" i="5"/>
  <c r="F131" i="3"/>
  <c r="G131" i="3"/>
  <c r="C131" i="3"/>
  <c r="D131" i="3"/>
  <c r="H131" i="3"/>
  <c r="A133" i="3"/>
  <c r="B132" i="3"/>
  <c r="E132" i="3"/>
  <c r="D66" i="2"/>
  <c r="G66" i="2"/>
  <c r="A68" i="2"/>
  <c r="H67" i="2"/>
  <c r="B67" i="2"/>
  <c r="J67" i="2" s="1"/>
  <c r="E67" i="2"/>
  <c r="K66" i="2"/>
  <c r="C66" i="2"/>
  <c r="F66" i="2"/>
  <c r="I66" i="2"/>
  <c r="H15" i="26"/>
  <c r="J15" i="25"/>
  <c r="G15" i="25"/>
  <c r="D15" i="25"/>
  <c r="E15" i="29" a="1"/>
  <c r="F278" i="10" l="1"/>
  <c r="G278" i="10"/>
  <c r="I278" i="10"/>
  <c r="J278" i="10"/>
  <c r="C278" i="10"/>
  <c r="L278" i="10"/>
  <c r="M278" i="10"/>
  <c r="N278" i="10"/>
  <c r="D278" i="10"/>
  <c r="A280" i="10"/>
  <c r="B279" i="10"/>
  <c r="E279" i="10"/>
  <c r="H279" i="10"/>
  <c r="K279" i="10"/>
  <c r="B265" i="9"/>
  <c r="E265" i="9"/>
  <c r="A266" i="9"/>
  <c r="C264" i="9"/>
  <c r="D264" i="9"/>
  <c r="F264" i="9"/>
  <c r="G264" i="9"/>
  <c r="H264" i="9"/>
  <c r="E283" i="8"/>
  <c r="H283" i="8"/>
  <c r="A284" i="8"/>
  <c r="K283" i="8"/>
  <c r="B283" i="8"/>
  <c r="I282" i="8"/>
  <c r="J282" i="8"/>
  <c r="C282" i="8"/>
  <c r="D282" i="8"/>
  <c r="G282" i="8"/>
  <c r="L282" i="8"/>
  <c r="M282" i="8"/>
  <c r="N282" i="8"/>
  <c r="F282" i="8"/>
  <c r="G254" i="5"/>
  <c r="F254" i="5"/>
  <c r="H254" i="5"/>
  <c r="C254" i="5"/>
  <c r="D254" i="5"/>
  <c r="B255" i="5"/>
  <c r="E255" i="5"/>
  <c r="A256" i="5"/>
  <c r="D132" i="3"/>
  <c r="H132" i="3"/>
  <c r="C132" i="3"/>
  <c r="E133" i="3"/>
  <c r="A134" i="3"/>
  <c r="B133" i="3"/>
  <c r="F132" i="3"/>
  <c r="G132" i="3"/>
  <c r="D67" i="2"/>
  <c r="G67" i="2"/>
  <c r="K67" i="2"/>
  <c r="C67" i="2"/>
  <c r="I67" i="2"/>
  <c r="F67" i="2"/>
  <c r="B68" i="2"/>
  <c r="J68" i="2" s="1"/>
  <c r="A69" i="2"/>
  <c r="E68" i="2"/>
  <c r="H68" i="2"/>
  <c r="E15" i="29"/>
  <c r="C15" i="25"/>
  <c r="I15" i="25"/>
  <c r="F15" i="25"/>
  <c r="D5" i="25"/>
  <c r="C5" i="25"/>
  <c r="B5" i="25"/>
  <c r="N279" i="10" l="1"/>
  <c r="C279" i="10"/>
  <c r="F279" i="10"/>
  <c r="G279" i="10"/>
  <c r="D279" i="10"/>
  <c r="L279" i="10"/>
  <c r="M279" i="10"/>
  <c r="I279" i="10"/>
  <c r="J279" i="10"/>
  <c r="B280" i="10"/>
  <c r="E280" i="10"/>
  <c r="K280" i="10"/>
  <c r="H280" i="10"/>
  <c r="A281" i="10"/>
  <c r="G265" i="9"/>
  <c r="H265" i="9"/>
  <c r="F265" i="9"/>
  <c r="A267" i="9"/>
  <c r="B266" i="9"/>
  <c r="E266" i="9"/>
  <c r="C265" i="9"/>
  <c r="D265" i="9"/>
  <c r="G283" i="8"/>
  <c r="M283" i="8"/>
  <c r="J283" i="8"/>
  <c r="L283" i="8"/>
  <c r="N283" i="8"/>
  <c r="C283" i="8"/>
  <c r="D283" i="8"/>
  <c r="I283" i="8"/>
  <c r="F283" i="8"/>
  <c r="B284" i="8"/>
  <c r="H284" i="8"/>
  <c r="K284" i="8"/>
  <c r="A285" i="8"/>
  <c r="E284" i="8"/>
  <c r="C255" i="5"/>
  <c r="D255" i="5"/>
  <c r="H255" i="5"/>
  <c r="F255" i="5"/>
  <c r="G255" i="5"/>
  <c r="B256" i="5"/>
  <c r="A257" i="5"/>
  <c r="E256" i="5"/>
  <c r="H133" i="3"/>
  <c r="D133" i="3"/>
  <c r="C133" i="3"/>
  <c r="G133" i="3"/>
  <c r="F133" i="3"/>
  <c r="A135" i="3"/>
  <c r="E134" i="3"/>
  <c r="B134" i="3"/>
  <c r="D68" i="2"/>
  <c r="G68" i="2"/>
  <c r="H69" i="2"/>
  <c r="A70" i="2"/>
  <c r="E69" i="2"/>
  <c r="B69" i="2"/>
  <c r="J69" i="2" s="1"/>
  <c r="I68" i="2"/>
  <c r="C68" i="2"/>
  <c r="K68" i="2"/>
  <c r="F68" i="2"/>
  <c r="K15" i="25"/>
  <c r="AF77" i="25"/>
  <c r="AF74" i="25"/>
  <c r="AF75" i="25"/>
  <c r="AF73" i="25"/>
  <c r="AF76" i="25"/>
  <c r="E14" i="29" a="1"/>
  <c r="H281" i="10" l="1"/>
  <c r="E281" i="10"/>
  <c r="K281" i="10"/>
  <c r="A282" i="10"/>
  <c r="B281" i="10"/>
  <c r="F280" i="10"/>
  <c r="D280" i="10"/>
  <c r="C280" i="10"/>
  <c r="I280" i="10"/>
  <c r="J280" i="10"/>
  <c r="L280" i="10"/>
  <c r="M280" i="10"/>
  <c r="G280" i="10"/>
  <c r="N280" i="10"/>
  <c r="F266" i="9"/>
  <c r="G266" i="9"/>
  <c r="H266" i="9"/>
  <c r="C266" i="9"/>
  <c r="D266" i="9"/>
  <c r="E267" i="9"/>
  <c r="B267" i="9"/>
  <c r="A268" i="9"/>
  <c r="B285" i="8"/>
  <c r="K285" i="8"/>
  <c r="A286" i="8"/>
  <c r="E285" i="8"/>
  <c r="H285" i="8"/>
  <c r="G284" i="8"/>
  <c r="C284" i="8"/>
  <c r="D284" i="8"/>
  <c r="F284" i="8"/>
  <c r="I284" i="8"/>
  <c r="J284" i="8"/>
  <c r="L284" i="8"/>
  <c r="M284" i="8"/>
  <c r="N284" i="8"/>
  <c r="C256" i="5"/>
  <c r="D256" i="5"/>
  <c r="E257" i="5"/>
  <c r="A258" i="5"/>
  <c r="B257" i="5"/>
  <c r="G256" i="5"/>
  <c r="H256" i="5"/>
  <c r="F256" i="5"/>
  <c r="C134" i="3"/>
  <c r="D134" i="3"/>
  <c r="H134" i="3"/>
  <c r="E135" i="3"/>
  <c r="B135" i="3"/>
  <c r="A136" i="3"/>
  <c r="F134" i="3"/>
  <c r="G134" i="3"/>
  <c r="D69" i="2"/>
  <c r="G69" i="2"/>
  <c r="C69" i="2"/>
  <c r="F69" i="2"/>
  <c r="K69" i="2"/>
  <c r="I69" i="2"/>
  <c r="A71" i="2"/>
  <c r="B70" i="2"/>
  <c r="J70" i="2" s="1"/>
  <c r="H70" i="2"/>
  <c r="E70" i="2"/>
  <c r="E14" i="29"/>
  <c r="I281" i="10" l="1"/>
  <c r="J281" i="10"/>
  <c r="L281" i="10"/>
  <c r="M281" i="10"/>
  <c r="N281" i="10"/>
  <c r="D281" i="10"/>
  <c r="F281" i="10"/>
  <c r="C281" i="10"/>
  <c r="G281" i="10"/>
  <c r="E282" i="10"/>
  <c r="B282" i="10"/>
  <c r="H282" i="10"/>
  <c r="K282" i="10"/>
  <c r="A283" i="10"/>
  <c r="H267" i="9"/>
  <c r="F267" i="9"/>
  <c r="G267" i="9"/>
  <c r="C267" i="9"/>
  <c r="D267" i="9"/>
  <c r="A269" i="9"/>
  <c r="B268" i="9"/>
  <c r="E268" i="9"/>
  <c r="A287" i="8"/>
  <c r="B286" i="8"/>
  <c r="E286" i="8"/>
  <c r="H286" i="8"/>
  <c r="K286" i="8"/>
  <c r="I285" i="8"/>
  <c r="L285" i="8"/>
  <c r="M285" i="8"/>
  <c r="C285" i="8"/>
  <c r="D285" i="8"/>
  <c r="N285" i="8"/>
  <c r="F285" i="8"/>
  <c r="G285" i="8"/>
  <c r="J285" i="8"/>
  <c r="D257" i="5"/>
  <c r="C257" i="5"/>
  <c r="A259" i="5"/>
  <c r="E258" i="5"/>
  <c r="B258" i="5"/>
  <c r="H257" i="5"/>
  <c r="F257" i="5"/>
  <c r="G257" i="5"/>
  <c r="E136" i="3"/>
  <c r="B136" i="3"/>
  <c r="A137" i="3"/>
  <c r="C135" i="3"/>
  <c r="H135" i="3"/>
  <c r="D135" i="3"/>
  <c r="F135" i="3"/>
  <c r="G135" i="3"/>
  <c r="D70" i="2"/>
  <c r="G70" i="2"/>
  <c r="K70" i="2"/>
  <c r="I70" i="2"/>
  <c r="C70" i="2"/>
  <c r="F70" i="2"/>
  <c r="H71" i="2"/>
  <c r="E71" i="2"/>
  <c r="A72" i="2"/>
  <c r="B71" i="2"/>
  <c r="J71" i="2" s="1"/>
  <c r="E44" i="19"/>
  <c r="F44" i="19" s="1"/>
  <c r="B44" i="19"/>
  <c r="C44" i="19" s="1"/>
  <c r="H31" i="14"/>
  <c r="I31" i="14" s="1"/>
  <c r="N38" i="12"/>
  <c r="O38" i="12" s="1"/>
  <c r="N31" i="14"/>
  <c r="O31" i="14" s="1"/>
  <c r="Q39" i="12"/>
  <c r="R39" i="12" s="1"/>
  <c r="H38" i="12"/>
  <c r="I38" i="12" s="1"/>
  <c r="H39" i="12"/>
  <c r="I39" i="12" s="1"/>
  <c r="K38" i="12"/>
  <c r="L38" i="12" s="1"/>
  <c r="K39" i="12"/>
  <c r="L39" i="12" s="1"/>
  <c r="E38" i="12"/>
  <c r="F38" i="12" s="1"/>
  <c r="K30" i="14"/>
  <c r="L30" i="14" s="1"/>
  <c r="B39" i="12"/>
  <c r="C39" i="12" s="1"/>
  <c r="B30" i="14"/>
  <c r="C30" i="14" s="1"/>
  <c r="A284" i="10" l="1"/>
  <c r="B283" i="10"/>
  <c r="H283" i="10"/>
  <c r="K283" i="10"/>
  <c r="E283" i="10"/>
  <c r="D282" i="10"/>
  <c r="J282" i="10"/>
  <c r="C282" i="10"/>
  <c r="F282" i="10"/>
  <c r="G282" i="10"/>
  <c r="I282" i="10"/>
  <c r="L282" i="10"/>
  <c r="M282" i="10"/>
  <c r="N282" i="10"/>
  <c r="D268" i="9"/>
  <c r="C268" i="9"/>
  <c r="F268" i="9"/>
  <c r="G268" i="9"/>
  <c r="H268" i="9"/>
  <c r="E269" i="9"/>
  <c r="B269" i="9"/>
  <c r="A270" i="9"/>
  <c r="L286" i="8"/>
  <c r="G286" i="8"/>
  <c r="N286" i="8"/>
  <c r="C286" i="8"/>
  <c r="D286" i="8"/>
  <c r="F286" i="8"/>
  <c r="I286" i="8"/>
  <c r="J286" i="8"/>
  <c r="M286" i="8"/>
  <c r="K287" i="8"/>
  <c r="B287" i="8"/>
  <c r="E287" i="8"/>
  <c r="H287" i="8"/>
  <c r="A288" i="8"/>
  <c r="D258" i="5"/>
  <c r="C258" i="5"/>
  <c r="F258" i="5"/>
  <c r="H258" i="5"/>
  <c r="G258" i="5"/>
  <c r="E259" i="5"/>
  <c r="B259" i="5"/>
  <c r="A260" i="5"/>
  <c r="E137" i="3"/>
  <c r="B137" i="3"/>
  <c r="A138" i="3"/>
  <c r="D136" i="3"/>
  <c r="C136" i="3"/>
  <c r="H136" i="3"/>
  <c r="G136" i="3"/>
  <c r="F136" i="3"/>
  <c r="D71" i="2"/>
  <c r="G71" i="2"/>
  <c r="K71" i="2"/>
  <c r="F71" i="2"/>
  <c r="I71" i="2"/>
  <c r="C71" i="2"/>
  <c r="B72" i="2"/>
  <c r="J72" i="2" s="1"/>
  <c r="E72" i="2"/>
  <c r="H72" i="2"/>
  <c r="A73" i="2"/>
  <c r="G44" i="19"/>
  <c r="H30" i="14"/>
  <c r="I30" i="14" s="1"/>
  <c r="E30" i="14"/>
  <c r="F30" i="14" s="1"/>
  <c r="E31" i="14"/>
  <c r="F31" i="14" s="1"/>
  <c r="N39" i="12"/>
  <c r="O39" i="12" s="1"/>
  <c r="E39" i="12"/>
  <c r="F39" i="12" s="1"/>
  <c r="B31" i="14"/>
  <c r="C31" i="14" s="1"/>
  <c r="N30" i="14"/>
  <c r="O30" i="14" s="1"/>
  <c r="B38" i="12"/>
  <c r="C38" i="12" s="1"/>
  <c r="Q38" i="12"/>
  <c r="R38" i="12" s="1"/>
  <c r="K31" i="14"/>
  <c r="L31" i="14" s="1"/>
  <c r="F283" i="10" l="1"/>
  <c r="J283" i="10"/>
  <c r="M283" i="10"/>
  <c r="N283" i="10"/>
  <c r="L283" i="10"/>
  <c r="C283" i="10"/>
  <c r="D283" i="10"/>
  <c r="G283" i="10"/>
  <c r="I283" i="10"/>
  <c r="H284" i="10"/>
  <c r="B284" i="10"/>
  <c r="E284" i="10"/>
  <c r="K284" i="10"/>
  <c r="A285" i="10"/>
  <c r="A271" i="9"/>
  <c r="E270" i="9"/>
  <c r="B270" i="9"/>
  <c r="F269" i="9"/>
  <c r="G269" i="9"/>
  <c r="H269" i="9"/>
  <c r="C269" i="9"/>
  <c r="D269" i="9"/>
  <c r="M287" i="8"/>
  <c r="J287" i="8"/>
  <c r="L287" i="8"/>
  <c r="C287" i="8"/>
  <c r="F287" i="8"/>
  <c r="G287" i="8"/>
  <c r="I287" i="8"/>
  <c r="D287" i="8"/>
  <c r="N287" i="8"/>
  <c r="A289" i="8"/>
  <c r="B288" i="8"/>
  <c r="E288" i="8"/>
  <c r="H288" i="8"/>
  <c r="K288" i="8"/>
  <c r="A261" i="5"/>
  <c r="E260" i="5"/>
  <c r="B260" i="5"/>
  <c r="D259" i="5"/>
  <c r="C259" i="5"/>
  <c r="H259" i="5"/>
  <c r="G259" i="5"/>
  <c r="F259" i="5"/>
  <c r="E138" i="3"/>
  <c r="B138" i="3"/>
  <c r="A139" i="3"/>
  <c r="C137" i="3"/>
  <c r="D137" i="3"/>
  <c r="H137" i="3"/>
  <c r="F137" i="3"/>
  <c r="G137" i="3"/>
  <c r="D72" i="2"/>
  <c r="G72" i="2"/>
  <c r="A74" i="2"/>
  <c r="B73" i="2"/>
  <c r="J73" i="2" s="1"/>
  <c r="E73" i="2"/>
  <c r="H73" i="2"/>
  <c r="C72" i="2"/>
  <c r="F72" i="2"/>
  <c r="K72" i="2"/>
  <c r="I72" i="2"/>
  <c r="T39" i="12"/>
  <c r="T38" i="12"/>
  <c r="B285" i="10" l="1"/>
  <c r="H285" i="10"/>
  <c r="K285" i="10"/>
  <c r="E285" i="10"/>
  <c r="A286" i="10"/>
  <c r="I284" i="10"/>
  <c r="N284" i="10"/>
  <c r="C284" i="10"/>
  <c r="F284" i="10"/>
  <c r="G284" i="10"/>
  <c r="L284" i="10"/>
  <c r="M284" i="10"/>
  <c r="D284" i="10"/>
  <c r="J284" i="10"/>
  <c r="C270" i="9"/>
  <c r="D270" i="9"/>
  <c r="H270" i="9"/>
  <c r="F270" i="9"/>
  <c r="G270" i="9"/>
  <c r="E271" i="9"/>
  <c r="B271" i="9"/>
  <c r="A272" i="9"/>
  <c r="A290" i="8"/>
  <c r="E289" i="8"/>
  <c r="B289" i="8"/>
  <c r="H289" i="8"/>
  <c r="K289" i="8"/>
  <c r="C288" i="8"/>
  <c r="D288" i="8"/>
  <c r="F288" i="8"/>
  <c r="G288" i="8"/>
  <c r="I288" i="8"/>
  <c r="M288" i="8"/>
  <c r="N288" i="8"/>
  <c r="J288" i="8"/>
  <c r="L288" i="8"/>
  <c r="D260" i="5"/>
  <c r="C260" i="5"/>
  <c r="H260" i="5"/>
  <c r="G260" i="5"/>
  <c r="F260" i="5"/>
  <c r="E261" i="5"/>
  <c r="B261" i="5"/>
  <c r="A262" i="5"/>
  <c r="E139" i="3"/>
  <c r="A140" i="3"/>
  <c r="B139" i="3"/>
  <c r="H138" i="3"/>
  <c r="C138" i="3"/>
  <c r="D138" i="3"/>
  <c r="F138" i="3"/>
  <c r="G138" i="3"/>
  <c r="D73" i="2"/>
  <c r="G73" i="2"/>
  <c r="F73" i="2"/>
  <c r="C73" i="2"/>
  <c r="K73" i="2"/>
  <c r="I73" i="2"/>
  <c r="A75" i="2"/>
  <c r="H74" i="2"/>
  <c r="E74" i="2"/>
  <c r="B74" i="2"/>
  <c r="J74" i="2" s="1"/>
  <c r="I31" i="2"/>
  <c r="Q31" i="14"/>
  <c r="F32" i="2"/>
  <c r="I32" i="2"/>
  <c r="H286" i="10" l="1"/>
  <c r="A287" i="10"/>
  <c r="B286" i="10"/>
  <c r="E286" i="10"/>
  <c r="K286" i="10"/>
  <c r="C285" i="10"/>
  <c r="D285" i="10"/>
  <c r="I285" i="10"/>
  <c r="J285" i="10"/>
  <c r="L285" i="10"/>
  <c r="M285" i="10"/>
  <c r="N285" i="10"/>
  <c r="F285" i="10"/>
  <c r="G285" i="10"/>
  <c r="F271" i="9"/>
  <c r="G271" i="9"/>
  <c r="H271" i="9"/>
  <c r="C271" i="9"/>
  <c r="D271" i="9"/>
  <c r="A273" i="9"/>
  <c r="B272" i="9"/>
  <c r="E272" i="9"/>
  <c r="C289" i="8"/>
  <c r="L289" i="8"/>
  <c r="M289" i="8"/>
  <c r="N289" i="8"/>
  <c r="D289" i="8"/>
  <c r="F289" i="8"/>
  <c r="I289" i="8"/>
  <c r="J289" i="8"/>
  <c r="G289" i="8"/>
  <c r="H290" i="8"/>
  <c r="E290" i="8"/>
  <c r="A291" i="8"/>
  <c r="B290" i="8"/>
  <c r="K290" i="8"/>
  <c r="F261" i="5"/>
  <c r="G261" i="5"/>
  <c r="H261" i="5"/>
  <c r="A263" i="5"/>
  <c r="B262" i="5"/>
  <c r="E262" i="5"/>
  <c r="D261" i="5"/>
  <c r="C261" i="5"/>
  <c r="H139" i="3"/>
  <c r="D139" i="3"/>
  <c r="C139" i="3"/>
  <c r="E140" i="3"/>
  <c r="B140" i="3"/>
  <c r="A141" i="3"/>
  <c r="F139" i="3"/>
  <c r="G139" i="3"/>
  <c r="F31" i="3"/>
  <c r="G31" i="3"/>
  <c r="D74" i="2"/>
  <c r="G74" i="2"/>
  <c r="I74" i="2"/>
  <c r="K74" i="2"/>
  <c r="C74" i="2"/>
  <c r="F74" i="2"/>
  <c r="B75" i="2"/>
  <c r="J75" i="2" s="1"/>
  <c r="A76" i="2"/>
  <c r="H75" i="2"/>
  <c r="E75" i="2"/>
  <c r="K32" i="2"/>
  <c r="R31" i="14"/>
  <c r="T31" i="14" s="1"/>
  <c r="F31" i="2"/>
  <c r="K31" i="2" s="1"/>
  <c r="Q30" i="14"/>
  <c r="L286" i="10" l="1"/>
  <c r="M286" i="10"/>
  <c r="I286" i="10"/>
  <c r="J286" i="10"/>
  <c r="N286" i="10"/>
  <c r="C286" i="10"/>
  <c r="D286" i="10"/>
  <c r="F286" i="10"/>
  <c r="G286" i="10"/>
  <c r="B287" i="10"/>
  <c r="K287" i="10"/>
  <c r="A288" i="10"/>
  <c r="E287" i="10"/>
  <c r="H287" i="10"/>
  <c r="C272" i="9"/>
  <c r="D272" i="9"/>
  <c r="E273" i="9"/>
  <c r="A274" i="9"/>
  <c r="B273" i="9"/>
  <c r="H272" i="9"/>
  <c r="F272" i="9"/>
  <c r="G272" i="9"/>
  <c r="B291" i="8"/>
  <c r="A292" i="8"/>
  <c r="H291" i="8"/>
  <c r="K291" i="8"/>
  <c r="E291" i="8"/>
  <c r="C290" i="8"/>
  <c r="I290" i="8"/>
  <c r="F290" i="8"/>
  <c r="G290" i="8"/>
  <c r="J290" i="8"/>
  <c r="D290" i="8"/>
  <c r="L290" i="8"/>
  <c r="M290" i="8"/>
  <c r="N290" i="8"/>
  <c r="F262" i="5"/>
  <c r="G262" i="5"/>
  <c r="H262" i="5"/>
  <c r="C262" i="5"/>
  <c r="D262" i="5"/>
  <c r="B263" i="5"/>
  <c r="A264" i="5"/>
  <c r="E263" i="5"/>
  <c r="D140" i="3"/>
  <c r="C140" i="3"/>
  <c r="H140" i="3"/>
  <c r="F140" i="3"/>
  <c r="G140" i="3"/>
  <c r="E141" i="3"/>
  <c r="A142" i="3"/>
  <c r="B141" i="3"/>
  <c r="H31" i="3"/>
  <c r="F30" i="3"/>
  <c r="G30" i="3"/>
  <c r="D75" i="2"/>
  <c r="G75" i="2"/>
  <c r="B76" i="2"/>
  <c r="J76" i="2" s="1"/>
  <c r="H76" i="2"/>
  <c r="E76" i="2"/>
  <c r="A77" i="2"/>
  <c r="C75" i="2"/>
  <c r="F75" i="2"/>
  <c r="K75" i="2"/>
  <c r="I75" i="2"/>
  <c r="R30" i="14"/>
  <c r="T30" i="14" s="1"/>
  <c r="B5" i="19"/>
  <c r="J1" i="19"/>
  <c r="J3" i="19" a="1"/>
  <c r="L3" i="19" a="1"/>
  <c r="J287" i="10" l="1"/>
  <c r="L287" i="10"/>
  <c r="N287" i="10"/>
  <c r="I287" i="10"/>
  <c r="D287" i="10"/>
  <c r="C287" i="10"/>
  <c r="F287" i="10"/>
  <c r="G287" i="10"/>
  <c r="M287" i="10"/>
  <c r="A289" i="10"/>
  <c r="B288" i="10"/>
  <c r="E288" i="10"/>
  <c r="H288" i="10"/>
  <c r="K288" i="10"/>
  <c r="F273" i="9"/>
  <c r="G273" i="9"/>
  <c r="H273" i="9"/>
  <c r="C273" i="9"/>
  <c r="D273" i="9"/>
  <c r="A275" i="9"/>
  <c r="B274" i="9"/>
  <c r="E274" i="9"/>
  <c r="A293" i="8"/>
  <c r="K292" i="8"/>
  <c r="H292" i="8"/>
  <c r="B292" i="8"/>
  <c r="E292" i="8"/>
  <c r="I291" i="8"/>
  <c r="C291" i="8"/>
  <c r="D291" i="8"/>
  <c r="F291" i="8"/>
  <c r="G291" i="8"/>
  <c r="J291" i="8"/>
  <c r="L291" i="8"/>
  <c r="N291" i="8"/>
  <c r="M291" i="8"/>
  <c r="G263" i="5"/>
  <c r="H263" i="5"/>
  <c r="F263" i="5"/>
  <c r="A265" i="5"/>
  <c r="E264" i="5"/>
  <c r="B264" i="5"/>
  <c r="D263" i="5"/>
  <c r="C263" i="5"/>
  <c r="D141" i="3"/>
  <c r="H141" i="3"/>
  <c r="C141" i="3"/>
  <c r="A143" i="3"/>
  <c r="E142" i="3"/>
  <c r="B142" i="3"/>
  <c r="G141" i="3"/>
  <c r="F141" i="3"/>
  <c r="L3" i="19"/>
  <c r="J3" i="19"/>
  <c r="H30" i="3"/>
  <c r="D76" i="2"/>
  <c r="G76" i="2"/>
  <c r="A78" i="2"/>
  <c r="H77" i="2"/>
  <c r="B77" i="2"/>
  <c r="J77" i="2" s="1"/>
  <c r="E77" i="2"/>
  <c r="C76" i="2"/>
  <c r="F76" i="2"/>
  <c r="K76" i="2"/>
  <c r="I76" i="2"/>
  <c r="B43" i="19"/>
  <c r="E40" i="19"/>
  <c r="F40" i="19" s="1"/>
  <c r="D42" i="19"/>
  <c r="D28" i="19"/>
  <c r="D29" i="19"/>
  <c r="D31" i="19"/>
  <c r="D35" i="19"/>
  <c r="D38" i="19"/>
  <c r="D40" i="19"/>
  <c r="D17" i="19"/>
  <c r="D20" i="19"/>
  <c r="D22" i="19"/>
  <c r="D30" i="19"/>
  <c r="D36" i="19"/>
  <c r="D37" i="19"/>
  <c r="D39" i="19"/>
  <c r="D41" i="19"/>
  <c r="D32" i="19"/>
  <c r="D34" i="19"/>
  <c r="D18" i="19"/>
  <c r="D24" i="19"/>
  <c r="D25" i="19"/>
  <c r="D33" i="19"/>
  <c r="D19" i="19"/>
  <c r="D21" i="19"/>
  <c r="D16" i="19"/>
  <c r="D23" i="19"/>
  <c r="D26" i="19"/>
  <c r="D27" i="19"/>
  <c r="D15" i="19"/>
  <c r="N288" i="10" l="1"/>
  <c r="L288" i="10"/>
  <c r="M288" i="10"/>
  <c r="D288" i="10"/>
  <c r="G288" i="10"/>
  <c r="F288" i="10"/>
  <c r="J288" i="10"/>
  <c r="C288" i="10"/>
  <c r="I288" i="10"/>
  <c r="B289" i="10"/>
  <c r="H289" i="10"/>
  <c r="E289" i="10"/>
  <c r="K289" i="10"/>
  <c r="A290" i="10"/>
  <c r="G274" i="9"/>
  <c r="H274" i="9"/>
  <c r="F274" i="9"/>
  <c r="D274" i="9"/>
  <c r="C274" i="9"/>
  <c r="E275" i="9"/>
  <c r="A276" i="9"/>
  <c r="B275" i="9"/>
  <c r="G292" i="8"/>
  <c r="M292" i="8"/>
  <c r="N292" i="8"/>
  <c r="L292" i="8"/>
  <c r="J292" i="8"/>
  <c r="F292" i="8"/>
  <c r="I292" i="8"/>
  <c r="C292" i="8"/>
  <c r="D292" i="8"/>
  <c r="B293" i="8"/>
  <c r="E293" i="8"/>
  <c r="H293" i="8"/>
  <c r="K293" i="8"/>
  <c r="A294" i="8"/>
  <c r="D264" i="5"/>
  <c r="C264" i="5"/>
  <c r="F264" i="5"/>
  <c r="G264" i="5"/>
  <c r="H264" i="5"/>
  <c r="E265" i="5"/>
  <c r="A266" i="5"/>
  <c r="B265" i="5"/>
  <c r="B143" i="3"/>
  <c r="E143" i="3"/>
  <c r="A144" i="3"/>
  <c r="C142" i="3"/>
  <c r="H142" i="3"/>
  <c r="D142" i="3"/>
  <c r="G142" i="3"/>
  <c r="F142" i="3"/>
  <c r="D77" i="2"/>
  <c r="G77" i="2"/>
  <c r="K77" i="2"/>
  <c r="C77" i="2"/>
  <c r="I77" i="2"/>
  <c r="F77" i="2"/>
  <c r="H78" i="2"/>
  <c r="B78" i="2"/>
  <c r="J78" i="2" s="1"/>
  <c r="A79" i="2"/>
  <c r="E78" i="2"/>
  <c r="B42" i="19"/>
  <c r="C42" i="19" s="1"/>
  <c r="E41" i="19"/>
  <c r="F41" i="19" s="1"/>
  <c r="E43" i="19"/>
  <c r="F43" i="19" s="1"/>
  <c r="C43" i="19"/>
  <c r="B41" i="19"/>
  <c r="C41" i="19" s="1"/>
  <c r="B40" i="19"/>
  <c r="C40" i="19" s="1"/>
  <c r="G40" i="19" s="1"/>
  <c r="E42" i="19"/>
  <c r="F42" i="19" s="1"/>
  <c r="E39" i="19"/>
  <c r="F39" i="19" s="1"/>
  <c r="B39" i="19"/>
  <c r="C39" i="19" s="1"/>
  <c r="E34" i="19"/>
  <c r="F34" i="19" s="1"/>
  <c r="B23" i="19"/>
  <c r="C23" i="19" s="1"/>
  <c r="B38" i="19"/>
  <c r="C38" i="19" s="1"/>
  <c r="E38" i="19"/>
  <c r="F38" i="19" s="1"/>
  <c r="E35" i="19"/>
  <c r="F35" i="19" s="1"/>
  <c r="E37" i="19"/>
  <c r="F37" i="19" s="1"/>
  <c r="E23" i="19"/>
  <c r="F23" i="19" s="1"/>
  <c r="B31" i="19"/>
  <c r="C31" i="19" s="1"/>
  <c r="B29" i="19"/>
  <c r="C29" i="19" s="1"/>
  <c r="E33" i="19"/>
  <c r="F33" i="19" s="1"/>
  <c r="E25" i="19"/>
  <c r="F25" i="19" s="1"/>
  <c r="E31" i="19"/>
  <c r="F31" i="19" s="1"/>
  <c r="B27" i="19"/>
  <c r="C27" i="19" s="1"/>
  <c r="B24" i="19"/>
  <c r="C24" i="19" s="1"/>
  <c r="B35" i="19"/>
  <c r="C35" i="19" s="1"/>
  <c r="E30" i="19"/>
  <c r="F30" i="19" s="1"/>
  <c r="E32" i="19"/>
  <c r="F32" i="19" s="1"/>
  <c r="E24" i="19"/>
  <c r="F24" i="19" s="1"/>
  <c r="E36" i="19"/>
  <c r="F36" i="19" s="1"/>
  <c r="E28" i="19"/>
  <c r="F28" i="19" s="1"/>
  <c r="B33" i="19"/>
  <c r="C33" i="19" s="1"/>
  <c r="B25" i="19"/>
  <c r="C25" i="19" s="1"/>
  <c r="E22" i="19"/>
  <c r="F22" i="19" s="1"/>
  <c r="B34" i="19"/>
  <c r="C34" i="19" s="1"/>
  <c r="E29" i="19"/>
  <c r="F29" i="19" s="1"/>
  <c r="E26" i="19"/>
  <c r="F26" i="19" s="1"/>
  <c r="E27" i="19"/>
  <c r="F27" i="19" s="1"/>
  <c r="B32" i="19"/>
  <c r="C32" i="19" s="1"/>
  <c r="B26" i="19"/>
  <c r="C26" i="19" s="1"/>
  <c r="B28" i="19"/>
  <c r="C28" i="19" s="1"/>
  <c r="B37" i="19"/>
  <c r="C37" i="19" s="1"/>
  <c r="B36" i="19"/>
  <c r="C36" i="19" s="1"/>
  <c r="B30" i="19"/>
  <c r="C30" i="19" s="1"/>
  <c r="B22" i="19"/>
  <c r="C22" i="19" s="1"/>
  <c r="B19" i="19"/>
  <c r="C19" i="19" s="1"/>
  <c r="E21" i="19"/>
  <c r="F21" i="19" s="1"/>
  <c r="B20" i="19"/>
  <c r="C20" i="19" s="1"/>
  <c r="B21" i="19"/>
  <c r="C21" i="19" s="1"/>
  <c r="E20" i="19"/>
  <c r="F20" i="19" s="1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C289" i="10" l="1"/>
  <c r="D289" i="10"/>
  <c r="F289" i="10"/>
  <c r="G289" i="10"/>
  <c r="I289" i="10"/>
  <c r="J289" i="10"/>
  <c r="L289" i="10"/>
  <c r="M289" i="10"/>
  <c r="N289" i="10"/>
  <c r="H290" i="10"/>
  <c r="B290" i="10"/>
  <c r="E290" i="10"/>
  <c r="A291" i="10"/>
  <c r="K290" i="10"/>
  <c r="F275" i="9"/>
  <c r="G275" i="9"/>
  <c r="H275" i="9"/>
  <c r="C275" i="9"/>
  <c r="D275" i="9"/>
  <c r="B276" i="9"/>
  <c r="E276" i="9"/>
  <c r="A277" i="9"/>
  <c r="C293" i="8"/>
  <c r="D293" i="8"/>
  <c r="G293" i="8"/>
  <c r="N293" i="8"/>
  <c r="F293" i="8"/>
  <c r="I293" i="8"/>
  <c r="J293" i="8"/>
  <c r="L293" i="8"/>
  <c r="M293" i="8"/>
  <c r="K294" i="8"/>
  <c r="B294" i="8"/>
  <c r="E294" i="8"/>
  <c r="A295" i="8"/>
  <c r="H294" i="8"/>
  <c r="G265" i="5"/>
  <c r="F265" i="5"/>
  <c r="H265" i="5"/>
  <c r="D265" i="5"/>
  <c r="C265" i="5"/>
  <c r="B266" i="5"/>
  <c r="A267" i="5"/>
  <c r="E266" i="5"/>
  <c r="B144" i="3"/>
  <c r="A145" i="3"/>
  <c r="E144" i="3"/>
  <c r="F143" i="3"/>
  <c r="G143" i="3"/>
  <c r="H143" i="3"/>
  <c r="C143" i="3"/>
  <c r="D143" i="3"/>
  <c r="D78" i="2"/>
  <c r="G78" i="2"/>
  <c r="C78" i="2"/>
  <c r="F78" i="2"/>
  <c r="I78" i="2"/>
  <c r="K78" i="2"/>
  <c r="H79" i="2"/>
  <c r="E79" i="2"/>
  <c r="B79" i="2"/>
  <c r="J79" i="2" s="1"/>
  <c r="A80" i="2"/>
  <c r="G41" i="19"/>
  <c r="G42" i="19"/>
  <c r="G43" i="19"/>
  <c r="G39" i="19"/>
  <c r="G34" i="19"/>
  <c r="G23" i="19"/>
  <c r="G38" i="19"/>
  <c r="G35" i="19"/>
  <c r="G37" i="19"/>
  <c r="G22" i="19"/>
  <c r="G32" i="19"/>
  <c r="G36" i="19"/>
  <c r="G27" i="19"/>
  <c r="G30" i="19"/>
  <c r="G25" i="19"/>
  <c r="G33" i="19"/>
  <c r="G28" i="19"/>
  <c r="G26" i="19"/>
  <c r="G29" i="19"/>
  <c r="G31" i="19"/>
  <c r="G24" i="19"/>
  <c r="G21" i="19"/>
  <c r="G19" i="19"/>
  <c r="G17" i="19"/>
  <c r="G20" i="19"/>
  <c r="G18" i="19"/>
  <c r="G15" i="19"/>
  <c r="G16" i="19"/>
  <c r="E12" i="29" a="1"/>
  <c r="I290" i="10" l="1"/>
  <c r="J290" i="10"/>
  <c r="L290" i="10"/>
  <c r="M290" i="10"/>
  <c r="N290" i="10"/>
  <c r="C290" i="10"/>
  <c r="D290" i="10"/>
  <c r="F290" i="10"/>
  <c r="G290" i="10"/>
  <c r="H291" i="10"/>
  <c r="E291" i="10"/>
  <c r="A292" i="10"/>
  <c r="K291" i="10"/>
  <c r="B291" i="10"/>
  <c r="F276" i="9"/>
  <c r="G276" i="9"/>
  <c r="H276" i="9"/>
  <c r="C276" i="9"/>
  <c r="D276" i="9"/>
  <c r="A278" i="9"/>
  <c r="E277" i="9"/>
  <c r="B277" i="9"/>
  <c r="E295" i="8"/>
  <c r="H295" i="8"/>
  <c r="A296" i="8"/>
  <c r="K295" i="8"/>
  <c r="B295" i="8"/>
  <c r="D294" i="8"/>
  <c r="F294" i="8"/>
  <c r="G294" i="8"/>
  <c r="I294" i="8"/>
  <c r="J294" i="8"/>
  <c r="N294" i="8"/>
  <c r="C294" i="8"/>
  <c r="M294" i="8"/>
  <c r="L294" i="8"/>
  <c r="E267" i="5"/>
  <c r="B267" i="5"/>
  <c r="A268" i="5"/>
  <c r="F266" i="5"/>
  <c r="G266" i="5"/>
  <c r="H266" i="5"/>
  <c r="C266" i="5"/>
  <c r="D266" i="5"/>
  <c r="F144" i="3"/>
  <c r="G144" i="3"/>
  <c r="E145" i="3"/>
  <c r="A146" i="3"/>
  <c r="B145" i="3"/>
  <c r="D144" i="3"/>
  <c r="C144" i="3"/>
  <c r="H144" i="3"/>
  <c r="D79" i="2"/>
  <c r="G79" i="2"/>
  <c r="K79" i="2"/>
  <c r="C79" i="2"/>
  <c r="F79" i="2"/>
  <c r="I79" i="2"/>
  <c r="E80" i="2"/>
  <c r="H80" i="2"/>
  <c r="A81" i="2"/>
  <c r="B80" i="2"/>
  <c r="J80" i="2" s="1"/>
  <c r="E12" i="29"/>
  <c r="F291" i="10" l="1"/>
  <c r="G291" i="10"/>
  <c r="I291" i="10"/>
  <c r="J291" i="10"/>
  <c r="L291" i="10"/>
  <c r="M291" i="10"/>
  <c r="N291" i="10"/>
  <c r="C291" i="10"/>
  <c r="D291" i="10"/>
  <c r="K292" i="10"/>
  <c r="A293" i="10"/>
  <c r="B292" i="10"/>
  <c r="E292" i="10"/>
  <c r="H292" i="10"/>
  <c r="D277" i="9"/>
  <c r="C277" i="9"/>
  <c r="A279" i="9"/>
  <c r="B278" i="9"/>
  <c r="E278" i="9"/>
  <c r="G277" i="9"/>
  <c r="H277" i="9"/>
  <c r="F277" i="9"/>
  <c r="D295" i="8"/>
  <c r="G295" i="8"/>
  <c r="I295" i="8"/>
  <c r="L295" i="8"/>
  <c r="M295" i="8"/>
  <c r="N295" i="8"/>
  <c r="C295" i="8"/>
  <c r="F295" i="8"/>
  <c r="J295" i="8"/>
  <c r="A297" i="8"/>
  <c r="E296" i="8"/>
  <c r="B296" i="8"/>
  <c r="K296" i="8"/>
  <c r="H296" i="8"/>
  <c r="A269" i="5"/>
  <c r="E268" i="5"/>
  <c r="B268" i="5"/>
  <c r="D267" i="5"/>
  <c r="C267" i="5"/>
  <c r="G267" i="5"/>
  <c r="H267" i="5"/>
  <c r="F267" i="5"/>
  <c r="D145" i="3"/>
  <c r="H145" i="3"/>
  <c r="C145" i="3"/>
  <c r="E146" i="3"/>
  <c r="B146" i="3"/>
  <c r="A147" i="3"/>
  <c r="G145" i="3"/>
  <c r="F145" i="3"/>
  <c r="D80" i="2"/>
  <c r="G80" i="2"/>
  <c r="K80" i="2"/>
  <c r="C80" i="2"/>
  <c r="F80" i="2"/>
  <c r="I80" i="2"/>
  <c r="B81" i="2"/>
  <c r="J81" i="2" s="1"/>
  <c r="E81" i="2"/>
  <c r="A82" i="2"/>
  <c r="H81" i="2"/>
  <c r="N37" i="12"/>
  <c r="O37" i="12" s="1"/>
  <c r="F30" i="2"/>
  <c r="K37" i="12"/>
  <c r="L37" i="12" s="1"/>
  <c r="E37" i="12"/>
  <c r="F37" i="12" s="1"/>
  <c r="H29" i="14"/>
  <c r="I29" i="14" s="1"/>
  <c r="Q37" i="12"/>
  <c r="R37" i="12" s="1"/>
  <c r="K29" i="14"/>
  <c r="L29" i="14" s="1"/>
  <c r="I30" i="2"/>
  <c r="N29" i="14"/>
  <c r="O29" i="14" s="1"/>
  <c r="Q29" i="14"/>
  <c r="R29" i="14" s="1"/>
  <c r="H37" i="12"/>
  <c r="I37" i="12" s="1"/>
  <c r="B29" i="14"/>
  <c r="C29" i="14" s="1"/>
  <c r="B37" i="12"/>
  <c r="C37" i="12" s="1"/>
  <c r="E29" i="14"/>
  <c r="F29" i="14" s="1"/>
  <c r="J292" i="10" l="1"/>
  <c r="L292" i="10"/>
  <c r="M292" i="10"/>
  <c r="N292" i="10"/>
  <c r="C292" i="10"/>
  <c r="D292" i="10"/>
  <c r="F292" i="10"/>
  <c r="G292" i="10"/>
  <c r="I292" i="10"/>
  <c r="K293" i="10"/>
  <c r="A294" i="10"/>
  <c r="H293" i="10"/>
  <c r="B293" i="10"/>
  <c r="E293" i="10"/>
  <c r="G278" i="9"/>
  <c r="H278" i="9"/>
  <c r="F278" i="9"/>
  <c r="C278" i="9"/>
  <c r="D278" i="9"/>
  <c r="E279" i="9"/>
  <c r="A280" i="9"/>
  <c r="B279" i="9"/>
  <c r="I296" i="8"/>
  <c r="D296" i="8"/>
  <c r="F296" i="8"/>
  <c r="G296" i="8"/>
  <c r="N296" i="8"/>
  <c r="J296" i="8"/>
  <c r="M296" i="8"/>
  <c r="C296" i="8"/>
  <c r="L296" i="8"/>
  <c r="A298" i="8"/>
  <c r="H297" i="8"/>
  <c r="K297" i="8"/>
  <c r="B297" i="8"/>
  <c r="E297" i="8"/>
  <c r="D268" i="5"/>
  <c r="C268" i="5"/>
  <c r="F268" i="5"/>
  <c r="H268" i="5"/>
  <c r="G268" i="5"/>
  <c r="E269" i="5"/>
  <c r="A270" i="5"/>
  <c r="B269" i="5"/>
  <c r="F146" i="3"/>
  <c r="G146" i="3"/>
  <c r="E147" i="3"/>
  <c r="B147" i="3"/>
  <c r="A148" i="3"/>
  <c r="D146" i="3"/>
  <c r="H146" i="3"/>
  <c r="C146" i="3"/>
  <c r="F29" i="3"/>
  <c r="G29" i="3"/>
  <c r="D81" i="2"/>
  <c r="G81" i="2"/>
  <c r="K81" i="2"/>
  <c r="F81" i="2"/>
  <c r="C81" i="2"/>
  <c r="I81" i="2"/>
  <c r="B82" i="2"/>
  <c r="J82" i="2" s="1"/>
  <c r="A83" i="2"/>
  <c r="E82" i="2"/>
  <c r="H82" i="2"/>
  <c r="K30" i="2"/>
  <c r="T37" i="12"/>
  <c r="K48" i="12"/>
  <c r="L48" i="12" s="1"/>
  <c r="Q40" i="14"/>
  <c r="R40" i="14" s="1"/>
  <c r="E48" i="12"/>
  <c r="F48" i="12" s="1"/>
  <c r="E40" i="14"/>
  <c r="F40" i="14" s="1"/>
  <c r="H48" i="12"/>
  <c r="I48" i="12" s="1"/>
  <c r="B48" i="12"/>
  <c r="C48" i="12" s="1"/>
  <c r="B40" i="14"/>
  <c r="C40" i="14" s="1"/>
  <c r="N40" i="14"/>
  <c r="O40" i="14" s="1"/>
  <c r="N48" i="12"/>
  <c r="O48" i="12" s="1"/>
  <c r="H40" i="14"/>
  <c r="I40" i="14" s="1"/>
  <c r="Q48" i="12"/>
  <c r="R48" i="12" s="1"/>
  <c r="K40" i="14"/>
  <c r="L40" i="14" s="1"/>
  <c r="T29" i="14"/>
  <c r="N28" i="12"/>
  <c r="O28" i="12" s="1"/>
  <c r="E30" i="12"/>
  <c r="F30" i="12" s="1"/>
  <c r="F18" i="2"/>
  <c r="F24" i="2"/>
  <c r="F25" i="2"/>
  <c r="F27" i="2"/>
  <c r="F28" i="2"/>
  <c r="F19" i="2"/>
  <c r="F15" i="2"/>
  <c r="F16" i="2"/>
  <c r="F26" i="2"/>
  <c r="F20" i="2"/>
  <c r="F23" i="2"/>
  <c r="F29" i="2"/>
  <c r="I24" i="2"/>
  <c r="I26" i="2"/>
  <c r="I17" i="2"/>
  <c r="I19" i="2"/>
  <c r="I21" i="2"/>
  <c r="I23" i="2"/>
  <c r="I25" i="2"/>
  <c r="I22" i="2"/>
  <c r="I16" i="2"/>
  <c r="I18" i="2"/>
  <c r="I27" i="2"/>
  <c r="I28" i="2"/>
  <c r="I15" i="2"/>
  <c r="I29" i="2"/>
  <c r="I20" i="2"/>
  <c r="Q36" i="12"/>
  <c r="R36" i="12" s="1"/>
  <c r="K26" i="12"/>
  <c r="L26" i="12" s="1"/>
  <c r="H23" i="12"/>
  <c r="I23" i="12" s="1"/>
  <c r="B29" i="12"/>
  <c r="C29" i="12" s="1"/>
  <c r="B33" i="12"/>
  <c r="C33" i="12" s="1"/>
  <c r="B19" i="12"/>
  <c r="C19" i="12" s="1"/>
  <c r="B22" i="12"/>
  <c r="C22" i="12" s="1"/>
  <c r="B28" i="12"/>
  <c r="C28" i="12" s="1"/>
  <c r="B30" i="12"/>
  <c r="C30" i="12" s="1"/>
  <c r="B31" i="12"/>
  <c r="C31" i="12" s="1"/>
  <c r="B36" i="12"/>
  <c r="C36" i="12" s="1"/>
  <c r="H29" i="12"/>
  <c r="I29" i="12" s="1"/>
  <c r="H19" i="12"/>
  <c r="I19" i="12" s="1"/>
  <c r="H20" i="12"/>
  <c r="I20" i="12" s="1"/>
  <c r="H34" i="12"/>
  <c r="I34" i="12" s="1"/>
  <c r="H31" i="12"/>
  <c r="I31" i="12" s="1"/>
  <c r="H35" i="12"/>
  <c r="I35" i="12" s="1"/>
  <c r="H36" i="12"/>
  <c r="I36" i="12" s="1"/>
  <c r="H22" i="12"/>
  <c r="I22" i="12" s="1"/>
  <c r="H28" i="12"/>
  <c r="I28" i="12" s="1"/>
  <c r="K29" i="12"/>
  <c r="L29" i="12" s="1"/>
  <c r="K30" i="12"/>
  <c r="L30" i="12" s="1"/>
  <c r="K22" i="12"/>
  <c r="L22" i="12" s="1"/>
  <c r="K24" i="12"/>
  <c r="L24" i="12" s="1"/>
  <c r="K25" i="12"/>
  <c r="L25" i="12" s="1"/>
  <c r="K31" i="12"/>
  <c r="L31" i="12" s="1"/>
  <c r="K15" i="12"/>
  <c r="K17" i="12"/>
  <c r="L17" i="12" s="1"/>
  <c r="E36" i="12"/>
  <c r="F36" i="12" s="1"/>
  <c r="E16" i="12"/>
  <c r="F16" i="12" s="1"/>
  <c r="E27" i="12"/>
  <c r="F27" i="12" s="1"/>
  <c r="E19" i="12"/>
  <c r="F19" i="12" s="1"/>
  <c r="E23" i="12"/>
  <c r="F23" i="12" s="1"/>
  <c r="E29" i="12"/>
  <c r="F29" i="12" s="1"/>
  <c r="E32" i="12"/>
  <c r="F32" i="12" s="1"/>
  <c r="E17" i="12"/>
  <c r="F17" i="12" s="1"/>
  <c r="E28" i="12"/>
  <c r="F28" i="12" s="1"/>
  <c r="E31" i="12"/>
  <c r="F31" i="12" s="1"/>
  <c r="E35" i="12"/>
  <c r="F35" i="12" s="1"/>
  <c r="E24" i="12"/>
  <c r="F24" i="12" s="1"/>
  <c r="Q21" i="12"/>
  <c r="R21" i="12" s="1"/>
  <c r="Q23" i="12"/>
  <c r="R23" i="12" s="1"/>
  <c r="Q28" i="12"/>
  <c r="R28" i="12" s="1"/>
  <c r="Q30" i="12"/>
  <c r="R30" i="12" s="1"/>
  <c r="Q34" i="12"/>
  <c r="R34" i="12" s="1"/>
  <c r="Q16" i="12"/>
  <c r="R16" i="12" s="1"/>
  <c r="Q22" i="12"/>
  <c r="R22" i="12" s="1"/>
  <c r="Q25" i="12"/>
  <c r="R25" i="12" s="1"/>
  <c r="Q26" i="12"/>
  <c r="R26" i="12" s="1"/>
  <c r="Q27" i="12"/>
  <c r="R27" i="12" s="1"/>
  <c r="Q19" i="12"/>
  <c r="R19" i="12" s="1"/>
  <c r="Q24" i="12"/>
  <c r="R24" i="12" s="1"/>
  <c r="Q17" i="12"/>
  <c r="R17" i="12" s="1"/>
  <c r="N20" i="12"/>
  <c r="O20" i="12" s="1"/>
  <c r="N26" i="12"/>
  <c r="O26" i="12" s="1"/>
  <c r="N34" i="12"/>
  <c r="O34" i="12" s="1"/>
  <c r="N17" i="12"/>
  <c r="O17" i="12" s="1"/>
  <c r="N27" i="12"/>
  <c r="O27" i="12" s="1"/>
  <c r="N29" i="12"/>
  <c r="O29" i="12" s="1"/>
  <c r="N16" i="12"/>
  <c r="O16" i="12" s="1"/>
  <c r="N18" i="12"/>
  <c r="O18" i="12" s="1"/>
  <c r="N19" i="12"/>
  <c r="O19" i="12" s="1"/>
  <c r="N22" i="12"/>
  <c r="O22" i="12" s="1"/>
  <c r="N24" i="12"/>
  <c r="O24" i="12" s="1"/>
  <c r="N25" i="12"/>
  <c r="O25" i="12" s="1"/>
  <c r="N23" i="12"/>
  <c r="O23" i="12" s="1"/>
  <c r="N31" i="12"/>
  <c r="O31" i="12" s="1"/>
  <c r="N32" i="12"/>
  <c r="O32" i="12" s="1"/>
  <c r="E20" i="12"/>
  <c r="F20" i="12" s="1"/>
  <c r="H16" i="12"/>
  <c r="I16" i="12" s="1"/>
  <c r="B17" i="12"/>
  <c r="C17" i="12" s="1"/>
  <c r="J293" i="10" l="1"/>
  <c r="N293" i="10"/>
  <c r="F293" i="10"/>
  <c r="G293" i="10"/>
  <c r="L293" i="10"/>
  <c r="M293" i="10"/>
  <c r="C293" i="10"/>
  <c r="D293" i="10"/>
  <c r="I293" i="10"/>
  <c r="B294" i="10"/>
  <c r="E294" i="10"/>
  <c r="H294" i="10"/>
  <c r="K294" i="10"/>
  <c r="A295" i="10"/>
  <c r="C279" i="9"/>
  <c r="D279" i="9"/>
  <c r="A281" i="9"/>
  <c r="E280" i="9"/>
  <c r="B280" i="9"/>
  <c r="F279" i="9"/>
  <c r="G279" i="9"/>
  <c r="H279" i="9"/>
  <c r="I297" i="8"/>
  <c r="J297" i="8"/>
  <c r="N297" i="8"/>
  <c r="G297" i="8"/>
  <c r="L297" i="8"/>
  <c r="C297" i="8"/>
  <c r="D297" i="8"/>
  <c r="M297" i="8"/>
  <c r="F297" i="8"/>
  <c r="B298" i="8"/>
  <c r="K298" i="8"/>
  <c r="A299" i="8"/>
  <c r="E298" i="8"/>
  <c r="H298" i="8"/>
  <c r="H269" i="5"/>
  <c r="G269" i="5"/>
  <c r="F269" i="5"/>
  <c r="A271" i="5"/>
  <c r="B270" i="5"/>
  <c r="E270" i="5"/>
  <c r="C269" i="5"/>
  <c r="D269" i="5"/>
  <c r="D147" i="3"/>
  <c r="H147" i="3"/>
  <c r="C147" i="3"/>
  <c r="B148" i="3"/>
  <c r="A149" i="3"/>
  <c r="E148" i="3"/>
  <c r="G147" i="3"/>
  <c r="F147" i="3"/>
  <c r="H29" i="3"/>
  <c r="F15" i="3"/>
  <c r="G15" i="3"/>
  <c r="D82" i="2"/>
  <c r="G82" i="2"/>
  <c r="E83" i="2"/>
  <c r="H83" i="2"/>
  <c r="A84" i="2"/>
  <c r="B83" i="2"/>
  <c r="J83" i="2" s="1"/>
  <c r="C82" i="2"/>
  <c r="F82" i="2"/>
  <c r="I82" i="2"/>
  <c r="K82" i="2"/>
  <c r="K25" i="2"/>
  <c r="K18" i="2"/>
  <c r="K24" i="2"/>
  <c r="K29" i="2"/>
  <c r="K20" i="2"/>
  <c r="K26" i="2"/>
  <c r="K16" i="2"/>
  <c r="K23" i="2"/>
  <c r="K19" i="2"/>
  <c r="K28" i="2"/>
  <c r="K27" i="2"/>
  <c r="K15" i="2"/>
  <c r="T40" i="14"/>
  <c r="T48" i="12"/>
  <c r="K19" i="12"/>
  <c r="L19" i="12" s="1"/>
  <c r="H27" i="12"/>
  <c r="I27" i="12" s="1"/>
  <c r="H33" i="12"/>
  <c r="I33" i="12" s="1"/>
  <c r="E22" i="12"/>
  <c r="F22" i="12" s="1"/>
  <c r="H30" i="12"/>
  <c r="I30" i="12" s="1"/>
  <c r="N21" i="12"/>
  <c r="O21" i="12" s="1"/>
  <c r="E21" i="12"/>
  <c r="F21" i="12" s="1"/>
  <c r="K18" i="12"/>
  <c r="L18" i="12" s="1"/>
  <c r="K21" i="12"/>
  <c r="L21" i="12" s="1"/>
  <c r="K35" i="12"/>
  <c r="L35" i="12" s="1"/>
  <c r="K33" i="12"/>
  <c r="L33" i="12" s="1"/>
  <c r="Q32" i="12"/>
  <c r="R32" i="12" s="1"/>
  <c r="K36" i="12"/>
  <c r="L36" i="12" s="1"/>
  <c r="Q15" i="12"/>
  <c r="K20" i="12"/>
  <c r="L20" i="12" s="1"/>
  <c r="Q35" i="12"/>
  <c r="R35" i="12" s="1"/>
  <c r="F21" i="2"/>
  <c r="K21" i="2" s="1"/>
  <c r="N33" i="12"/>
  <c r="O33" i="12" s="1"/>
  <c r="Q31" i="12"/>
  <c r="R31" i="12" s="1"/>
  <c r="K32" i="12"/>
  <c r="L32" i="12" s="1"/>
  <c r="F22" i="2"/>
  <c r="K22" i="2" s="1"/>
  <c r="F17" i="2"/>
  <c r="K17" i="2" s="1"/>
  <c r="K23" i="12"/>
  <c r="L23" i="12" s="1"/>
  <c r="K34" i="12"/>
  <c r="L34" i="12" s="1"/>
  <c r="N30" i="12"/>
  <c r="O30" i="12" s="1"/>
  <c r="E15" i="12"/>
  <c r="K28" i="12"/>
  <c r="L28" i="12" s="1"/>
  <c r="K27" i="12"/>
  <c r="L27" i="12" s="1"/>
  <c r="B26" i="12"/>
  <c r="C26" i="12" s="1"/>
  <c r="B23" i="12"/>
  <c r="C23" i="12" s="1"/>
  <c r="B20" i="12"/>
  <c r="C20" i="12" s="1"/>
  <c r="B16" i="12"/>
  <c r="C16" i="12" s="1"/>
  <c r="B35" i="12"/>
  <c r="C35" i="12" s="1"/>
  <c r="B34" i="12"/>
  <c r="C34" i="12" s="1"/>
  <c r="B32" i="12"/>
  <c r="C32" i="12" s="1"/>
  <c r="B18" i="12"/>
  <c r="C18" i="12" s="1"/>
  <c r="E26" i="12"/>
  <c r="F26" i="12" s="1"/>
  <c r="Q20" i="12"/>
  <c r="R20" i="12" s="1"/>
  <c r="N15" i="12"/>
  <c r="Q33" i="12"/>
  <c r="R33" i="12" s="1"/>
  <c r="N36" i="12"/>
  <c r="O36" i="12" s="1"/>
  <c r="Q29" i="12"/>
  <c r="R29" i="12" s="1"/>
  <c r="E18" i="12"/>
  <c r="F18" i="12" s="1"/>
  <c r="H24" i="12"/>
  <c r="I24" i="12" s="1"/>
  <c r="B27" i="12"/>
  <c r="C27" i="12" s="1"/>
  <c r="H32" i="12"/>
  <c r="I32" i="12" s="1"/>
  <c r="E25" i="12"/>
  <c r="F25" i="12" s="1"/>
  <c r="H25" i="12"/>
  <c r="I25" i="12" s="1"/>
  <c r="N35" i="12"/>
  <c r="O35" i="12" s="1"/>
  <c r="Q18" i="12"/>
  <c r="R18" i="12" s="1"/>
  <c r="K16" i="12"/>
  <c r="L16" i="12" s="1"/>
  <c r="H21" i="12"/>
  <c r="I21" i="12" s="1"/>
  <c r="B25" i="12"/>
  <c r="C25" i="12" s="1"/>
  <c r="H18" i="12"/>
  <c r="I18" i="12" s="1"/>
  <c r="B24" i="12"/>
  <c r="C24" i="12" s="1"/>
  <c r="E34" i="12"/>
  <c r="F34" i="12" s="1"/>
  <c r="H17" i="12"/>
  <c r="I17" i="12" s="1"/>
  <c r="B21" i="12"/>
  <c r="C21" i="12" s="1"/>
  <c r="E33" i="12"/>
  <c r="F33" i="12" s="1"/>
  <c r="H15" i="12"/>
  <c r="B15" i="12"/>
  <c r="H26" i="12"/>
  <c r="I26" i="12" s="1"/>
  <c r="A296" i="10" l="1"/>
  <c r="B295" i="10"/>
  <c r="H295" i="10"/>
  <c r="E295" i="10"/>
  <c r="K295" i="10"/>
  <c r="D294" i="10"/>
  <c r="F294" i="10"/>
  <c r="C294" i="10"/>
  <c r="G294" i="10"/>
  <c r="I294" i="10"/>
  <c r="M294" i="10"/>
  <c r="L294" i="10"/>
  <c r="J294" i="10"/>
  <c r="N294" i="10"/>
  <c r="C280" i="9"/>
  <c r="D280" i="9"/>
  <c r="H280" i="9"/>
  <c r="F280" i="9"/>
  <c r="G280" i="9"/>
  <c r="A282" i="9"/>
  <c r="B281" i="9"/>
  <c r="E281" i="9"/>
  <c r="E299" i="8"/>
  <c r="A300" i="8"/>
  <c r="B299" i="8"/>
  <c r="K299" i="8"/>
  <c r="H299" i="8"/>
  <c r="I298" i="8"/>
  <c r="J298" i="8"/>
  <c r="L298" i="8"/>
  <c r="C298" i="8"/>
  <c r="D298" i="8"/>
  <c r="N298" i="8"/>
  <c r="F298" i="8"/>
  <c r="G298" i="8"/>
  <c r="M298" i="8"/>
  <c r="D270" i="5"/>
  <c r="C270" i="5"/>
  <c r="H270" i="5"/>
  <c r="G270" i="5"/>
  <c r="F270" i="5"/>
  <c r="E271" i="5"/>
  <c r="A272" i="5"/>
  <c r="B271" i="5"/>
  <c r="D148" i="3"/>
  <c r="C148" i="3"/>
  <c r="H148" i="3"/>
  <c r="F148" i="3"/>
  <c r="G148" i="3"/>
  <c r="E149" i="3"/>
  <c r="A150" i="3"/>
  <c r="B149" i="3"/>
  <c r="H15" i="3"/>
  <c r="F16" i="3"/>
  <c r="G16" i="3"/>
  <c r="F26" i="3"/>
  <c r="G26" i="3"/>
  <c r="F21" i="3"/>
  <c r="G21" i="3"/>
  <c r="F22" i="3"/>
  <c r="G22" i="3"/>
  <c r="F18" i="3"/>
  <c r="G18" i="3"/>
  <c r="F19" i="3"/>
  <c r="G19" i="3"/>
  <c r="F17" i="3"/>
  <c r="G17" i="3"/>
  <c r="F23" i="3"/>
  <c r="G23" i="3"/>
  <c r="F20" i="3"/>
  <c r="G20" i="3"/>
  <c r="F25" i="3"/>
  <c r="G25" i="3"/>
  <c r="F27" i="3"/>
  <c r="G27" i="3"/>
  <c r="F28" i="3"/>
  <c r="G28" i="3"/>
  <c r="F24" i="3"/>
  <c r="G24" i="3"/>
  <c r="D83" i="2"/>
  <c r="G83" i="2"/>
  <c r="I83" i="2"/>
  <c r="K83" i="2"/>
  <c r="F83" i="2"/>
  <c r="C83" i="2"/>
  <c r="E84" i="2"/>
  <c r="B84" i="2"/>
  <c r="J84" i="2" s="1"/>
  <c r="A85" i="2"/>
  <c r="H84" i="2"/>
  <c r="Q14" i="12"/>
  <c r="N14" i="12"/>
  <c r="K14" i="12"/>
  <c r="E14" i="12"/>
  <c r="N295" i="10" l="1"/>
  <c r="C295" i="10"/>
  <c r="F295" i="10"/>
  <c r="G295" i="10"/>
  <c r="I295" i="10"/>
  <c r="J295" i="10"/>
  <c r="L295" i="10"/>
  <c r="D295" i="10"/>
  <c r="M295" i="10"/>
  <c r="H296" i="10"/>
  <c r="K296" i="10"/>
  <c r="A297" i="10"/>
  <c r="B296" i="10"/>
  <c r="E296" i="10"/>
  <c r="F281" i="9"/>
  <c r="G281" i="9"/>
  <c r="H281" i="9"/>
  <c r="A283" i="9"/>
  <c r="B282" i="9"/>
  <c r="E282" i="9"/>
  <c r="C281" i="9"/>
  <c r="D281" i="9"/>
  <c r="N299" i="8"/>
  <c r="I299" i="8"/>
  <c r="J299" i="8"/>
  <c r="L299" i="8"/>
  <c r="M299" i="8"/>
  <c r="D299" i="8"/>
  <c r="F299" i="8"/>
  <c r="G299" i="8"/>
  <c r="C299" i="8"/>
  <c r="H300" i="8"/>
  <c r="A301" i="8"/>
  <c r="B300" i="8"/>
  <c r="E300" i="8"/>
  <c r="K300" i="8"/>
  <c r="D271" i="5"/>
  <c r="C271" i="5"/>
  <c r="A273" i="5"/>
  <c r="B272" i="5"/>
  <c r="E272" i="5"/>
  <c r="G271" i="5"/>
  <c r="F271" i="5"/>
  <c r="H271" i="5"/>
  <c r="G149" i="3"/>
  <c r="F149" i="3"/>
  <c r="C149" i="3"/>
  <c r="D149" i="3"/>
  <c r="H149" i="3"/>
  <c r="E150" i="3"/>
  <c r="B150" i="3"/>
  <c r="A151" i="3"/>
  <c r="H23" i="3"/>
  <c r="H17" i="3"/>
  <c r="H19" i="3"/>
  <c r="H18" i="3"/>
  <c r="H22" i="3"/>
  <c r="H21" i="3"/>
  <c r="H26" i="3"/>
  <c r="H16" i="3"/>
  <c r="H24" i="3"/>
  <c r="H28" i="3"/>
  <c r="H27" i="3"/>
  <c r="H25" i="3"/>
  <c r="H20" i="3"/>
  <c r="D84" i="2"/>
  <c r="G84" i="2"/>
  <c r="C84" i="2"/>
  <c r="F84" i="2"/>
  <c r="K84" i="2"/>
  <c r="I84" i="2"/>
  <c r="E85" i="2"/>
  <c r="B85" i="2"/>
  <c r="J85" i="2" s="1"/>
  <c r="A86" i="2"/>
  <c r="H85" i="2"/>
  <c r="E6" i="12"/>
  <c r="C6" i="12"/>
  <c r="G5" i="12"/>
  <c r="F5" i="12"/>
  <c r="E5" i="12"/>
  <c r="D5" i="12"/>
  <c r="C5" i="12"/>
  <c r="B5" i="12"/>
  <c r="F296" i="10" l="1"/>
  <c r="G296" i="10"/>
  <c r="J296" i="10"/>
  <c r="L296" i="10"/>
  <c r="I296" i="10"/>
  <c r="M296" i="10"/>
  <c r="C296" i="10"/>
  <c r="D296" i="10"/>
  <c r="N296" i="10"/>
  <c r="B297" i="10"/>
  <c r="E297" i="10"/>
  <c r="H297" i="10"/>
  <c r="K297" i="10"/>
  <c r="A298" i="10"/>
  <c r="C282" i="9"/>
  <c r="D282" i="9"/>
  <c r="E283" i="9"/>
  <c r="B283" i="9"/>
  <c r="A284" i="9"/>
  <c r="F282" i="9"/>
  <c r="G282" i="9"/>
  <c r="H282" i="9"/>
  <c r="G300" i="8"/>
  <c r="I300" i="8"/>
  <c r="N300" i="8"/>
  <c r="C300" i="8"/>
  <c r="D300" i="8"/>
  <c r="F300" i="8"/>
  <c r="J300" i="8"/>
  <c r="L300" i="8"/>
  <c r="M300" i="8"/>
  <c r="H301" i="8"/>
  <c r="K301" i="8"/>
  <c r="B301" i="8"/>
  <c r="E301" i="8"/>
  <c r="A302" i="8"/>
  <c r="D272" i="5"/>
  <c r="C272" i="5"/>
  <c r="H272" i="5"/>
  <c r="F272" i="5"/>
  <c r="G272" i="5"/>
  <c r="E273" i="5"/>
  <c r="A274" i="5"/>
  <c r="B273" i="5"/>
  <c r="B151" i="3"/>
  <c r="E151" i="3"/>
  <c r="A152" i="3"/>
  <c r="H150" i="3"/>
  <c r="D150" i="3"/>
  <c r="C150" i="3"/>
  <c r="G150" i="3"/>
  <c r="F150" i="3"/>
  <c r="D85" i="2"/>
  <c r="G85" i="2"/>
  <c r="C85" i="2"/>
  <c r="F85" i="2"/>
  <c r="I85" i="2"/>
  <c r="K85" i="2"/>
  <c r="H86" i="2"/>
  <c r="B86" i="2"/>
  <c r="J86" i="2" s="1"/>
  <c r="E86" i="2"/>
  <c r="A87" i="2"/>
  <c r="R15" i="12"/>
  <c r="J15" i="12"/>
  <c r="S15" i="12"/>
  <c r="G15" i="12"/>
  <c r="D15" i="12"/>
  <c r="P15" i="12"/>
  <c r="M15" i="12"/>
  <c r="J4" i="12"/>
  <c r="K4" i="12"/>
  <c r="C297" i="10" l="1"/>
  <c r="D297" i="10"/>
  <c r="F297" i="10"/>
  <c r="G297" i="10"/>
  <c r="I297" i="10"/>
  <c r="J297" i="10"/>
  <c r="L297" i="10"/>
  <c r="N297" i="10"/>
  <c r="M297" i="10"/>
  <c r="E298" i="10"/>
  <c r="B298" i="10"/>
  <c r="H298" i="10"/>
  <c r="K298" i="10"/>
  <c r="A299" i="10"/>
  <c r="D283" i="9"/>
  <c r="C283" i="9"/>
  <c r="E284" i="9"/>
  <c r="B284" i="9"/>
  <c r="A285" i="9"/>
  <c r="F283" i="9"/>
  <c r="G283" i="9"/>
  <c r="H283" i="9"/>
  <c r="I301" i="8"/>
  <c r="J301" i="8"/>
  <c r="F301" i="8"/>
  <c r="G301" i="8"/>
  <c r="N301" i="8"/>
  <c r="C301" i="8"/>
  <c r="L301" i="8"/>
  <c r="D301" i="8"/>
  <c r="M301" i="8"/>
  <c r="E302" i="8"/>
  <c r="A303" i="8"/>
  <c r="B302" i="8"/>
  <c r="H302" i="8"/>
  <c r="K302" i="8"/>
  <c r="A275" i="5"/>
  <c r="B274" i="5"/>
  <c r="E274" i="5"/>
  <c r="D273" i="5"/>
  <c r="C273" i="5"/>
  <c r="G273" i="5"/>
  <c r="F273" i="5"/>
  <c r="H273" i="5"/>
  <c r="E152" i="3"/>
  <c r="B152" i="3"/>
  <c r="A153" i="3"/>
  <c r="G151" i="3"/>
  <c r="F151" i="3"/>
  <c r="H151" i="3"/>
  <c r="D151" i="3"/>
  <c r="C151" i="3"/>
  <c r="D86" i="2"/>
  <c r="G86" i="2"/>
  <c r="I86" i="2"/>
  <c r="K86" i="2"/>
  <c r="C86" i="2"/>
  <c r="F86" i="2"/>
  <c r="E87" i="2"/>
  <c r="B87" i="2"/>
  <c r="J87" i="2" s="1"/>
  <c r="H87" i="2"/>
  <c r="A88" i="2"/>
  <c r="O15" i="12"/>
  <c r="J9" i="12"/>
  <c r="D298" i="10" l="1"/>
  <c r="L298" i="10"/>
  <c r="M298" i="10"/>
  <c r="N298" i="10"/>
  <c r="J298" i="10"/>
  <c r="I298" i="10"/>
  <c r="C298" i="10"/>
  <c r="F298" i="10"/>
  <c r="G298" i="10"/>
  <c r="B299" i="10"/>
  <c r="H299" i="10"/>
  <c r="E299" i="10"/>
  <c r="K299" i="10"/>
  <c r="A300" i="10"/>
  <c r="F284" i="9"/>
  <c r="G284" i="9"/>
  <c r="H284" i="9"/>
  <c r="A286" i="9"/>
  <c r="B285" i="9"/>
  <c r="E285" i="9"/>
  <c r="C284" i="9"/>
  <c r="D284" i="9"/>
  <c r="B303" i="8"/>
  <c r="H303" i="8"/>
  <c r="A304" i="8"/>
  <c r="E303" i="8"/>
  <c r="K303" i="8"/>
  <c r="F302" i="8"/>
  <c r="N302" i="8"/>
  <c r="M302" i="8"/>
  <c r="C302" i="8"/>
  <c r="D302" i="8"/>
  <c r="G302" i="8"/>
  <c r="J302" i="8"/>
  <c r="L302" i="8"/>
  <c r="I302" i="8"/>
  <c r="H274" i="5"/>
  <c r="F274" i="5"/>
  <c r="G274" i="5"/>
  <c r="D274" i="5"/>
  <c r="C274" i="5"/>
  <c r="A276" i="5"/>
  <c r="E275" i="5"/>
  <c r="B275" i="5"/>
  <c r="E153" i="3"/>
  <c r="B153" i="3"/>
  <c r="A154" i="3"/>
  <c r="C152" i="3"/>
  <c r="D152" i="3"/>
  <c r="H152" i="3"/>
  <c r="F152" i="3"/>
  <c r="G152" i="3"/>
  <c r="D87" i="2"/>
  <c r="G87" i="2"/>
  <c r="F87" i="2"/>
  <c r="I87" i="2"/>
  <c r="C87" i="2"/>
  <c r="K87" i="2"/>
  <c r="H88" i="2"/>
  <c r="A89" i="2"/>
  <c r="B88" i="2"/>
  <c r="J88" i="2" s="1"/>
  <c r="E88" i="2"/>
  <c r="L15" i="12"/>
  <c r="D299" i="10" l="1"/>
  <c r="I299" i="10"/>
  <c r="J299" i="10"/>
  <c r="L299" i="10"/>
  <c r="M299" i="10"/>
  <c r="N299" i="10"/>
  <c r="C299" i="10"/>
  <c r="F299" i="10"/>
  <c r="G299" i="10"/>
  <c r="H300" i="10"/>
  <c r="B300" i="10"/>
  <c r="E300" i="10"/>
  <c r="K300" i="10"/>
  <c r="A301" i="10"/>
  <c r="G285" i="9"/>
  <c r="H285" i="9"/>
  <c r="F285" i="9"/>
  <c r="D285" i="9"/>
  <c r="C285" i="9"/>
  <c r="A287" i="9"/>
  <c r="E286" i="9"/>
  <c r="B286" i="9"/>
  <c r="K304" i="8"/>
  <c r="E304" i="8"/>
  <c r="H304" i="8"/>
  <c r="A305" i="8"/>
  <c r="B304" i="8"/>
  <c r="M303" i="8"/>
  <c r="C303" i="8"/>
  <c r="D303" i="8"/>
  <c r="I303" i="8"/>
  <c r="J303" i="8"/>
  <c r="L303" i="8"/>
  <c r="G303" i="8"/>
  <c r="N303" i="8"/>
  <c r="F303" i="8"/>
  <c r="G275" i="5"/>
  <c r="F275" i="5"/>
  <c r="H275" i="5"/>
  <c r="C275" i="5"/>
  <c r="D275" i="5"/>
  <c r="A277" i="5"/>
  <c r="B276" i="5"/>
  <c r="E276" i="5"/>
  <c r="A155" i="3"/>
  <c r="E154" i="3"/>
  <c r="B154" i="3"/>
  <c r="H153" i="3"/>
  <c r="D153" i="3"/>
  <c r="C153" i="3"/>
  <c r="G153" i="3"/>
  <c r="F153" i="3"/>
  <c r="D88" i="2"/>
  <c r="G88" i="2"/>
  <c r="I88" i="2"/>
  <c r="K88" i="2"/>
  <c r="C88" i="2"/>
  <c r="F88" i="2"/>
  <c r="H89" i="2"/>
  <c r="E89" i="2"/>
  <c r="B89" i="2"/>
  <c r="J89" i="2" s="1"/>
  <c r="A90" i="2"/>
  <c r="I15" i="12"/>
  <c r="E301" i="10" l="1"/>
  <c r="H301" i="10"/>
  <c r="B301" i="10"/>
  <c r="K301" i="10"/>
  <c r="A302" i="10"/>
  <c r="I300" i="10"/>
  <c r="C300" i="10"/>
  <c r="D300" i="10"/>
  <c r="F300" i="10"/>
  <c r="G300" i="10"/>
  <c r="J300" i="10"/>
  <c r="L300" i="10"/>
  <c r="M300" i="10"/>
  <c r="N300" i="10"/>
  <c r="F286" i="9"/>
  <c r="G286" i="9"/>
  <c r="H286" i="9"/>
  <c r="E287" i="9"/>
  <c r="A288" i="9"/>
  <c r="B287" i="9"/>
  <c r="C286" i="9"/>
  <c r="D286" i="9"/>
  <c r="C304" i="8"/>
  <c r="F304" i="8"/>
  <c r="G304" i="8"/>
  <c r="L304" i="8"/>
  <c r="D304" i="8"/>
  <c r="I304" i="8"/>
  <c r="J304" i="8"/>
  <c r="M304" i="8"/>
  <c r="N304" i="8"/>
  <c r="H305" i="8"/>
  <c r="B305" i="8"/>
  <c r="A306" i="8"/>
  <c r="E305" i="8"/>
  <c r="K305" i="8"/>
  <c r="C276" i="5"/>
  <c r="D276" i="5"/>
  <c r="F276" i="5"/>
  <c r="H276" i="5"/>
  <c r="G276" i="5"/>
  <c r="A278" i="5"/>
  <c r="B277" i="5"/>
  <c r="E277" i="5"/>
  <c r="D154" i="3"/>
  <c r="H154" i="3"/>
  <c r="C154" i="3"/>
  <c r="F154" i="3"/>
  <c r="G154" i="3"/>
  <c r="A156" i="3"/>
  <c r="E155" i="3"/>
  <c r="B155" i="3"/>
  <c r="D89" i="2"/>
  <c r="G89" i="2"/>
  <c r="I89" i="2"/>
  <c r="F89" i="2"/>
  <c r="C89" i="2"/>
  <c r="K89" i="2"/>
  <c r="E90" i="2"/>
  <c r="H90" i="2"/>
  <c r="A91" i="2"/>
  <c r="B90" i="2"/>
  <c r="J90" i="2" s="1"/>
  <c r="F15" i="12"/>
  <c r="E302" i="10" l="1"/>
  <c r="K302" i="10"/>
  <c r="B302" i="10"/>
  <c r="H302" i="10"/>
  <c r="A303" i="10"/>
  <c r="D301" i="10"/>
  <c r="F301" i="10"/>
  <c r="J301" i="10"/>
  <c r="C301" i="10"/>
  <c r="L301" i="10"/>
  <c r="G301" i="10"/>
  <c r="I301" i="10"/>
  <c r="M301" i="10"/>
  <c r="N301" i="10"/>
  <c r="B288" i="9"/>
  <c r="E288" i="9"/>
  <c r="A289" i="9"/>
  <c r="D287" i="9"/>
  <c r="C287" i="9"/>
  <c r="F287" i="9"/>
  <c r="G287" i="9"/>
  <c r="H287" i="9"/>
  <c r="F305" i="8"/>
  <c r="G305" i="8"/>
  <c r="N305" i="8"/>
  <c r="C305" i="8"/>
  <c r="D305" i="8"/>
  <c r="J305" i="8"/>
  <c r="M305" i="8"/>
  <c r="I305" i="8"/>
  <c r="L305" i="8"/>
  <c r="A307" i="8"/>
  <c r="E306" i="8"/>
  <c r="H306" i="8"/>
  <c r="K306" i="8"/>
  <c r="B306" i="8"/>
  <c r="C277" i="5"/>
  <c r="D277" i="5"/>
  <c r="G277" i="5"/>
  <c r="F277" i="5"/>
  <c r="H277" i="5"/>
  <c r="A279" i="5"/>
  <c r="B278" i="5"/>
  <c r="E278" i="5"/>
  <c r="G155" i="3"/>
  <c r="F155" i="3"/>
  <c r="D155" i="3"/>
  <c r="H155" i="3"/>
  <c r="C155" i="3"/>
  <c r="E156" i="3"/>
  <c r="B156" i="3"/>
  <c r="A157" i="3"/>
  <c r="D90" i="2"/>
  <c r="G90" i="2"/>
  <c r="F90" i="2"/>
  <c r="I90" i="2"/>
  <c r="K90" i="2"/>
  <c r="C90" i="2"/>
  <c r="A92" i="2"/>
  <c r="B91" i="2"/>
  <c r="J91" i="2" s="1"/>
  <c r="E91" i="2"/>
  <c r="H91" i="2"/>
  <c r="T23" i="12"/>
  <c r="T21" i="12"/>
  <c r="C15" i="12"/>
  <c r="T15" i="12" s="1"/>
  <c r="T20" i="12"/>
  <c r="T25" i="12"/>
  <c r="T16" i="12"/>
  <c r="T30" i="12"/>
  <c r="T26" i="12"/>
  <c r="T27" i="12"/>
  <c r="T35" i="12"/>
  <c r="T18" i="12"/>
  <c r="T34" i="12"/>
  <c r="T28" i="12"/>
  <c r="T22" i="12"/>
  <c r="T19" i="12"/>
  <c r="T17" i="12"/>
  <c r="T24" i="12"/>
  <c r="T32" i="12"/>
  <c r="T33" i="12"/>
  <c r="T36" i="12"/>
  <c r="T31" i="12"/>
  <c r="T29" i="12"/>
  <c r="E9" i="29" a="1"/>
  <c r="L302" i="10" l="1"/>
  <c r="M302" i="10"/>
  <c r="F302" i="10"/>
  <c r="G302" i="10"/>
  <c r="I302" i="10"/>
  <c r="J302" i="10"/>
  <c r="N302" i="10"/>
  <c r="C302" i="10"/>
  <c r="D302" i="10"/>
  <c r="K303" i="10"/>
  <c r="H303" i="10"/>
  <c r="A304" i="10"/>
  <c r="B303" i="10"/>
  <c r="E303" i="10"/>
  <c r="F288" i="9"/>
  <c r="G288" i="9"/>
  <c r="H288" i="9"/>
  <c r="B289" i="9"/>
  <c r="A290" i="9"/>
  <c r="E289" i="9"/>
  <c r="C288" i="9"/>
  <c r="D288" i="9"/>
  <c r="B307" i="8"/>
  <c r="E307" i="8"/>
  <c r="H307" i="8"/>
  <c r="K307" i="8"/>
  <c r="A308" i="8"/>
  <c r="C306" i="8"/>
  <c r="I306" i="8"/>
  <c r="D306" i="8"/>
  <c r="F306" i="8"/>
  <c r="G306" i="8"/>
  <c r="J306" i="8"/>
  <c r="L306" i="8"/>
  <c r="N306" i="8"/>
  <c r="M306" i="8"/>
  <c r="D278" i="5"/>
  <c r="C278" i="5"/>
  <c r="F278" i="5"/>
  <c r="G278" i="5"/>
  <c r="H278" i="5"/>
  <c r="A280" i="5"/>
  <c r="B279" i="5"/>
  <c r="E279" i="5"/>
  <c r="F156" i="3"/>
  <c r="G156" i="3"/>
  <c r="C156" i="3"/>
  <c r="D156" i="3"/>
  <c r="H156" i="3"/>
  <c r="E157" i="3"/>
  <c r="B157" i="3"/>
  <c r="A158" i="3"/>
  <c r="D91" i="2"/>
  <c r="G91" i="2"/>
  <c r="B92" i="2"/>
  <c r="J92" i="2" s="1"/>
  <c r="E92" i="2"/>
  <c r="H92" i="2"/>
  <c r="A93" i="2"/>
  <c r="K91" i="2"/>
  <c r="F91" i="2"/>
  <c r="I91" i="2"/>
  <c r="C91" i="2"/>
  <c r="E9" i="29"/>
  <c r="H27" i="14"/>
  <c r="I27" i="14" s="1"/>
  <c r="H16" i="14"/>
  <c r="I16" i="14" s="1"/>
  <c r="N25" i="14"/>
  <c r="O25" i="14" s="1"/>
  <c r="N26" i="14"/>
  <c r="O26" i="14" s="1"/>
  <c r="N23" i="14"/>
  <c r="O23" i="14" s="1"/>
  <c r="N24" i="14"/>
  <c r="O24" i="14" s="1"/>
  <c r="B21" i="14"/>
  <c r="C21" i="14" s="1"/>
  <c r="E16" i="14"/>
  <c r="F16" i="14" s="1"/>
  <c r="Q24" i="14"/>
  <c r="R24" i="14" s="1"/>
  <c r="N27" i="14"/>
  <c r="O27" i="14" s="1"/>
  <c r="K25" i="14"/>
  <c r="L25" i="14" s="1"/>
  <c r="H19" i="14"/>
  <c r="I19" i="14" s="1"/>
  <c r="J303" i="10" l="1"/>
  <c r="L303" i="10"/>
  <c r="N303" i="10"/>
  <c r="G303" i="10"/>
  <c r="I303" i="10"/>
  <c r="M303" i="10"/>
  <c r="C303" i="10"/>
  <c r="D303" i="10"/>
  <c r="F303" i="10"/>
  <c r="B304" i="10"/>
  <c r="E304" i="10"/>
  <c r="H304" i="10"/>
  <c r="K304" i="10"/>
  <c r="A305" i="10"/>
  <c r="A291" i="9"/>
  <c r="E290" i="9"/>
  <c r="B290" i="9"/>
  <c r="G289" i="9"/>
  <c r="H289" i="9"/>
  <c r="F289" i="9"/>
  <c r="C289" i="9"/>
  <c r="D289" i="9"/>
  <c r="A309" i="8"/>
  <c r="B308" i="8"/>
  <c r="E308" i="8"/>
  <c r="H308" i="8"/>
  <c r="K308" i="8"/>
  <c r="L307" i="8"/>
  <c r="M307" i="8"/>
  <c r="N307" i="8"/>
  <c r="C307" i="8"/>
  <c r="D307" i="8"/>
  <c r="G307" i="8"/>
  <c r="I307" i="8"/>
  <c r="F307" i="8"/>
  <c r="J307" i="8"/>
  <c r="G279" i="5"/>
  <c r="H279" i="5"/>
  <c r="F279" i="5"/>
  <c r="C279" i="5"/>
  <c r="D279" i="5"/>
  <c r="E280" i="5"/>
  <c r="A281" i="5"/>
  <c r="B280" i="5"/>
  <c r="B158" i="3"/>
  <c r="A159" i="3"/>
  <c r="E158" i="3"/>
  <c r="G157" i="3"/>
  <c r="F157" i="3"/>
  <c r="D157" i="3"/>
  <c r="C157" i="3"/>
  <c r="H157" i="3"/>
  <c r="D92" i="2"/>
  <c r="G92" i="2"/>
  <c r="H93" i="2"/>
  <c r="A94" i="2"/>
  <c r="B93" i="2"/>
  <c r="J93" i="2" s="1"/>
  <c r="E93" i="2"/>
  <c r="F92" i="2"/>
  <c r="C92" i="2"/>
  <c r="I92" i="2"/>
  <c r="K92" i="2"/>
  <c r="K22" i="14"/>
  <c r="L22" i="14" s="1"/>
  <c r="K27" i="14"/>
  <c r="L27" i="14" s="1"/>
  <c r="Q21" i="14"/>
  <c r="R21" i="14" s="1"/>
  <c r="K19" i="14"/>
  <c r="L19" i="14" s="1"/>
  <c r="K24" i="14"/>
  <c r="L24" i="14" s="1"/>
  <c r="Q20" i="14"/>
  <c r="R20" i="14" s="1"/>
  <c r="B18" i="14"/>
  <c r="C18" i="14" s="1"/>
  <c r="H26" i="14"/>
  <c r="I26" i="14" s="1"/>
  <c r="K21" i="14"/>
  <c r="L21" i="14" s="1"/>
  <c r="E23" i="14"/>
  <c r="F23" i="14" s="1"/>
  <c r="K20" i="14"/>
  <c r="L20" i="14" s="1"/>
  <c r="K28" i="14"/>
  <c r="L28" i="14" s="1"/>
  <c r="Q18" i="14"/>
  <c r="R18" i="14" s="1"/>
  <c r="Q17" i="14"/>
  <c r="R17" i="14" s="1"/>
  <c r="Q16" i="14"/>
  <c r="R16" i="14" s="1"/>
  <c r="Q26" i="14"/>
  <c r="R26" i="14" s="1"/>
  <c r="H15" i="14"/>
  <c r="B25" i="14"/>
  <c r="C25" i="14" s="1"/>
  <c r="B23" i="14"/>
  <c r="C23" i="14" s="1"/>
  <c r="N22" i="14"/>
  <c r="O22" i="14" s="1"/>
  <c r="N21" i="14"/>
  <c r="O21" i="14" s="1"/>
  <c r="N20" i="14"/>
  <c r="O20" i="14" s="1"/>
  <c r="K17" i="14"/>
  <c r="L17" i="14" s="1"/>
  <c r="K26" i="14"/>
  <c r="L26" i="14" s="1"/>
  <c r="Q23" i="14"/>
  <c r="R23" i="14" s="1"/>
  <c r="E27" i="14"/>
  <c r="F27" i="14" s="1"/>
  <c r="E24" i="14"/>
  <c r="F24" i="14" s="1"/>
  <c r="B20" i="14"/>
  <c r="C20" i="14" s="1"/>
  <c r="E17" i="14"/>
  <c r="F17" i="14" s="1"/>
  <c r="B15" i="14"/>
  <c r="B28" i="14"/>
  <c r="C28" i="14" s="1"/>
  <c r="H28" i="14"/>
  <c r="I28" i="14" s="1"/>
  <c r="H25" i="14"/>
  <c r="I25" i="14" s="1"/>
  <c r="N19" i="14"/>
  <c r="O19" i="14" s="1"/>
  <c r="N18" i="14"/>
  <c r="O18" i="14" s="1"/>
  <c r="N16" i="14"/>
  <c r="O16" i="14" s="1"/>
  <c r="H21" i="14"/>
  <c r="I21" i="14" s="1"/>
  <c r="B19" i="14"/>
  <c r="C19" i="14" s="1"/>
  <c r="K23" i="14"/>
  <c r="L23" i="14" s="1"/>
  <c r="N15" i="14"/>
  <c r="Q15" i="14"/>
  <c r="K16" i="14"/>
  <c r="L16" i="14" s="1"/>
  <c r="Q25" i="14"/>
  <c r="R25" i="14" s="1"/>
  <c r="E18" i="14"/>
  <c r="F18" i="14" s="1"/>
  <c r="Q22" i="14"/>
  <c r="R22" i="14" s="1"/>
  <c r="E25" i="14"/>
  <c r="F25" i="14" s="1"/>
  <c r="Q19" i="14"/>
  <c r="R19" i="14" s="1"/>
  <c r="E19" i="14"/>
  <c r="F19" i="14" s="1"/>
  <c r="B16" i="14"/>
  <c r="C16" i="14" s="1"/>
  <c r="E15" i="14"/>
  <c r="E28" i="14"/>
  <c r="F28" i="14" s="1"/>
  <c r="E26" i="14"/>
  <c r="F26" i="14" s="1"/>
  <c r="E21" i="14"/>
  <c r="F21" i="14" s="1"/>
  <c r="H24" i="14"/>
  <c r="I24" i="14" s="1"/>
  <c r="H23" i="14"/>
  <c r="I23" i="14" s="1"/>
  <c r="H22" i="14"/>
  <c r="I22" i="14" s="1"/>
  <c r="N28" i="14"/>
  <c r="O28" i="14" s="1"/>
  <c r="H20" i="14"/>
  <c r="I20" i="14" s="1"/>
  <c r="B22" i="14"/>
  <c r="C22" i="14" s="1"/>
  <c r="H17" i="14"/>
  <c r="I17" i="14" s="1"/>
  <c r="K15" i="14"/>
  <c r="K18" i="14"/>
  <c r="L18" i="14" s="1"/>
  <c r="Q28" i="14"/>
  <c r="R28" i="14" s="1"/>
  <c r="Q27" i="14"/>
  <c r="R27" i="14" s="1"/>
  <c r="E20" i="14"/>
  <c r="F20" i="14" s="1"/>
  <c r="E22" i="14"/>
  <c r="F22" i="14" s="1"/>
  <c r="B17" i="14"/>
  <c r="C17" i="14" s="1"/>
  <c r="H18" i="14"/>
  <c r="I18" i="14" s="1"/>
  <c r="B27" i="14"/>
  <c r="C27" i="14" s="1"/>
  <c r="B26" i="14"/>
  <c r="C26" i="14" s="1"/>
  <c r="B24" i="14"/>
  <c r="C24" i="14" s="1"/>
  <c r="N17" i="14"/>
  <c r="O17" i="14" s="1"/>
  <c r="B305" i="10" l="1"/>
  <c r="E305" i="10"/>
  <c r="H305" i="10"/>
  <c r="A306" i="10"/>
  <c r="K305" i="10"/>
  <c r="C304" i="10"/>
  <c r="D304" i="10"/>
  <c r="F304" i="10"/>
  <c r="G304" i="10"/>
  <c r="I304" i="10"/>
  <c r="J304" i="10"/>
  <c r="L304" i="10"/>
  <c r="M304" i="10"/>
  <c r="N304" i="10"/>
  <c r="D290" i="9"/>
  <c r="C290" i="9"/>
  <c r="F290" i="9"/>
  <c r="G290" i="9"/>
  <c r="H290" i="9"/>
  <c r="E291" i="9"/>
  <c r="B291" i="9"/>
  <c r="A292" i="9"/>
  <c r="G308" i="8"/>
  <c r="C308" i="8"/>
  <c r="F308" i="8"/>
  <c r="N308" i="8"/>
  <c r="J308" i="8"/>
  <c r="L308" i="8"/>
  <c r="M308" i="8"/>
  <c r="D308" i="8"/>
  <c r="I308" i="8"/>
  <c r="A310" i="8"/>
  <c r="H309" i="8"/>
  <c r="B309" i="8"/>
  <c r="K309" i="8"/>
  <c r="E309" i="8"/>
  <c r="A282" i="5"/>
  <c r="B281" i="5"/>
  <c r="E281" i="5"/>
  <c r="C280" i="5"/>
  <c r="D280" i="5"/>
  <c r="G280" i="5"/>
  <c r="H280" i="5"/>
  <c r="F280" i="5"/>
  <c r="C158" i="3"/>
  <c r="D158" i="3"/>
  <c r="H158" i="3"/>
  <c r="F158" i="3"/>
  <c r="G158" i="3"/>
  <c r="A160" i="3"/>
  <c r="E159" i="3"/>
  <c r="B159" i="3"/>
  <c r="D93" i="2"/>
  <c r="G93" i="2"/>
  <c r="F93" i="2"/>
  <c r="I93" i="2"/>
  <c r="K93" i="2"/>
  <c r="C93" i="2"/>
  <c r="A95" i="2"/>
  <c r="B94" i="2"/>
  <c r="J94" i="2" s="1"/>
  <c r="H94" i="2"/>
  <c r="E94" i="2"/>
  <c r="Q14" i="14"/>
  <c r="K14" i="14"/>
  <c r="H14" i="14"/>
  <c r="E14" i="14"/>
  <c r="B306" i="10" l="1"/>
  <c r="H306" i="10"/>
  <c r="A307" i="10"/>
  <c r="E306" i="10"/>
  <c r="K306" i="10"/>
  <c r="C305" i="10"/>
  <c r="D305" i="10"/>
  <c r="F305" i="10"/>
  <c r="I305" i="10"/>
  <c r="J305" i="10"/>
  <c r="M305" i="10"/>
  <c r="N305" i="10"/>
  <c r="G305" i="10"/>
  <c r="L305" i="10"/>
  <c r="D291" i="9"/>
  <c r="C291" i="9"/>
  <c r="A293" i="9"/>
  <c r="B292" i="9"/>
  <c r="E292" i="9"/>
  <c r="F291" i="9"/>
  <c r="G291" i="9"/>
  <c r="H291" i="9"/>
  <c r="E310" i="8"/>
  <c r="A311" i="8"/>
  <c r="B310" i="8"/>
  <c r="H310" i="8"/>
  <c r="K310" i="8"/>
  <c r="G309" i="8"/>
  <c r="L309" i="8"/>
  <c r="M309" i="8"/>
  <c r="N309" i="8"/>
  <c r="F309" i="8"/>
  <c r="I309" i="8"/>
  <c r="C309" i="8"/>
  <c r="D309" i="8"/>
  <c r="J309" i="8"/>
  <c r="G281" i="5"/>
  <c r="H281" i="5"/>
  <c r="F281" i="5"/>
  <c r="C281" i="5"/>
  <c r="D281" i="5"/>
  <c r="E282" i="5"/>
  <c r="B282" i="5"/>
  <c r="A283" i="5"/>
  <c r="D159" i="3"/>
  <c r="C159" i="3"/>
  <c r="H159" i="3"/>
  <c r="F159" i="3"/>
  <c r="G159" i="3"/>
  <c r="A161" i="3"/>
  <c r="E160" i="3"/>
  <c r="B160" i="3"/>
  <c r="D94" i="2"/>
  <c r="G94" i="2"/>
  <c r="C94" i="2"/>
  <c r="I94" i="2"/>
  <c r="K94" i="2"/>
  <c r="F94" i="2"/>
  <c r="E95" i="2"/>
  <c r="H95" i="2"/>
  <c r="A96" i="2"/>
  <c r="B95" i="2"/>
  <c r="J95" i="2" s="1"/>
  <c r="G6" i="14"/>
  <c r="C6" i="14"/>
  <c r="G5" i="14"/>
  <c r="F5" i="14"/>
  <c r="E5" i="14"/>
  <c r="D5" i="14"/>
  <c r="C5" i="14"/>
  <c r="B5" i="14"/>
  <c r="A308" i="10" l="1"/>
  <c r="B307" i="10"/>
  <c r="E307" i="10"/>
  <c r="H307" i="10"/>
  <c r="K307" i="10"/>
  <c r="C306" i="10"/>
  <c r="D306" i="10"/>
  <c r="F306" i="10"/>
  <c r="G306" i="10"/>
  <c r="I306" i="10"/>
  <c r="J306" i="10"/>
  <c r="L306" i="10"/>
  <c r="M306" i="10"/>
  <c r="N306" i="10"/>
  <c r="C292" i="9"/>
  <c r="D292" i="9"/>
  <c r="F292" i="9"/>
  <c r="G292" i="9"/>
  <c r="H292" i="9"/>
  <c r="B293" i="9"/>
  <c r="E293" i="9"/>
  <c r="A294" i="9"/>
  <c r="D310" i="8"/>
  <c r="F310" i="8"/>
  <c r="G310" i="8"/>
  <c r="M310" i="8"/>
  <c r="N310" i="8"/>
  <c r="L310" i="8"/>
  <c r="I310" i="8"/>
  <c r="J310" i="8"/>
  <c r="C310" i="8"/>
  <c r="K311" i="8"/>
  <c r="B311" i="8"/>
  <c r="H311" i="8"/>
  <c r="E311" i="8"/>
  <c r="A312" i="8"/>
  <c r="C282" i="5"/>
  <c r="D282" i="5"/>
  <c r="B283" i="5"/>
  <c r="E283" i="5"/>
  <c r="A284" i="5"/>
  <c r="F282" i="5"/>
  <c r="G282" i="5"/>
  <c r="H282" i="5"/>
  <c r="C160" i="3"/>
  <c r="D160" i="3"/>
  <c r="H160" i="3"/>
  <c r="G160" i="3"/>
  <c r="F160" i="3"/>
  <c r="E161" i="3"/>
  <c r="B161" i="3"/>
  <c r="A162" i="3"/>
  <c r="D95" i="2"/>
  <c r="G95" i="2"/>
  <c r="F95" i="2"/>
  <c r="C95" i="2"/>
  <c r="I95" i="2"/>
  <c r="K95" i="2"/>
  <c r="H96" i="2"/>
  <c r="B96" i="2"/>
  <c r="J96" i="2" s="1"/>
  <c r="A97" i="2"/>
  <c r="E96" i="2"/>
  <c r="F15" i="14"/>
  <c r="P15" i="14"/>
  <c r="O15" i="14"/>
  <c r="D15" i="14"/>
  <c r="C15" i="14"/>
  <c r="J15" i="14"/>
  <c r="I15" i="14"/>
  <c r="M15" i="14"/>
  <c r="L15" i="14"/>
  <c r="R15" i="14"/>
  <c r="G15" i="14"/>
  <c r="S15" i="14"/>
  <c r="F307" i="10" l="1"/>
  <c r="G307" i="10"/>
  <c r="C307" i="10"/>
  <c r="D307" i="10"/>
  <c r="I307" i="10"/>
  <c r="J307" i="10"/>
  <c r="L307" i="10"/>
  <c r="M307" i="10"/>
  <c r="N307" i="10"/>
  <c r="H308" i="10"/>
  <c r="B308" i="10"/>
  <c r="E308" i="10"/>
  <c r="K308" i="10"/>
  <c r="A309" i="10"/>
  <c r="C293" i="9"/>
  <c r="D293" i="9"/>
  <c r="A295" i="9"/>
  <c r="E294" i="9"/>
  <c r="B294" i="9"/>
  <c r="F293" i="9"/>
  <c r="G293" i="9"/>
  <c r="H293" i="9"/>
  <c r="F311" i="8"/>
  <c r="C311" i="8"/>
  <c r="D311" i="8"/>
  <c r="G311" i="8"/>
  <c r="I311" i="8"/>
  <c r="J311" i="8"/>
  <c r="M311" i="8"/>
  <c r="L311" i="8"/>
  <c r="N311" i="8"/>
  <c r="K312" i="8"/>
  <c r="H312" i="8"/>
  <c r="A313" i="8"/>
  <c r="E312" i="8"/>
  <c r="B312" i="8"/>
  <c r="D283" i="5"/>
  <c r="C283" i="5"/>
  <c r="E284" i="5"/>
  <c r="B284" i="5"/>
  <c r="A285" i="5"/>
  <c r="F283" i="5"/>
  <c r="H283" i="5"/>
  <c r="G283" i="5"/>
  <c r="G161" i="3"/>
  <c r="F161" i="3"/>
  <c r="C161" i="3"/>
  <c r="H161" i="3"/>
  <c r="D161" i="3"/>
  <c r="A163" i="3"/>
  <c r="E162" i="3"/>
  <c r="B162" i="3"/>
  <c r="D96" i="2"/>
  <c r="G96" i="2"/>
  <c r="A98" i="2"/>
  <c r="B97" i="2"/>
  <c r="J97" i="2" s="1"/>
  <c r="E97" i="2"/>
  <c r="H97" i="2"/>
  <c r="I96" i="2"/>
  <c r="K96" i="2"/>
  <c r="C96" i="2"/>
  <c r="F96" i="2"/>
  <c r="T15" i="14"/>
  <c r="T16" i="14"/>
  <c r="T17" i="14"/>
  <c r="K4" i="14"/>
  <c r="J4" i="14"/>
  <c r="K309" i="10" l="1"/>
  <c r="B309" i="10"/>
  <c r="E309" i="10"/>
  <c r="A310" i="10"/>
  <c r="H309" i="10"/>
  <c r="I308" i="10"/>
  <c r="J308" i="10"/>
  <c r="L308" i="10"/>
  <c r="N308" i="10"/>
  <c r="C308" i="10"/>
  <c r="F308" i="10"/>
  <c r="G308" i="10"/>
  <c r="D308" i="10"/>
  <c r="M308" i="10"/>
  <c r="C294" i="9"/>
  <c r="D294" i="9"/>
  <c r="G294" i="9"/>
  <c r="H294" i="9"/>
  <c r="F294" i="9"/>
  <c r="E295" i="9"/>
  <c r="B295" i="9"/>
  <c r="A296" i="9"/>
  <c r="I312" i="8"/>
  <c r="J312" i="8"/>
  <c r="G312" i="8"/>
  <c r="L312" i="8"/>
  <c r="M312" i="8"/>
  <c r="N312" i="8"/>
  <c r="F312" i="8"/>
  <c r="C312" i="8"/>
  <c r="D312" i="8"/>
  <c r="A314" i="8"/>
  <c r="K313" i="8"/>
  <c r="B313" i="8"/>
  <c r="H313" i="8"/>
  <c r="E313" i="8"/>
  <c r="A286" i="5"/>
  <c r="B285" i="5"/>
  <c r="E285" i="5"/>
  <c r="G284" i="5"/>
  <c r="H284" i="5"/>
  <c r="F284" i="5"/>
  <c r="C284" i="5"/>
  <c r="D284" i="5"/>
  <c r="F162" i="3"/>
  <c r="G162" i="3"/>
  <c r="D162" i="3"/>
  <c r="C162" i="3"/>
  <c r="H162" i="3"/>
  <c r="E163" i="3"/>
  <c r="A164" i="3"/>
  <c r="B163" i="3"/>
  <c r="D97" i="2"/>
  <c r="G97" i="2"/>
  <c r="C97" i="2"/>
  <c r="F97" i="2"/>
  <c r="K97" i="2"/>
  <c r="I97" i="2"/>
  <c r="E98" i="2"/>
  <c r="A99" i="2"/>
  <c r="B98" i="2"/>
  <c r="J98" i="2" s="1"/>
  <c r="H98" i="2"/>
  <c r="J9" i="14"/>
  <c r="T27" i="14"/>
  <c r="T23" i="14"/>
  <c r="T19" i="14"/>
  <c r="T18" i="14"/>
  <c r="T21" i="14"/>
  <c r="T24" i="14"/>
  <c r="T22" i="14"/>
  <c r="T20" i="14"/>
  <c r="T25" i="14"/>
  <c r="T26" i="14"/>
  <c r="A311" i="10" l="1"/>
  <c r="H310" i="10"/>
  <c r="K310" i="10"/>
  <c r="B310" i="10"/>
  <c r="E310" i="10"/>
  <c r="J309" i="10"/>
  <c r="C309" i="10"/>
  <c r="G309" i="10"/>
  <c r="D309" i="10"/>
  <c r="F309" i="10"/>
  <c r="L309" i="10"/>
  <c r="M309" i="10"/>
  <c r="N309" i="10"/>
  <c r="I309" i="10"/>
  <c r="E296" i="9"/>
  <c r="B296" i="9"/>
  <c r="A297" i="9"/>
  <c r="F295" i="9"/>
  <c r="G295" i="9"/>
  <c r="H295" i="9"/>
  <c r="C295" i="9"/>
  <c r="D295" i="9"/>
  <c r="A315" i="8"/>
  <c r="E314" i="8"/>
  <c r="H314" i="8"/>
  <c r="B314" i="8"/>
  <c r="K314" i="8"/>
  <c r="C313" i="8"/>
  <c r="I313" i="8"/>
  <c r="D313" i="8"/>
  <c r="F313" i="8"/>
  <c r="J313" i="8"/>
  <c r="L313" i="8"/>
  <c r="G313" i="8"/>
  <c r="M313" i="8"/>
  <c r="N313" i="8"/>
  <c r="G285" i="5"/>
  <c r="H285" i="5"/>
  <c r="F285" i="5"/>
  <c r="D285" i="5"/>
  <c r="C285" i="5"/>
  <c r="A287" i="5"/>
  <c r="B286" i="5"/>
  <c r="E286" i="5"/>
  <c r="G163" i="3"/>
  <c r="F163" i="3"/>
  <c r="E164" i="3"/>
  <c r="B164" i="3"/>
  <c r="A165" i="3"/>
  <c r="H163" i="3"/>
  <c r="D163" i="3"/>
  <c r="C163" i="3"/>
  <c r="D98" i="2"/>
  <c r="G98" i="2"/>
  <c r="K98" i="2"/>
  <c r="C98" i="2"/>
  <c r="F98" i="2"/>
  <c r="I98" i="2"/>
  <c r="H99" i="2"/>
  <c r="E99" i="2"/>
  <c r="B99" i="2"/>
  <c r="J99" i="2" s="1"/>
  <c r="A100" i="2"/>
  <c r="T28" i="14"/>
  <c r="E10" i="29" a="1"/>
  <c r="N310" i="10" l="1"/>
  <c r="L310" i="10"/>
  <c r="M310" i="10"/>
  <c r="F310" i="10"/>
  <c r="G310" i="10"/>
  <c r="I310" i="10"/>
  <c r="J310" i="10"/>
  <c r="C310" i="10"/>
  <c r="D310" i="10"/>
  <c r="A312" i="10"/>
  <c r="B311" i="10"/>
  <c r="H311" i="10"/>
  <c r="E311" i="10"/>
  <c r="K311" i="10"/>
  <c r="D296" i="9"/>
  <c r="C296" i="9"/>
  <c r="E297" i="9"/>
  <c r="B297" i="9"/>
  <c r="A298" i="9"/>
  <c r="F296" i="9"/>
  <c r="G296" i="9"/>
  <c r="H296" i="9"/>
  <c r="N314" i="8"/>
  <c r="C314" i="8"/>
  <c r="D314" i="8"/>
  <c r="F314" i="8"/>
  <c r="I314" i="8"/>
  <c r="M314" i="8"/>
  <c r="G314" i="8"/>
  <c r="J314" i="8"/>
  <c r="L314" i="8"/>
  <c r="B315" i="8"/>
  <c r="E315" i="8"/>
  <c r="H315" i="8"/>
  <c r="K315" i="8"/>
  <c r="A316" i="8"/>
  <c r="G286" i="5"/>
  <c r="F286" i="5"/>
  <c r="H286" i="5"/>
  <c r="E287" i="5"/>
  <c r="B287" i="5"/>
  <c r="D286" i="5"/>
  <c r="C286" i="5"/>
  <c r="D164" i="3"/>
  <c r="H164" i="3"/>
  <c r="C164" i="3"/>
  <c r="A166" i="3"/>
  <c r="E165" i="3"/>
  <c r="B165" i="3"/>
  <c r="F164" i="3"/>
  <c r="G164" i="3"/>
  <c r="D99" i="2"/>
  <c r="G99" i="2"/>
  <c r="H100" i="2"/>
  <c r="A101" i="2"/>
  <c r="E100" i="2"/>
  <c r="B100" i="2"/>
  <c r="J100" i="2" s="1"/>
  <c r="K99" i="2"/>
  <c r="C99" i="2"/>
  <c r="F99" i="2"/>
  <c r="I99" i="2"/>
  <c r="E10" i="29"/>
  <c r="M1" i="17"/>
  <c r="M2" i="17" a="1"/>
  <c r="O2" i="17" a="1"/>
  <c r="Q2" i="17" a="1"/>
  <c r="B312" i="10" l="1"/>
  <c r="H312" i="10"/>
  <c r="A313" i="10"/>
  <c r="E312" i="10"/>
  <c r="K312" i="10"/>
  <c r="N311" i="10"/>
  <c r="D311" i="10"/>
  <c r="F311" i="10"/>
  <c r="C311" i="10"/>
  <c r="G311" i="10"/>
  <c r="I311" i="10"/>
  <c r="J311" i="10"/>
  <c r="L311" i="10"/>
  <c r="M311" i="10"/>
  <c r="C297" i="9"/>
  <c r="D297" i="9"/>
  <c r="F297" i="9"/>
  <c r="G297" i="9"/>
  <c r="H297" i="9"/>
  <c r="A299" i="9"/>
  <c r="E298" i="9"/>
  <c r="B298" i="9"/>
  <c r="E316" i="8"/>
  <c r="B316" i="8"/>
  <c r="H316" i="8"/>
  <c r="K316" i="8"/>
  <c r="A317" i="8"/>
  <c r="F315" i="8"/>
  <c r="G315" i="8"/>
  <c r="I315" i="8"/>
  <c r="J315" i="8"/>
  <c r="L315" i="8"/>
  <c r="M315" i="8"/>
  <c r="N315" i="8"/>
  <c r="C315" i="8"/>
  <c r="D315" i="8"/>
  <c r="C287" i="5"/>
  <c r="D287" i="5"/>
  <c r="F287" i="5"/>
  <c r="H287" i="5"/>
  <c r="G287" i="5"/>
  <c r="H165" i="3"/>
  <c r="C165" i="3"/>
  <c r="D165" i="3"/>
  <c r="A167" i="3"/>
  <c r="B166" i="3"/>
  <c r="E166" i="3"/>
  <c r="G165" i="3"/>
  <c r="F165" i="3"/>
  <c r="Q2" i="17"/>
  <c r="O2" i="17"/>
  <c r="M2" i="17"/>
  <c r="D100" i="2"/>
  <c r="G100" i="2"/>
  <c r="C100" i="2"/>
  <c r="F100" i="2"/>
  <c r="I100" i="2"/>
  <c r="K100" i="2"/>
  <c r="B101" i="2"/>
  <c r="J101" i="2" s="1"/>
  <c r="A102" i="2"/>
  <c r="E101" i="2"/>
  <c r="H101" i="2"/>
  <c r="H30" i="17"/>
  <c r="E30" i="17"/>
  <c r="AE108" i="17"/>
  <c r="AE109" i="17"/>
  <c r="AE110" i="17"/>
  <c r="AE111" i="17"/>
  <c r="AE107" i="17"/>
  <c r="D5" i="17"/>
  <c r="C5" i="17"/>
  <c r="B5" i="17"/>
  <c r="H313" i="10" l="1"/>
  <c r="A314" i="10"/>
  <c r="B313" i="10"/>
  <c r="E313" i="10"/>
  <c r="K313" i="10"/>
  <c r="C312" i="10"/>
  <c r="D312" i="10"/>
  <c r="L312" i="10"/>
  <c r="N312" i="10"/>
  <c r="M312" i="10"/>
  <c r="F312" i="10"/>
  <c r="G312" i="10"/>
  <c r="I312" i="10"/>
  <c r="J312" i="10"/>
  <c r="C298" i="9"/>
  <c r="D298" i="9"/>
  <c r="E299" i="9"/>
  <c r="B299" i="9"/>
  <c r="A300" i="9"/>
  <c r="F298" i="9"/>
  <c r="G298" i="9"/>
  <c r="H298" i="9"/>
  <c r="C316" i="8"/>
  <c r="D316" i="8"/>
  <c r="G316" i="8"/>
  <c r="M316" i="8"/>
  <c r="I316" i="8"/>
  <c r="F316" i="8"/>
  <c r="N316" i="8"/>
  <c r="J316" i="8"/>
  <c r="L316" i="8"/>
  <c r="E317" i="8"/>
  <c r="A318" i="8"/>
  <c r="H317" i="8"/>
  <c r="K317" i="8"/>
  <c r="B317" i="8"/>
  <c r="A168" i="3"/>
  <c r="E167" i="3"/>
  <c r="B167" i="3"/>
  <c r="G166" i="3"/>
  <c r="F166" i="3"/>
  <c r="H166" i="3"/>
  <c r="D166" i="3"/>
  <c r="C166" i="3"/>
  <c r="D101" i="2"/>
  <c r="G101" i="2"/>
  <c r="A103" i="2"/>
  <c r="E102" i="2"/>
  <c r="H102" i="2"/>
  <c r="B102" i="2"/>
  <c r="J102" i="2" s="1"/>
  <c r="C101" i="2"/>
  <c r="K101" i="2"/>
  <c r="F101" i="2"/>
  <c r="I101" i="2"/>
  <c r="E27" i="17"/>
  <c r="H28" i="17"/>
  <c r="E29" i="17"/>
  <c r="H29" i="17"/>
  <c r="H24" i="17"/>
  <c r="E26" i="17"/>
  <c r="H27" i="17"/>
  <c r="E28" i="17"/>
  <c r="H20" i="17"/>
  <c r="H26" i="17"/>
  <c r="E22" i="17"/>
  <c r="E21" i="17"/>
  <c r="E23" i="17"/>
  <c r="E24" i="17"/>
  <c r="H23" i="17"/>
  <c r="H25" i="17"/>
  <c r="E25" i="17"/>
  <c r="E20" i="17"/>
  <c r="E18" i="17"/>
  <c r="H17" i="17"/>
  <c r="H18" i="17"/>
  <c r="H14" i="17"/>
  <c r="J30" i="17" s="1"/>
  <c r="H16" i="17"/>
  <c r="H22" i="17"/>
  <c r="H21" i="17"/>
  <c r="C15" i="17"/>
  <c r="D15" i="17"/>
  <c r="E14" i="17"/>
  <c r="G30" i="17" s="1"/>
  <c r="E19" i="17"/>
  <c r="H19" i="17"/>
  <c r="E17" i="17"/>
  <c r="E16" i="17"/>
  <c r="E15" i="17"/>
  <c r="H15" i="17"/>
  <c r="E314" i="10" l="1"/>
  <c r="B314" i="10"/>
  <c r="H314" i="10"/>
  <c r="K314" i="10"/>
  <c r="A315" i="10"/>
  <c r="F313" i="10"/>
  <c r="G313" i="10"/>
  <c r="J313" i="10"/>
  <c r="L313" i="10"/>
  <c r="N313" i="10"/>
  <c r="C313" i="10"/>
  <c r="D313" i="10"/>
  <c r="I313" i="10"/>
  <c r="M313" i="10"/>
  <c r="B300" i="9"/>
  <c r="E300" i="9"/>
  <c r="A301" i="9"/>
  <c r="C299" i="9"/>
  <c r="D299" i="9"/>
  <c r="F299" i="9"/>
  <c r="G299" i="9"/>
  <c r="H299" i="9"/>
  <c r="F317" i="8"/>
  <c r="G317" i="8"/>
  <c r="N317" i="8"/>
  <c r="C317" i="8"/>
  <c r="D317" i="8"/>
  <c r="I317" i="8"/>
  <c r="L317" i="8"/>
  <c r="J317" i="8"/>
  <c r="M317" i="8"/>
  <c r="B318" i="8"/>
  <c r="E318" i="8"/>
  <c r="A319" i="8"/>
  <c r="H318" i="8"/>
  <c r="K318" i="8"/>
  <c r="C167" i="3"/>
  <c r="D167" i="3"/>
  <c r="H167" i="3"/>
  <c r="G167" i="3"/>
  <c r="F167" i="3"/>
  <c r="B168" i="3"/>
  <c r="E168" i="3"/>
  <c r="A169" i="3"/>
  <c r="D102" i="2"/>
  <c r="G102" i="2"/>
  <c r="I102" i="2"/>
  <c r="K102" i="2"/>
  <c r="C102" i="2"/>
  <c r="F102" i="2"/>
  <c r="A104" i="2"/>
  <c r="B103" i="2"/>
  <c r="J103" i="2" s="1"/>
  <c r="E103" i="2"/>
  <c r="H103" i="2"/>
  <c r="F30" i="17"/>
  <c r="I30" i="17"/>
  <c r="G29" i="17"/>
  <c r="I29" i="17"/>
  <c r="I28" i="17"/>
  <c r="J29" i="17"/>
  <c r="F29" i="17"/>
  <c r="I22" i="17"/>
  <c r="F26" i="17"/>
  <c r="F19" i="17"/>
  <c r="F16" i="17"/>
  <c r="F17" i="17"/>
  <c r="I16" i="17"/>
  <c r="I19" i="17"/>
  <c r="I21" i="17"/>
  <c r="J18" i="17"/>
  <c r="J20" i="17"/>
  <c r="J27" i="17"/>
  <c r="J16" i="17"/>
  <c r="J21" i="17"/>
  <c r="J22" i="17"/>
  <c r="J28" i="17"/>
  <c r="J17" i="17"/>
  <c r="J19" i="17"/>
  <c r="J23" i="17"/>
  <c r="J24" i="17"/>
  <c r="J25" i="17"/>
  <c r="J26" i="17"/>
  <c r="I17" i="17"/>
  <c r="I23" i="17"/>
  <c r="I20" i="17"/>
  <c r="I18" i="17"/>
  <c r="I25" i="17"/>
  <c r="I26" i="17"/>
  <c r="I27" i="17"/>
  <c r="I24" i="17"/>
  <c r="F18" i="17"/>
  <c r="F25" i="17"/>
  <c r="F24" i="17"/>
  <c r="F23" i="17"/>
  <c r="F21" i="17"/>
  <c r="F22" i="17"/>
  <c r="F28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F20" i="17"/>
  <c r="F27" i="17"/>
  <c r="J15" i="17"/>
  <c r="I15" i="17"/>
  <c r="F15" i="17"/>
  <c r="G15" i="17"/>
  <c r="B315" i="10" l="1"/>
  <c r="E315" i="10"/>
  <c r="K315" i="10"/>
  <c r="H315" i="10"/>
  <c r="A316" i="10"/>
  <c r="D314" i="10"/>
  <c r="F314" i="10"/>
  <c r="G314" i="10"/>
  <c r="C314" i="10"/>
  <c r="I314" i="10"/>
  <c r="J314" i="10"/>
  <c r="L314" i="10"/>
  <c r="M314" i="10"/>
  <c r="N314" i="10"/>
  <c r="E301" i="9"/>
  <c r="A302" i="9"/>
  <c r="B301" i="9"/>
  <c r="H300" i="9"/>
  <c r="F300" i="9"/>
  <c r="G300" i="9"/>
  <c r="C300" i="9"/>
  <c r="D300" i="9"/>
  <c r="K319" i="8"/>
  <c r="E319" i="8"/>
  <c r="A320" i="8"/>
  <c r="B319" i="8"/>
  <c r="H319" i="8"/>
  <c r="I318" i="8"/>
  <c r="G318" i="8"/>
  <c r="C318" i="8"/>
  <c r="F318" i="8"/>
  <c r="D318" i="8"/>
  <c r="M318" i="8"/>
  <c r="N318" i="8"/>
  <c r="J318" i="8"/>
  <c r="L318" i="8"/>
  <c r="G168" i="3"/>
  <c r="F168" i="3"/>
  <c r="C168" i="3"/>
  <c r="H168" i="3"/>
  <c r="D168" i="3"/>
  <c r="A170" i="3"/>
  <c r="B169" i="3"/>
  <c r="E169" i="3"/>
  <c r="D103" i="2"/>
  <c r="G103" i="2"/>
  <c r="F103" i="2"/>
  <c r="C103" i="2"/>
  <c r="K103" i="2"/>
  <c r="I103" i="2"/>
  <c r="B104" i="2"/>
  <c r="J104" i="2" s="1"/>
  <c r="E104" i="2"/>
  <c r="H104" i="2"/>
  <c r="A105" i="2"/>
  <c r="K30" i="17"/>
  <c r="K29" i="17"/>
  <c r="K27" i="17"/>
  <c r="K28" i="17"/>
  <c r="K26" i="17"/>
  <c r="K24" i="17"/>
  <c r="K25" i="17"/>
  <c r="K23" i="17"/>
  <c r="K18" i="17"/>
  <c r="K20" i="17"/>
  <c r="K17" i="17"/>
  <c r="K22" i="17"/>
  <c r="K21" i="17"/>
  <c r="K15" i="17"/>
  <c r="K16" i="17"/>
  <c r="K19" i="17"/>
  <c r="E11" i="29" a="1"/>
  <c r="L315" i="10" l="1"/>
  <c r="M315" i="10"/>
  <c r="N315" i="10"/>
  <c r="C315" i="10"/>
  <c r="D315" i="10"/>
  <c r="F315" i="10"/>
  <c r="G315" i="10"/>
  <c r="J315" i="10"/>
  <c r="I315" i="10"/>
  <c r="H316" i="10"/>
  <c r="B316" i="10"/>
  <c r="A317" i="10"/>
  <c r="E316" i="10"/>
  <c r="K316" i="10"/>
  <c r="C301" i="9"/>
  <c r="D301" i="9"/>
  <c r="A303" i="9"/>
  <c r="E302" i="9"/>
  <c r="B302" i="9"/>
  <c r="F301" i="9"/>
  <c r="G301" i="9"/>
  <c r="H301" i="9"/>
  <c r="J319" i="8"/>
  <c r="L319" i="8"/>
  <c r="C319" i="8"/>
  <c r="D319" i="8"/>
  <c r="M319" i="8"/>
  <c r="N319" i="8"/>
  <c r="F319" i="8"/>
  <c r="G319" i="8"/>
  <c r="I319" i="8"/>
  <c r="K320" i="8"/>
  <c r="H320" i="8"/>
  <c r="B320" i="8"/>
  <c r="E320" i="8"/>
  <c r="A321" i="8"/>
  <c r="G169" i="3"/>
  <c r="F169" i="3"/>
  <c r="C169" i="3"/>
  <c r="H169" i="3"/>
  <c r="D169" i="3"/>
  <c r="B170" i="3"/>
  <c r="E170" i="3"/>
  <c r="A171" i="3"/>
  <c r="D104" i="2"/>
  <c r="G104" i="2"/>
  <c r="A106" i="2"/>
  <c r="H105" i="2"/>
  <c r="B105" i="2"/>
  <c r="J105" i="2" s="1"/>
  <c r="E105" i="2"/>
  <c r="C104" i="2"/>
  <c r="K104" i="2"/>
  <c r="F104" i="2"/>
  <c r="I104" i="2"/>
  <c r="E11" i="29"/>
  <c r="E317" i="10" l="1"/>
  <c r="K317" i="10"/>
  <c r="A318" i="10"/>
  <c r="B317" i="10"/>
  <c r="H317" i="10"/>
  <c r="I316" i="10"/>
  <c r="D316" i="10"/>
  <c r="M316" i="10"/>
  <c r="N316" i="10"/>
  <c r="F316" i="10"/>
  <c r="C316" i="10"/>
  <c r="L316" i="10"/>
  <c r="G316" i="10"/>
  <c r="J316" i="10"/>
  <c r="E303" i="9"/>
  <c r="A304" i="9"/>
  <c r="B303" i="9"/>
  <c r="C302" i="9"/>
  <c r="D302" i="9"/>
  <c r="F302" i="9"/>
  <c r="G302" i="9"/>
  <c r="H302" i="9"/>
  <c r="A322" i="8"/>
  <c r="B321" i="8"/>
  <c r="K321" i="8"/>
  <c r="E321" i="8"/>
  <c r="H321" i="8"/>
  <c r="L320" i="8"/>
  <c r="I320" i="8"/>
  <c r="J320" i="8"/>
  <c r="M320" i="8"/>
  <c r="F320" i="8"/>
  <c r="G320" i="8"/>
  <c r="N320" i="8"/>
  <c r="C320" i="8"/>
  <c r="D320" i="8"/>
  <c r="E171" i="3"/>
  <c r="A172" i="3"/>
  <c r="B171" i="3"/>
  <c r="C170" i="3"/>
  <c r="H170" i="3"/>
  <c r="D170" i="3"/>
  <c r="G170" i="3"/>
  <c r="F170" i="3"/>
  <c r="D105" i="2"/>
  <c r="G105" i="2"/>
  <c r="I105" i="2"/>
  <c r="C105" i="2"/>
  <c r="K105" i="2"/>
  <c r="F105" i="2"/>
  <c r="A107" i="2"/>
  <c r="B106" i="2"/>
  <c r="J106" i="2" s="1"/>
  <c r="E106" i="2"/>
  <c r="H106" i="2"/>
  <c r="E5" i="10"/>
  <c r="D5" i="10"/>
  <c r="C5" i="10"/>
  <c r="B5" i="10"/>
  <c r="C317" i="10" l="1"/>
  <c r="D317" i="10"/>
  <c r="L317" i="10"/>
  <c r="M317" i="10"/>
  <c r="N317" i="10"/>
  <c r="F317" i="10"/>
  <c r="G317" i="10"/>
  <c r="I317" i="10"/>
  <c r="J317" i="10"/>
  <c r="E318" i="10"/>
  <c r="B318" i="10"/>
  <c r="H318" i="10"/>
  <c r="K318" i="10"/>
  <c r="A319" i="10"/>
  <c r="F303" i="9"/>
  <c r="G303" i="9"/>
  <c r="H303" i="9"/>
  <c r="D303" i="9"/>
  <c r="C303" i="9"/>
  <c r="A305" i="9"/>
  <c r="B304" i="9"/>
  <c r="E304" i="9"/>
  <c r="N321" i="8"/>
  <c r="C321" i="8"/>
  <c r="D321" i="8"/>
  <c r="I321" i="8"/>
  <c r="J321" i="8"/>
  <c r="F321" i="8"/>
  <c r="L321" i="8"/>
  <c r="M321" i="8"/>
  <c r="G321" i="8"/>
  <c r="B322" i="8"/>
  <c r="E322" i="8"/>
  <c r="H322" i="8"/>
  <c r="K322" i="8"/>
  <c r="A323" i="8"/>
  <c r="H171" i="3"/>
  <c r="C171" i="3"/>
  <c r="D171" i="3"/>
  <c r="E172" i="3"/>
  <c r="A173" i="3"/>
  <c r="B172" i="3"/>
  <c r="G171" i="3"/>
  <c r="F171" i="3"/>
  <c r="D106" i="2"/>
  <c r="G106" i="2"/>
  <c r="C106" i="2"/>
  <c r="K106" i="2"/>
  <c r="F106" i="2"/>
  <c r="I106" i="2"/>
  <c r="B107" i="2"/>
  <c r="J107" i="2" s="1"/>
  <c r="E107" i="2"/>
  <c r="H107" i="2"/>
  <c r="A108" i="2"/>
  <c r="L318" i="10" l="1"/>
  <c r="M318" i="10"/>
  <c r="D318" i="10"/>
  <c r="F318" i="10"/>
  <c r="J318" i="10"/>
  <c r="C318" i="10"/>
  <c r="G318" i="10"/>
  <c r="I318" i="10"/>
  <c r="N318" i="10"/>
  <c r="K319" i="10"/>
  <c r="A320" i="10"/>
  <c r="B319" i="10"/>
  <c r="E319" i="10"/>
  <c r="H319" i="10"/>
  <c r="H304" i="9"/>
  <c r="F304" i="9"/>
  <c r="G304" i="9"/>
  <c r="C304" i="9"/>
  <c r="D304" i="9"/>
  <c r="B305" i="9"/>
  <c r="E305" i="9"/>
  <c r="A306" i="9"/>
  <c r="F322" i="8"/>
  <c r="G322" i="8"/>
  <c r="D322" i="8"/>
  <c r="C322" i="8"/>
  <c r="I322" i="8"/>
  <c r="M322" i="8"/>
  <c r="L322" i="8"/>
  <c r="N322" i="8"/>
  <c r="J322" i="8"/>
  <c r="B323" i="8"/>
  <c r="E323" i="8"/>
  <c r="K323" i="8"/>
  <c r="H323" i="8"/>
  <c r="A324" i="8"/>
  <c r="A174" i="3"/>
  <c r="E173" i="3"/>
  <c r="B173" i="3"/>
  <c r="G172" i="3"/>
  <c r="F172" i="3"/>
  <c r="H172" i="3"/>
  <c r="D172" i="3"/>
  <c r="C172" i="3"/>
  <c r="D107" i="2"/>
  <c r="G107" i="2"/>
  <c r="C107" i="2"/>
  <c r="F107" i="2"/>
  <c r="K107" i="2"/>
  <c r="I107" i="2"/>
  <c r="A109" i="2"/>
  <c r="B108" i="2"/>
  <c r="J108" i="2" s="1"/>
  <c r="H108" i="2"/>
  <c r="E108" i="2"/>
  <c r="K320" i="10" l="1"/>
  <c r="B320" i="10"/>
  <c r="E320" i="10"/>
  <c r="H320" i="10"/>
  <c r="A321" i="10"/>
  <c r="I319" i="10"/>
  <c r="J319" i="10"/>
  <c r="M319" i="10"/>
  <c r="N319" i="10"/>
  <c r="F319" i="10"/>
  <c r="D319" i="10"/>
  <c r="C319" i="10"/>
  <c r="G319" i="10"/>
  <c r="L319" i="10"/>
  <c r="A307" i="9"/>
  <c r="B306" i="9"/>
  <c r="E306" i="9"/>
  <c r="G305" i="9"/>
  <c r="H305" i="9"/>
  <c r="F305" i="9"/>
  <c r="C305" i="9"/>
  <c r="D305" i="9"/>
  <c r="E324" i="8"/>
  <c r="B324" i="8"/>
  <c r="H324" i="8"/>
  <c r="K324" i="8"/>
  <c r="A325" i="8"/>
  <c r="D323" i="8"/>
  <c r="F323" i="8"/>
  <c r="G323" i="8"/>
  <c r="J323" i="8"/>
  <c r="L323" i="8"/>
  <c r="M323" i="8"/>
  <c r="N323" i="8"/>
  <c r="I323" i="8"/>
  <c r="C323" i="8"/>
  <c r="G173" i="3"/>
  <c r="F173" i="3"/>
  <c r="D173" i="3"/>
  <c r="H173" i="3"/>
  <c r="C173" i="3"/>
  <c r="E174" i="3"/>
  <c r="A175" i="3"/>
  <c r="B174" i="3"/>
  <c r="D108" i="2"/>
  <c r="G108" i="2"/>
  <c r="A110" i="2"/>
  <c r="B109" i="2"/>
  <c r="J109" i="2" s="1"/>
  <c r="E109" i="2"/>
  <c r="H109" i="2"/>
  <c r="K108" i="2"/>
  <c r="I108" i="2"/>
  <c r="F108" i="2"/>
  <c r="C108" i="2"/>
  <c r="B321" i="10" l="1"/>
  <c r="E321" i="10"/>
  <c r="H321" i="10"/>
  <c r="K321" i="10"/>
  <c r="A322" i="10"/>
  <c r="J320" i="10"/>
  <c r="L320" i="10"/>
  <c r="D320" i="10"/>
  <c r="F320" i="10"/>
  <c r="G320" i="10"/>
  <c r="I320" i="10"/>
  <c r="M320" i="10"/>
  <c r="N320" i="10"/>
  <c r="C320" i="10"/>
  <c r="E307" i="9"/>
  <c r="A308" i="9"/>
  <c r="B307" i="9"/>
  <c r="F306" i="9"/>
  <c r="G306" i="9"/>
  <c r="H306" i="9"/>
  <c r="C306" i="9"/>
  <c r="D306" i="9"/>
  <c r="D324" i="8"/>
  <c r="F324" i="8"/>
  <c r="C324" i="8"/>
  <c r="I324" i="8"/>
  <c r="J324" i="8"/>
  <c r="L324" i="8"/>
  <c r="N324" i="8"/>
  <c r="M324" i="8"/>
  <c r="G324" i="8"/>
  <c r="K325" i="8"/>
  <c r="E325" i="8"/>
  <c r="B325" i="8"/>
  <c r="A326" i="8"/>
  <c r="H325" i="8"/>
  <c r="C174" i="3"/>
  <c r="H174" i="3"/>
  <c r="D174" i="3"/>
  <c r="B175" i="3"/>
  <c r="E175" i="3"/>
  <c r="A176" i="3"/>
  <c r="G174" i="3"/>
  <c r="F174" i="3"/>
  <c r="D109" i="2"/>
  <c r="G109" i="2"/>
  <c r="K109" i="2"/>
  <c r="C109" i="2"/>
  <c r="I109" i="2"/>
  <c r="F109" i="2"/>
  <c r="B110" i="2"/>
  <c r="J110" i="2" s="1"/>
  <c r="E110" i="2"/>
  <c r="H110" i="2"/>
  <c r="A111" i="2"/>
  <c r="C321" i="10" l="1"/>
  <c r="D321" i="10"/>
  <c r="F321" i="10"/>
  <c r="G321" i="10"/>
  <c r="I321" i="10"/>
  <c r="J321" i="10"/>
  <c r="L321" i="10"/>
  <c r="M321" i="10"/>
  <c r="N321" i="10"/>
  <c r="E322" i="10"/>
  <c r="K322" i="10"/>
  <c r="B322" i="10"/>
  <c r="H322" i="10"/>
  <c r="A323" i="10"/>
  <c r="C307" i="9"/>
  <c r="D307" i="9"/>
  <c r="G307" i="9"/>
  <c r="H307" i="9"/>
  <c r="F307" i="9"/>
  <c r="B308" i="9"/>
  <c r="E308" i="9"/>
  <c r="A309" i="9"/>
  <c r="H326" i="8"/>
  <c r="A327" i="8"/>
  <c r="B326" i="8"/>
  <c r="E326" i="8"/>
  <c r="K326" i="8"/>
  <c r="L325" i="8"/>
  <c r="M325" i="8"/>
  <c r="N325" i="8"/>
  <c r="D325" i="8"/>
  <c r="F325" i="8"/>
  <c r="I325" i="8"/>
  <c r="C325" i="8"/>
  <c r="G325" i="8"/>
  <c r="J325" i="8"/>
  <c r="G175" i="3"/>
  <c r="F175" i="3"/>
  <c r="B176" i="3"/>
  <c r="A177" i="3"/>
  <c r="E176" i="3"/>
  <c r="D175" i="3"/>
  <c r="H175" i="3"/>
  <c r="C175" i="3"/>
  <c r="D110" i="2"/>
  <c r="G110" i="2"/>
  <c r="A112" i="2"/>
  <c r="B111" i="2"/>
  <c r="J111" i="2" s="1"/>
  <c r="H111" i="2"/>
  <c r="E111" i="2"/>
  <c r="K110" i="2"/>
  <c r="C110" i="2"/>
  <c r="I110" i="2"/>
  <c r="F110" i="2"/>
  <c r="B323" i="10" l="1"/>
  <c r="H323" i="10"/>
  <c r="E323" i="10"/>
  <c r="A324" i="10"/>
  <c r="K323" i="10"/>
  <c r="F322" i="10"/>
  <c r="G322" i="10"/>
  <c r="I322" i="10"/>
  <c r="J322" i="10"/>
  <c r="C322" i="10"/>
  <c r="D322" i="10"/>
  <c r="N322" i="10"/>
  <c r="M322" i="10"/>
  <c r="L322" i="10"/>
  <c r="H308" i="9"/>
  <c r="F308" i="9"/>
  <c r="G308" i="9"/>
  <c r="A310" i="9"/>
  <c r="B309" i="9"/>
  <c r="E309" i="9"/>
  <c r="C308" i="9"/>
  <c r="D308" i="9"/>
  <c r="I326" i="8"/>
  <c r="J326" i="8"/>
  <c r="C326" i="8"/>
  <c r="L326" i="8"/>
  <c r="M326" i="8"/>
  <c r="N326" i="8"/>
  <c r="F326" i="8"/>
  <c r="G326" i="8"/>
  <c r="D326" i="8"/>
  <c r="A328" i="8"/>
  <c r="H327" i="8"/>
  <c r="K327" i="8"/>
  <c r="B327" i="8"/>
  <c r="E327" i="8"/>
  <c r="G176" i="3"/>
  <c r="F176" i="3"/>
  <c r="E177" i="3"/>
  <c r="A178" i="3"/>
  <c r="B177" i="3"/>
  <c r="D176" i="3"/>
  <c r="H176" i="3"/>
  <c r="C176" i="3"/>
  <c r="D111" i="2"/>
  <c r="G111" i="2"/>
  <c r="C111" i="2"/>
  <c r="K111" i="2"/>
  <c r="F111" i="2"/>
  <c r="I111" i="2"/>
  <c r="H112" i="2"/>
  <c r="A113" i="2"/>
  <c r="E112" i="2"/>
  <c r="B112" i="2"/>
  <c r="J112" i="2" s="1"/>
  <c r="C5" i="9"/>
  <c r="B5" i="9"/>
  <c r="A325" i="10" l="1"/>
  <c r="H324" i="10"/>
  <c r="K324" i="10"/>
  <c r="B324" i="10"/>
  <c r="E324" i="10"/>
  <c r="F323" i="10"/>
  <c r="G323" i="10"/>
  <c r="C323" i="10"/>
  <c r="J323" i="10"/>
  <c r="D323" i="10"/>
  <c r="L323" i="10"/>
  <c r="M323" i="10"/>
  <c r="N323" i="10"/>
  <c r="I323" i="10"/>
  <c r="F309" i="9"/>
  <c r="G309" i="9"/>
  <c r="H309" i="9"/>
  <c r="D309" i="9"/>
  <c r="C309" i="9"/>
  <c r="A311" i="9"/>
  <c r="E310" i="9"/>
  <c r="B310" i="9"/>
  <c r="C327" i="8"/>
  <c r="D327" i="8"/>
  <c r="G327" i="8"/>
  <c r="L327" i="8"/>
  <c r="N327" i="8"/>
  <c r="F327" i="8"/>
  <c r="J327" i="8"/>
  <c r="I327" i="8"/>
  <c r="M327" i="8"/>
  <c r="E328" i="8"/>
  <c r="B328" i="8"/>
  <c r="H328" i="8"/>
  <c r="K328" i="8"/>
  <c r="A329" i="8"/>
  <c r="H177" i="3"/>
  <c r="D177" i="3"/>
  <c r="C177" i="3"/>
  <c r="B178" i="3"/>
  <c r="E178" i="3"/>
  <c r="A179" i="3"/>
  <c r="G177" i="3"/>
  <c r="F177" i="3"/>
  <c r="D112" i="2"/>
  <c r="G112" i="2"/>
  <c r="K112" i="2"/>
  <c r="C112" i="2"/>
  <c r="I112" i="2"/>
  <c r="F112" i="2"/>
  <c r="B113" i="2"/>
  <c r="J113" i="2" s="1"/>
  <c r="E113" i="2"/>
  <c r="A114" i="2"/>
  <c r="H113" i="2"/>
  <c r="N324" i="10" l="1"/>
  <c r="F324" i="10"/>
  <c r="G324" i="10"/>
  <c r="I324" i="10"/>
  <c r="J324" i="10"/>
  <c r="L324" i="10"/>
  <c r="M324" i="10"/>
  <c r="C324" i="10"/>
  <c r="D324" i="10"/>
  <c r="K325" i="10"/>
  <c r="H325" i="10"/>
  <c r="B325" i="10"/>
  <c r="E325" i="10"/>
  <c r="A326" i="10"/>
  <c r="D310" i="9"/>
  <c r="C310" i="9"/>
  <c r="F310" i="9"/>
  <c r="G310" i="9"/>
  <c r="H310" i="9"/>
  <c r="E311" i="9"/>
  <c r="A312" i="9"/>
  <c r="B311" i="9"/>
  <c r="K329" i="8"/>
  <c r="A330" i="8"/>
  <c r="B329" i="8"/>
  <c r="H329" i="8"/>
  <c r="E329" i="8"/>
  <c r="L328" i="8"/>
  <c r="M328" i="8"/>
  <c r="N328" i="8"/>
  <c r="D328" i="8"/>
  <c r="F328" i="8"/>
  <c r="G328" i="8"/>
  <c r="J328" i="8"/>
  <c r="C328" i="8"/>
  <c r="I328" i="8"/>
  <c r="G178" i="3"/>
  <c r="F178" i="3"/>
  <c r="D178" i="3"/>
  <c r="H178" i="3"/>
  <c r="C178" i="3"/>
  <c r="E179" i="3"/>
  <c r="A180" i="3"/>
  <c r="B179" i="3"/>
  <c r="D113" i="2"/>
  <c r="G113" i="2"/>
  <c r="H114" i="2"/>
  <c r="B114" i="2"/>
  <c r="J114" i="2" s="1"/>
  <c r="A115" i="2"/>
  <c r="E114" i="2"/>
  <c r="C113" i="2"/>
  <c r="F113" i="2"/>
  <c r="K113" i="2"/>
  <c r="I113" i="2"/>
  <c r="E5" i="8"/>
  <c r="D5" i="8"/>
  <c r="C5" i="8"/>
  <c r="B326" i="10" l="1"/>
  <c r="A327" i="10"/>
  <c r="K326" i="10"/>
  <c r="E326" i="10"/>
  <c r="H326" i="10"/>
  <c r="J325" i="10"/>
  <c r="I325" i="10"/>
  <c r="D325" i="10"/>
  <c r="F325" i="10"/>
  <c r="C325" i="10"/>
  <c r="G325" i="10"/>
  <c r="L325" i="10"/>
  <c r="M325" i="10"/>
  <c r="N325" i="10"/>
  <c r="C311" i="9"/>
  <c r="D311" i="9"/>
  <c r="B312" i="9"/>
  <c r="E312" i="9"/>
  <c r="A313" i="9"/>
  <c r="F311" i="9"/>
  <c r="G311" i="9"/>
  <c r="H311" i="9"/>
  <c r="J329" i="8"/>
  <c r="L329" i="8"/>
  <c r="M329" i="8"/>
  <c r="D329" i="8"/>
  <c r="F329" i="8"/>
  <c r="G329" i="8"/>
  <c r="N329" i="8"/>
  <c r="C329" i="8"/>
  <c r="I329" i="8"/>
  <c r="K330" i="8"/>
  <c r="B330" i="8"/>
  <c r="H330" i="8"/>
  <c r="A331" i="8"/>
  <c r="E330" i="8"/>
  <c r="H179" i="3"/>
  <c r="D179" i="3"/>
  <c r="C179" i="3"/>
  <c r="A181" i="3"/>
  <c r="E180" i="3"/>
  <c r="B180" i="3"/>
  <c r="G179" i="3"/>
  <c r="F179" i="3"/>
  <c r="D114" i="2"/>
  <c r="G114" i="2"/>
  <c r="B115" i="2"/>
  <c r="J115" i="2" s="1"/>
  <c r="E115" i="2"/>
  <c r="H115" i="2"/>
  <c r="A116" i="2"/>
  <c r="K114" i="2"/>
  <c r="I114" i="2"/>
  <c r="C114" i="2"/>
  <c r="F114" i="2"/>
  <c r="B5" i="8"/>
  <c r="A328" i="10" l="1"/>
  <c r="K327" i="10"/>
  <c r="H327" i="10"/>
  <c r="B327" i="10"/>
  <c r="E327" i="10"/>
  <c r="F326" i="10"/>
  <c r="J326" i="10"/>
  <c r="L326" i="10"/>
  <c r="M326" i="10"/>
  <c r="N326" i="10"/>
  <c r="C326" i="10"/>
  <c r="I326" i="10"/>
  <c r="G326" i="10"/>
  <c r="D326" i="10"/>
  <c r="B313" i="9"/>
  <c r="E313" i="9"/>
  <c r="A314" i="9"/>
  <c r="G312" i="9"/>
  <c r="F312" i="9"/>
  <c r="H312" i="9"/>
  <c r="C312" i="9"/>
  <c r="D312" i="9"/>
  <c r="B331" i="8"/>
  <c r="H331" i="8"/>
  <c r="E331" i="8"/>
  <c r="K331" i="8"/>
  <c r="A332" i="8"/>
  <c r="L330" i="8"/>
  <c r="M330" i="8"/>
  <c r="N330" i="8"/>
  <c r="I330" i="8"/>
  <c r="F330" i="8"/>
  <c r="G330" i="8"/>
  <c r="J330" i="8"/>
  <c r="C330" i="8"/>
  <c r="D330" i="8"/>
  <c r="F180" i="3"/>
  <c r="G180" i="3"/>
  <c r="B181" i="3"/>
  <c r="A182" i="3"/>
  <c r="E181" i="3"/>
  <c r="H180" i="3"/>
  <c r="D180" i="3"/>
  <c r="C180" i="3"/>
  <c r="D115" i="2"/>
  <c r="G115" i="2"/>
  <c r="B116" i="2"/>
  <c r="J116" i="2" s="1"/>
  <c r="E116" i="2"/>
  <c r="H116" i="2"/>
  <c r="A117" i="2"/>
  <c r="I115" i="2"/>
  <c r="F115" i="2"/>
  <c r="C115" i="2"/>
  <c r="K115" i="2"/>
  <c r="C5" i="5"/>
  <c r="B5" i="5"/>
  <c r="N327" i="10" l="1"/>
  <c r="I327" i="10"/>
  <c r="J327" i="10"/>
  <c r="M327" i="10"/>
  <c r="G327" i="10"/>
  <c r="L327" i="10"/>
  <c r="C327" i="10"/>
  <c r="D327" i="10"/>
  <c r="F327" i="10"/>
  <c r="B328" i="10"/>
  <c r="H328" i="10"/>
  <c r="E328" i="10"/>
  <c r="K328" i="10"/>
  <c r="A329" i="10"/>
  <c r="A315" i="9"/>
  <c r="B314" i="9"/>
  <c r="E314" i="9"/>
  <c r="F313" i="9"/>
  <c r="G313" i="9"/>
  <c r="H313" i="9"/>
  <c r="C313" i="9"/>
  <c r="D313" i="9"/>
  <c r="H332" i="8"/>
  <c r="K332" i="8"/>
  <c r="E332" i="8"/>
  <c r="A333" i="8"/>
  <c r="B332" i="8"/>
  <c r="C331" i="8"/>
  <c r="D331" i="8"/>
  <c r="F331" i="8"/>
  <c r="I331" i="8"/>
  <c r="J331" i="8"/>
  <c r="N331" i="8"/>
  <c r="G331" i="8"/>
  <c r="L331" i="8"/>
  <c r="M331" i="8"/>
  <c r="G181" i="3"/>
  <c r="F181" i="3"/>
  <c r="B182" i="3"/>
  <c r="A183" i="3"/>
  <c r="E182" i="3"/>
  <c r="D181" i="3"/>
  <c r="H181" i="3"/>
  <c r="C181" i="3"/>
  <c r="D116" i="2"/>
  <c r="G116" i="2"/>
  <c r="H117" i="2"/>
  <c r="B117" i="2"/>
  <c r="J117" i="2" s="1"/>
  <c r="A118" i="2"/>
  <c r="E117" i="2"/>
  <c r="C116" i="2"/>
  <c r="F116" i="2"/>
  <c r="I116" i="2"/>
  <c r="K116" i="2"/>
  <c r="B329" i="10" l="1"/>
  <c r="K329" i="10"/>
  <c r="E329" i="10"/>
  <c r="H329" i="10"/>
  <c r="A330" i="10"/>
  <c r="C328" i="10"/>
  <c r="D328" i="10"/>
  <c r="F328" i="10"/>
  <c r="G328" i="10"/>
  <c r="I328" i="10"/>
  <c r="J328" i="10"/>
  <c r="L328" i="10"/>
  <c r="M328" i="10"/>
  <c r="N328" i="10"/>
  <c r="G314" i="9"/>
  <c r="H314" i="9"/>
  <c r="F314" i="9"/>
  <c r="C314" i="9"/>
  <c r="D314" i="9"/>
  <c r="E315" i="9"/>
  <c r="B315" i="9"/>
  <c r="A316" i="9"/>
  <c r="I332" i="8"/>
  <c r="J332" i="8"/>
  <c r="M332" i="8"/>
  <c r="N332" i="8"/>
  <c r="F332" i="8"/>
  <c r="G332" i="8"/>
  <c r="L332" i="8"/>
  <c r="C332" i="8"/>
  <c r="D332" i="8"/>
  <c r="H333" i="8"/>
  <c r="E333" i="8"/>
  <c r="B333" i="8"/>
  <c r="K333" i="8"/>
  <c r="A334" i="8"/>
  <c r="G182" i="3"/>
  <c r="F182" i="3"/>
  <c r="C182" i="3"/>
  <c r="D182" i="3"/>
  <c r="H182" i="3"/>
  <c r="B183" i="3"/>
  <c r="E183" i="3"/>
  <c r="A184" i="3"/>
  <c r="D117" i="2"/>
  <c r="G117" i="2"/>
  <c r="K117" i="2"/>
  <c r="C117" i="2"/>
  <c r="F117" i="2"/>
  <c r="I117" i="2"/>
  <c r="H118" i="2"/>
  <c r="E118" i="2"/>
  <c r="A119" i="2"/>
  <c r="B118" i="2"/>
  <c r="J118" i="2" s="1"/>
  <c r="C5" i="3"/>
  <c r="E5" i="29" a="1"/>
  <c r="E330" i="10" l="1"/>
  <c r="H330" i="10"/>
  <c r="A331" i="10"/>
  <c r="K330" i="10"/>
  <c r="B330" i="10"/>
  <c r="C329" i="10"/>
  <c r="G329" i="10"/>
  <c r="F329" i="10"/>
  <c r="D329" i="10"/>
  <c r="I329" i="10"/>
  <c r="J329" i="10"/>
  <c r="N329" i="10"/>
  <c r="M329" i="10"/>
  <c r="L329" i="10"/>
  <c r="E316" i="9"/>
  <c r="B316" i="9"/>
  <c r="A317" i="9"/>
  <c r="C315" i="9"/>
  <c r="D315" i="9"/>
  <c r="F315" i="9"/>
  <c r="G315" i="9"/>
  <c r="H315" i="9"/>
  <c r="F333" i="8"/>
  <c r="G333" i="8"/>
  <c r="D333" i="8"/>
  <c r="I333" i="8"/>
  <c r="J333" i="8"/>
  <c r="M333" i="8"/>
  <c r="C333" i="8"/>
  <c r="L333" i="8"/>
  <c r="N333" i="8"/>
  <c r="H334" i="8"/>
  <c r="B334" i="8"/>
  <c r="E334" i="8"/>
  <c r="K334" i="8"/>
  <c r="A335" i="8"/>
  <c r="G183" i="3"/>
  <c r="F183" i="3"/>
  <c r="H183" i="3"/>
  <c r="D183" i="3"/>
  <c r="C183" i="3"/>
  <c r="E184" i="3"/>
  <c r="A185" i="3"/>
  <c r="B184" i="3"/>
  <c r="D118" i="2"/>
  <c r="G118" i="2"/>
  <c r="I118" i="2"/>
  <c r="C118" i="2"/>
  <c r="F118" i="2"/>
  <c r="K118" i="2"/>
  <c r="H119" i="2"/>
  <c r="B119" i="2"/>
  <c r="J119" i="2" s="1"/>
  <c r="A120" i="2"/>
  <c r="E119" i="2"/>
  <c r="E5" i="29"/>
  <c r="B5" i="3"/>
  <c r="D330" i="10" l="1"/>
  <c r="I330" i="10"/>
  <c r="N330" i="10"/>
  <c r="F330" i="10"/>
  <c r="G330" i="10"/>
  <c r="J330" i="10"/>
  <c r="L330" i="10"/>
  <c r="M330" i="10"/>
  <c r="C330" i="10"/>
  <c r="E331" i="10"/>
  <c r="H331" i="10"/>
  <c r="K331" i="10"/>
  <c r="A332" i="10"/>
  <c r="B331" i="10"/>
  <c r="B317" i="9"/>
  <c r="E317" i="9"/>
  <c r="A318" i="9"/>
  <c r="C316" i="9"/>
  <c r="D316" i="9"/>
  <c r="F316" i="9"/>
  <c r="G316" i="9"/>
  <c r="H316" i="9"/>
  <c r="K335" i="8"/>
  <c r="A336" i="8"/>
  <c r="H335" i="8"/>
  <c r="E335" i="8"/>
  <c r="B335" i="8"/>
  <c r="F334" i="8"/>
  <c r="G334" i="8"/>
  <c r="L334" i="8"/>
  <c r="M334" i="8"/>
  <c r="D334" i="8"/>
  <c r="C334" i="8"/>
  <c r="N334" i="8"/>
  <c r="I334" i="8"/>
  <c r="J334" i="8"/>
  <c r="F184" i="3"/>
  <c r="G184" i="3"/>
  <c r="E185" i="3"/>
  <c r="A186" i="3"/>
  <c r="B185" i="3"/>
  <c r="D184" i="3"/>
  <c r="H184" i="3"/>
  <c r="C184" i="3"/>
  <c r="D119" i="2"/>
  <c r="G119" i="2"/>
  <c r="H120" i="2"/>
  <c r="B120" i="2"/>
  <c r="J120" i="2" s="1"/>
  <c r="E120" i="2"/>
  <c r="A121" i="2"/>
  <c r="F119" i="2"/>
  <c r="K119" i="2"/>
  <c r="C119" i="2"/>
  <c r="I119" i="2"/>
  <c r="H332" i="10" l="1"/>
  <c r="A333" i="10"/>
  <c r="B332" i="10"/>
  <c r="E332" i="10"/>
  <c r="K332" i="10"/>
  <c r="F331" i="10"/>
  <c r="G331" i="10"/>
  <c r="I331" i="10"/>
  <c r="J331" i="10"/>
  <c r="L331" i="10"/>
  <c r="M331" i="10"/>
  <c r="N331" i="10"/>
  <c r="C331" i="10"/>
  <c r="D331" i="10"/>
  <c r="A319" i="9"/>
  <c r="B318" i="9"/>
  <c r="E318" i="9"/>
  <c r="F317" i="9"/>
  <c r="G317" i="9"/>
  <c r="H317" i="9"/>
  <c r="C317" i="9"/>
  <c r="D317" i="9"/>
  <c r="J335" i="8"/>
  <c r="L335" i="8"/>
  <c r="N335" i="8"/>
  <c r="F335" i="8"/>
  <c r="G335" i="8"/>
  <c r="I335" i="8"/>
  <c r="M335" i="8"/>
  <c r="C335" i="8"/>
  <c r="D335" i="8"/>
  <c r="B336" i="8"/>
  <c r="E336" i="8"/>
  <c r="A337" i="8"/>
  <c r="H336" i="8"/>
  <c r="K336" i="8"/>
  <c r="D185" i="3"/>
  <c r="H185" i="3"/>
  <c r="C185" i="3"/>
  <c r="F185" i="3"/>
  <c r="G185" i="3"/>
  <c r="A187" i="3"/>
  <c r="E186" i="3"/>
  <c r="B186" i="3"/>
  <c r="D120" i="2"/>
  <c r="G120" i="2"/>
  <c r="H121" i="2"/>
  <c r="A122" i="2"/>
  <c r="E121" i="2"/>
  <c r="B121" i="2"/>
  <c r="J121" i="2" s="1"/>
  <c r="K120" i="2"/>
  <c r="I120" i="2"/>
  <c r="C120" i="2"/>
  <c r="F120" i="2"/>
  <c r="I332" i="10" l="1"/>
  <c r="N332" i="10"/>
  <c r="C332" i="10"/>
  <c r="D332" i="10"/>
  <c r="J332" i="10"/>
  <c r="F332" i="10"/>
  <c r="G332" i="10"/>
  <c r="L332" i="10"/>
  <c r="M332" i="10"/>
  <c r="E333" i="10"/>
  <c r="H333" i="10"/>
  <c r="B333" i="10"/>
  <c r="K333" i="10"/>
  <c r="A334" i="10"/>
  <c r="F318" i="9"/>
  <c r="G318" i="9"/>
  <c r="H318" i="9"/>
  <c r="C318" i="9"/>
  <c r="D318" i="9"/>
  <c r="E319" i="9"/>
  <c r="B319" i="9"/>
  <c r="A320" i="9"/>
  <c r="A338" i="8"/>
  <c r="E337" i="8"/>
  <c r="B337" i="8"/>
  <c r="K337" i="8"/>
  <c r="H337" i="8"/>
  <c r="C336" i="8"/>
  <c r="F336" i="8"/>
  <c r="D336" i="8"/>
  <c r="L336" i="8"/>
  <c r="M336" i="8"/>
  <c r="N336" i="8"/>
  <c r="G336" i="8"/>
  <c r="I336" i="8"/>
  <c r="J336" i="8"/>
  <c r="A188" i="3"/>
  <c r="E187" i="3"/>
  <c r="B187" i="3"/>
  <c r="G186" i="3"/>
  <c r="F186" i="3"/>
  <c r="C186" i="3"/>
  <c r="D186" i="3"/>
  <c r="H186" i="3"/>
  <c r="D121" i="2"/>
  <c r="G121" i="2"/>
  <c r="F121" i="2"/>
  <c r="I121" i="2"/>
  <c r="K121" i="2"/>
  <c r="C121" i="2"/>
  <c r="A123" i="2"/>
  <c r="H122" i="2"/>
  <c r="E122" i="2"/>
  <c r="B122" i="2"/>
  <c r="J122" i="2" s="1"/>
  <c r="D5" i="2"/>
  <c r="C5" i="2"/>
  <c r="B5" i="2"/>
  <c r="H334" i="10" l="1"/>
  <c r="K334" i="10"/>
  <c r="A335" i="10"/>
  <c r="B334" i="10"/>
  <c r="E334" i="10"/>
  <c r="F333" i="10"/>
  <c r="C333" i="10"/>
  <c r="D333" i="10"/>
  <c r="I333" i="10"/>
  <c r="J333" i="10"/>
  <c r="L333" i="10"/>
  <c r="M333" i="10"/>
  <c r="N333" i="10"/>
  <c r="G333" i="10"/>
  <c r="F319" i="9"/>
  <c r="G319" i="9"/>
  <c r="H319" i="9"/>
  <c r="E320" i="9"/>
  <c r="A321" i="9"/>
  <c r="B320" i="9"/>
  <c r="D319" i="9"/>
  <c r="C319" i="9"/>
  <c r="N337" i="8"/>
  <c r="D337" i="8"/>
  <c r="F337" i="8"/>
  <c r="G337" i="8"/>
  <c r="C337" i="8"/>
  <c r="J337" i="8"/>
  <c r="I337" i="8"/>
  <c r="L337" i="8"/>
  <c r="M337" i="8"/>
  <c r="B338" i="8"/>
  <c r="H338" i="8"/>
  <c r="K338" i="8"/>
  <c r="A339" i="8"/>
  <c r="E338" i="8"/>
  <c r="D187" i="3"/>
  <c r="C187" i="3"/>
  <c r="H187" i="3"/>
  <c r="G187" i="3"/>
  <c r="F187" i="3"/>
  <c r="A189" i="3"/>
  <c r="E188" i="3"/>
  <c r="B188" i="3"/>
  <c r="D122" i="2"/>
  <c r="G122" i="2"/>
  <c r="B123" i="2"/>
  <c r="J123" i="2" s="1"/>
  <c r="H123" i="2"/>
  <c r="E123" i="2"/>
  <c r="A124" i="2"/>
  <c r="K122" i="2"/>
  <c r="I122" i="2"/>
  <c r="F122" i="2"/>
  <c r="C122" i="2"/>
  <c r="L334" i="10" l="1"/>
  <c r="M334" i="10"/>
  <c r="F334" i="10"/>
  <c r="G334" i="10"/>
  <c r="I334" i="10"/>
  <c r="J334" i="10"/>
  <c r="N334" i="10"/>
  <c r="C334" i="10"/>
  <c r="D334" i="10"/>
  <c r="A336" i="10"/>
  <c r="B335" i="10"/>
  <c r="E335" i="10"/>
  <c r="H335" i="10"/>
  <c r="K335" i="10"/>
  <c r="C320" i="9"/>
  <c r="D320" i="9"/>
  <c r="E321" i="9"/>
  <c r="A322" i="9"/>
  <c r="B321" i="9"/>
  <c r="F320" i="9"/>
  <c r="G320" i="9"/>
  <c r="H320" i="9"/>
  <c r="E339" i="8"/>
  <c r="H339" i="8"/>
  <c r="A340" i="8"/>
  <c r="K339" i="8"/>
  <c r="B339" i="8"/>
  <c r="G338" i="8"/>
  <c r="I338" i="8"/>
  <c r="J338" i="8"/>
  <c r="M338" i="8"/>
  <c r="L338" i="8"/>
  <c r="N338" i="8"/>
  <c r="D338" i="8"/>
  <c r="C338" i="8"/>
  <c r="F338" i="8"/>
  <c r="G188" i="3"/>
  <c r="F188" i="3"/>
  <c r="B189" i="3"/>
  <c r="E189" i="3"/>
  <c r="A190" i="3"/>
  <c r="D188" i="3"/>
  <c r="C188" i="3"/>
  <c r="H188" i="3"/>
  <c r="D123" i="2"/>
  <c r="G123" i="2"/>
  <c r="E124" i="2"/>
  <c r="B124" i="2"/>
  <c r="J124" i="2" s="1"/>
  <c r="A125" i="2"/>
  <c r="H124" i="2"/>
  <c r="C123" i="2"/>
  <c r="F123" i="2"/>
  <c r="I123" i="2"/>
  <c r="K123" i="2"/>
  <c r="F335" i="10" l="1"/>
  <c r="G335" i="10"/>
  <c r="L335" i="10"/>
  <c r="M335" i="10"/>
  <c r="N335" i="10"/>
  <c r="C335" i="10"/>
  <c r="D335" i="10"/>
  <c r="I335" i="10"/>
  <c r="J335" i="10"/>
  <c r="E336" i="10"/>
  <c r="B336" i="10"/>
  <c r="H336" i="10"/>
  <c r="A337" i="10"/>
  <c r="K336" i="10"/>
  <c r="F321" i="9"/>
  <c r="G321" i="9"/>
  <c r="H321" i="9"/>
  <c r="C321" i="9"/>
  <c r="D321" i="9"/>
  <c r="A323" i="9"/>
  <c r="E322" i="9"/>
  <c r="B322" i="9"/>
  <c r="C339" i="8"/>
  <c r="D339" i="8"/>
  <c r="F339" i="8"/>
  <c r="G339" i="8"/>
  <c r="J339" i="8"/>
  <c r="L339" i="8"/>
  <c r="I339" i="8"/>
  <c r="N339" i="8"/>
  <c r="M339" i="8"/>
  <c r="E340" i="8"/>
  <c r="A341" i="8"/>
  <c r="B340" i="8"/>
  <c r="K340" i="8"/>
  <c r="H340" i="8"/>
  <c r="G189" i="3"/>
  <c r="F189" i="3"/>
  <c r="C189" i="3"/>
  <c r="D189" i="3"/>
  <c r="H189" i="3"/>
  <c r="B190" i="3"/>
  <c r="E190" i="3"/>
  <c r="A191" i="3"/>
  <c r="D124" i="2"/>
  <c r="G124" i="2"/>
  <c r="E125" i="2"/>
  <c r="B125" i="2"/>
  <c r="J125" i="2" s="1"/>
  <c r="A126" i="2"/>
  <c r="H125" i="2"/>
  <c r="F124" i="2"/>
  <c r="I124" i="2"/>
  <c r="C124" i="2"/>
  <c r="K124" i="2"/>
  <c r="C336" i="10" l="1"/>
  <c r="D336" i="10"/>
  <c r="F336" i="10"/>
  <c r="J336" i="10"/>
  <c r="G336" i="10"/>
  <c r="I336" i="10"/>
  <c r="M336" i="10"/>
  <c r="N336" i="10"/>
  <c r="L336" i="10"/>
  <c r="B337" i="10"/>
  <c r="K337" i="10"/>
  <c r="A338" i="10"/>
  <c r="E337" i="10"/>
  <c r="H337" i="10"/>
  <c r="G322" i="9"/>
  <c r="H322" i="9"/>
  <c r="F322" i="9"/>
  <c r="C322" i="9"/>
  <c r="D322" i="9"/>
  <c r="E323" i="9"/>
  <c r="B323" i="9"/>
  <c r="A324" i="9"/>
  <c r="D340" i="8"/>
  <c r="F340" i="8"/>
  <c r="N340" i="8"/>
  <c r="C340" i="8"/>
  <c r="G340" i="8"/>
  <c r="L340" i="8"/>
  <c r="M340" i="8"/>
  <c r="I340" i="8"/>
  <c r="J340" i="8"/>
  <c r="B341" i="8"/>
  <c r="K341" i="8"/>
  <c r="A342" i="8"/>
  <c r="E341" i="8"/>
  <c r="H341" i="8"/>
  <c r="C190" i="3"/>
  <c r="D190" i="3"/>
  <c r="H190" i="3"/>
  <c r="G190" i="3"/>
  <c r="F190" i="3"/>
  <c r="B191" i="3"/>
  <c r="A192" i="3"/>
  <c r="E191" i="3"/>
  <c r="D125" i="2"/>
  <c r="G125" i="2"/>
  <c r="E126" i="2"/>
  <c r="H126" i="2"/>
  <c r="B126" i="2"/>
  <c r="J126" i="2" s="1"/>
  <c r="A127" i="2"/>
  <c r="C125" i="2"/>
  <c r="F125" i="2"/>
  <c r="K125" i="2"/>
  <c r="I125" i="2"/>
  <c r="CJ56" i="24"/>
  <c r="CG45" i="24"/>
  <c r="CJ15" i="24"/>
  <c r="CJ27" i="24"/>
  <c r="CJ55" i="24"/>
  <c r="CG27" i="24"/>
  <c r="CJ33" i="24"/>
  <c r="CG40" i="24"/>
  <c r="CG20" i="24"/>
  <c r="CG44" i="24"/>
  <c r="CJ71" i="24"/>
  <c r="CJ61" i="24"/>
  <c r="CG41" i="24"/>
  <c r="CG23" i="24"/>
  <c r="CG30" i="24"/>
  <c r="CJ24" i="24"/>
  <c r="CJ57" i="24"/>
  <c r="CG37" i="24"/>
  <c r="CG34" i="24"/>
  <c r="CJ70" i="24"/>
  <c r="CJ73" i="24"/>
  <c r="CJ78" i="24"/>
  <c r="CJ53" i="24"/>
  <c r="CJ39" i="24"/>
  <c r="CG42" i="24"/>
  <c r="CJ44" i="24"/>
  <c r="CJ35" i="24"/>
  <c r="CJ45" i="24"/>
  <c r="CG78" i="24"/>
  <c r="CJ16" i="24"/>
  <c r="CG52" i="24"/>
  <c r="CJ48" i="24"/>
  <c r="CG77" i="24"/>
  <c r="CJ65" i="24"/>
  <c r="CG17" i="24"/>
  <c r="CJ14" i="24"/>
  <c r="CG75" i="24"/>
  <c r="CG29" i="24"/>
  <c r="CJ51" i="24"/>
  <c r="CG46" i="24"/>
  <c r="CG25" i="24"/>
  <c r="CJ30" i="24"/>
  <c r="CG35" i="24"/>
  <c r="CG49" i="24"/>
  <c r="CJ62" i="24"/>
  <c r="CJ32" i="24"/>
  <c r="CJ23" i="24"/>
  <c r="CG65" i="24"/>
  <c r="CJ38" i="24"/>
  <c r="CJ36" i="24"/>
  <c r="CG76" i="24"/>
  <c r="CJ79" i="24"/>
  <c r="CJ59" i="24"/>
  <c r="CG70" i="24"/>
  <c r="CJ67" i="24"/>
  <c r="CJ69" i="24"/>
  <c r="CG47" i="24"/>
  <c r="CG21" i="24"/>
  <c r="CJ63" i="24"/>
  <c r="CG56" i="24"/>
  <c r="CJ47" i="24"/>
  <c r="CJ40" i="24"/>
  <c r="CG31" i="24"/>
  <c r="CJ68" i="24"/>
  <c r="CJ77" i="24"/>
  <c r="CG73" i="24"/>
  <c r="CG63" i="24"/>
  <c r="CJ50" i="24"/>
  <c r="CK50" i="24" s="1"/>
  <c r="CJ42" i="24"/>
  <c r="CG33" i="24"/>
  <c r="CG54" i="24"/>
  <c r="CJ58" i="24"/>
  <c r="CJ31" i="24"/>
  <c r="CG71" i="24"/>
  <c r="CJ22" i="24"/>
  <c r="CJ52" i="24"/>
  <c r="CG61" i="24"/>
  <c r="CG32" i="24"/>
  <c r="CJ66" i="24"/>
  <c r="CJ75" i="24"/>
  <c r="CG79" i="24"/>
  <c r="CG48" i="24"/>
  <c r="CG72" i="24"/>
  <c r="CJ43" i="24"/>
  <c r="CJ72" i="24"/>
  <c r="CG62" i="24"/>
  <c r="CG64" i="24"/>
  <c r="CG39" i="24"/>
  <c r="CG43" i="24"/>
  <c r="CJ37" i="24"/>
  <c r="CJ54" i="24"/>
  <c r="CG58" i="24"/>
  <c r="CG28" i="24"/>
  <c r="CG51" i="24"/>
  <c r="CG22" i="24"/>
  <c r="CJ80" i="24"/>
  <c r="CJ28" i="24"/>
  <c r="CJ21" i="24"/>
  <c r="CJ25" i="24"/>
  <c r="CG14" i="24"/>
  <c r="CG38" i="24"/>
  <c r="CG36" i="24"/>
  <c r="CG53" i="24"/>
  <c r="CJ34" i="24"/>
  <c r="CJ26" i="24"/>
  <c r="CG68" i="24"/>
  <c r="CJ76" i="24"/>
  <c r="CG50" i="24"/>
  <c r="CJ17" i="24"/>
  <c r="CJ46" i="24"/>
  <c r="CJ18" i="24"/>
  <c r="CG57" i="24"/>
  <c r="CG19" i="24"/>
  <c r="CG18" i="24"/>
  <c r="CG67" i="24"/>
  <c r="CJ49" i="24"/>
  <c r="CG60" i="24"/>
  <c r="CG15" i="24"/>
  <c r="CJ74" i="24"/>
  <c r="CJ20" i="24"/>
  <c r="CJ64" i="24"/>
  <c r="CG24" i="24"/>
  <c r="CG66" i="24"/>
  <c r="CJ41" i="24"/>
  <c r="CG74" i="24"/>
  <c r="CJ29" i="24"/>
  <c r="CG59" i="24"/>
  <c r="CG55" i="24"/>
  <c r="CJ60" i="24"/>
  <c r="CJ19" i="24"/>
  <c r="CG69" i="24"/>
  <c r="CG26" i="24"/>
  <c r="CG80" i="24"/>
  <c r="CG16" i="24"/>
  <c r="H338" i="10" l="1"/>
  <c r="K338" i="10"/>
  <c r="B338" i="10"/>
  <c r="E338" i="10"/>
  <c r="A339" i="10"/>
  <c r="C337" i="10"/>
  <c r="L337" i="10"/>
  <c r="M337" i="10"/>
  <c r="I337" i="10"/>
  <c r="J337" i="10"/>
  <c r="N337" i="10"/>
  <c r="D337" i="10"/>
  <c r="F337" i="10"/>
  <c r="G337" i="10"/>
  <c r="C323" i="9"/>
  <c r="D323" i="9"/>
  <c r="F323" i="9"/>
  <c r="G323" i="9"/>
  <c r="H323" i="9"/>
  <c r="A325" i="9"/>
  <c r="E324" i="9"/>
  <c r="B324" i="9"/>
  <c r="H342" i="8"/>
  <c r="B342" i="8"/>
  <c r="A343" i="8"/>
  <c r="E342" i="8"/>
  <c r="K342" i="8"/>
  <c r="C341" i="8"/>
  <c r="F341" i="8"/>
  <c r="J341" i="8"/>
  <c r="L341" i="8"/>
  <c r="M341" i="8"/>
  <c r="D341" i="8"/>
  <c r="N341" i="8"/>
  <c r="G341" i="8"/>
  <c r="I341" i="8"/>
  <c r="C191" i="3"/>
  <c r="D191" i="3"/>
  <c r="H191" i="3"/>
  <c r="G191" i="3"/>
  <c r="F191" i="3"/>
  <c r="E192" i="3"/>
  <c r="A193" i="3"/>
  <c r="B192" i="3"/>
  <c r="D126" i="2"/>
  <c r="G126" i="2"/>
  <c r="C126" i="2"/>
  <c r="K126" i="2"/>
  <c r="F126" i="2"/>
  <c r="I126" i="2"/>
  <c r="E127" i="2"/>
  <c r="H127" i="2"/>
  <c r="A128" i="2"/>
  <c r="B127" i="2"/>
  <c r="J127" i="2" s="1"/>
  <c r="CK38" i="24"/>
  <c r="CK75" i="24"/>
  <c r="CK18" i="24"/>
  <c r="CK46" i="24"/>
  <c r="CH79" i="24"/>
  <c r="CH57" i="24"/>
  <c r="CK32" i="24"/>
  <c r="CH19" i="24"/>
  <c r="CK57" i="24"/>
  <c r="CK80" i="24"/>
  <c r="CK68" i="24"/>
  <c r="CK48" i="24"/>
  <c r="CK40" i="24"/>
  <c r="CK47" i="24"/>
  <c r="CK45" i="24"/>
  <c r="CK29" i="24"/>
  <c r="CK16" i="24"/>
  <c r="CK41" i="24"/>
  <c r="CK66" i="24"/>
  <c r="CK23" i="24"/>
  <c r="CK54" i="24"/>
  <c r="CK63" i="24"/>
  <c r="CK35" i="24"/>
  <c r="CK51" i="24"/>
  <c r="CH84" i="24"/>
  <c r="CH85" i="24"/>
  <c r="CK84" i="24"/>
  <c r="CK85" i="24"/>
  <c r="CK33" i="24"/>
  <c r="CK42" i="24"/>
  <c r="CH61" i="24"/>
  <c r="CH50" i="24"/>
  <c r="CM50" i="24" s="1"/>
  <c r="DJ49" i="24" s="1"/>
  <c r="CK61" i="24"/>
  <c r="CH30" i="24"/>
  <c r="CH32" i="24"/>
  <c r="CK17" i="24"/>
  <c r="CK62" i="24"/>
  <c r="CH49" i="24"/>
  <c r="CK26" i="24"/>
  <c r="CK31" i="24"/>
  <c r="CH23" i="24"/>
  <c r="CH41" i="24"/>
  <c r="CK52" i="24"/>
  <c r="CK34" i="24"/>
  <c r="CK58" i="24"/>
  <c r="CK37" i="24"/>
  <c r="CK76" i="24"/>
  <c r="CK22" i="24"/>
  <c r="CK71" i="24"/>
  <c r="CK30" i="24"/>
  <c r="CK83" i="24"/>
  <c r="CH83" i="24"/>
  <c r="CH65" i="24"/>
  <c r="CK24" i="24"/>
  <c r="CH35" i="24"/>
  <c r="CH18" i="24"/>
  <c r="CH48" i="24"/>
  <c r="CK36" i="24"/>
  <c r="CH37" i="24"/>
  <c r="CK44" i="24"/>
  <c r="CK20" i="24"/>
  <c r="CK39" i="24"/>
  <c r="CK78" i="24"/>
  <c r="CK64" i="24"/>
  <c r="CK69" i="24"/>
  <c r="CK74" i="24"/>
  <c r="CK67" i="24"/>
  <c r="CK53" i="24"/>
  <c r="CK55" i="24"/>
  <c r="CH68" i="24"/>
  <c r="CM68" i="24" s="1"/>
  <c r="DJ67" i="24" s="1"/>
  <c r="CH25" i="24"/>
  <c r="CH26" i="24"/>
  <c r="CH55" i="24"/>
  <c r="CH59" i="24"/>
  <c r="CH22" i="24"/>
  <c r="CH31" i="24"/>
  <c r="CH52" i="24"/>
  <c r="CH51" i="24"/>
  <c r="CH74" i="24"/>
  <c r="CH28" i="24"/>
  <c r="CH78" i="24"/>
  <c r="CH58" i="24"/>
  <c r="CH56" i="24"/>
  <c r="CH66" i="24"/>
  <c r="CH24" i="24"/>
  <c r="CH21" i="24"/>
  <c r="CH43" i="24"/>
  <c r="CH47" i="24"/>
  <c r="CH42" i="24"/>
  <c r="CH39" i="24"/>
  <c r="CH64" i="24"/>
  <c r="CH62" i="24"/>
  <c r="CH70" i="24"/>
  <c r="CH44" i="24"/>
  <c r="CH46" i="24"/>
  <c r="CM46" i="24" s="1"/>
  <c r="DJ45" i="24" s="1"/>
  <c r="CH53" i="24"/>
  <c r="CH54" i="24"/>
  <c r="CH20" i="24"/>
  <c r="CH40" i="24"/>
  <c r="CH16" i="24"/>
  <c r="CH36" i="24"/>
  <c r="CH33" i="24"/>
  <c r="CH29" i="24"/>
  <c r="CH80" i="24"/>
  <c r="CH38" i="24"/>
  <c r="CH75" i="24"/>
  <c r="CH71" i="24"/>
  <c r="CH69" i="24"/>
  <c r="CK27" i="24"/>
  <c r="CH60" i="24"/>
  <c r="CK72" i="24"/>
  <c r="CK59" i="24"/>
  <c r="CK73" i="24"/>
  <c r="CK49" i="24"/>
  <c r="CK43" i="24"/>
  <c r="CK79" i="24"/>
  <c r="CK70" i="24"/>
  <c r="CH67" i="24"/>
  <c r="CH72" i="24"/>
  <c r="CH76" i="24"/>
  <c r="CH34" i="24"/>
  <c r="CH27" i="24"/>
  <c r="CH82" i="24"/>
  <c r="CH81" i="24"/>
  <c r="CK82" i="24"/>
  <c r="CK81" i="24"/>
  <c r="CK25" i="24"/>
  <c r="CH63" i="24"/>
  <c r="CH17" i="24"/>
  <c r="CK19" i="24"/>
  <c r="CK21" i="24"/>
  <c r="CH73" i="24"/>
  <c r="CK65" i="24"/>
  <c r="CH45" i="24"/>
  <c r="CK60" i="24"/>
  <c r="CK28" i="24"/>
  <c r="CK77" i="24"/>
  <c r="CH77" i="24"/>
  <c r="CK56" i="24"/>
  <c r="CK15" i="24"/>
  <c r="CH15" i="24"/>
  <c r="B339" i="10" l="1"/>
  <c r="H339" i="10"/>
  <c r="A340" i="10"/>
  <c r="E339" i="10"/>
  <c r="K339" i="10"/>
  <c r="G338" i="10"/>
  <c r="I338" i="10"/>
  <c r="L338" i="10"/>
  <c r="M338" i="10"/>
  <c r="C338" i="10"/>
  <c r="D338" i="10"/>
  <c r="F338" i="10"/>
  <c r="J338" i="10"/>
  <c r="N338" i="10"/>
  <c r="G324" i="9"/>
  <c r="H324" i="9"/>
  <c r="F324" i="9"/>
  <c r="C324" i="9"/>
  <c r="D324" i="9"/>
  <c r="B325" i="9"/>
  <c r="E325" i="9"/>
  <c r="A326" i="9"/>
  <c r="H343" i="8"/>
  <c r="E343" i="8"/>
  <c r="B343" i="8"/>
  <c r="A344" i="8"/>
  <c r="K343" i="8"/>
  <c r="I342" i="8"/>
  <c r="J342" i="8"/>
  <c r="C342" i="8"/>
  <c r="D342" i="8"/>
  <c r="F342" i="8"/>
  <c r="M342" i="8"/>
  <c r="G342" i="8"/>
  <c r="N342" i="8"/>
  <c r="L342" i="8"/>
  <c r="G192" i="3"/>
  <c r="F192" i="3"/>
  <c r="B193" i="3"/>
  <c r="A194" i="3"/>
  <c r="E193" i="3"/>
  <c r="C192" i="3"/>
  <c r="H192" i="3"/>
  <c r="D192" i="3"/>
  <c r="D127" i="2"/>
  <c r="G127" i="2"/>
  <c r="F127" i="2"/>
  <c r="K127" i="2"/>
  <c r="I127" i="2"/>
  <c r="C127" i="2"/>
  <c r="B128" i="2"/>
  <c r="J128" i="2" s="1"/>
  <c r="E128" i="2"/>
  <c r="A129" i="2"/>
  <c r="H128" i="2"/>
  <c r="CM29" i="24"/>
  <c r="DJ28" i="24" s="1"/>
  <c r="CM66" i="24"/>
  <c r="DJ65" i="24" s="1"/>
  <c r="CM83" i="24"/>
  <c r="DJ82" i="24" s="1"/>
  <c r="CM57" i="24"/>
  <c r="DJ56" i="24" s="1"/>
  <c r="CM80" i="24"/>
  <c r="DJ79" i="24" s="1"/>
  <c r="CM32" i="24"/>
  <c r="DJ31" i="24" s="1"/>
  <c r="CM19" i="24"/>
  <c r="DJ18" i="24" s="1"/>
  <c r="CM79" i="24"/>
  <c r="DJ78" i="24" s="1"/>
  <c r="DN79" i="24" s="1"/>
  <c r="DR79" i="24" s="1"/>
  <c r="CM47" i="24"/>
  <c r="DJ46" i="24" s="1"/>
  <c r="DN46" i="24" s="1"/>
  <c r="DR46" i="24" s="1"/>
  <c r="CM75" i="24"/>
  <c r="DJ74" i="24" s="1"/>
  <c r="CM41" i="24"/>
  <c r="DJ40" i="24" s="1"/>
  <c r="CM16" i="24"/>
  <c r="DJ15" i="24" s="1"/>
  <c r="CM55" i="24"/>
  <c r="DJ54" i="24" s="1"/>
  <c r="CM26" i="24"/>
  <c r="DJ25" i="24" s="1"/>
  <c r="CM84" i="24"/>
  <c r="DJ83" i="24" s="1"/>
  <c r="DN83" i="24" s="1"/>
  <c r="DR83" i="24" s="1"/>
  <c r="CM52" i="24"/>
  <c r="DJ51" i="24" s="1"/>
  <c r="CM62" i="24"/>
  <c r="DJ61" i="24" s="1"/>
  <c r="CM34" i="24"/>
  <c r="DJ33" i="24" s="1"/>
  <c r="CM76" i="24"/>
  <c r="DJ75" i="24" s="1"/>
  <c r="CM30" i="24"/>
  <c r="DJ29" i="24" s="1"/>
  <c r="DN29" i="24" s="1"/>
  <c r="DR29" i="24" s="1"/>
  <c r="CM17" i="24"/>
  <c r="DJ16" i="24" s="1"/>
  <c r="CM61" i="24"/>
  <c r="DJ60" i="24" s="1"/>
  <c r="CM53" i="24"/>
  <c r="DJ52" i="24" s="1"/>
  <c r="CM74" i="24"/>
  <c r="DJ73" i="24" s="1"/>
  <c r="CM69" i="24"/>
  <c r="DJ68" i="24" s="1"/>
  <c r="DN68" i="24" s="1"/>
  <c r="DR68" i="24" s="1"/>
  <c r="CM71" i="24"/>
  <c r="DJ70" i="24" s="1"/>
  <c r="CM36" i="24"/>
  <c r="DJ35" i="24" s="1"/>
  <c r="CM20" i="24"/>
  <c r="DJ19" i="24" s="1"/>
  <c r="CM44" i="24"/>
  <c r="DJ43" i="24" s="1"/>
  <c r="CM73" i="24"/>
  <c r="DJ72" i="24" s="1"/>
  <c r="CM67" i="24"/>
  <c r="DJ66" i="24" s="1"/>
  <c r="DN66" i="24" s="1"/>
  <c r="DR66" i="24" s="1"/>
  <c r="CM21" i="24"/>
  <c r="DJ20" i="24" s="1"/>
  <c r="CM24" i="24"/>
  <c r="DJ23" i="24" s="1"/>
  <c r="CM43" i="24"/>
  <c r="DJ42" i="24" s="1"/>
  <c r="CM85" i="24"/>
  <c r="DJ84" i="24" s="1"/>
  <c r="CM59" i="24"/>
  <c r="DJ58" i="24" s="1"/>
  <c r="CM64" i="24"/>
  <c r="DJ63" i="24" s="1"/>
  <c r="CM70" i="24"/>
  <c r="DJ69" i="24" s="1"/>
  <c r="CM25" i="24"/>
  <c r="DJ24" i="24" s="1"/>
  <c r="CM82" i="24"/>
  <c r="DJ81" i="24" s="1"/>
  <c r="DN82" i="24" s="1"/>
  <c r="DR82" i="24" s="1"/>
  <c r="CM51" i="24"/>
  <c r="DJ50" i="24" s="1"/>
  <c r="CM42" i="24"/>
  <c r="DJ41" i="24" s="1"/>
  <c r="CM23" i="24"/>
  <c r="DJ22" i="24" s="1"/>
  <c r="CM60" i="24"/>
  <c r="DJ59" i="24" s="1"/>
  <c r="CM33" i="24"/>
  <c r="DJ32" i="24" s="1"/>
  <c r="CM40" i="24"/>
  <c r="DJ39" i="24" s="1"/>
  <c r="CM72" i="24"/>
  <c r="DJ71" i="24" s="1"/>
  <c r="CM54" i="24"/>
  <c r="DJ53" i="24" s="1"/>
  <c r="CM18" i="24"/>
  <c r="DJ17" i="24" s="1"/>
  <c r="CM65" i="24"/>
  <c r="DJ64" i="24" s="1"/>
  <c r="CM31" i="24"/>
  <c r="DJ30" i="24" s="1"/>
  <c r="CM35" i="24"/>
  <c r="DJ34" i="24" s="1"/>
  <c r="CM38" i="24"/>
  <c r="DJ37" i="24" s="1"/>
  <c r="CM48" i="24"/>
  <c r="DJ47" i="24" s="1"/>
  <c r="CM37" i="24"/>
  <c r="DJ36" i="24" s="1"/>
  <c r="CM81" i="24"/>
  <c r="DJ80" i="24" s="1"/>
  <c r="CM27" i="24"/>
  <c r="DJ26" i="24" s="1"/>
  <c r="CM45" i="24"/>
  <c r="DJ44" i="24" s="1"/>
  <c r="CM77" i="24"/>
  <c r="DJ76" i="24" s="1"/>
  <c r="CM78" i="24"/>
  <c r="DJ77" i="24" s="1"/>
  <c r="DN77" i="24" s="1"/>
  <c r="DR77" i="24" s="1"/>
  <c r="CM58" i="24"/>
  <c r="DJ57" i="24" s="1"/>
  <c r="DN57" i="24" s="1"/>
  <c r="DR57" i="24" s="1"/>
  <c r="CM63" i="24"/>
  <c r="DJ62" i="24" s="1"/>
  <c r="CM56" i="24"/>
  <c r="DJ55" i="24" s="1"/>
  <c r="CM15" i="24"/>
  <c r="DJ14" i="24" s="1"/>
  <c r="DN14" i="24" s="1"/>
  <c r="DR14" i="24" s="1"/>
  <c r="CM22" i="24"/>
  <c r="DJ21" i="24" s="1"/>
  <c r="CM28" i="24"/>
  <c r="DJ27" i="24" s="1"/>
  <c r="CM49" i="24"/>
  <c r="DJ48" i="24" s="1"/>
  <c r="CM39" i="24"/>
  <c r="DJ38" i="24" s="1"/>
  <c r="E340" i="10" l="1"/>
  <c r="A341" i="10"/>
  <c r="K340" i="10"/>
  <c r="B340" i="10"/>
  <c r="H340" i="10"/>
  <c r="F339" i="10"/>
  <c r="G339" i="10"/>
  <c r="L339" i="10"/>
  <c r="N339" i="10"/>
  <c r="M339" i="10"/>
  <c r="C339" i="10"/>
  <c r="D339" i="10"/>
  <c r="I339" i="10"/>
  <c r="J339" i="10"/>
  <c r="C325" i="9"/>
  <c r="D325" i="9"/>
  <c r="A327" i="9"/>
  <c r="E326" i="9"/>
  <c r="B326" i="9"/>
  <c r="F325" i="9"/>
  <c r="G325" i="9"/>
  <c r="H325" i="9"/>
  <c r="H344" i="8"/>
  <c r="K344" i="8"/>
  <c r="B344" i="8"/>
  <c r="E344" i="8"/>
  <c r="A345" i="8"/>
  <c r="G343" i="8"/>
  <c r="I343" i="8"/>
  <c r="J343" i="8"/>
  <c r="M343" i="8"/>
  <c r="C343" i="8"/>
  <c r="D343" i="8"/>
  <c r="N343" i="8"/>
  <c r="F343" i="8"/>
  <c r="L343" i="8"/>
  <c r="G193" i="3"/>
  <c r="F193" i="3"/>
  <c r="A195" i="3"/>
  <c r="B194" i="3"/>
  <c r="E194" i="3"/>
  <c r="H193" i="3"/>
  <c r="C193" i="3"/>
  <c r="D193" i="3"/>
  <c r="D128" i="2"/>
  <c r="G128" i="2"/>
  <c r="H129" i="2"/>
  <c r="E129" i="2"/>
  <c r="A130" i="2"/>
  <c r="B129" i="2"/>
  <c r="J129" i="2" s="1"/>
  <c r="C128" i="2"/>
  <c r="F128" i="2"/>
  <c r="K128" i="2"/>
  <c r="I128" i="2"/>
  <c r="DN19" i="24"/>
  <c r="DR19" i="24" s="1"/>
  <c r="DN32" i="24"/>
  <c r="DR32" i="24" s="1"/>
  <c r="DN18" i="24"/>
  <c r="DR18" i="24" s="1"/>
  <c r="DN40" i="24"/>
  <c r="DR40" i="24" s="1"/>
  <c r="DN16" i="24"/>
  <c r="DR16" i="24" s="1"/>
  <c r="DN47" i="24"/>
  <c r="DR47" i="24" s="1"/>
  <c r="DN75" i="24"/>
  <c r="DR75" i="24" s="1"/>
  <c r="DN62" i="24"/>
  <c r="DR62" i="24" s="1"/>
  <c r="DN34" i="24"/>
  <c r="DR34" i="24" s="1"/>
  <c r="DN84" i="24"/>
  <c r="DR84" i="24" s="1"/>
  <c r="DN26" i="24"/>
  <c r="DR26" i="24" s="1"/>
  <c r="DN55" i="24"/>
  <c r="DR55" i="24" s="1"/>
  <c r="DN54" i="24"/>
  <c r="DR54" i="24" s="1"/>
  <c r="DN76" i="24"/>
  <c r="DR76" i="24" s="1"/>
  <c r="DN52" i="24"/>
  <c r="DR52" i="24" s="1"/>
  <c r="DN51" i="24"/>
  <c r="DR51" i="24" s="1"/>
  <c r="DN44" i="24"/>
  <c r="DR44" i="24" s="1"/>
  <c r="DN30" i="24"/>
  <c r="DR30" i="24" s="1"/>
  <c r="DN61" i="24"/>
  <c r="DR61" i="24" s="1"/>
  <c r="DN67" i="24"/>
  <c r="DR67" i="24" s="1"/>
  <c r="DN24" i="24"/>
  <c r="DR24" i="24" s="1"/>
  <c r="DN21" i="24"/>
  <c r="DR21" i="24" s="1"/>
  <c r="DN23" i="24"/>
  <c r="DR23" i="24" s="1"/>
  <c r="DN42" i="24"/>
  <c r="DR42" i="24" s="1"/>
  <c r="DN73" i="24"/>
  <c r="DR73" i="24" s="1"/>
  <c r="DN74" i="24"/>
  <c r="DR74" i="24" s="1"/>
  <c r="DN43" i="24"/>
  <c r="DR43" i="24" s="1"/>
  <c r="DN20" i="24"/>
  <c r="DR20" i="24" s="1"/>
  <c r="DN36" i="24"/>
  <c r="DR36" i="24" s="1"/>
  <c r="DN59" i="24"/>
  <c r="DR59" i="24" s="1"/>
  <c r="DN71" i="24"/>
  <c r="DR71" i="24" s="1"/>
  <c r="DN70" i="24"/>
  <c r="DR70" i="24" s="1"/>
  <c r="DN64" i="24"/>
  <c r="DR64" i="24" s="1"/>
  <c r="DN69" i="24"/>
  <c r="DR69" i="24" s="1"/>
  <c r="DN25" i="24"/>
  <c r="DR25" i="24" s="1"/>
  <c r="DN65" i="24"/>
  <c r="DR65" i="24" s="1"/>
  <c r="DN53" i="24"/>
  <c r="DR53" i="24" s="1"/>
  <c r="DN50" i="24"/>
  <c r="DR50" i="24" s="1"/>
  <c r="DN17" i="24"/>
  <c r="DR17" i="24" s="1"/>
  <c r="DN60" i="24"/>
  <c r="DR60" i="24" s="1"/>
  <c r="DN38" i="24"/>
  <c r="DR38" i="24" s="1"/>
  <c r="DN80" i="24"/>
  <c r="DR80" i="24" s="1"/>
  <c r="DN81" i="24"/>
  <c r="DR81" i="24" s="1"/>
  <c r="DN41" i="24"/>
  <c r="DR41" i="24" s="1"/>
  <c r="DN37" i="24"/>
  <c r="DR37" i="24" s="1"/>
  <c r="DN48" i="24"/>
  <c r="DR48" i="24" s="1"/>
  <c r="DN72" i="24"/>
  <c r="DR72" i="24" s="1"/>
  <c r="DN35" i="24"/>
  <c r="DR35" i="24" s="1"/>
  <c r="DN31" i="24"/>
  <c r="DR31" i="24" s="1"/>
  <c r="DN33" i="24"/>
  <c r="DR33" i="24" s="1"/>
  <c r="DN39" i="24"/>
  <c r="DR39" i="24" s="1"/>
  <c r="DN45" i="24"/>
  <c r="DR45" i="24" s="1"/>
  <c r="DN27" i="24"/>
  <c r="DR27" i="24" s="1"/>
  <c r="DN58" i="24"/>
  <c r="DR58" i="24" s="1"/>
  <c r="DN15" i="24"/>
  <c r="DR15" i="24" s="1"/>
  <c r="DN28" i="24"/>
  <c r="DR28" i="24" s="1"/>
  <c r="DN22" i="24"/>
  <c r="DR22" i="24" s="1"/>
  <c r="DN56" i="24"/>
  <c r="DR56" i="24" s="1"/>
  <c r="DN78" i="24"/>
  <c r="DR78" i="24" s="1"/>
  <c r="DN63" i="24"/>
  <c r="DR63" i="24" s="1"/>
  <c r="DN49" i="24"/>
  <c r="DR49" i="24" s="1"/>
  <c r="DN10" i="24"/>
  <c r="D340" i="10" l="1"/>
  <c r="L340" i="10"/>
  <c r="M340" i="10"/>
  <c r="N340" i="10"/>
  <c r="C340" i="10"/>
  <c r="F340" i="10"/>
  <c r="G340" i="10"/>
  <c r="I340" i="10"/>
  <c r="J340" i="10"/>
  <c r="K341" i="10"/>
  <c r="B341" i="10"/>
  <c r="E341" i="10"/>
  <c r="H341" i="10"/>
  <c r="A342" i="10"/>
  <c r="F326" i="9"/>
  <c r="G326" i="9"/>
  <c r="H326" i="9"/>
  <c r="E327" i="9"/>
  <c r="B327" i="9"/>
  <c r="A328" i="9"/>
  <c r="C326" i="9"/>
  <c r="D326" i="9"/>
  <c r="L344" i="8"/>
  <c r="M344" i="8"/>
  <c r="N344" i="8"/>
  <c r="I344" i="8"/>
  <c r="J344" i="8"/>
  <c r="F344" i="8"/>
  <c r="C344" i="8"/>
  <c r="D344" i="8"/>
  <c r="G344" i="8"/>
  <c r="A346" i="8"/>
  <c r="B345" i="8"/>
  <c r="E345" i="8"/>
  <c r="K345" i="8"/>
  <c r="H345" i="8"/>
  <c r="G194" i="3"/>
  <c r="F194" i="3"/>
  <c r="C194" i="3"/>
  <c r="H194" i="3"/>
  <c r="D194" i="3"/>
  <c r="A196" i="3"/>
  <c r="E195" i="3"/>
  <c r="B195" i="3"/>
  <c r="D129" i="2"/>
  <c r="G129" i="2"/>
  <c r="I129" i="2"/>
  <c r="K129" i="2"/>
  <c r="F129" i="2"/>
  <c r="C129" i="2"/>
  <c r="E130" i="2"/>
  <c r="A131" i="2"/>
  <c r="H130" i="2"/>
  <c r="B130" i="2"/>
  <c r="J130" i="2" s="1"/>
  <c r="DV82" i="24"/>
  <c r="DV83" i="24"/>
  <c r="EC83" i="24" s="1"/>
  <c r="DV84" i="24"/>
  <c r="EC84" i="24" s="1"/>
  <c r="DV18" i="24"/>
  <c r="EC18" i="24" s="1"/>
  <c r="DV81" i="24"/>
  <c r="DV22" i="24"/>
  <c r="EC22" i="24" s="1"/>
  <c r="DV30" i="24"/>
  <c r="EC30" i="24" s="1"/>
  <c r="DV73" i="24"/>
  <c r="EC73" i="24" s="1"/>
  <c r="DV29" i="24"/>
  <c r="EC29" i="24" s="1"/>
  <c r="DV17" i="24"/>
  <c r="EC17" i="24" s="1"/>
  <c r="DV16" i="24"/>
  <c r="EC16" i="24" s="1"/>
  <c r="DV19" i="24"/>
  <c r="EC19" i="24" s="1"/>
  <c r="DV27" i="24"/>
  <c r="EC27" i="24" s="1"/>
  <c r="DV32" i="24"/>
  <c r="EC32" i="24" s="1"/>
  <c r="DV66" i="24"/>
  <c r="EC66" i="24" s="1"/>
  <c r="DV28" i="24"/>
  <c r="EC28" i="24" s="1"/>
  <c r="DV15" i="24"/>
  <c r="EC15" i="24" s="1"/>
  <c r="DV21" i="24"/>
  <c r="EC21" i="24" s="1"/>
  <c r="DV42" i="24"/>
  <c r="EC42" i="24" s="1"/>
  <c r="DV59" i="24"/>
  <c r="EC59" i="24" s="1"/>
  <c r="DV68" i="24"/>
  <c r="EC68" i="24" s="1"/>
  <c r="DV36" i="24"/>
  <c r="EC36" i="24" s="1"/>
  <c r="DV71" i="24"/>
  <c r="EC71" i="24" s="1"/>
  <c r="DV79" i="24"/>
  <c r="EC79" i="24" s="1"/>
  <c r="DV62" i="24"/>
  <c r="EC62" i="24" s="1"/>
  <c r="DV37" i="24"/>
  <c r="EC37" i="24" s="1"/>
  <c r="DV43" i="24"/>
  <c r="EC43" i="24" s="1"/>
  <c r="DV58" i="24"/>
  <c r="EC58" i="24" s="1"/>
  <c r="DV48" i="24"/>
  <c r="EC48" i="24" s="1"/>
  <c r="DV74" i="24"/>
  <c r="EC74" i="24" s="1"/>
  <c r="DV53" i="24"/>
  <c r="EC53" i="24" s="1"/>
  <c r="DV45" i="24"/>
  <c r="EC45" i="24" s="1"/>
  <c r="DV34" i="24"/>
  <c r="EC34" i="24" s="1"/>
  <c r="DV55" i="24"/>
  <c r="EC55" i="24" s="1"/>
  <c r="DV33" i="24"/>
  <c r="EC33" i="24" s="1"/>
  <c r="DV57" i="24"/>
  <c r="EC57" i="24" s="1"/>
  <c r="DV47" i="24"/>
  <c r="EC47" i="24" s="1"/>
  <c r="DV41" i="24"/>
  <c r="EC41" i="24" s="1"/>
  <c r="DV56" i="24"/>
  <c r="EC56" i="24" s="1"/>
  <c r="DV38" i="24"/>
  <c r="EC38" i="24" s="1"/>
  <c r="DV39" i="24"/>
  <c r="EC39" i="24" s="1"/>
  <c r="DV46" i="24"/>
  <c r="EC46" i="24" s="1"/>
  <c r="DV23" i="24"/>
  <c r="EC23" i="24" s="1"/>
  <c r="DV26" i="24"/>
  <c r="EC26" i="24" s="1"/>
  <c r="DV40" i="24"/>
  <c r="EC40" i="24" s="1"/>
  <c r="DV31" i="24"/>
  <c r="EC31" i="24" s="1"/>
  <c r="DV44" i="24"/>
  <c r="EC44" i="24" s="1"/>
  <c r="DV24" i="24"/>
  <c r="EC24" i="24" s="1"/>
  <c r="DV20" i="24"/>
  <c r="EC20" i="24" s="1"/>
  <c r="DV35" i="24"/>
  <c r="EC35" i="24" s="1"/>
  <c r="DV67" i="24"/>
  <c r="EC67" i="24" s="1"/>
  <c r="DV51" i="24"/>
  <c r="EC51" i="24" s="1"/>
  <c r="DV50" i="24"/>
  <c r="EC50" i="24" s="1"/>
  <c r="DV25" i="24"/>
  <c r="EC25" i="24" s="1"/>
  <c r="DV49" i="24"/>
  <c r="EC49" i="24" s="1"/>
  <c r="DV65" i="24"/>
  <c r="EC65" i="24" s="1"/>
  <c r="DV63" i="24"/>
  <c r="EC63" i="24" s="1"/>
  <c r="DV60" i="24"/>
  <c r="EC60" i="24" s="1"/>
  <c r="DV54" i="24"/>
  <c r="EC54" i="24" s="1"/>
  <c r="DV75" i="24"/>
  <c r="EC75" i="24" s="1"/>
  <c r="DV64" i="24"/>
  <c r="EC64" i="24" s="1"/>
  <c r="DV80" i="24"/>
  <c r="EC80" i="24" s="1"/>
  <c r="DV77" i="24"/>
  <c r="EC77" i="24" s="1"/>
  <c r="DV78" i="24"/>
  <c r="EC78" i="24" s="1"/>
  <c r="DV52" i="24"/>
  <c r="EC52" i="24" s="1"/>
  <c r="DV70" i="24"/>
  <c r="EC70" i="24" s="1"/>
  <c r="DV72" i="24"/>
  <c r="EC72" i="24" s="1"/>
  <c r="DV61" i="24"/>
  <c r="EC61" i="24" s="1"/>
  <c r="DV76" i="24"/>
  <c r="EC76" i="24" s="1"/>
  <c r="DV69" i="24"/>
  <c r="EC69" i="24" s="1"/>
  <c r="K342" i="10" l="1"/>
  <c r="B342" i="10"/>
  <c r="H342" i="10"/>
  <c r="E342" i="10"/>
  <c r="A343" i="10"/>
  <c r="J341" i="10"/>
  <c r="C341" i="10"/>
  <c r="F341" i="10"/>
  <c r="G341" i="10"/>
  <c r="D341" i="10"/>
  <c r="I341" i="10"/>
  <c r="L341" i="10"/>
  <c r="M341" i="10"/>
  <c r="N341" i="10"/>
  <c r="A329" i="9"/>
  <c r="E328" i="9"/>
  <c r="B328" i="9"/>
  <c r="H327" i="9"/>
  <c r="F327" i="9"/>
  <c r="G327" i="9"/>
  <c r="C327" i="9"/>
  <c r="D327" i="9"/>
  <c r="B346" i="8"/>
  <c r="E346" i="8"/>
  <c r="H346" i="8"/>
  <c r="A347" i="8"/>
  <c r="K346" i="8"/>
  <c r="N345" i="8"/>
  <c r="C345" i="8"/>
  <c r="D345" i="8"/>
  <c r="F345" i="8"/>
  <c r="G345" i="8"/>
  <c r="I345" i="8"/>
  <c r="J345" i="8"/>
  <c r="L345" i="8"/>
  <c r="M345" i="8"/>
  <c r="E196" i="3"/>
  <c r="A197" i="3"/>
  <c r="B196" i="3"/>
  <c r="C195" i="3"/>
  <c r="H195" i="3"/>
  <c r="D195" i="3"/>
  <c r="G195" i="3"/>
  <c r="F195" i="3"/>
  <c r="D130" i="2"/>
  <c r="G130" i="2"/>
  <c r="I130" i="2"/>
  <c r="K130" i="2"/>
  <c r="F130" i="2"/>
  <c r="C130" i="2"/>
  <c r="B131" i="2"/>
  <c r="J131" i="2" s="1"/>
  <c r="H131" i="2"/>
  <c r="A132" i="2"/>
  <c r="E131" i="2"/>
  <c r="EC81" i="24"/>
  <c r="EC82" i="24"/>
  <c r="A344" i="10" l="1"/>
  <c r="K343" i="10"/>
  <c r="E343" i="10"/>
  <c r="B343" i="10"/>
  <c r="H343" i="10"/>
  <c r="J342" i="10"/>
  <c r="C342" i="10"/>
  <c r="D342" i="10"/>
  <c r="N342" i="10"/>
  <c r="G342" i="10"/>
  <c r="F342" i="10"/>
  <c r="I342" i="10"/>
  <c r="L342" i="10"/>
  <c r="M342" i="10"/>
  <c r="D328" i="9"/>
  <c r="C328" i="9"/>
  <c r="F328" i="9"/>
  <c r="G328" i="9"/>
  <c r="H328" i="9"/>
  <c r="B329" i="9"/>
  <c r="E329" i="9"/>
  <c r="A330" i="9"/>
  <c r="B347" i="8"/>
  <c r="K347" i="8"/>
  <c r="E347" i="8"/>
  <c r="H347" i="8"/>
  <c r="A348" i="8"/>
  <c r="C346" i="8"/>
  <c r="F346" i="8"/>
  <c r="G346" i="8"/>
  <c r="M346" i="8"/>
  <c r="N346" i="8"/>
  <c r="D346" i="8"/>
  <c r="I346" i="8"/>
  <c r="J346" i="8"/>
  <c r="L346" i="8"/>
  <c r="D196" i="3"/>
  <c r="C196" i="3"/>
  <c r="H196" i="3"/>
  <c r="E197" i="3"/>
  <c r="A198" i="3"/>
  <c r="B197" i="3"/>
  <c r="G196" i="3"/>
  <c r="F196" i="3"/>
  <c r="D131" i="2"/>
  <c r="G131" i="2"/>
  <c r="A133" i="2"/>
  <c r="H132" i="2"/>
  <c r="B132" i="2"/>
  <c r="J132" i="2" s="1"/>
  <c r="E132" i="2"/>
  <c r="I131" i="2"/>
  <c r="C131" i="2"/>
  <c r="K131" i="2"/>
  <c r="F131" i="2"/>
  <c r="N343" i="10" l="1"/>
  <c r="I343" i="10"/>
  <c r="J343" i="10"/>
  <c r="M343" i="10"/>
  <c r="C343" i="10"/>
  <c r="D343" i="10"/>
  <c r="F343" i="10"/>
  <c r="G343" i="10"/>
  <c r="L343" i="10"/>
  <c r="B344" i="10"/>
  <c r="E344" i="10"/>
  <c r="H344" i="10"/>
  <c r="K344" i="10"/>
  <c r="A345" i="10"/>
  <c r="C329" i="9"/>
  <c r="D329" i="9"/>
  <c r="G329" i="9"/>
  <c r="F329" i="9"/>
  <c r="H329" i="9"/>
  <c r="A331" i="9"/>
  <c r="E330" i="9"/>
  <c r="B330" i="9"/>
  <c r="H348" i="8"/>
  <c r="A349" i="8"/>
  <c r="E348" i="8"/>
  <c r="K348" i="8"/>
  <c r="B348" i="8"/>
  <c r="C347" i="8"/>
  <c r="D347" i="8"/>
  <c r="I347" i="8"/>
  <c r="J347" i="8"/>
  <c r="L347" i="8"/>
  <c r="N347" i="8"/>
  <c r="F347" i="8"/>
  <c r="G347" i="8"/>
  <c r="M347" i="8"/>
  <c r="A199" i="3"/>
  <c r="B198" i="3"/>
  <c r="E198" i="3"/>
  <c r="D197" i="3"/>
  <c r="H197" i="3"/>
  <c r="C197" i="3"/>
  <c r="G197" i="3"/>
  <c r="F197" i="3"/>
  <c r="D132" i="2"/>
  <c r="G132" i="2"/>
  <c r="K132" i="2"/>
  <c r="F132" i="2"/>
  <c r="I132" i="2"/>
  <c r="C132" i="2"/>
  <c r="A134" i="2"/>
  <c r="B133" i="2"/>
  <c r="J133" i="2" s="1"/>
  <c r="E133" i="2"/>
  <c r="H133" i="2"/>
  <c r="B345" i="10" l="1"/>
  <c r="E345" i="10"/>
  <c r="A346" i="10"/>
  <c r="H345" i="10"/>
  <c r="K345" i="10"/>
  <c r="C344" i="10"/>
  <c r="F344" i="10"/>
  <c r="G344" i="10"/>
  <c r="I344" i="10"/>
  <c r="J344" i="10"/>
  <c r="L344" i="10"/>
  <c r="M344" i="10"/>
  <c r="N344" i="10"/>
  <c r="D344" i="10"/>
  <c r="C330" i="9"/>
  <c r="D330" i="9"/>
  <c r="E331" i="9"/>
  <c r="B331" i="9"/>
  <c r="A332" i="9"/>
  <c r="F330" i="9"/>
  <c r="H330" i="9"/>
  <c r="G330" i="9"/>
  <c r="G348" i="8"/>
  <c r="I348" i="8"/>
  <c r="J348" i="8"/>
  <c r="M348" i="8"/>
  <c r="N348" i="8"/>
  <c r="D348" i="8"/>
  <c r="F348" i="8"/>
  <c r="C348" i="8"/>
  <c r="L348" i="8"/>
  <c r="H349" i="8"/>
  <c r="E349" i="8"/>
  <c r="B349" i="8"/>
  <c r="K349" i="8"/>
  <c r="A350" i="8"/>
  <c r="G198" i="3"/>
  <c r="F198" i="3"/>
  <c r="C198" i="3"/>
  <c r="H198" i="3"/>
  <c r="D198" i="3"/>
  <c r="E199" i="3"/>
  <c r="A200" i="3"/>
  <c r="B199" i="3"/>
  <c r="D133" i="2"/>
  <c r="G133" i="2"/>
  <c r="C133" i="2"/>
  <c r="F133" i="2"/>
  <c r="K133" i="2"/>
  <c r="I133" i="2"/>
  <c r="B134" i="2"/>
  <c r="J134" i="2" s="1"/>
  <c r="E134" i="2"/>
  <c r="A135" i="2"/>
  <c r="H134" i="2"/>
  <c r="E346" i="10" l="1"/>
  <c r="K346" i="10"/>
  <c r="B346" i="10"/>
  <c r="H346" i="10"/>
  <c r="A347" i="10"/>
  <c r="C345" i="10"/>
  <c r="D345" i="10"/>
  <c r="F345" i="10"/>
  <c r="J345" i="10"/>
  <c r="N345" i="10"/>
  <c r="G345" i="10"/>
  <c r="L345" i="10"/>
  <c r="M345" i="10"/>
  <c r="I345" i="10"/>
  <c r="F331" i="9"/>
  <c r="G331" i="9"/>
  <c r="H331" i="9"/>
  <c r="C331" i="9"/>
  <c r="D331" i="9"/>
  <c r="B332" i="9"/>
  <c r="E332" i="9"/>
  <c r="A333" i="9"/>
  <c r="F349" i="8"/>
  <c r="G349" i="8"/>
  <c r="I349" i="8"/>
  <c r="C349" i="8"/>
  <c r="D349" i="8"/>
  <c r="J349" i="8"/>
  <c r="L349" i="8"/>
  <c r="N349" i="8"/>
  <c r="M349" i="8"/>
  <c r="A351" i="8"/>
  <c r="H350" i="8"/>
  <c r="B350" i="8"/>
  <c r="E350" i="8"/>
  <c r="K350" i="8"/>
  <c r="D199" i="3"/>
  <c r="C199" i="3"/>
  <c r="H199" i="3"/>
  <c r="B200" i="3"/>
  <c r="E200" i="3"/>
  <c r="A201" i="3"/>
  <c r="G199" i="3"/>
  <c r="F199" i="3"/>
  <c r="D134" i="2"/>
  <c r="G134" i="2"/>
  <c r="H135" i="2"/>
  <c r="E135" i="2"/>
  <c r="A136" i="2"/>
  <c r="B135" i="2"/>
  <c r="J135" i="2" s="1"/>
  <c r="I134" i="2"/>
  <c r="C134" i="2"/>
  <c r="F134" i="2"/>
  <c r="K134" i="2"/>
  <c r="H347" i="10" l="1"/>
  <c r="E347" i="10"/>
  <c r="K347" i="10"/>
  <c r="A348" i="10"/>
  <c r="B347" i="10"/>
  <c r="D346" i="10"/>
  <c r="C346" i="10"/>
  <c r="F346" i="10"/>
  <c r="G346" i="10"/>
  <c r="I346" i="10"/>
  <c r="J346" i="10"/>
  <c r="L346" i="10"/>
  <c r="M346" i="10"/>
  <c r="N346" i="10"/>
  <c r="C332" i="9"/>
  <c r="D332" i="9"/>
  <c r="F332" i="9"/>
  <c r="G332" i="9"/>
  <c r="H332" i="9"/>
  <c r="E333" i="9"/>
  <c r="B333" i="9"/>
  <c r="A334" i="9"/>
  <c r="N350" i="8"/>
  <c r="G350" i="8"/>
  <c r="I350" i="8"/>
  <c r="J350" i="8"/>
  <c r="L350" i="8"/>
  <c r="D350" i="8"/>
  <c r="C350" i="8"/>
  <c r="F350" i="8"/>
  <c r="M350" i="8"/>
  <c r="K351" i="8"/>
  <c r="B351" i="8"/>
  <c r="E351" i="8"/>
  <c r="H351" i="8"/>
  <c r="A352" i="8"/>
  <c r="G200" i="3"/>
  <c r="F200" i="3"/>
  <c r="E201" i="3"/>
  <c r="B201" i="3"/>
  <c r="A202" i="3"/>
  <c r="C200" i="3"/>
  <c r="D200" i="3"/>
  <c r="H200" i="3"/>
  <c r="D135" i="2"/>
  <c r="G135" i="2"/>
  <c r="C135" i="2"/>
  <c r="F135" i="2"/>
  <c r="K135" i="2"/>
  <c r="I135" i="2"/>
  <c r="B136" i="2"/>
  <c r="J136" i="2" s="1"/>
  <c r="H136" i="2"/>
  <c r="E136" i="2"/>
  <c r="A137" i="2"/>
  <c r="I347" i="10" l="1"/>
  <c r="F347" i="10"/>
  <c r="G347" i="10"/>
  <c r="J347" i="10"/>
  <c r="L347" i="10"/>
  <c r="M347" i="10"/>
  <c r="N347" i="10"/>
  <c r="C347" i="10"/>
  <c r="D347" i="10"/>
  <c r="K348" i="10"/>
  <c r="A349" i="10"/>
  <c r="B348" i="10"/>
  <c r="E348" i="10"/>
  <c r="H348" i="10"/>
  <c r="A335" i="9"/>
  <c r="E334" i="9"/>
  <c r="B334" i="9"/>
  <c r="C333" i="9"/>
  <c r="D333" i="9"/>
  <c r="F333" i="9"/>
  <c r="G333" i="9"/>
  <c r="H333" i="9"/>
  <c r="K352" i="8"/>
  <c r="A353" i="8"/>
  <c r="B352" i="8"/>
  <c r="E352" i="8"/>
  <c r="H352" i="8"/>
  <c r="J351" i="8"/>
  <c r="L351" i="8"/>
  <c r="C351" i="8"/>
  <c r="F351" i="8"/>
  <c r="D351" i="8"/>
  <c r="I351" i="8"/>
  <c r="M351" i="8"/>
  <c r="G351" i="8"/>
  <c r="N351" i="8"/>
  <c r="D201" i="3"/>
  <c r="H201" i="3"/>
  <c r="C201" i="3"/>
  <c r="E202" i="3"/>
  <c r="A203" i="3"/>
  <c r="B202" i="3"/>
  <c r="G201" i="3"/>
  <c r="F201" i="3"/>
  <c r="D136" i="2"/>
  <c r="G136" i="2"/>
  <c r="B137" i="2"/>
  <c r="J137" i="2" s="1"/>
  <c r="E137" i="2"/>
  <c r="H137" i="2"/>
  <c r="A138" i="2"/>
  <c r="C136" i="2"/>
  <c r="K136" i="2"/>
  <c r="F136" i="2"/>
  <c r="I136" i="2"/>
  <c r="B349" i="10" l="1"/>
  <c r="E349" i="10"/>
  <c r="A350" i="10"/>
  <c r="K349" i="10"/>
  <c r="H349" i="10"/>
  <c r="L348" i="10"/>
  <c r="M348" i="10"/>
  <c r="C348" i="10"/>
  <c r="D348" i="10"/>
  <c r="F348" i="10"/>
  <c r="J348" i="10"/>
  <c r="I348" i="10"/>
  <c r="G348" i="10"/>
  <c r="N348" i="10"/>
  <c r="C334" i="9"/>
  <c r="D334" i="9"/>
  <c r="F334" i="9"/>
  <c r="G334" i="9"/>
  <c r="H334" i="9"/>
  <c r="E335" i="9"/>
  <c r="A336" i="9"/>
  <c r="B335" i="9"/>
  <c r="F352" i="8"/>
  <c r="I352" i="8"/>
  <c r="J352" i="8"/>
  <c r="L352" i="8"/>
  <c r="M352" i="8"/>
  <c r="C352" i="8"/>
  <c r="D352" i="8"/>
  <c r="G352" i="8"/>
  <c r="N352" i="8"/>
  <c r="A354" i="8"/>
  <c r="H353" i="8"/>
  <c r="E353" i="8"/>
  <c r="K353" i="8"/>
  <c r="B353" i="8"/>
  <c r="C202" i="3"/>
  <c r="D202" i="3"/>
  <c r="H202" i="3"/>
  <c r="E203" i="3"/>
  <c r="A204" i="3"/>
  <c r="B203" i="3"/>
  <c r="G202" i="3"/>
  <c r="F202" i="3"/>
  <c r="D137" i="2"/>
  <c r="G137" i="2"/>
  <c r="A139" i="2"/>
  <c r="E138" i="2"/>
  <c r="B138" i="2"/>
  <c r="J138" i="2" s="1"/>
  <c r="H138" i="2"/>
  <c r="C137" i="2"/>
  <c r="K137" i="2"/>
  <c r="F137" i="2"/>
  <c r="I137" i="2"/>
  <c r="E350" i="10" l="1"/>
  <c r="H350" i="10"/>
  <c r="K350" i="10"/>
  <c r="A351" i="10"/>
  <c r="B350" i="10"/>
  <c r="L349" i="10"/>
  <c r="M349" i="10"/>
  <c r="C349" i="10"/>
  <c r="F349" i="10"/>
  <c r="D349" i="10"/>
  <c r="I349" i="10"/>
  <c r="J349" i="10"/>
  <c r="N349" i="10"/>
  <c r="G349" i="10"/>
  <c r="B336" i="9"/>
  <c r="E336" i="9"/>
  <c r="A337" i="9"/>
  <c r="G335" i="9"/>
  <c r="F335" i="9"/>
  <c r="H335" i="9"/>
  <c r="C335" i="9"/>
  <c r="D335" i="9"/>
  <c r="N353" i="8"/>
  <c r="G353" i="8"/>
  <c r="I353" i="8"/>
  <c r="J353" i="8"/>
  <c r="M353" i="8"/>
  <c r="F353" i="8"/>
  <c r="L353" i="8"/>
  <c r="C353" i="8"/>
  <c r="D353" i="8"/>
  <c r="B354" i="8"/>
  <c r="H354" i="8"/>
  <c r="A355" i="8"/>
  <c r="E354" i="8"/>
  <c r="K354" i="8"/>
  <c r="A205" i="3"/>
  <c r="B204" i="3"/>
  <c r="E204" i="3"/>
  <c r="D203" i="3"/>
  <c r="C203" i="3"/>
  <c r="H203" i="3"/>
  <c r="F203" i="3"/>
  <c r="G203" i="3"/>
  <c r="D138" i="2"/>
  <c r="G138" i="2"/>
  <c r="F138" i="2"/>
  <c r="I138" i="2"/>
  <c r="C138" i="2"/>
  <c r="K138" i="2"/>
  <c r="B139" i="2"/>
  <c r="J139" i="2" s="1"/>
  <c r="A140" i="2"/>
  <c r="E139" i="2"/>
  <c r="H139" i="2"/>
  <c r="F350" i="10" l="1"/>
  <c r="G350" i="10"/>
  <c r="I350" i="10"/>
  <c r="J350" i="10"/>
  <c r="L350" i="10"/>
  <c r="M350" i="10"/>
  <c r="N350" i="10"/>
  <c r="C350" i="10"/>
  <c r="D350" i="10"/>
  <c r="E351" i="10"/>
  <c r="B351" i="10"/>
  <c r="H351" i="10"/>
  <c r="K351" i="10"/>
  <c r="A352" i="10"/>
  <c r="E337" i="9"/>
  <c r="B337" i="9"/>
  <c r="A338" i="9"/>
  <c r="F336" i="9"/>
  <c r="G336" i="9"/>
  <c r="H336" i="9"/>
  <c r="C336" i="9"/>
  <c r="D336" i="9"/>
  <c r="A356" i="8"/>
  <c r="H355" i="8"/>
  <c r="K355" i="8"/>
  <c r="B355" i="8"/>
  <c r="E355" i="8"/>
  <c r="D354" i="8"/>
  <c r="L354" i="8"/>
  <c r="M354" i="8"/>
  <c r="I354" i="8"/>
  <c r="N354" i="8"/>
  <c r="G354" i="8"/>
  <c r="C354" i="8"/>
  <c r="F354" i="8"/>
  <c r="J354" i="8"/>
  <c r="G204" i="3"/>
  <c r="F204" i="3"/>
  <c r="H204" i="3"/>
  <c r="C204" i="3"/>
  <c r="D204" i="3"/>
  <c r="E205" i="3"/>
  <c r="B205" i="3"/>
  <c r="A206" i="3"/>
  <c r="D139" i="2"/>
  <c r="G139" i="2"/>
  <c r="K139" i="2"/>
  <c r="F139" i="2"/>
  <c r="I139" i="2"/>
  <c r="C139" i="2"/>
  <c r="B140" i="2"/>
  <c r="J140" i="2" s="1"/>
  <c r="A141" i="2"/>
  <c r="E140" i="2"/>
  <c r="H140" i="2"/>
  <c r="B352" i="10" l="1"/>
  <c r="E352" i="10"/>
  <c r="H352" i="10"/>
  <c r="K352" i="10"/>
  <c r="A353" i="10"/>
  <c r="C351" i="10"/>
  <c r="D351" i="10"/>
  <c r="G351" i="10"/>
  <c r="I351" i="10"/>
  <c r="F351" i="10"/>
  <c r="M351" i="10"/>
  <c r="J351" i="10"/>
  <c r="L351" i="10"/>
  <c r="N351" i="10"/>
  <c r="A339" i="9"/>
  <c r="B338" i="9"/>
  <c r="E338" i="9"/>
  <c r="D337" i="9"/>
  <c r="C337" i="9"/>
  <c r="F337" i="9"/>
  <c r="G337" i="9"/>
  <c r="H337" i="9"/>
  <c r="N355" i="8"/>
  <c r="D355" i="8"/>
  <c r="M355" i="8"/>
  <c r="C355" i="8"/>
  <c r="F355" i="8"/>
  <c r="G355" i="8"/>
  <c r="I355" i="8"/>
  <c r="J355" i="8"/>
  <c r="L355" i="8"/>
  <c r="E356" i="8"/>
  <c r="B356" i="8"/>
  <c r="K356" i="8"/>
  <c r="H356" i="8"/>
  <c r="A357" i="8"/>
  <c r="A207" i="3"/>
  <c r="E206" i="3"/>
  <c r="B206" i="3"/>
  <c r="D205" i="3"/>
  <c r="C205" i="3"/>
  <c r="H205" i="3"/>
  <c r="G205" i="3"/>
  <c r="F205" i="3"/>
  <c r="D140" i="2"/>
  <c r="G140" i="2"/>
  <c r="A142" i="2"/>
  <c r="E141" i="2"/>
  <c r="H141" i="2"/>
  <c r="B141" i="2"/>
  <c r="J141" i="2" s="1"/>
  <c r="C140" i="2"/>
  <c r="F140" i="2"/>
  <c r="K140" i="2"/>
  <c r="I140" i="2"/>
  <c r="K353" i="10" l="1"/>
  <c r="A354" i="10"/>
  <c r="B353" i="10"/>
  <c r="E353" i="10"/>
  <c r="H353" i="10"/>
  <c r="C352" i="10"/>
  <c r="G352" i="10"/>
  <c r="I352" i="10"/>
  <c r="J352" i="10"/>
  <c r="L352" i="10"/>
  <c r="M352" i="10"/>
  <c r="N352" i="10"/>
  <c r="F352" i="10"/>
  <c r="D352" i="10"/>
  <c r="F338" i="9"/>
  <c r="G338" i="9"/>
  <c r="H338" i="9"/>
  <c r="C338" i="9"/>
  <c r="D338" i="9"/>
  <c r="E339" i="9"/>
  <c r="A340" i="9"/>
  <c r="B339" i="9"/>
  <c r="B357" i="8"/>
  <c r="E357" i="8"/>
  <c r="H357" i="8"/>
  <c r="A358" i="8"/>
  <c r="K357" i="8"/>
  <c r="D356" i="8"/>
  <c r="F356" i="8"/>
  <c r="C356" i="8"/>
  <c r="I356" i="8"/>
  <c r="L356" i="8"/>
  <c r="M356" i="8"/>
  <c r="N356" i="8"/>
  <c r="G356" i="8"/>
  <c r="J356" i="8"/>
  <c r="G206" i="3"/>
  <c r="F206" i="3"/>
  <c r="H206" i="3"/>
  <c r="D206" i="3"/>
  <c r="C206" i="3"/>
  <c r="A208" i="3"/>
  <c r="E207" i="3"/>
  <c r="B207" i="3"/>
  <c r="D141" i="2"/>
  <c r="G141" i="2"/>
  <c r="K141" i="2"/>
  <c r="C141" i="2"/>
  <c r="I141" i="2"/>
  <c r="F141" i="2"/>
  <c r="E142" i="2"/>
  <c r="A143" i="2"/>
  <c r="H142" i="2"/>
  <c r="B142" i="2"/>
  <c r="J142" i="2" s="1"/>
  <c r="I353" i="10" l="1"/>
  <c r="J353" i="10"/>
  <c r="M353" i="10"/>
  <c r="C353" i="10"/>
  <c r="D353" i="10"/>
  <c r="F353" i="10"/>
  <c r="G353" i="10"/>
  <c r="L353" i="10"/>
  <c r="N353" i="10"/>
  <c r="B354" i="10"/>
  <c r="E354" i="10"/>
  <c r="H354" i="10"/>
  <c r="K354" i="10"/>
  <c r="A355" i="10"/>
  <c r="C339" i="9"/>
  <c r="D339" i="9"/>
  <c r="A341" i="9"/>
  <c r="B340" i="9"/>
  <c r="E340" i="9"/>
  <c r="H339" i="9"/>
  <c r="G339" i="9"/>
  <c r="F339" i="9"/>
  <c r="H358" i="8"/>
  <c r="K358" i="8"/>
  <c r="B358" i="8"/>
  <c r="A359" i="8"/>
  <c r="E358" i="8"/>
  <c r="F357" i="8"/>
  <c r="G357" i="8"/>
  <c r="N357" i="8"/>
  <c r="J357" i="8"/>
  <c r="L357" i="8"/>
  <c r="M357" i="8"/>
  <c r="D357" i="8"/>
  <c r="I357" i="8"/>
  <c r="C357" i="8"/>
  <c r="C207" i="3"/>
  <c r="H207" i="3"/>
  <c r="D207" i="3"/>
  <c r="G207" i="3"/>
  <c r="F207" i="3"/>
  <c r="E208" i="3"/>
  <c r="B208" i="3"/>
  <c r="A209" i="3"/>
  <c r="D142" i="2"/>
  <c r="G142" i="2"/>
  <c r="C142" i="2"/>
  <c r="F142" i="2"/>
  <c r="I142" i="2"/>
  <c r="K142" i="2"/>
  <c r="B143" i="2"/>
  <c r="J143" i="2" s="1"/>
  <c r="E143" i="2"/>
  <c r="H143" i="2"/>
  <c r="A144" i="2"/>
  <c r="F354" i="10" l="1"/>
  <c r="G354" i="10"/>
  <c r="C354" i="10"/>
  <c r="D354" i="10"/>
  <c r="L354" i="10"/>
  <c r="I354" i="10"/>
  <c r="J354" i="10"/>
  <c r="M354" i="10"/>
  <c r="N354" i="10"/>
  <c r="A356" i="10"/>
  <c r="B355" i="10"/>
  <c r="E355" i="10"/>
  <c r="H355" i="10"/>
  <c r="K355" i="10"/>
  <c r="G340" i="9"/>
  <c r="H340" i="9"/>
  <c r="F340" i="9"/>
  <c r="A342" i="9"/>
  <c r="B341" i="9"/>
  <c r="E341" i="9"/>
  <c r="C340" i="9"/>
  <c r="D340" i="9"/>
  <c r="B359" i="8"/>
  <c r="K359" i="8"/>
  <c r="A360" i="8"/>
  <c r="E359" i="8"/>
  <c r="H359" i="8"/>
  <c r="I358" i="8"/>
  <c r="J358" i="8"/>
  <c r="G358" i="8"/>
  <c r="L358" i="8"/>
  <c r="M358" i="8"/>
  <c r="C358" i="8"/>
  <c r="D358" i="8"/>
  <c r="N358" i="8"/>
  <c r="F358" i="8"/>
  <c r="H208" i="3"/>
  <c r="C208" i="3"/>
  <c r="D208" i="3"/>
  <c r="A210" i="3"/>
  <c r="E209" i="3"/>
  <c r="B209" i="3"/>
  <c r="G208" i="3"/>
  <c r="F208" i="3"/>
  <c r="D143" i="2"/>
  <c r="G143" i="2"/>
  <c r="B144" i="2"/>
  <c r="J144" i="2" s="1"/>
  <c r="E144" i="2"/>
  <c r="H144" i="2"/>
  <c r="A145" i="2"/>
  <c r="F143" i="2"/>
  <c r="I143" i="2"/>
  <c r="K143" i="2"/>
  <c r="C143" i="2"/>
  <c r="M355" i="10" l="1"/>
  <c r="N355" i="10"/>
  <c r="F355" i="10"/>
  <c r="I355" i="10"/>
  <c r="G355" i="10"/>
  <c r="C355" i="10"/>
  <c r="L355" i="10"/>
  <c r="D355" i="10"/>
  <c r="J355" i="10"/>
  <c r="K356" i="10"/>
  <c r="B356" i="10"/>
  <c r="E356" i="10"/>
  <c r="H356" i="10"/>
  <c r="A357" i="10"/>
  <c r="G341" i="9"/>
  <c r="H341" i="9"/>
  <c r="F341" i="9"/>
  <c r="C341" i="9"/>
  <c r="D341" i="9"/>
  <c r="A343" i="9"/>
  <c r="B342" i="9"/>
  <c r="E342" i="9"/>
  <c r="B360" i="8"/>
  <c r="E360" i="8"/>
  <c r="K360" i="8"/>
  <c r="A361" i="8"/>
  <c r="H360" i="8"/>
  <c r="I359" i="8"/>
  <c r="J359" i="8"/>
  <c r="L359" i="8"/>
  <c r="N359" i="8"/>
  <c r="C359" i="8"/>
  <c r="F359" i="8"/>
  <c r="G359" i="8"/>
  <c r="M359" i="8"/>
  <c r="D359" i="8"/>
  <c r="D209" i="3"/>
  <c r="H209" i="3"/>
  <c r="C209" i="3"/>
  <c r="G209" i="3"/>
  <c r="F209" i="3"/>
  <c r="E210" i="3"/>
  <c r="B210" i="3"/>
  <c r="A211" i="3"/>
  <c r="D144" i="2"/>
  <c r="G144" i="2"/>
  <c r="E145" i="2"/>
  <c r="H145" i="2"/>
  <c r="A146" i="2"/>
  <c r="B145" i="2"/>
  <c r="J145" i="2" s="1"/>
  <c r="K144" i="2"/>
  <c r="F144" i="2"/>
  <c r="I144" i="2"/>
  <c r="C144" i="2"/>
  <c r="B357" i="10" l="1"/>
  <c r="E357" i="10"/>
  <c r="A358" i="10"/>
  <c r="H357" i="10"/>
  <c r="K357" i="10"/>
  <c r="J356" i="10"/>
  <c r="C356" i="10"/>
  <c r="G356" i="10"/>
  <c r="D356" i="10"/>
  <c r="F356" i="10"/>
  <c r="I356" i="10"/>
  <c r="L356" i="10"/>
  <c r="M356" i="10"/>
  <c r="N356" i="10"/>
  <c r="E343" i="9"/>
  <c r="B343" i="9"/>
  <c r="A344" i="9"/>
  <c r="C342" i="9"/>
  <c r="D342" i="9"/>
  <c r="H342" i="9"/>
  <c r="F342" i="9"/>
  <c r="G342" i="9"/>
  <c r="E361" i="8"/>
  <c r="A362" i="8"/>
  <c r="K361" i="8"/>
  <c r="H361" i="8"/>
  <c r="B361" i="8"/>
  <c r="L360" i="8"/>
  <c r="M360" i="8"/>
  <c r="N360" i="8"/>
  <c r="C360" i="8"/>
  <c r="D360" i="8"/>
  <c r="F360" i="8"/>
  <c r="G360" i="8"/>
  <c r="I360" i="8"/>
  <c r="J360" i="8"/>
  <c r="A212" i="3"/>
  <c r="B211" i="3"/>
  <c r="E211" i="3"/>
  <c r="H210" i="3"/>
  <c r="D210" i="3"/>
  <c r="C210" i="3"/>
  <c r="G210" i="3"/>
  <c r="F210" i="3"/>
  <c r="D145" i="2"/>
  <c r="G145" i="2"/>
  <c r="K145" i="2"/>
  <c r="F145" i="2"/>
  <c r="C145" i="2"/>
  <c r="I145" i="2"/>
  <c r="E146" i="2"/>
  <c r="A147" i="2"/>
  <c r="B146" i="2"/>
  <c r="J146" i="2" s="1"/>
  <c r="H146" i="2"/>
  <c r="A359" i="10" l="1"/>
  <c r="H358" i="10"/>
  <c r="K358" i="10"/>
  <c r="B358" i="10"/>
  <c r="E358" i="10"/>
  <c r="C357" i="10"/>
  <c r="D357" i="10"/>
  <c r="I357" i="10"/>
  <c r="M357" i="10"/>
  <c r="N357" i="10"/>
  <c r="F357" i="10"/>
  <c r="G357" i="10"/>
  <c r="J357" i="10"/>
  <c r="L357" i="10"/>
  <c r="A345" i="9"/>
  <c r="E344" i="9"/>
  <c r="B344" i="9"/>
  <c r="C343" i="9"/>
  <c r="D343" i="9"/>
  <c r="F343" i="9"/>
  <c r="G343" i="9"/>
  <c r="H343" i="9"/>
  <c r="C361" i="8"/>
  <c r="D361" i="8"/>
  <c r="F361" i="8"/>
  <c r="I361" i="8"/>
  <c r="G361" i="8"/>
  <c r="L361" i="8"/>
  <c r="M361" i="8"/>
  <c r="N361" i="8"/>
  <c r="J361" i="8"/>
  <c r="H362" i="8"/>
  <c r="B362" i="8"/>
  <c r="E362" i="8"/>
  <c r="K362" i="8"/>
  <c r="A363" i="8"/>
  <c r="G211" i="3"/>
  <c r="F211" i="3"/>
  <c r="C211" i="3"/>
  <c r="D211" i="3"/>
  <c r="H211" i="3"/>
  <c r="B212" i="3"/>
  <c r="A213" i="3"/>
  <c r="E212" i="3"/>
  <c r="D146" i="2"/>
  <c r="G146" i="2"/>
  <c r="C146" i="2"/>
  <c r="F146" i="2"/>
  <c r="K146" i="2"/>
  <c r="I146" i="2"/>
  <c r="E147" i="2"/>
  <c r="H147" i="2"/>
  <c r="B147" i="2"/>
  <c r="J147" i="2" s="1"/>
  <c r="A148" i="2"/>
  <c r="N358" i="10" l="1"/>
  <c r="G358" i="10"/>
  <c r="I358" i="10"/>
  <c r="M358" i="10"/>
  <c r="C358" i="10"/>
  <c r="D358" i="10"/>
  <c r="F358" i="10"/>
  <c r="J358" i="10"/>
  <c r="L358" i="10"/>
  <c r="E359" i="10"/>
  <c r="H359" i="10"/>
  <c r="K359" i="10"/>
  <c r="A360" i="10"/>
  <c r="B359" i="10"/>
  <c r="C344" i="9"/>
  <c r="D344" i="9"/>
  <c r="H344" i="9"/>
  <c r="F344" i="9"/>
  <c r="G344" i="9"/>
  <c r="A346" i="9"/>
  <c r="E345" i="9"/>
  <c r="B345" i="9"/>
  <c r="B363" i="8"/>
  <c r="K363" i="8"/>
  <c r="A364" i="8"/>
  <c r="H363" i="8"/>
  <c r="E363" i="8"/>
  <c r="G362" i="8"/>
  <c r="I362" i="8"/>
  <c r="J362" i="8"/>
  <c r="L362" i="8"/>
  <c r="C362" i="8"/>
  <c r="D362" i="8"/>
  <c r="F362" i="8"/>
  <c r="N362" i="8"/>
  <c r="M362" i="8"/>
  <c r="G212" i="3"/>
  <c r="F212" i="3"/>
  <c r="B213" i="3"/>
  <c r="E213" i="3"/>
  <c r="A214" i="3"/>
  <c r="C212" i="3"/>
  <c r="H212" i="3"/>
  <c r="D212" i="3"/>
  <c r="D147" i="2"/>
  <c r="G147" i="2"/>
  <c r="B148" i="2"/>
  <c r="J148" i="2" s="1"/>
  <c r="A149" i="2"/>
  <c r="E148" i="2"/>
  <c r="H148" i="2"/>
  <c r="I147" i="2"/>
  <c r="C147" i="2"/>
  <c r="F147" i="2"/>
  <c r="K147" i="2"/>
  <c r="A361" i="10" l="1"/>
  <c r="B360" i="10"/>
  <c r="E360" i="10"/>
  <c r="H360" i="10"/>
  <c r="K360" i="10"/>
  <c r="C359" i="10"/>
  <c r="D359" i="10"/>
  <c r="F359" i="10"/>
  <c r="G359" i="10"/>
  <c r="I359" i="10"/>
  <c r="J359" i="10"/>
  <c r="L359" i="10"/>
  <c r="M359" i="10"/>
  <c r="N359" i="10"/>
  <c r="F345" i="9"/>
  <c r="G345" i="9"/>
  <c r="H345" i="9"/>
  <c r="A347" i="9"/>
  <c r="B346" i="9"/>
  <c r="E346" i="9"/>
  <c r="C345" i="9"/>
  <c r="D345" i="9"/>
  <c r="B364" i="8"/>
  <c r="H364" i="8"/>
  <c r="K364" i="8"/>
  <c r="E364" i="8"/>
  <c r="A365" i="8"/>
  <c r="C363" i="8"/>
  <c r="D363" i="8"/>
  <c r="J363" i="8"/>
  <c r="L363" i="8"/>
  <c r="M363" i="8"/>
  <c r="I363" i="8"/>
  <c r="N363" i="8"/>
  <c r="G363" i="8"/>
  <c r="F363" i="8"/>
  <c r="D213" i="3"/>
  <c r="H213" i="3"/>
  <c r="C213" i="3"/>
  <c r="B214" i="3"/>
  <c r="E214" i="3"/>
  <c r="A215" i="3"/>
  <c r="G213" i="3"/>
  <c r="F213" i="3"/>
  <c r="D148" i="2"/>
  <c r="G148" i="2"/>
  <c r="B149" i="2"/>
  <c r="J149" i="2" s="1"/>
  <c r="A150" i="2"/>
  <c r="E149" i="2"/>
  <c r="H149" i="2"/>
  <c r="C148" i="2"/>
  <c r="F148" i="2"/>
  <c r="K148" i="2"/>
  <c r="I148" i="2"/>
  <c r="M360" i="10" l="1"/>
  <c r="N360" i="10"/>
  <c r="F360" i="10"/>
  <c r="J360" i="10"/>
  <c r="C360" i="10"/>
  <c r="D360" i="10"/>
  <c r="G360" i="10"/>
  <c r="I360" i="10"/>
  <c r="L360" i="10"/>
  <c r="E361" i="10"/>
  <c r="A362" i="10"/>
  <c r="B361" i="10"/>
  <c r="H361" i="10"/>
  <c r="K361" i="10"/>
  <c r="F346" i="9"/>
  <c r="G346" i="9"/>
  <c r="H346" i="9"/>
  <c r="C346" i="9"/>
  <c r="D346" i="9"/>
  <c r="E347" i="9"/>
  <c r="B347" i="9"/>
  <c r="A348" i="9"/>
  <c r="H365" i="8"/>
  <c r="E365" i="8"/>
  <c r="K365" i="8"/>
  <c r="B365" i="8"/>
  <c r="A366" i="8"/>
  <c r="F364" i="8"/>
  <c r="C364" i="8"/>
  <c r="D364" i="8"/>
  <c r="I364" i="8"/>
  <c r="M364" i="8"/>
  <c r="N364" i="8"/>
  <c r="J364" i="8"/>
  <c r="G364" i="8"/>
  <c r="L364" i="8"/>
  <c r="E215" i="3"/>
  <c r="A216" i="3"/>
  <c r="B215" i="3"/>
  <c r="H214" i="3"/>
  <c r="D214" i="3"/>
  <c r="C214" i="3"/>
  <c r="F214" i="3"/>
  <c r="G214" i="3"/>
  <c r="D149" i="2"/>
  <c r="G149" i="2"/>
  <c r="H150" i="2"/>
  <c r="E150" i="2"/>
  <c r="B150" i="2"/>
  <c r="J150" i="2" s="1"/>
  <c r="A151" i="2"/>
  <c r="F149" i="2"/>
  <c r="K149" i="2"/>
  <c r="I149" i="2"/>
  <c r="C149" i="2"/>
  <c r="D361" i="10" l="1"/>
  <c r="C361" i="10"/>
  <c r="G361" i="10"/>
  <c r="N361" i="10"/>
  <c r="F361" i="10"/>
  <c r="I361" i="10"/>
  <c r="J361" i="10"/>
  <c r="M361" i="10"/>
  <c r="L361" i="10"/>
  <c r="B362" i="10"/>
  <c r="E362" i="10"/>
  <c r="H362" i="10"/>
  <c r="K362" i="10"/>
  <c r="A363" i="10"/>
  <c r="F347" i="9"/>
  <c r="G347" i="9"/>
  <c r="H347" i="9"/>
  <c r="B348" i="9"/>
  <c r="E348" i="9"/>
  <c r="A349" i="9"/>
  <c r="C347" i="9"/>
  <c r="D347" i="9"/>
  <c r="E366" i="8"/>
  <c r="H366" i="8"/>
  <c r="K366" i="8"/>
  <c r="A367" i="8"/>
  <c r="B366" i="8"/>
  <c r="F365" i="8"/>
  <c r="G365" i="8"/>
  <c r="I365" i="8"/>
  <c r="J365" i="8"/>
  <c r="M365" i="8"/>
  <c r="L365" i="8"/>
  <c r="N365" i="8"/>
  <c r="C365" i="8"/>
  <c r="D365" i="8"/>
  <c r="D215" i="3"/>
  <c r="H215" i="3"/>
  <c r="C215" i="3"/>
  <c r="B216" i="3"/>
  <c r="A217" i="3"/>
  <c r="E216" i="3"/>
  <c r="F215" i="3"/>
  <c r="G215" i="3"/>
  <c r="D150" i="2"/>
  <c r="G150" i="2"/>
  <c r="H151" i="2"/>
  <c r="A152" i="2"/>
  <c r="B151" i="2"/>
  <c r="J151" i="2" s="1"/>
  <c r="E151" i="2"/>
  <c r="I150" i="2"/>
  <c r="C150" i="2"/>
  <c r="F150" i="2"/>
  <c r="K150" i="2"/>
  <c r="C362" i="10" l="1"/>
  <c r="D362" i="10"/>
  <c r="F362" i="10"/>
  <c r="G362" i="10"/>
  <c r="I362" i="10"/>
  <c r="J362" i="10"/>
  <c r="L362" i="10"/>
  <c r="M362" i="10"/>
  <c r="N362" i="10"/>
  <c r="H363" i="10"/>
  <c r="E363" i="10"/>
  <c r="A364" i="10"/>
  <c r="K363" i="10"/>
  <c r="B363" i="10"/>
  <c r="B349" i="9"/>
  <c r="E349" i="9"/>
  <c r="A350" i="9"/>
  <c r="C348" i="9"/>
  <c r="D348" i="9"/>
  <c r="F348" i="9"/>
  <c r="G348" i="9"/>
  <c r="H348" i="9"/>
  <c r="C366" i="8"/>
  <c r="D366" i="8"/>
  <c r="F366" i="8"/>
  <c r="I366" i="8"/>
  <c r="J366" i="8"/>
  <c r="G366" i="8"/>
  <c r="N366" i="8"/>
  <c r="L366" i="8"/>
  <c r="M366" i="8"/>
  <c r="K367" i="8"/>
  <c r="E367" i="8"/>
  <c r="H367" i="8"/>
  <c r="B367" i="8"/>
  <c r="A368" i="8"/>
  <c r="F216" i="3"/>
  <c r="G216" i="3"/>
  <c r="A218" i="3"/>
  <c r="E217" i="3"/>
  <c r="B217" i="3"/>
  <c r="C216" i="3"/>
  <c r="D216" i="3"/>
  <c r="H216" i="3"/>
  <c r="D151" i="2"/>
  <c r="G151" i="2"/>
  <c r="I151" i="2"/>
  <c r="K151" i="2"/>
  <c r="F151" i="2"/>
  <c r="C151" i="2"/>
  <c r="E152" i="2"/>
  <c r="H152" i="2"/>
  <c r="B152" i="2"/>
  <c r="J152" i="2" s="1"/>
  <c r="A153" i="2"/>
  <c r="I363" i="10" l="1"/>
  <c r="F363" i="10"/>
  <c r="G363" i="10"/>
  <c r="M363" i="10"/>
  <c r="C363" i="10"/>
  <c r="L363" i="10"/>
  <c r="N363" i="10"/>
  <c r="J363" i="10"/>
  <c r="D363" i="10"/>
  <c r="K364" i="10"/>
  <c r="A365" i="10"/>
  <c r="B364" i="10"/>
  <c r="E364" i="10"/>
  <c r="H364" i="10"/>
  <c r="A351" i="9"/>
  <c r="E350" i="9"/>
  <c r="B350" i="9"/>
  <c r="F349" i="9"/>
  <c r="G349" i="9"/>
  <c r="H349" i="9"/>
  <c r="D349" i="9"/>
  <c r="C349" i="9"/>
  <c r="K368" i="8"/>
  <c r="E368" i="8"/>
  <c r="H368" i="8"/>
  <c r="B368" i="8"/>
  <c r="A369" i="8"/>
  <c r="J367" i="8"/>
  <c r="L367" i="8"/>
  <c r="C367" i="8"/>
  <c r="D367" i="8"/>
  <c r="F367" i="8"/>
  <c r="G367" i="8"/>
  <c r="I367" i="8"/>
  <c r="M367" i="8"/>
  <c r="N367" i="8"/>
  <c r="A219" i="3"/>
  <c r="B218" i="3"/>
  <c r="E218" i="3"/>
  <c r="C217" i="3"/>
  <c r="D217" i="3"/>
  <c r="H217" i="3"/>
  <c r="G217" i="3"/>
  <c r="F217" i="3"/>
  <c r="D152" i="2"/>
  <c r="G152" i="2"/>
  <c r="K152" i="2"/>
  <c r="F152" i="2"/>
  <c r="I152" i="2"/>
  <c r="C152" i="2"/>
  <c r="H153" i="2"/>
  <c r="B153" i="2"/>
  <c r="J153" i="2" s="1"/>
  <c r="E153" i="2"/>
  <c r="A154" i="2"/>
  <c r="K365" i="10" l="1"/>
  <c r="A366" i="10"/>
  <c r="B365" i="10"/>
  <c r="E365" i="10"/>
  <c r="H365" i="10"/>
  <c r="J364" i="10"/>
  <c r="L364" i="10"/>
  <c r="M364" i="10"/>
  <c r="N364" i="10"/>
  <c r="C364" i="10"/>
  <c r="D364" i="10"/>
  <c r="F364" i="10"/>
  <c r="G364" i="10"/>
  <c r="I364" i="10"/>
  <c r="F350" i="9"/>
  <c r="G350" i="9"/>
  <c r="H350" i="9"/>
  <c r="C350" i="9"/>
  <c r="D350" i="9"/>
  <c r="E351" i="9"/>
  <c r="B351" i="9"/>
  <c r="A352" i="9"/>
  <c r="A370" i="8"/>
  <c r="B369" i="8"/>
  <c r="E369" i="8"/>
  <c r="H369" i="8"/>
  <c r="K369" i="8"/>
  <c r="J368" i="8"/>
  <c r="L368" i="8"/>
  <c r="M368" i="8"/>
  <c r="F368" i="8"/>
  <c r="G368" i="8"/>
  <c r="N368" i="8"/>
  <c r="C368" i="8"/>
  <c r="D368" i="8"/>
  <c r="I368" i="8"/>
  <c r="F218" i="3"/>
  <c r="G218" i="3"/>
  <c r="C218" i="3"/>
  <c r="D218" i="3"/>
  <c r="H218" i="3"/>
  <c r="E219" i="3"/>
  <c r="B219" i="3"/>
  <c r="A220" i="3"/>
  <c r="D153" i="2"/>
  <c r="G153" i="2"/>
  <c r="B154" i="2"/>
  <c r="J154" i="2" s="1"/>
  <c r="E154" i="2"/>
  <c r="H154" i="2"/>
  <c r="A155" i="2"/>
  <c r="I153" i="2"/>
  <c r="K153" i="2"/>
  <c r="C153" i="2"/>
  <c r="F153" i="2"/>
  <c r="L365" i="10" l="1"/>
  <c r="M365" i="10"/>
  <c r="N365" i="10"/>
  <c r="C365" i="10"/>
  <c r="D365" i="10"/>
  <c r="F365" i="10"/>
  <c r="G365" i="10"/>
  <c r="I365" i="10"/>
  <c r="J365" i="10"/>
  <c r="E366" i="10"/>
  <c r="B366" i="10"/>
  <c r="H366" i="10"/>
  <c r="A367" i="10"/>
  <c r="K366" i="10"/>
  <c r="F351" i="9"/>
  <c r="G351" i="9"/>
  <c r="H351" i="9"/>
  <c r="C351" i="9"/>
  <c r="D351" i="9"/>
  <c r="B352" i="9"/>
  <c r="A353" i="9"/>
  <c r="E352" i="9"/>
  <c r="N369" i="8"/>
  <c r="F369" i="8"/>
  <c r="G369" i="8"/>
  <c r="C369" i="8"/>
  <c r="D369" i="8"/>
  <c r="J369" i="8"/>
  <c r="I369" i="8"/>
  <c r="M369" i="8"/>
  <c r="L369" i="8"/>
  <c r="B370" i="8"/>
  <c r="K370" i="8"/>
  <c r="H370" i="8"/>
  <c r="A371" i="8"/>
  <c r="E370" i="8"/>
  <c r="A221" i="3"/>
  <c r="E220" i="3"/>
  <c r="B220" i="3"/>
  <c r="H219" i="3"/>
  <c r="C219" i="3"/>
  <c r="D219" i="3"/>
  <c r="G219" i="3"/>
  <c r="F219" i="3"/>
  <c r="D154" i="2"/>
  <c r="G154" i="2"/>
  <c r="H155" i="2"/>
  <c r="A156" i="2"/>
  <c r="B155" i="2"/>
  <c r="J155" i="2" s="1"/>
  <c r="E155" i="2"/>
  <c r="C154" i="2"/>
  <c r="F154" i="2"/>
  <c r="I154" i="2"/>
  <c r="K154" i="2"/>
  <c r="D366" i="10" l="1"/>
  <c r="I366" i="10"/>
  <c r="C366" i="10"/>
  <c r="F366" i="10"/>
  <c r="G366" i="10"/>
  <c r="L366" i="10"/>
  <c r="M366" i="10"/>
  <c r="N366" i="10"/>
  <c r="J366" i="10"/>
  <c r="H367" i="10"/>
  <c r="K367" i="10"/>
  <c r="A368" i="10"/>
  <c r="B367" i="10"/>
  <c r="E367" i="10"/>
  <c r="C352" i="9"/>
  <c r="D352" i="9"/>
  <c r="F352" i="9"/>
  <c r="H352" i="9"/>
  <c r="G352" i="9"/>
  <c r="B353" i="9"/>
  <c r="E353" i="9"/>
  <c r="A354" i="9"/>
  <c r="E371" i="8"/>
  <c r="B371" i="8"/>
  <c r="H371" i="8"/>
  <c r="K371" i="8"/>
  <c r="A372" i="8"/>
  <c r="C370" i="8"/>
  <c r="J370" i="8"/>
  <c r="L370" i="8"/>
  <c r="M370" i="8"/>
  <c r="N370" i="8"/>
  <c r="I370" i="8"/>
  <c r="D370" i="8"/>
  <c r="F370" i="8"/>
  <c r="G370" i="8"/>
  <c r="G220" i="3"/>
  <c r="F220" i="3"/>
  <c r="H220" i="3"/>
  <c r="C220" i="3"/>
  <c r="D220" i="3"/>
  <c r="A222" i="3"/>
  <c r="B221" i="3"/>
  <c r="E221" i="3"/>
  <c r="D155" i="2"/>
  <c r="G155" i="2"/>
  <c r="F155" i="2"/>
  <c r="I155" i="2"/>
  <c r="C155" i="2"/>
  <c r="K155" i="2"/>
  <c r="B156" i="2"/>
  <c r="J156" i="2" s="1"/>
  <c r="H156" i="2"/>
  <c r="A157" i="2"/>
  <c r="E156" i="2"/>
  <c r="B368" i="10" l="1"/>
  <c r="E368" i="10"/>
  <c r="K368" i="10"/>
  <c r="H368" i="10"/>
  <c r="A369" i="10"/>
  <c r="F367" i="10"/>
  <c r="G367" i="10"/>
  <c r="I367" i="10"/>
  <c r="J367" i="10"/>
  <c r="L367" i="10"/>
  <c r="M367" i="10"/>
  <c r="N367" i="10"/>
  <c r="C367" i="10"/>
  <c r="D367" i="10"/>
  <c r="A355" i="9"/>
  <c r="E354" i="9"/>
  <c r="B354" i="9"/>
  <c r="F353" i="9"/>
  <c r="G353" i="9"/>
  <c r="H353" i="9"/>
  <c r="C353" i="9"/>
  <c r="D353" i="9"/>
  <c r="K372" i="8"/>
  <c r="H372" i="8"/>
  <c r="A373" i="8"/>
  <c r="B372" i="8"/>
  <c r="E372" i="8"/>
  <c r="C371" i="8"/>
  <c r="D371" i="8"/>
  <c r="F371" i="8"/>
  <c r="G371" i="8"/>
  <c r="I371" i="8"/>
  <c r="J371" i="8"/>
  <c r="L371" i="8"/>
  <c r="M371" i="8"/>
  <c r="N371" i="8"/>
  <c r="G221" i="3"/>
  <c r="F221" i="3"/>
  <c r="C221" i="3"/>
  <c r="H221" i="3"/>
  <c r="D221" i="3"/>
  <c r="B222" i="3"/>
  <c r="E222" i="3"/>
  <c r="A223" i="3"/>
  <c r="D156" i="2"/>
  <c r="G156" i="2"/>
  <c r="B157" i="2"/>
  <c r="J157" i="2" s="1"/>
  <c r="E157" i="2"/>
  <c r="H157" i="2"/>
  <c r="A158" i="2"/>
  <c r="F156" i="2"/>
  <c r="I156" i="2"/>
  <c r="C156" i="2"/>
  <c r="K156" i="2"/>
  <c r="E369" i="10" l="1"/>
  <c r="H369" i="10"/>
  <c r="K369" i="10"/>
  <c r="A370" i="10"/>
  <c r="B369" i="10"/>
  <c r="C368" i="10"/>
  <c r="F368" i="10"/>
  <c r="G368" i="10"/>
  <c r="D368" i="10"/>
  <c r="I368" i="10"/>
  <c r="J368" i="10"/>
  <c r="L368" i="10"/>
  <c r="M368" i="10"/>
  <c r="N368" i="10"/>
  <c r="C354" i="9"/>
  <c r="D354" i="9"/>
  <c r="G354" i="9"/>
  <c r="H354" i="9"/>
  <c r="F354" i="9"/>
  <c r="E355" i="9"/>
  <c r="A356" i="9"/>
  <c r="B355" i="9"/>
  <c r="I372" i="8"/>
  <c r="J372" i="8"/>
  <c r="L372" i="8"/>
  <c r="C372" i="8"/>
  <c r="F372" i="8"/>
  <c r="D372" i="8"/>
  <c r="G372" i="8"/>
  <c r="N372" i="8"/>
  <c r="M372" i="8"/>
  <c r="H373" i="8"/>
  <c r="A374" i="8"/>
  <c r="B373" i="8"/>
  <c r="E373" i="8"/>
  <c r="K373" i="8"/>
  <c r="A224" i="3"/>
  <c r="E223" i="3"/>
  <c r="B223" i="3"/>
  <c r="H222" i="3"/>
  <c r="D222" i="3"/>
  <c r="C222" i="3"/>
  <c r="F222" i="3"/>
  <c r="G222" i="3"/>
  <c r="D157" i="2"/>
  <c r="G157" i="2"/>
  <c r="B158" i="2"/>
  <c r="J158" i="2" s="1"/>
  <c r="E158" i="2"/>
  <c r="A159" i="2"/>
  <c r="H158" i="2"/>
  <c r="C157" i="2"/>
  <c r="F157" i="2"/>
  <c r="K157" i="2"/>
  <c r="I157" i="2"/>
  <c r="G369" i="10" l="1"/>
  <c r="I369" i="10"/>
  <c r="J369" i="10"/>
  <c r="L369" i="10"/>
  <c r="M369" i="10"/>
  <c r="N369" i="10"/>
  <c r="F369" i="10"/>
  <c r="D369" i="10"/>
  <c r="C369" i="10"/>
  <c r="K370" i="10"/>
  <c r="B370" i="10"/>
  <c r="E370" i="10"/>
  <c r="H370" i="10"/>
  <c r="A371" i="10"/>
  <c r="C355" i="9"/>
  <c r="D355" i="9"/>
  <c r="B356" i="9"/>
  <c r="E356" i="9"/>
  <c r="A357" i="9"/>
  <c r="F355" i="9"/>
  <c r="G355" i="9"/>
  <c r="H355" i="9"/>
  <c r="B374" i="8"/>
  <c r="E374" i="8"/>
  <c r="H374" i="8"/>
  <c r="A375" i="8"/>
  <c r="K374" i="8"/>
  <c r="G373" i="8"/>
  <c r="I373" i="8"/>
  <c r="J373" i="8"/>
  <c r="N373" i="8"/>
  <c r="D373" i="8"/>
  <c r="F373" i="8"/>
  <c r="C373" i="8"/>
  <c r="L373" i="8"/>
  <c r="M373" i="8"/>
  <c r="F223" i="3"/>
  <c r="G223" i="3"/>
  <c r="D223" i="3"/>
  <c r="C223" i="3"/>
  <c r="H223" i="3"/>
  <c r="A225" i="3"/>
  <c r="B224" i="3"/>
  <c r="E224" i="3"/>
  <c r="D158" i="2"/>
  <c r="G158" i="2"/>
  <c r="E159" i="2"/>
  <c r="A160" i="2"/>
  <c r="B159" i="2"/>
  <c r="J159" i="2" s="1"/>
  <c r="H159" i="2"/>
  <c r="I158" i="2"/>
  <c r="C158" i="2"/>
  <c r="F158" i="2"/>
  <c r="K158" i="2"/>
  <c r="B371" i="10" l="1"/>
  <c r="E371" i="10"/>
  <c r="K371" i="10"/>
  <c r="A372" i="10"/>
  <c r="H371" i="10"/>
  <c r="F370" i="10"/>
  <c r="G370" i="10"/>
  <c r="L370" i="10"/>
  <c r="M370" i="10"/>
  <c r="C370" i="10"/>
  <c r="D370" i="10"/>
  <c r="I370" i="10"/>
  <c r="J370" i="10"/>
  <c r="N370" i="10"/>
  <c r="E357" i="9"/>
  <c r="B357" i="9"/>
  <c r="A358" i="9"/>
  <c r="G356" i="9"/>
  <c r="F356" i="9"/>
  <c r="H356" i="9"/>
  <c r="D356" i="9"/>
  <c r="C356" i="9"/>
  <c r="K375" i="8"/>
  <c r="E375" i="8"/>
  <c r="A376" i="8"/>
  <c r="B375" i="8"/>
  <c r="H375" i="8"/>
  <c r="C374" i="8"/>
  <c r="D374" i="8"/>
  <c r="F374" i="8"/>
  <c r="G374" i="8"/>
  <c r="I374" i="8"/>
  <c r="J374" i="8"/>
  <c r="L374" i="8"/>
  <c r="M374" i="8"/>
  <c r="N374" i="8"/>
  <c r="H224" i="3"/>
  <c r="D224" i="3"/>
  <c r="C224" i="3"/>
  <c r="G224" i="3"/>
  <c r="F224" i="3"/>
  <c r="B225" i="3"/>
  <c r="E225" i="3"/>
  <c r="A226" i="3"/>
  <c r="D159" i="2"/>
  <c r="G159" i="2"/>
  <c r="F159" i="2"/>
  <c r="C159" i="2"/>
  <c r="I159" i="2"/>
  <c r="K159" i="2"/>
  <c r="H160" i="2"/>
  <c r="B160" i="2"/>
  <c r="J160" i="2" s="1"/>
  <c r="E160" i="2"/>
  <c r="A161" i="2"/>
  <c r="K372" i="10" l="1"/>
  <c r="A373" i="10"/>
  <c r="E372" i="10"/>
  <c r="H372" i="10"/>
  <c r="B372" i="10"/>
  <c r="C371" i="10"/>
  <c r="D371" i="10"/>
  <c r="F371" i="10"/>
  <c r="G371" i="10"/>
  <c r="J371" i="10"/>
  <c r="I371" i="10"/>
  <c r="L371" i="10"/>
  <c r="M371" i="10"/>
  <c r="N371" i="10"/>
  <c r="A359" i="9"/>
  <c r="E358" i="9"/>
  <c r="B358" i="9"/>
  <c r="C357" i="9"/>
  <c r="D357" i="9"/>
  <c r="F357" i="9"/>
  <c r="H357" i="9"/>
  <c r="G357" i="9"/>
  <c r="L375" i="8"/>
  <c r="M375" i="8"/>
  <c r="N375" i="8"/>
  <c r="J375" i="8"/>
  <c r="C375" i="8"/>
  <c r="D375" i="8"/>
  <c r="I375" i="8"/>
  <c r="F375" i="8"/>
  <c r="G375" i="8"/>
  <c r="H376" i="8"/>
  <c r="K376" i="8"/>
  <c r="A377" i="8"/>
  <c r="B376" i="8"/>
  <c r="E376" i="8"/>
  <c r="A227" i="3"/>
  <c r="B226" i="3"/>
  <c r="E226" i="3"/>
  <c r="G225" i="3"/>
  <c r="F225" i="3"/>
  <c r="H225" i="3"/>
  <c r="D225" i="3"/>
  <c r="C225" i="3"/>
  <c r="D160" i="2"/>
  <c r="G160" i="2"/>
  <c r="H161" i="2"/>
  <c r="B161" i="2"/>
  <c r="J161" i="2" s="1"/>
  <c r="A162" i="2"/>
  <c r="E161" i="2"/>
  <c r="F160" i="2"/>
  <c r="C160" i="2"/>
  <c r="I160" i="2"/>
  <c r="K160" i="2"/>
  <c r="J372" i="10" l="1"/>
  <c r="N372" i="10"/>
  <c r="D372" i="10"/>
  <c r="G372" i="10"/>
  <c r="F372" i="10"/>
  <c r="L372" i="10"/>
  <c r="I372" i="10"/>
  <c r="C372" i="10"/>
  <c r="M372" i="10"/>
  <c r="E373" i="10"/>
  <c r="B373" i="10"/>
  <c r="H373" i="10"/>
  <c r="K373" i="10"/>
  <c r="A374" i="10"/>
  <c r="D358" i="9"/>
  <c r="C358" i="9"/>
  <c r="G358" i="9"/>
  <c r="H358" i="9"/>
  <c r="F358" i="9"/>
  <c r="A360" i="9"/>
  <c r="B359" i="9"/>
  <c r="E359" i="9"/>
  <c r="I376" i="8"/>
  <c r="J376" i="8"/>
  <c r="M376" i="8"/>
  <c r="L376" i="8"/>
  <c r="N376" i="8"/>
  <c r="G376" i="8"/>
  <c r="C376" i="8"/>
  <c r="D376" i="8"/>
  <c r="F376" i="8"/>
  <c r="A378" i="8"/>
  <c r="E377" i="8"/>
  <c r="H377" i="8"/>
  <c r="K377" i="8"/>
  <c r="B377" i="8"/>
  <c r="D226" i="3"/>
  <c r="H226" i="3"/>
  <c r="C226" i="3"/>
  <c r="G226" i="3"/>
  <c r="F226" i="3"/>
  <c r="B227" i="3"/>
  <c r="E227" i="3"/>
  <c r="A228" i="3"/>
  <c r="D161" i="2"/>
  <c r="G161" i="2"/>
  <c r="E162" i="2"/>
  <c r="B162" i="2"/>
  <c r="J162" i="2" s="1"/>
  <c r="H162" i="2"/>
  <c r="A163" i="2"/>
  <c r="K161" i="2"/>
  <c r="I161" i="2"/>
  <c r="C161" i="2"/>
  <c r="F161" i="2"/>
  <c r="A375" i="10" l="1"/>
  <c r="B374" i="10"/>
  <c r="K374" i="10"/>
  <c r="E374" i="10"/>
  <c r="H374" i="10"/>
  <c r="C373" i="10"/>
  <c r="D373" i="10"/>
  <c r="I373" i="10"/>
  <c r="F373" i="10"/>
  <c r="G373" i="10"/>
  <c r="J373" i="10"/>
  <c r="L373" i="10"/>
  <c r="M373" i="10"/>
  <c r="N373" i="10"/>
  <c r="H359" i="9"/>
  <c r="F359" i="9"/>
  <c r="G359" i="9"/>
  <c r="C359" i="9"/>
  <c r="D359" i="9"/>
  <c r="B360" i="9"/>
  <c r="A361" i="9"/>
  <c r="E360" i="9"/>
  <c r="M377" i="8"/>
  <c r="F377" i="8"/>
  <c r="G377" i="8"/>
  <c r="I377" i="8"/>
  <c r="C377" i="8"/>
  <c r="D377" i="8"/>
  <c r="L377" i="8"/>
  <c r="N377" i="8"/>
  <c r="J377" i="8"/>
  <c r="B378" i="8"/>
  <c r="A379" i="8"/>
  <c r="E378" i="8"/>
  <c r="H378" i="8"/>
  <c r="K378" i="8"/>
  <c r="A229" i="3"/>
  <c r="B228" i="3"/>
  <c r="E228" i="3"/>
  <c r="C227" i="3"/>
  <c r="D227" i="3"/>
  <c r="H227" i="3"/>
  <c r="G227" i="3"/>
  <c r="F227" i="3"/>
  <c r="D162" i="2"/>
  <c r="G162" i="2"/>
  <c r="A164" i="2"/>
  <c r="B163" i="2"/>
  <c r="J163" i="2" s="1"/>
  <c r="H163" i="2"/>
  <c r="E163" i="2"/>
  <c r="C162" i="2"/>
  <c r="K162" i="2"/>
  <c r="I162" i="2"/>
  <c r="F162" i="2"/>
  <c r="N374" i="10" l="1"/>
  <c r="C374" i="10"/>
  <c r="G374" i="10"/>
  <c r="M374" i="10"/>
  <c r="L374" i="10"/>
  <c r="J374" i="10"/>
  <c r="D374" i="10"/>
  <c r="F374" i="10"/>
  <c r="I374" i="10"/>
  <c r="K375" i="10"/>
  <c r="A376" i="10"/>
  <c r="B375" i="10"/>
  <c r="E375" i="10"/>
  <c r="H375" i="10"/>
  <c r="H360" i="9"/>
  <c r="G360" i="9"/>
  <c r="F360" i="9"/>
  <c r="B361" i="9"/>
  <c r="E361" i="9"/>
  <c r="A362" i="9"/>
  <c r="C360" i="9"/>
  <c r="D360" i="9"/>
  <c r="B379" i="8"/>
  <c r="E379" i="8"/>
  <c r="H379" i="8"/>
  <c r="A380" i="8"/>
  <c r="K379" i="8"/>
  <c r="C378" i="8"/>
  <c r="D378" i="8"/>
  <c r="N378" i="8"/>
  <c r="M378" i="8"/>
  <c r="G378" i="8"/>
  <c r="J378" i="8"/>
  <c r="L378" i="8"/>
  <c r="F378" i="8"/>
  <c r="I378" i="8"/>
  <c r="C228" i="3"/>
  <c r="H228" i="3"/>
  <c r="D228" i="3"/>
  <c r="G228" i="3"/>
  <c r="F228" i="3"/>
  <c r="E229" i="3"/>
  <c r="A230" i="3"/>
  <c r="B229" i="3"/>
  <c r="D163" i="2"/>
  <c r="G163" i="2"/>
  <c r="K163" i="2"/>
  <c r="C163" i="2"/>
  <c r="F163" i="2"/>
  <c r="I163" i="2"/>
  <c r="A165" i="2"/>
  <c r="E164" i="2"/>
  <c r="H164" i="2"/>
  <c r="B164" i="2"/>
  <c r="J164" i="2" s="1"/>
  <c r="I375" i="10" l="1"/>
  <c r="J375" i="10"/>
  <c r="M375" i="10"/>
  <c r="N375" i="10"/>
  <c r="C375" i="10"/>
  <c r="D375" i="10"/>
  <c r="F375" i="10"/>
  <c r="G375" i="10"/>
  <c r="L375" i="10"/>
  <c r="B376" i="10"/>
  <c r="E376" i="10"/>
  <c r="H376" i="10"/>
  <c r="K376" i="10"/>
  <c r="A377" i="10"/>
  <c r="C361" i="9"/>
  <c r="D361" i="9"/>
  <c r="A363" i="9"/>
  <c r="B362" i="9"/>
  <c r="E362" i="9"/>
  <c r="H361" i="9"/>
  <c r="F361" i="9"/>
  <c r="G361" i="9"/>
  <c r="E380" i="8"/>
  <c r="H380" i="8"/>
  <c r="K380" i="8"/>
  <c r="B380" i="8"/>
  <c r="A381" i="8"/>
  <c r="C379" i="8"/>
  <c r="D379" i="8"/>
  <c r="G379" i="8"/>
  <c r="F379" i="8"/>
  <c r="I379" i="8"/>
  <c r="N379" i="8"/>
  <c r="M379" i="8"/>
  <c r="J379" i="8"/>
  <c r="L379" i="8"/>
  <c r="G229" i="3"/>
  <c r="F229" i="3"/>
  <c r="D229" i="3"/>
  <c r="H229" i="3"/>
  <c r="C229" i="3"/>
  <c r="A231" i="3"/>
  <c r="B230" i="3"/>
  <c r="E230" i="3"/>
  <c r="D164" i="2"/>
  <c r="G164" i="2"/>
  <c r="I164" i="2"/>
  <c r="K164" i="2"/>
  <c r="C164" i="2"/>
  <c r="F164" i="2"/>
  <c r="A166" i="2"/>
  <c r="B165" i="2"/>
  <c r="J165" i="2" s="1"/>
  <c r="E165" i="2"/>
  <c r="H165" i="2"/>
  <c r="C376" i="10" l="1"/>
  <c r="D376" i="10"/>
  <c r="F376" i="10"/>
  <c r="G376" i="10"/>
  <c r="I376" i="10"/>
  <c r="J376" i="10"/>
  <c r="L376" i="10"/>
  <c r="M376" i="10"/>
  <c r="N376" i="10"/>
  <c r="E377" i="10"/>
  <c r="A378" i="10"/>
  <c r="B377" i="10"/>
  <c r="H377" i="10"/>
  <c r="K377" i="10"/>
  <c r="C362" i="9"/>
  <c r="D362" i="9"/>
  <c r="E363" i="9"/>
  <c r="B363" i="9"/>
  <c r="A364" i="9"/>
  <c r="G362" i="9"/>
  <c r="H362" i="9"/>
  <c r="F362" i="9"/>
  <c r="K381" i="8"/>
  <c r="A382" i="8"/>
  <c r="B381" i="8"/>
  <c r="E381" i="8"/>
  <c r="H381" i="8"/>
  <c r="F380" i="8"/>
  <c r="G380" i="8"/>
  <c r="I380" i="8"/>
  <c r="J380" i="8"/>
  <c r="L380" i="8"/>
  <c r="M380" i="8"/>
  <c r="N380" i="8"/>
  <c r="C380" i="8"/>
  <c r="D380" i="8"/>
  <c r="G230" i="3"/>
  <c r="F230" i="3"/>
  <c r="E231" i="3"/>
  <c r="B231" i="3"/>
  <c r="A232" i="3"/>
  <c r="D230" i="3"/>
  <c r="H230" i="3"/>
  <c r="C230" i="3"/>
  <c r="D165" i="2"/>
  <c r="G165" i="2"/>
  <c r="C165" i="2"/>
  <c r="F165" i="2"/>
  <c r="I165" i="2"/>
  <c r="K165" i="2"/>
  <c r="B166" i="2"/>
  <c r="J166" i="2" s="1"/>
  <c r="E166" i="2"/>
  <c r="A167" i="2"/>
  <c r="H166" i="2"/>
  <c r="B378" i="10" l="1"/>
  <c r="K378" i="10"/>
  <c r="A379" i="10"/>
  <c r="E378" i="10"/>
  <c r="H378" i="10"/>
  <c r="D377" i="10"/>
  <c r="C377" i="10"/>
  <c r="I377" i="10"/>
  <c r="F377" i="10"/>
  <c r="G377" i="10"/>
  <c r="L377" i="10"/>
  <c r="M377" i="10"/>
  <c r="N377" i="10"/>
  <c r="J377" i="10"/>
  <c r="C363" i="9"/>
  <c r="D363" i="9"/>
  <c r="F363" i="9"/>
  <c r="G363" i="9"/>
  <c r="H363" i="9"/>
  <c r="B364" i="9"/>
  <c r="E364" i="9"/>
  <c r="A365" i="9"/>
  <c r="J381" i="8"/>
  <c r="L381" i="8"/>
  <c r="M381" i="8"/>
  <c r="C381" i="8"/>
  <c r="F381" i="8"/>
  <c r="G381" i="8"/>
  <c r="I381" i="8"/>
  <c r="D381" i="8"/>
  <c r="N381" i="8"/>
  <c r="K382" i="8"/>
  <c r="E382" i="8"/>
  <c r="H382" i="8"/>
  <c r="A383" i="8"/>
  <c r="B382" i="8"/>
  <c r="G231" i="3"/>
  <c r="F231" i="3"/>
  <c r="B232" i="3"/>
  <c r="E232" i="3"/>
  <c r="A233" i="3"/>
  <c r="D231" i="3"/>
  <c r="H231" i="3"/>
  <c r="C231" i="3"/>
  <c r="D166" i="2"/>
  <c r="G166" i="2"/>
  <c r="A168" i="2"/>
  <c r="E167" i="2"/>
  <c r="H167" i="2"/>
  <c r="B167" i="2"/>
  <c r="J167" i="2" s="1"/>
  <c r="C166" i="2"/>
  <c r="F166" i="2"/>
  <c r="K166" i="2"/>
  <c r="I166" i="2"/>
  <c r="H379" i="10" l="1"/>
  <c r="B379" i="10"/>
  <c r="E379" i="10"/>
  <c r="K379" i="10"/>
  <c r="C378" i="10"/>
  <c r="G378" i="10"/>
  <c r="J378" i="10"/>
  <c r="L378" i="10"/>
  <c r="M378" i="10"/>
  <c r="N378" i="10"/>
  <c r="D378" i="10"/>
  <c r="F378" i="10"/>
  <c r="I378" i="10"/>
  <c r="F364" i="9"/>
  <c r="H364" i="9"/>
  <c r="G364" i="9"/>
  <c r="B365" i="9"/>
  <c r="E365" i="9"/>
  <c r="A366" i="9"/>
  <c r="C364" i="9"/>
  <c r="D364" i="9"/>
  <c r="I382" i="8"/>
  <c r="J382" i="8"/>
  <c r="L382" i="8"/>
  <c r="F382" i="8"/>
  <c r="M382" i="8"/>
  <c r="D382" i="8"/>
  <c r="G382" i="8"/>
  <c r="N382" i="8"/>
  <c r="C382" i="8"/>
  <c r="E383" i="8"/>
  <c r="K383" i="8"/>
  <c r="B383" i="8"/>
  <c r="H383" i="8"/>
  <c r="A384" i="8"/>
  <c r="F232" i="3"/>
  <c r="G232" i="3"/>
  <c r="A234" i="3"/>
  <c r="B233" i="3"/>
  <c r="E233" i="3"/>
  <c r="H232" i="3"/>
  <c r="D232" i="3"/>
  <c r="C232" i="3"/>
  <c r="D167" i="2"/>
  <c r="G167" i="2"/>
  <c r="C167" i="2"/>
  <c r="F167" i="2"/>
  <c r="K167" i="2"/>
  <c r="I167" i="2"/>
  <c r="B168" i="2"/>
  <c r="J168" i="2" s="1"/>
  <c r="A169" i="2"/>
  <c r="E168" i="2"/>
  <c r="H168" i="2"/>
  <c r="I379" i="10" l="1"/>
  <c r="C379" i="10"/>
  <c r="D379" i="10"/>
  <c r="F379" i="10"/>
  <c r="G379" i="10"/>
  <c r="J379" i="10"/>
  <c r="L379" i="10"/>
  <c r="M379" i="10"/>
  <c r="N379" i="10"/>
  <c r="C365" i="9"/>
  <c r="D365" i="9"/>
  <c r="A367" i="9"/>
  <c r="E366" i="9"/>
  <c r="B366" i="9"/>
  <c r="F365" i="9"/>
  <c r="G365" i="9"/>
  <c r="H365" i="9"/>
  <c r="A385" i="8"/>
  <c r="E384" i="8"/>
  <c r="B384" i="8"/>
  <c r="H384" i="8"/>
  <c r="K384" i="8"/>
  <c r="J383" i="8"/>
  <c r="L383" i="8"/>
  <c r="M383" i="8"/>
  <c r="N383" i="8"/>
  <c r="C383" i="8"/>
  <c r="D383" i="8"/>
  <c r="F383" i="8"/>
  <c r="G383" i="8"/>
  <c r="I383" i="8"/>
  <c r="B234" i="3"/>
  <c r="A235" i="3"/>
  <c r="E234" i="3"/>
  <c r="F233" i="3"/>
  <c r="G233" i="3"/>
  <c r="C233" i="3"/>
  <c r="H233" i="3"/>
  <c r="D233" i="3"/>
  <c r="D168" i="2"/>
  <c r="G168" i="2"/>
  <c r="B169" i="2"/>
  <c r="J169" i="2" s="1"/>
  <c r="H169" i="2"/>
  <c r="E169" i="2"/>
  <c r="A170" i="2"/>
  <c r="C168" i="2"/>
  <c r="K168" i="2"/>
  <c r="F168" i="2"/>
  <c r="I168" i="2"/>
  <c r="E8" i="29" a="1"/>
  <c r="E8" i="29" l="1"/>
  <c r="D366" i="9"/>
  <c r="C366" i="9"/>
  <c r="G366" i="9"/>
  <c r="F366" i="9"/>
  <c r="H366" i="9"/>
  <c r="E367" i="9"/>
  <c r="B367" i="9"/>
  <c r="A368" i="9"/>
  <c r="M384" i="8"/>
  <c r="N384" i="8"/>
  <c r="D384" i="8"/>
  <c r="F384" i="8"/>
  <c r="G384" i="8"/>
  <c r="I384" i="8"/>
  <c r="C384" i="8"/>
  <c r="J384" i="8"/>
  <c r="L384" i="8"/>
  <c r="B385" i="8"/>
  <c r="E385" i="8"/>
  <c r="H385" i="8"/>
  <c r="A386" i="8"/>
  <c r="K385" i="8"/>
  <c r="G234" i="3"/>
  <c r="F234" i="3"/>
  <c r="B235" i="3"/>
  <c r="A236" i="3"/>
  <c r="E235" i="3"/>
  <c r="C234" i="3"/>
  <c r="D234" i="3"/>
  <c r="H234" i="3"/>
  <c r="D169" i="2"/>
  <c r="G169" i="2"/>
  <c r="A171" i="2"/>
  <c r="H170" i="2"/>
  <c r="E170" i="2"/>
  <c r="B170" i="2"/>
  <c r="J170" i="2" s="1"/>
  <c r="I169" i="2"/>
  <c r="F169" i="2"/>
  <c r="K169" i="2"/>
  <c r="C169" i="2"/>
  <c r="C367" i="9" l="1"/>
  <c r="D367" i="9"/>
  <c r="E368" i="9"/>
  <c r="B368" i="9"/>
  <c r="A369" i="9"/>
  <c r="F367" i="9"/>
  <c r="H367" i="9"/>
  <c r="G367" i="9"/>
  <c r="A387" i="8"/>
  <c r="K386" i="8"/>
  <c r="B386" i="8"/>
  <c r="E386" i="8"/>
  <c r="H386" i="8"/>
  <c r="M385" i="8"/>
  <c r="I385" i="8"/>
  <c r="J385" i="8"/>
  <c r="D385" i="8"/>
  <c r="L385" i="8"/>
  <c r="N385" i="8"/>
  <c r="C385" i="8"/>
  <c r="G385" i="8"/>
  <c r="F385" i="8"/>
  <c r="D235" i="3"/>
  <c r="H235" i="3"/>
  <c r="C235" i="3"/>
  <c r="G235" i="3"/>
  <c r="F235" i="3"/>
  <c r="A237" i="3"/>
  <c r="E236" i="3"/>
  <c r="B236" i="3"/>
  <c r="D170" i="2"/>
  <c r="G170" i="2"/>
  <c r="K170" i="2"/>
  <c r="I170" i="2"/>
  <c r="C170" i="2"/>
  <c r="F170" i="2"/>
  <c r="B171" i="2"/>
  <c r="J171" i="2" s="1"/>
  <c r="E171" i="2"/>
  <c r="H171" i="2"/>
  <c r="A172" i="2"/>
  <c r="D368" i="9" l="1"/>
  <c r="C368" i="9"/>
  <c r="F368" i="9"/>
  <c r="G368" i="9"/>
  <c r="H368" i="9"/>
  <c r="E369" i="9"/>
  <c r="A370" i="9"/>
  <c r="B369" i="9"/>
  <c r="L386" i="8"/>
  <c r="M386" i="8"/>
  <c r="N386" i="8"/>
  <c r="J386" i="8"/>
  <c r="G386" i="8"/>
  <c r="I386" i="8"/>
  <c r="C386" i="8"/>
  <c r="D386" i="8"/>
  <c r="F386" i="8"/>
  <c r="E387" i="8"/>
  <c r="B387" i="8"/>
  <c r="H387" i="8"/>
  <c r="K387" i="8"/>
  <c r="A388" i="8"/>
  <c r="H236" i="3"/>
  <c r="D236" i="3"/>
  <c r="C236" i="3"/>
  <c r="G236" i="3"/>
  <c r="F236" i="3"/>
  <c r="E237" i="3"/>
  <c r="B237" i="3"/>
  <c r="A238" i="3"/>
  <c r="D171" i="2"/>
  <c r="G171" i="2"/>
  <c r="A173" i="2"/>
  <c r="E172" i="2"/>
  <c r="H172" i="2"/>
  <c r="B172" i="2"/>
  <c r="J172" i="2" s="1"/>
  <c r="C171" i="2"/>
  <c r="F171" i="2"/>
  <c r="I171" i="2"/>
  <c r="K171" i="2"/>
  <c r="A371" i="9" l="1"/>
  <c r="B370" i="9"/>
  <c r="E370" i="9"/>
  <c r="C369" i="9"/>
  <c r="D369" i="9"/>
  <c r="F369" i="9"/>
  <c r="G369" i="9"/>
  <c r="H369" i="9"/>
  <c r="B388" i="8"/>
  <c r="H388" i="8"/>
  <c r="A389" i="8"/>
  <c r="E388" i="8"/>
  <c r="K388" i="8"/>
  <c r="C387" i="8"/>
  <c r="D387" i="8"/>
  <c r="F387" i="8"/>
  <c r="G387" i="8"/>
  <c r="J387" i="8"/>
  <c r="L387" i="8"/>
  <c r="M387" i="8"/>
  <c r="N387" i="8"/>
  <c r="I387" i="8"/>
  <c r="E238" i="3"/>
  <c r="A239" i="3"/>
  <c r="B238" i="3"/>
  <c r="C237" i="3"/>
  <c r="H237" i="3"/>
  <c r="D237" i="3"/>
  <c r="G237" i="3"/>
  <c r="F237" i="3"/>
  <c r="D172" i="2"/>
  <c r="G172" i="2"/>
  <c r="F172" i="2"/>
  <c r="I172" i="2"/>
  <c r="C172" i="2"/>
  <c r="K172" i="2"/>
  <c r="A174" i="2"/>
  <c r="B173" i="2"/>
  <c r="J173" i="2" s="1"/>
  <c r="E173" i="2"/>
  <c r="H173" i="2"/>
  <c r="G370" i="9" l="1"/>
  <c r="F370" i="9"/>
  <c r="H370" i="9"/>
  <c r="C370" i="9"/>
  <c r="D370" i="9"/>
  <c r="B371" i="9"/>
  <c r="E371" i="9"/>
  <c r="A372" i="9"/>
  <c r="H389" i="8"/>
  <c r="E389" i="8"/>
  <c r="K389" i="8"/>
  <c r="A390" i="8"/>
  <c r="B389" i="8"/>
  <c r="F388" i="8"/>
  <c r="I388" i="8"/>
  <c r="J388" i="8"/>
  <c r="M388" i="8"/>
  <c r="N388" i="8"/>
  <c r="C388" i="8"/>
  <c r="G388" i="8"/>
  <c r="D388" i="8"/>
  <c r="L388" i="8"/>
  <c r="H238" i="3"/>
  <c r="D238" i="3"/>
  <c r="C238" i="3"/>
  <c r="A240" i="3"/>
  <c r="E239" i="3"/>
  <c r="B239" i="3"/>
  <c r="F238" i="3"/>
  <c r="G238" i="3"/>
  <c r="D173" i="2"/>
  <c r="G173" i="2"/>
  <c r="E174" i="2"/>
  <c r="B174" i="2"/>
  <c r="J174" i="2" s="1"/>
  <c r="H174" i="2"/>
  <c r="A175" i="2"/>
  <c r="K173" i="2"/>
  <c r="F173" i="2"/>
  <c r="I173" i="2"/>
  <c r="C173" i="2"/>
  <c r="F371" i="9" l="1"/>
  <c r="G371" i="9"/>
  <c r="H371" i="9"/>
  <c r="C371" i="9"/>
  <c r="D371" i="9"/>
  <c r="A373" i="9"/>
  <c r="B372" i="9"/>
  <c r="E372" i="9"/>
  <c r="G389" i="8"/>
  <c r="J389" i="8"/>
  <c r="F389" i="8"/>
  <c r="I389" i="8"/>
  <c r="M389" i="8"/>
  <c r="C389" i="8"/>
  <c r="D389" i="8"/>
  <c r="L389" i="8"/>
  <c r="N389" i="8"/>
  <c r="E390" i="8"/>
  <c r="K390" i="8"/>
  <c r="A391" i="8"/>
  <c r="B390" i="8"/>
  <c r="H390" i="8"/>
  <c r="D239" i="3"/>
  <c r="H239" i="3"/>
  <c r="C239" i="3"/>
  <c r="G239" i="3"/>
  <c r="F239" i="3"/>
  <c r="E240" i="3"/>
  <c r="A241" i="3"/>
  <c r="B240" i="3"/>
  <c r="D174" i="2"/>
  <c r="G174" i="2"/>
  <c r="E175" i="2"/>
  <c r="B175" i="2"/>
  <c r="J175" i="2" s="1"/>
  <c r="H175" i="2"/>
  <c r="A176" i="2"/>
  <c r="C174" i="2"/>
  <c r="F174" i="2"/>
  <c r="I174" i="2"/>
  <c r="K174" i="2"/>
  <c r="C372" i="9" l="1"/>
  <c r="D372" i="9"/>
  <c r="F372" i="9"/>
  <c r="G372" i="9"/>
  <c r="H372" i="9"/>
  <c r="B373" i="9"/>
  <c r="E373" i="9"/>
  <c r="A374" i="9"/>
  <c r="K391" i="8"/>
  <c r="A392" i="8"/>
  <c r="H391" i="8"/>
  <c r="E391" i="8"/>
  <c r="B391" i="8"/>
  <c r="M390" i="8"/>
  <c r="C390" i="8"/>
  <c r="D390" i="8"/>
  <c r="F390" i="8"/>
  <c r="G390" i="8"/>
  <c r="L390" i="8"/>
  <c r="N390" i="8"/>
  <c r="J390" i="8"/>
  <c r="I390" i="8"/>
  <c r="E241" i="3"/>
  <c r="B241" i="3"/>
  <c r="A242" i="3"/>
  <c r="D240" i="3"/>
  <c r="C240" i="3"/>
  <c r="H240" i="3"/>
  <c r="G240" i="3"/>
  <c r="F240" i="3"/>
  <c r="D175" i="2"/>
  <c r="G175" i="2"/>
  <c r="A177" i="2"/>
  <c r="E176" i="2"/>
  <c r="H176" i="2"/>
  <c r="B176" i="2"/>
  <c r="J176" i="2" s="1"/>
  <c r="C175" i="2"/>
  <c r="I175" i="2"/>
  <c r="K175" i="2"/>
  <c r="F175" i="2"/>
  <c r="H373" i="9" l="1"/>
  <c r="F373" i="9"/>
  <c r="G373" i="9"/>
  <c r="A375" i="9"/>
  <c r="B374" i="9"/>
  <c r="E374" i="9"/>
  <c r="D373" i="9"/>
  <c r="C373" i="9"/>
  <c r="L391" i="8"/>
  <c r="N391" i="8"/>
  <c r="I391" i="8"/>
  <c r="C391" i="8"/>
  <c r="D391" i="8"/>
  <c r="F391" i="8"/>
  <c r="G391" i="8"/>
  <c r="J391" i="8"/>
  <c r="M391" i="8"/>
  <c r="B392" i="8"/>
  <c r="A393" i="8"/>
  <c r="E392" i="8"/>
  <c r="H392" i="8"/>
  <c r="K392" i="8"/>
  <c r="B242" i="3"/>
  <c r="E242" i="3"/>
  <c r="A243" i="3"/>
  <c r="C241" i="3"/>
  <c r="D241" i="3"/>
  <c r="H241" i="3"/>
  <c r="G241" i="3"/>
  <c r="F241" i="3"/>
  <c r="D176" i="2"/>
  <c r="G176" i="2"/>
  <c r="K176" i="2"/>
  <c r="I176" i="2"/>
  <c r="F176" i="2"/>
  <c r="C176" i="2"/>
  <c r="H177" i="2"/>
  <c r="A178" i="2"/>
  <c r="E177" i="2"/>
  <c r="B177" i="2"/>
  <c r="J177" i="2" s="1"/>
  <c r="A376" i="9" l="1"/>
  <c r="E375" i="9"/>
  <c r="B375" i="9"/>
  <c r="G374" i="9"/>
  <c r="F374" i="9"/>
  <c r="H374" i="9"/>
  <c r="D374" i="9"/>
  <c r="C374" i="9"/>
  <c r="A394" i="8"/>
  <c r="B393" i="8"/>
  <c r="E393" i="8"/>
  <c r="K393" i="8"/>
  <c r="H393" i="8"/>
  <c r="C392" i="8"/>
  <c r="D392" i="8"/>
  <c r="F392" i="8"/>
  <c r="M392" i="8"/>
  <c r="N392" i="8"/>
  <c r="L392" i="8"/>
  <c r="G392" i="8"/>
  <c r="I392" i="8"/>
  <c r="J392" i="8"/>
  <c r="E243" i="3"/>
  <c r="B243" i="3"/>
  <c r="A244" i="3"/>
  <c r="G242" i="3"/>
  <c r="F242" i="3"/>
  <c r="C242" i="3"/>
  <c r="H242" i="3"/>
  <c r="D242" i="3"/>
  <c r="D177" i="2"/>
  <c r="G177" i="2"/>
  <c r="F177" i="2"/>
  <c r="I177" i="2"/>
  <c r="K177" i="2"/>
  <c r="C177" i="2"/>
  <c r="B178" i="2"/>
  <c r="J178" i="2" s="1"/>
  <c r="H178" i="2"/>
  <c r="E178" i="2"/>
  <c r="A179" i="2"/>
  <c r="C375" i="9" l="1"/>
  <c r="D375" i="9"/>
  <c r="F375" i="9"/>
  <c r="G375" i="9"/>
  <c r="H375" i="9"/>
  <c r="A377" i="9"/>
  <c r="E376" i="9"/>
  <c r="B376" i="9"/>
  <c r="F393" i="8"/>
  <c r="C393" i="8"/>
  <c r="D393" i="8"/>
  <c r="G393" i="8"/>
  <c r="I393" i="8"/>
  <c r="L393" i="8"/>
  <c r="J393" i="8"/>
  <c r="N393" i="8"/>
  <c r="M393" i="8"/>
  <c r="B394" i="8"/>
  <c r="H394" i="8"/>
  <c r="K394" i="8"/>
  <c r="A395" i="8"/>
  <c r="E394" i="8"/>
  <c r="A245" i="3"/>
  <c r="B244" i="3"/>
  <c r="E244" i="3"/>
  <c r="D243" i="3"/>
  <c r="C243" i="3"/>
  <c r="H243" i="3"/>
  <c r="G243" i="3"/>
  <c r="F243" i="3"/>
  <c r="D178" i="2"/>
  <c r="G178" i="2"/>
  <c r="B179" i="2"/>
  <c r="J179" i="2" s="1"/>
  <c r="H179" i="2"/>
  <c r="E179" i="2"/>
  <c r="A180" i="2"/>
  <c r="C178" i="2"/>
  <c r="F178" i="2"/>
  <c r="K178" i="2"/>
  <c r="I178" i="2"/>
  <c r="D376" i="9" l="1"/>
  <c r="C376" i="9"/>
  <c r="H376" i="9"/>
  <c r="F376" i="9"/>
  <c r="G376" i="9"/>
  <c r="B377" i="9"/>
  <c r="A378" i="9"/>
  <c r="E377" i="9"/>
  <c r="B395" i="8"/>
  <c r="E395" i="8"/>
  <c r="H395" i="8"/>
  <c r="K395" i="8"/>
  <c r="A396" i="8"/>
  <c r="D394" i="8"/>
  <c r="I394" i="8"/>
  <c r="J394" i="8"/>
  <c r="M394" i="8"/>
  <c r="C394" i="8"/>
  <c r="F394" i="8"/>
  <c r="L394" i="8"/>
  <c r="G394" i="8"/>
  <c r="N394" i="8"/>
  <c r="G244" i="3"/>
  <c r="F244" i="3"/>
  <c r="C244" i="3"/>
  <c r="H244" i="3"/>
  <c r="D244" i="3"/>
  <c r="A246" i="3"/>
  <c r="E245" i="3"/>
  <c r="B245" i="3"/>
  <c r="D179" i="2"/>
  <c r="G179" i="2"/>
  <c r="E180" i="2"/>
  <c r="H180" i="2"/>
  <c r="B180" i="2"/>
  <c r="J180" i="2" s="1"/>
  <c r="A181" i="2"/>
  <c r="I179" i="2"/>
  <c r="K179" i="2"/>
  <c r="C179" i="2"/>
  <c r="F179" i="2"/>
  <c r="A379" i="9" l="1"/>
  <c r="B378" i="9"/>
  <c r="E378" i="9"/>
  <c r="C377" i="9"/>
  <c r="D377" i="9"/>
  <c r="F377" i="9"/>
  <c r="G377" i="9"/>
  <c r="H377" i="9"/>
  <c r="E396" i="8"/>
  <c r="H396" i="8"/>
  <c r="A397" i="8"/>
  <c r="B396" i="8"/>
  <c r="K396" i="8"/>
  <c r="M395" i="8"/>
  <c r="F395" i="8"/>
  <c r="G395" i="8"/>
  <c r="L395" i="8"/>
  <c r="N395" i="8"/>
  <c r="D395" i="8"/>
  <c r="J395" i="8"/>
  <c r="C395" i="8"/>
  <c r="I395" i="8"/>
  <c r="D245" i="3"/>
  <c r="C245" i="3"/>
  <c r="H245" i="3"/>
  <c r="B246" i="3"/>
  <c r="E246" i="3"/>
  <c r="A247" i="3"/>
  <c r="G245" i="3"/>
  <c r="F245" i="3"/>
  <c r="D180" i="2"/>
  <c r="G180" i="2"/>
  <c r="B181" i="2"/>
  <c r="J181" i="2" s="1"/>
  <c r="E181" i="2"/>
  <c r="H181" i="2"/>
  <c r="A182" i="2"/>
  <c r="C180" i="2"/>
  <c r="I180" i="2"/>
  <c r="K180" i="2"/>
  <c r="F180" i="2"/>
  <c r="G378" i="9" l="1"/>
  <c r="F378" i="9"/>
  <c r="H378" i="9"/>
  <c r="C378" i="9"/>
  <c r="D378" i="9"/>
  <c r="B379" i="9"/>
  <c r="A380" i="9"/>
  <c r="E379" i="9"/>
  <c r="F396" i="8"/>
  <c r="C396" i="8"/>
  <c r="D396" i="8"/>
  <c r="G396" i="8"/>
  <c r="I396" i="8"/>
  <c r="N396" i="8"/>
  <c r="L396" i="8"/>
  <c r="J396" i="8"/>
  <c r="M396" i="8"/>
  <c r="B397" i="8"/>
  <c r="A398" i="8"/>
  <c r="E397" i="8"/>
  <c r="H397" i="8"/>
  <c r="K397" i="8"/>
  <c r="B247" i="3"/>
  <c r="A248" i="3"/>
  <c r="E247" i="3"/>
  <c r="G246" i="3"/>
  <c r="F246" i="3"/>
  <c r="D246" i="3"/>
  <c r="C246" i="3"/>
  <c r="H246" i="3"/>
  <c r="D181" i="2"/>
  <c r="G181" i="2"/>
  <c r="H182" i="2"/>
  <c r="B182" i="2"/>
  <c r="J182" i="2" s="1"/>
  <c r="A183" i="2"/>
  <c r="E182" i="2"/>
  <c r="C181" i="2"/>
  <c r="F181" i="2"/>
  <c r="I181" i="2"/>
  <c r="K181" i="2"/>
  <c r="B380" i="9" l="1"/>
  <c r="E380" i="9"/>
  <c r="A381" i="9"/>
  <c r="F379" i="9"/>
  <c r="G379" i="9"/>
  <c r="H379" i="9"/>
  <c r="C379" i="9"/>
  <c r="D379" i="9"/>
  <c r="A399" i="8"/>
  <c r="B398" i="8"/>
  <c r="H398" i="8"/>
  <c r="E398" i="8"/>
  <c r="K398" i="8"/>
  <c r="C397" i="8"/>
  <c r="D397" i="8"/>
  <c r="F397" i="8"/>
  <c r="N397" i="8"/>
  <c r="I397" i="8"/>
  <c r="L397" i="8"/>
  <c r="M397" i="8"/>
  <c r="G397" i="8"/>
  <c r="J397" i="8"/>
  <c r="G247" i="3"/>
  <c r="F247" i="3"/>
  <c r="E248" i="3"/>
  <c r="A249" i="3"/>
  <c r="B248" i="3"/>
  <c r="C247" i="3"/>
  <c r="D247" i="3"/>
  <c r="H247" i="3"/>
  <c r="D182" i="2"/>
  <c r="G182" i="2"/>
  <c r="H183" i="2"/>
  <c r="B183" i="2"/>
  <c r="J183" i="2" s="1"/>
  <c r="E183" i="2"/>
  <c r="A184" i="2"/>
  <c r="I182" i="2"/>
  <c r="C182" i="2"/>
  <c r="F182" i="2"/>
  <c r="K182" i="2"/>
  <c r="B381" i="9" l="1"/>
  <c r="E381" i="9"/>
  <c r="A382" i="9"/>
  <c r="G380" i="9"/>
  <c r="H380" i="9"/>
  <c r="F380" i="9"/>
  <c r="C380" i="9"/>
  <c r="D380" i="9"/>
  <c r="I398" i="8"/>
  <c r="J398" i="8"/>
  <c r="L398" i="8"/>
  <c r="F398" i="8"/>
  <c r="C398" i="8"/>
  <c r="G398" i="8"/>
  <c r="N398" i="8"/>
  <c r="D398" i="8"/>
  <c r="M398" i="8"/>
  <c r="H399" i="8"/>
  <c r="K399" i="8"/>
  <c r="E399" i="8"/>
  <c r="B399" i="8"/>
  <c r="A400" i="8"/>
  <c r="G248" i="3"/>
  <c r="F248" i="3"/>
  <c r="H248" i="3"/>
  <c r="D248" i="3"/>
  <c r="C248" i="3"/>
  <c r="E249" i="3"/>
  <c r="A250" i="3"/>
  <c r="B249" i="3"/>
  <c r="D183" i="2"/>
  <c r="G183" i="2"/>
  <c r="H184" i="2"/>
  <c r="B184" i="2"/>
  <c r="J184" i="2" s="1"/>
  <c r="E184" i="2"/>
  <c r="A185" i="2"/>
  <c r="F183" i="2"/>
  <c r="I183" i="2"/>
  <c r="K183" i="2"/>
  <c r="C183" i="2"/>
  <c r="A383" i="9" l="1"/>
  <c r="E382" i="9"/>
  <c r="B382" i="9"/>
  <c r="F381" i="9"/>
  <c r="H381" i="9"/>
  <c r="G381" i="9"/>
  <c r="C381" i="9"/>
  <c r="D381" i="9"/>
  <c r="I399" i="8"/>
  <c r="J399" i="8"/>
  <c r="M399" i="8"/>
  <c r="D399" i="8"/>
  <c r="F399" i="8"/>
  <c r="G399" i="8"/>
  <c r="L399" i="8"/>
  <c r="C399" i="8"/>
  <c r="N399" i="8"/>
  <c r="A401" i="8"/>
  <c r="K400" i="8"/>
  <c r="B400" i="8"/>
  <c r="E400" i="8"/>
  <c r="H400" i="8"/>
  <c r="C249" i="3"/>
  <c r="D249" i="3"/>
  <c r="H249" i="3"/>
  <c r="B250" i="3"/>
  <c r="A251" i="3"/>
  <c r="E250" i="3"/>
  <c r="G249" i="3"/>
  <c r="F249" i="3"/>
  <c r="D184" i="2"/>
  <c r="G184" i="2"/>
  <c r="H185" i="2"/>
  <c r="A186" i="2"/>
  <c r="B185" i="2"/>
  <c r="J185" i="2" s="1"/>
  <c r="E185" i="2"/>
  <c r="F184" i="2"/>
  <c r="K184" i="2"/>
  <c r="I184" i="2"/>
  <c r="C184" i="2"/>
  <c r="C382" i="9" l="1"/>
  <c r="D382" i="9"/>
  <c r="G382" i="9"/>
  <c r="F382" i="9"/>
  <c r="H382" i="9"/>
  <c r="B383" i="9"/>
  <c r="E383" i="9"/>
  <c r="A384" i="9"/>
  <c r="M400" i="8"/>
  <c r="N400" i="8"/>
  <c r="L400" i="8"/>
  <c r="J400" i="8"/>
  <c r="C400" i="8"/>
  <c r="G400" i="8"/>
  <c r="I400" i="8"/>
  <c r="D400" i="8"/>
  <c r="F400" i="8"/>
  <c r="B401" i="8"/>
  <c r="A402" i="8"/>
  <c r="E401" i="8"/>
  <c r="H401" i="8"/>
  <c r="K401" i="8"/>
  <c r="A252" i="3"/>
  <c r="B251" i="3"/>
  <c r="E251" i="3"/>
  <c r="G250" i="3"/>
  <c r="F250" i="3"/>
  <c r="H250" i="3"/>
  <c r="C250" i="3"/>
  <c r="D250" i="3"/>
  <c r="D185" i="2"/>
  <c r="G185" i="2"/>
  <c r="F185" i="2"/>
  <c r="I185" i="2"/>
  <c r="C185" i="2"/>
  <c r="K185" i="2"/>
  <c r="B186" i="2"/>
  <c r="J186" i="2" s="1"/>
  <c r="E186" i="2"/>
  <c r="H186" i="2"/>
  <c r="A187" i="2"/>
  <c r="A385" i="9" l="1"/>
  <c r="B384" i="9"/>
  <c r="E384" i="9"/>
  <c r="D383" i="9"/>
  <c r="C383" i="9"/>
  <c r="F383" i="9"/>
  <c r="G383" i="9"/>
  <c r="H383" i="9"/>
  <c r="C401" i="8"/>
  <c r="D401" i="8"/>
  <c r="G401" i="8"/>
  <c r="F401" i="8"/>
  <c r="J401" i="8"/>
  <c r="L401" i="8"/>
  <c r="M401" i="8"/>
  <c r="N401" i="8"/>
  <c r="I401" i="8"/>
  <c r="B402" i="8"/>
  <c r="H402" i="8"/>
  <c r="K402" i="8"/>
  <c r="A403" i="8"/>
  <c r="E402" i="8"/>
  <c r="C251" i="3"/>
  <c r="H251" i="3"/>
  <c r="D251" i="3"/>
  <c r="G251" i="3"/>
  <c r="F251" i="3"/>
  <c r="B252" i="3"/>
  <c r="A253" i="3"/>
  <c r="E252" i="3"/>
  <c r="D186" i="2"/>
  <c r="G186" i="2"/>
  <c r="A188" i="2"/>
  <c r="B187" i="2"/>
  <c r="J187" i="2" s="1"/>
  <c r="E187" i="2"/>
  <c r="H187" i="2"/>
  <c r="I186" i="2"/>
  <c r="C186" i="2"/>
  <c r="F186" i="2"/>
  <c r="K186" i="2"/>
  <c r="G384" i="9" l="1"/>
  <c r="H384" i="9"/>
  <c r="F384" i="9"/>
  <c r="C384" i="9"/>
  <c r="D384" i="9"/>
  <c r="E385" i="9"/>
  <c r="B385" i="9"/>
  <c r="A386" i="9"/>
  <c r="C402" i="8"/>
  <c r="D402" i="8"/>
  <c r="F402" i="8"/>
  <c r="I402" i="8"/>
  <c r="J402" i="8"/>
  <c r="L402" i="8"/>
  <c r="G402" i="8"/>
  <c r="M402" i="8"/>
  <c r="N402" i="8"/>
  <c r="E403" i="8"/>
  <c r="H403" i="8"/>
  <c r="B403" i="8"/>
  <c r="K403" i="8"/>
  <c r="A404" i="8"/>
  <c r="G252" i="3"/>
  <c r="F252" i="3"/>
  <c r="C252" i="3"/>
  <c r="H252" i="3"/>
  <c r="D252" i="3"/>
  <c r="B253" i="3"/>
  <c r="E253" i="3"/>
  <c r="A254" i="3"/>
  <c r="D187" i="2"/>
  <c r="G187" i="2"/>
  <c r="K187" i="2"/>
  <c r="F187" i="2"/>
  <c r="I187" i="2"/>
  <c r="C187" i="2"/>
  <c r="B188" i="2"/>
  <c r="J188" i="2" s="1"/>
  <c r="E188" i="2"/>
  <c r="H188" i="2"/>
  <c r="A189" i="2"/>
  <c r="A387" i="9" l="1"/>
  <c r="B386" i="9"/>
  <c r="E386" i="9"/>
  <c r="D385" i="9"/>
  <c r="C385" i="9"/>
  <c r="F385" i="9"/>
  <c r="G385" i="9"/>
  <c r="H385" i="9"/>
  <c r="H404" i="8"/>
  <c r="K404" i="8"/>
  <c r="B404" i="8"/>
  <c r="A405" i="8"/>
  <c r="E404" i="8"/>
  <c r="C403" i="8"/>
  <c r="D403" i="8"/>
  <c r="F403" i="8"/>
  <c r="I403" i="8"/>
  <c r="G403" i="8"/>
  <c r="J403" i="8"/>
  <c r="M403" i="8"/>
  <c r="N403" i="8"/>
  <c r="L403" i="8"/>
  <c r="A255" i="3"/>
  <c r="E254" i="3"/>
  <c r="B254" i="3"/>
  <c r="F253" i="3"/>
  <c r="G253" i="3"/>
  <c r="C253" i="3"/>
  <c r="H253" i="3"/>
  <c r="D253" i="3"/>
  <c r="D188" i="2"/>
  <c r="G188" i="2"/>
  <c r="H189" i="2"/>
  <c r="E189" i="2"/>
  <c r="A190" i="2"/>
  <c r="B189" i="2"/>
  <c r="J189" i="2" s="1"/>
  <c r="F188" i="2"/>
  <c r="C188" i="2"/>
  <c r="I188" i="2"/>
  <c r="K188" i="2"/>
  <c r="G386" i="9" l="1"/>
  <c r="F386" i="9"/>
  <c r="H386" i="9"/>
  <c r="C386" i="9"/>
  <c r="D386" i="9"/>
  <c r="A388" i="9"/>
  <c r="B387" i="9"/>
  <c r="E387" i="9"/>
  <c r="H405" i="8"/>
  <c r="K405" i="8"/>
  <c r="B405" i="8"/>
  <c r="E405" i="8"/>
  <c r="A406" i="8"/>
  <c r="I404" i="8"/>
  <c r="J404" i="8"/>
  <c r="M404" i="8"/>
  <c r="C404" i="8"/>
  <c r="N404" i="8"/>
  <c r="D404" i="8"/>
  <c r="F404" i="8"/>
  <c r="G404" i="8"/>
  <c r="L404" i="8"/>
  <c r="G254" i="3"/>
  <c r="F254" i="3"/>
  <c r="D254" i="3"/>
  <c r="C254" i="3"/>
  <c r="H254" i="3"/>
  <c r="E255" i="3"/>
  <c r="A256" i="3"/>
  <c r="B255" i="3"/>
  <c r="D189" i="2"/>
  <c r="G189" i="2"/>
  <c r="K189" i="2"/>
  <c r="C189" i="2"/>
  <c r="F189" i="2"/>
  <c r="I189" i="2"/>
  <c r="E190" i="2"/>
  <c r="H190" i="2"/>
  <c r="B190" i="2"/>
  <c r="J190" i="2" s="1"/>
  <c r="A191" i="2"/>
  <c r="C387" i="9" l="1"/>
  <c r="D387" i="9"/>
  <c r="F387" i="9"/>
  <c r="G387" i="9"/>
  <c r="H387" i="9"/>
  <c r="A389" i="9"/>
  <c r="B388" i="9"/>
  <c r="E388" i="9"/>
  <c r="G405" i="8"/>
  <c r="J405" i="8"/>
  <c r="I405" i="8"/>
  <c r="L405" i="8"/>
  <c r="M405" i="8"/>
  <c r="N405" i="8"/>
  <c r="D405" i="8"/>
  <c r="C405" i="8"/>
  <c r="F405" i="8"/>
  <c r="A407" i="8"/>
  <c r="B406" i="8"/>
  <c r="E406" i="8"/>
  <c r="H406" i="8"/>
  <c r="K406" i="8"/>
  <c r="E256" i="3"/>
  <c r="B256" i="3"/>
  <c r="A257" i="3"/>
  <c r="H255" i="3"/>
  <c r="D255" i="3"/>
  <c r="C255" i="3"/>
  <c r="F255" i="3"/>
  <c r="G255" i="3"/>
  <c r="D190" i="2"/>
  <c r="G190" i="2"/>
  <c r="C190" i="2"/>
  <c r="F190" i="2"/>
  <c r="I190" i="2"/>
  <c r="K190" i="2"/>
  <c r="E191" i="2"/>
  <c r="B191" i="2"/>
  <c r="J191" i="2" s="1"/>
  <c r="A192" i="2"/>
  <c r="H191" i="2"/>
  <c r="H388" i="9" l="1"/>
  <c r="G388" i="9"/>
  <c r="F388" i="9"/>
  <c r="A390" i="9"/>
  <c r="B389" i="9"/>
  <c r="E389" i="9"/>
  <c r="C388" i="9"/>
  <c r="D388" i="9"/>
  <c r="M406" i="8"/>
  <c r="N406" i="8"/>
  <c r="D406" i="8"/>
  <c r="F406" i="8"/>
  <c r="G406" i="8"/>
  <c r="J406" i="8"/>
  <c r="C406" i="8"/>
  <c r="I406" i="8"/>
  <c r="L406" i="8"/>
  <c r="K407" i="8"/>
  <c r="B407" i="8"/>
  <c r="E407" i="8"/>
  <c r="H407" i="8"/>
  <c r="A408" i="8"/>
  <c r="A258" i="3"/>
  <c r="E257" i="3"/>
  <c r="B257" i="3"/>
  <c r="D256" i="3"/>
  <c r="C256" i="3"/>
  <c r="H256" i="3"/>
  <c r="G256" i="3"/>
  <c r="F256" i="3"/>
  <c r="D191" i="2"/>
  <c r="G191" i="2"/>
  <c r="A193" i="2"/>
  <c r="E192" i="2"/>
  <c r="H192" i="2"/>
  <c r="B192" i="2"/>
  <c r="J192" i="2" s="1"/>
  <c r="F191" i="2"/>
  <c r="C191" i="2"/>
  <c r="I191" i="2"/>
  <c r="K191" i="2"/>
  <c r="C389" i="9" l="1"/>
  <c r="D389" i="9"/>
  <c r="F389" i="9"/>
  <c r="G389" i="9"/>
  <c r="H389" i="9"/>
  <c r="A391" i="9"/>
  <c r="B390" i="9"/>
  <c r="E390" i="9"/>
  <c r="H408" i="8"/>
  <c r="K408" i="8"/>
  <c r="A409" i="8"/>
  <c r="E408" i="8"/>
  <c r="B408" i="8"/>
  <c r="L407" i="8"/>
  <c r="N407" i="8"/>
  <c r="C407" i="8"/>
  <c r="F407" i="8"/>
  <c r="D407" i="8"/>
  <c r="G407" i="8"/>
  <c r="J407" i="8"/>
  <c r="I407" i="8"/>
  <c r="M407" i="8"/>
  <c r="D257" i="3"/>
  <c r="C257" i="3"/>
  <c r="H257" i="3"/>
  <c r="F257" i="3"/>
  <c r="G257" i="3"/>
  <c r="E258" i="3"/>
  <c r="B258" i="3"/>
  <c r="A259" i="3"/>
  <c r="D192" i="2"/>
  <c r="G192" i="2"/>
  <c r="I192" i="2"/>
  <c r="K192" i="2"/>
  <c r="C192" i="2"/>
  <c r="F192" i="2"/>
  <c r="E193" i="2"/>
  <c r="H193" i="2"/>
  <c r="A194" i="2"/>
  <c r="B193" i="2"/>
  <c r="J193" i="2" s="1"/>
  <c r="C390" i="9" l="1"/>
  <c r="D390" i="9"/>
  <c r="G390" i="9"/>
  <c r="F390" i="9"/>
  <c r="H390" i="9"/>
  <c r="B391" i="9"/>
  <c r="A392" i="9"/>
  <c r="E391" i="9"/>
  <c r="I408" i="8"/>
  <c r="J408" i="8"/>
  <c r="L408" i="8"/>
  <c r="M408" i="8"/>
  <c r="N408" i="8"/>
  <c r="C408" i="8"/>
  <c r="D408" i="8"/>
  <c r="G408" i="8"/>
  <c r="F408" i="8"/>
  <c r="A410" i="8"/>
  <c r="H409" i="8"/>
  <c r="E409" i="8"/>
  <c r="B409" i="8"/>
  <c r="K409" i="8"/>
  <c r="C258" i="3"/>
  <c r="D258" i="3"/>
  <c r="H258" i="3"/>
  <c r="E259" i="3"/>
  <c r="A260" i="3"/>
  <c r="B259" i="3"/>
  <c r="F258" i="3"/>
  <c r="G258" i="3"/>
  <c r="D193" i="2"/>
  <c r="G193" i="2"/>
  <c r="E194" i="2"/>
  <c r="A195" i="2"/>
  <c r="H194" i="2"/>
  <c r="B194" i="2"/>
  <c r="J194" i="2" s="1"/>
  <c r="C193" i="2"/>
  <c r="F193" i="2"/>
  <c r="I193" i="2"/>
  <c r="K193" i="2"/>
  <c r="F391" i="9" l="1"/>
  <c r="G391" i="9"/>
  <c r="H391" i="9"/>
  <c r="E392" i="9"/>
  <c r="A393" i="9"/>
  <c r="B392" i="9"/>
  <c r="D391" i="9"/>
  <c r="C391" i="9"/>
  <c r="B410" i="8"/>
  <c r="E410" i="8"/>
  <c r="A411" i="8"/>
  <c r="K410" i="8"/>
  <c r="H410" i="8"/>
  <c r="I409" i="8"/>
  <c r="J409" i="8"/>
  <c r="M409" i="8"/>
  <c r="C409" i="8"/>
  <c r="D409" i="8"/>
  <c r="N409" i="8"/>
  <c r="F409" i="8"/>
  <c r="G409" i="8"/>
  <c r="L409" i="8"/>
  <c r="H259" i="3"/>
  <c r="C259" i="3"/>
  <c r="D259" i="3"/>
  <c r="B260" i="3"/>
  <c r="A261" i="3"/>
  <c r="E260" i="3"/>
  <c r="G259" i="3"/>
  <c r="F259" i="3"/>
  <c r="D194" i="2"/>
  <c r="G194" i="2"/>
  <c r="I194" i="2"/>
  <c r="K194" i="2"/>
  <c r="C194" i="2"/>
  <c r="F194" i="2"/>
  <c r="A196" i="2"/>
  <c r="B195" i="2"/>
  <c r="J195" i="2" s="1"/>
  <c r="H195" i="2"/>
  <c r="E195" i="2"/>
  <c r="F392" i="9" l="1"/>
  <c r="G392" i="9"/>
  <c r="H392" i="9"/>
  <c r="D392" i="9"/>
  <c r="C392" i="9"/>
  <c r="A394" i="9"/>
  <c r="B393" i="9"/>
  <c r="E393" i="9"/>
  <c r="A412" i="8"/>
  <c r="E411" i="8"/>
  <c r="H411" i="8"/>
  <c r="B411" i="8"/>
  <c r="K411" i="8"/>
  <c r="D410" i="8"/>
  <c r="F410" i="8"/>
  <c r="L410" i="8"/>
  <c r="M410" i="8"/>
  <c r="N410" i="8"/>
  <c r="J410" i="8"/>
  <c r="C410" i="8"/>
  <c r="G410" i="8"/>
  <c r="I410" i="8"/>
  <c r="H260" i="3"/>
  <c r="D260" i="3"/>
  <c r="C260" i="3"/>
  <c r="F260" i="3"/>
  <c r="G260" i="3"/>
  <c r="E261" i="3"/>
  <c r="B261" i="3"/>
  <c r="A262" i="3"/>
  <c r="D195" i="2"/>
  <c r="G195" i="2"/>
  <c r="B196" i="2"/>
  <c r="J196" i="2" s="1"/>
  <c r="A197" i="2"/>
  <c r="H196" i="2"/>
  <c r="E196" i="2"/>
  <c r="C195" i="2"/>
  <c r="F195" i="2"/>
  <c r="K195" i="2"/>
  <c r="I195" i="2"/>
  <c r="H393" i="9" l="1"/>
  <c r="F393" i="9"/>
  <c r="G393" i="9"/>
  <c r="B394" i="9"/>
  <c r="E394" i="9"/>
  <c r="A395" i="9"/>
  <c r="C393" i="9"/>
  <c r="D393" i="9"/>
  <c r="F411" i="8"/>
  <c r="G411" i="8"/>
  <c r="I411" i="8"/>
  <c r="C411" i="8"/>
  <c r="L411" i="8"/>
  <c r="M411" i="8"/>
  <c r="N411" i="8"/>
  <c r="D411" i="8"/>
  <c r="J411" i="8"/>
  <c r="E412" i="8"/>
  <c r="H412" i="8"/>
  <c r="B412" i="8"/>
  <c r="K412" i="8"/>
  <c r="A413" i="8"/>
  <c r="A263" i="3"/>
  <c r="E262" i="3"/>
  <c r="B262" i="3"/>
  <c r="H261" i="3"/>
  <c r="D261" i="3"/>
  <c r="C261" i="3"/>
  <c r="G261" i="3"/>
  <c r="F261" i="3"/>
  <c r="D196" i="2"/>
  <c r="G196" i="2"/>
  <c r="B197" i="2"/>
  <c r="J197" i="2" s="1"/>
  <c r="E197" i="2"/>
  <c r="H197" i="2"/>
  <c r="A198" i="2"/>
  <c r="K196" i="2"/>
  <c r="C196" i="2"/>
  <c r="F196" i="2"/>
  <c r="I196" i="2"/>
  <c r="B395" i="9" l="1"/>
  <c r="E395" i="9"/>
  <c r="A396" i="9"/>
  <c r="G394" i="9"/>
  <c r="F394" i="9"/>
  <c r="H394" i="9"/>
  <c r="C394" i="9"/>
  <c r="D394" i="9"/>
  <c r="B413" i="8"/>
  <c r="H413" i="8"/>
  <c r="K413" i="8"/>
  <c r="A414" i="8"/>
  <c r="E413" i="8"/>
  <c r="F412" i="8"/>
  <c r="C412" i="8"/>
  <c r="I412" i="8"/>
  <c r="J412" i="8"/>
  <c r="N412" i="8"/>
  <c r="D412" i="8"/>
  <c r="G412" i="8"/>
  <c r="M412" i="8"/>
  <c r="L412" i="8"/>
  <c r="G262" i="3"/>
  <c r="F262" i="3"/>
  <c r="D262" i="3"/>
  <c r="H262" i="3"/>
  <c r="C262" i="3"/>
  <c r="B263" i="3"/>
  <c r="A264" i="3"/>
  <c r="E263" i="3"/>
  <c r="D197" i="2"/>
  <c r="G197" i="2"/>
  <c r="B198" i="2"/>
  <c r="J198" i="2" s="1"/>
  <c r="A199" i="2"/>
  <c r="H198" i="2"/>
  <c r="E198" i="2"/>
  <c r="C197" i="2"/>
  <c r="F197" i="2"/>
  <c r="I197" i="2"/>
  <c r="K197" i="2"/>
  <c r="E396" i="9" l="1"/>
  <c r="B396" i="9"/>
  <c r="A397" i="9"/>
  <c r="F395" i="9"/>
  <c r="G395" i="9"/>
  <c r="H395" i="9"/>
  <c r="C395" i="9"/>
  <c r="D395" i="9"/>
  <c r="H414" i="8"/>
  <c r="K414" i="8"/>
  <c r="B414" i="8"/>
  <c r="E414" i="8"/>
  <c r="A415" i="8"/>
  <c r="C413" i="8"/>
  <c r="D413" i="8"/>
  <c r="G413" i="8"/>
  <c r="F413" i="8"/>
  <c r="M413" i="8"/>
  <c r="I413" i="8"/>
  <c r="J413" i="8"/>
  <c r="N413" i="8"/>
  <c r="L413" i="8"/>
  <c r="F263" i="3"/>
  <c r="G263" i="3"/>
  <c r="A265" i="3"/>
  <c r="E264" i="3"/>
  <c r="B264" i="3"/>
  <c r="D263" i="3"/>
  <c r="C263" i="3"/>
  <c r="H263" i="3"/>
  <c r="D198" i="2"/>
  <c r="G198" i="2"/>
  <c r="B199" i="2"/>
  <c r="J199" i="2" s="1"/>
  <c r="E199" i="2"/>
  <c r="H199" i="2"/>
  <c r="A200" i="2"/>
  <c r="K198" i="2"/>
  <c r="C198" i="2"/>
  <c r="F198" i="2"/>
  <c r="I198" i="2"/>
  <c r="A398" i="9" l="1"/>
  <c r="E397" i="9"/>
  <c r="B397" i="9"/>
  <c r="C396" i="9"/>
  <c r="D396" i="9"/>
  <c r="H396" i="9"/>
  <c r="F396" i="9"/>
  <c r="G396" i="9"/>
  <c r="I414" i="8"/>
  <c r="J414" i="8"/>
  <c r="L414" i="8"/>
  <c r="M414" i="8"/>
  <c r="C414" i="8"/>
  <c r="D414" i="8"/>
  <c r="F414" i="8"/>
  <c r="G414" i="8"/>
  <c r="N414" i="8"/>
  <c r="B415" i="8"/>
  <c r="K415" i="8"/>
  <c r="E415" i="8"/>
  <c r="H415" i="8"/>
  <c r="A416" i="8"/>
  <c r="D264" i="3"/>
  <c r="C264" i="3"/>
  <c r="H264" i="3"/>
  <c r="A266" i="3"/>
  <c r="E265" i="3"/>
  <c r="B265" i="3"/>
  <c r="G264" i="3"/>
  <c r="F264" i="3"/>
  <c r="D199" i="2"/>
  <c r="G199" i="2"/>
  <c r="B200" i="2"/>
  <c r="J200" i="2" s="1"/>
  <c r="A201" i="2"/>
  <c r="E200" i="2"/>
  <c r="H200" i="2"/>
  <c r="C199" i="2"/>
  <c r="F199" i="2"/>
  <c r="K199" i="2"/>
  <c r="I199" i="2"/>
  <c r="C397" i="9" l="1"/>
  <c r="D397" i="9"/>
  <c r="F397" i="9"/>
  <c r="H397" i="9"/>
  <c r="G397" i="9"/>
  <c r="B398" i="9"/>
  <c r="E398" i="9"/>
  <c r="A399" i="9"/>
  <c r="A417" i="8"/>
  <c r="B416" i="8"/>
  <c r="E416" i="8"/>
  <c r="H416" i="8"/>
  <c r="K416" i="8"/>
  <c r="M415" i="8"/>
  <c r="N415" i="8"/>
  <c r="C415" i="8"/>
  <c r="I415" i="8"/>
  <c r="J415" i="8"/>
  <c r="L415" i="8"/>
  <c r="G415" i="8"/>
  <c r="F415" i="8"/>
  <c r="D415" i="8"/>
  <c r="H265" i="3"/>
  <c r="C265" i="3"/>
  <c r="D265" i="3"/>
  <c r="G265" i="3"/>
  <c r="F265" i="3"/>
  <c r="A267" i="3"/>
  <c r="B266" i="3"/>
  <c r="E266" i="3"/>
  <c r="D200" i="2"/>
  <c r="G200" i="2"/>
  <c r="A202" i="2"/>
  <c r="H201" i="2"/>
  <c r="B201" i="2"/>
  <c r="J201" i="2" s="1"/>
  <c r="E201" i="2"/>
  <c r="C200" i="2"/>
  <c r="I200" i="2"/>
  <c r="K200" i="2"/>
  <c r="F200" i="2"/>
  <c r="G398" i="9" l="1"/>
  <c r="F398" i="9"/>
  <c r="H398" i="9"/>
  <c r="B399" i="9"/>
  <c r="A400" i="9"/>
  <c r="E399" i="9"/>
  <c r="C398" i="9"/>
  <c r="D398" i="9"/>
  <c r="M416" i="8"/>
  <c r="N416" i="8"/>
  <c r="C416" i="8"/>
  <c r="F416" i="8"/>
  <c r="J416" i="8"/>
  <c r="D416" i="8"/>
  <c r="G416" i="8"/>
  <c r="I416" i="8"/>
  <c r="L416" i="8"/>
  <c r="B417" i="8"/>
  <c r="E417" i="8"/>
  <c r="H417" i="8"/>
  <c r="K417" i="8"/>
  <c r="A418" i="8"/>
  <c r="C266" i="3"/>
  <c r="H266" i="3"/>
  <c r="D266" i="3"/>
  <c r="F266" i="3"/>
  <c r="G266" i="3"/>
  <c r="E267" i="3"/>
  <c r="B267" i="3"/>
  <c r="A268" i="3"/>
  <c r="D201" i="2"/>
  <c r="G201" i="2"/>
  <c r="F201" i="2"/>
  <c r="C201" i="2"/>
  <c r="I201" i="2"/>
  <c r="K201" i="2"/>
  <c r="A203" i="2"/>
  <c r="E202" i="2"/>
  <c r="H202" i="2"/>
  <c r="B202" i="2"/>
  <c r="J202" i="2" s="1"/>
  <c r="C399" i="9" l="1"/>
  <c r="D399" i="9"/>
  <c r="F399" i="9"/>
  <c r="G399" i="9"/>
  <c r="H399" i="9"/>
  <c r="E400" i="9"/>
  <c r="A401" i="9"/>
  <c r="B400" i="9"/>
  <c r="K418" i="8"/>
  <c r="E418" i="8"/>
  <c r="B418" i="8"/>
  <c r="H418" i="8"/>
  <c r="A419" i="8"/>
  <c r="D417" i="8"/>
  <c r="F417" i="8"/>
  <c r="I417" i="8"/>
  <c r="C417" i="8"/>
  <c r="G417" i="8"/>
  <c r="J417" i="8"/>
  <c r="L417" i="8"/>
  <c r="M417" i="8"/>
  <c r="N417" i="8"/>
  <c r="B268" i="3"/>
  <c r="E268" i="3"/>
  <c r="A269" i="3"/>
  <c r="C267" i="3"/>
  <c r="H267" i="3"/>
  <c r="D267" i="3"/>
  <c r="G267" i="3"/>
  <c r="F267" i="3"/>
  <c r="D202" i="2"/>
  <c r="G202" i="2"/>
  <c r="C202" i="2"/>
  <c r="F202" i="2"/>
  <c r="I202" i="2"/>
  <c r="K202" i="2"/>
  <c r="B203" i="2"/>
  <c r="J203" i="2" s="1"/>
  <c r="E203" i="2"/>
  <c r="H203" i="2"/>
  <c r="A204" i="2"/>
  <c r="C400" i="9" l="1"/>
  <c r="D400" i="9"/>
  <c r="A402" i="9"/>
  <c r="B401" i="9"/>
  <c r="E401" i="9"/>
  <c r="F400" i="9"/>
  <c r="G400" i="9"/>
  <c r="H400" i="9"/>
  <c r="K419" i="8"/>
  <c r="E419" i="8"/>
  <c r="H419" i="8"/>
  <c r="B419" i="8"/>
  <c r="A420" i="8"/>
  <c r="J418" i="8"/>
  <c r="D418" i="8"/>
  <c r="F418" i="8"/>
  <c r="G418" i="8"/>
  <c r="C418" i="8"/>
  <c r="L418" i="8"/>
  <c r="I418" i="8"/>
  <c r="M418" i="8"/>
  <c r="N418" i="8"/>
  <c r="E269" i="3"/>
  <c r="A270" i="3"/>
  <c r="B269" i="3"/>
  <c r="G268" i="3"/>
  <c r="F268" i="3"/>
  <c r="H268" i="3"/>
  <c r="D268" i="3"/>
  <c r="C268" i="3"/>
  <c r="D203" i="2"/>
  <c r="G203" i="2"/>
  <c r="A205" i="2"/>
  <c r="B204" i="2"/>
  <c r="J204" i="2" s="1"/>
  <c r="E204" i="2"/>
  <c r="H204" i="2"/>
  <c r="F203" i="2"/>
  <c r="C203" i="2"/>
  <c r="I203" i="2"/>
  <c r="K203" i="2"/>
  <c r="H401" i="9" l="1"/>
  <c r="F401" i="9"/>
  <c r="G401" i="9"/>
  <c r="C401" i="9"/>
  <c r="D401" i="9"/>
  <c r="B402" i="9"/>
  <c r="E402" i="9"/>
  <c r="A403" i="9"/>
  <c r="B420" i="8"/>
  <c r="E420" i="8"/>
  <c r="H420" i="8"/>
  <c r="K420" i="8"/>
  <c r="A421" i="8"/>
  <c r="C419" i="8"/>
  <c r="D419" i="8"/>
  <c r="F419" i="8"/>
  <c r="L419" i="8"/>
  <c r="M419" i="8"/>
  <c r="I419" i="8"/>
  <c r="J419" i="8"/>
  <c r="G419" i="8"/>
  <c r="N419" i="8"/>
  <c r="D269" i="3"/>
  <c r="H269" i="3"/>
  <c r="C269" i="3"/>
  <c r="A271" i="3"/>
  <c r="E270" i="3"/>
  <c r="B270" i="3"/>
  <c r="G269" i="3"/>
  <c r="F269" i="3"/>
  <c r="D204" i="2"/>
  <c r="G204" i="2"/>
  <c r="K204" i="2"/>
  <c r="I204" i="2"/>
  <c r="F204" i="2"/>
  <c r="C204" i="2"/>
  <c r="A206" i="2"/>
  <c r="B205" i="2"/>
  <c r="J205" i="2" s="1"/>
  <c r="E205" i="2"/>
  <c r="H205" i="2"/>
  <c r="B403" i="9" l="1"/>
  <c r="A404" i="9"/>
  <c r="E403" i="9"/>
  <c r="G402" i="9"/>
  <c r="F402" i="9"/>
  <c r="H402" i="9"/>
  <c r="C402" i="9"/>
  <c r="D402" i="9"/>
  <c r="H421" i="8"/>
  <c r="K421" i="8"/>
  <c r="B421" i="8"/>
  <c r="A422" i="8"/>
  <c r="E421" i="8"/>
  <c r="C420" i="8"/>
  <c r="D420" i="8"/>
  <c r="F420" i="8"/>
  <c r="G420" i="8"/>
  <c r="I420" i="8"/>
  <c r="J420" i="8"/>
  <c r="L420" i="8"/>
  <c r="N420" i="8"/>
  <c r="M420" i="8"/>
  <c r="H270" i="3"/>
  <c r="C270" i="3"/>
  <c r="D270" i="3"/>
  <c r="G270" i="3"/>
  <c r="F270" i="3"/>
  <c r="E271" i="3"/>
  <c r="B271" i="3"/>
  <c r="A272" i="3"/>
  <c r="D205" i="2"/>
  <c r="G205" i="2"/>
  <c r="A207" i="2"/>
  <c r="H206" i="2"/>
  <c r="B206" i="2"/>
  <c r="J206" i="2" s="1"/>
  <c r="E206" i="2"/>
  <c r="K205" i="2"/>
  <c r="F205" i="2"/>
  <c r="C205" i="2"/>
  <c r="I205" i="2"/>
  <c r="F403" i="9" l="1"/>
  <c r="G403" i="9"/>
  <c r="H403" i="9"/>
  <c r="B404" i="9"/>
  <c r="E404" i="9"/>
  <c r="A405" i="9"/>
  <c r="D403" i="9"/>
  <c r="C403" i="9"/>
  <c r="B422" i="8"/>
  <c r="A423" i="8"/>
  <c r="E422" i="8"/>
  <c r="K422" i="8"/>
  <c r="H422" i="8"/>
  <c r="J421" i="8"/>
  <c r="G421" i="8"/>
  <c r="L421" i="8"/>
  <c r="M421" i="8"/>
  <c r="N421" i="8"/>
  <c r="D421" i="8"/>
  <c r="F421" i="8"/>
  <c r="I421" i="8"/>
  <c r="C421" i="8"/>
  <c r="E272" i="3"/>
  <c r="A273" i="3"/>
  <c r="B272" i="3"/>
  <c r="H271" i="3"/>
  <c r="D271" i="3"/>
  <c r="C271" i="3"/>
  <c r="G271" i="3"/>
  <c r="F271" i="3"/>
  <c r="D206" i="2"/>
  <c r="G206" i="2"/>
  <c r="K206" i="2"/>
  <c r="I206" i="2"/>
  <c r="C206" i="2"/>
  <c r="F206" i="2"/>
  <c r="E207" i="2"/>
  <c r="H207" i="2"/>
  <c r="A208" i="2"/>
  <c r="B207" i="2"/>
  <c r="J207" i="2" s="1"/>
  <c r="C404" i="9" l="1"/>
  <c r="D404" i="9"/>
  <c r="A406" i="9"/>
  <c r="E405" i="9"/>
  <c r="B405" i="9"/>
  <c r="G404" i="9"/>
  <c r="F404" i="9"/>
  <c r="H404" i="9"/>
  <c r="B423" i="8"/>
  <c r="E423" i="8"/>
  <c r="A424" i="8"/>
  <c r="H423" i="8"/>
  <c r="K423" i="8"/>
  <c r="C422" i="8"/>
  <c r="D422" i="8"/>
  <c r="G422" i="8"/>
  <c r="L422" i="8"/>
  <c r="M422" i="8"/>
  <c r="N422" i="8"/>
  <c r="F422" i="8"/>
  <c r="J422" i="8"/>
  <c r="I422" i="8"/>
  <c r="C272" i="3"/>
  <c r="D272" i="3"/>
  <c r="H272" i="3"/>
  <c r="E273" i="3"/>
  <c r="A274" i="3"/>
  <c r="B273" i="3"/>
  <c r="G272" i="3"/>
  <c r="F272" i="3"/>
  <c r="D207" i="2"/>
  <c r="G207" i="2"/>
  <c r="E208" i="2"/>
  <c r="H208" i="2"/>
  <c r="A209" i="2"/>
  <c r="B208" i="2"/>
  <c r="J208" i="2" s="1"/>
  <c r="C207" i="2"/>
  <c r="F207" i="2"/>
  <c r="K207" i="2"/>
  <c r="I207" i="2"/>
  <c r="D405" i="9" l="1"/>
  <c r="C405" i="9"/>
  <c r="H405" i="9"/>
  <c r="F405" i="9"/>
  <c r="G405" i="9"/>
  <c r="E406" i="9"/>
  <c r="B406" i="9"/>
  <c r="A407" i="9"/>
  <c r="H424" i="8"/>
  <c r="K424" i="8"/>
  <c r="B424" i="8"/>
  <c r="E424" i="8"/>
  <c r="A425" i="8"/>
  <c r="F423" i="8"/>
  <c r="G423" i="8"/>
  <c r="C423" i="8"/>
  <c r="D423" i="8"/>
  <c r="L423" i="8"/>
  <c r="M423" i="8"/>
  <c r="N423" i="8"/>
  <c r="I423" i="8"/>
  <c r="J423" i="8"/>
  <c r="C273" i="3"/>
  <c r="H273" i="3"/>
  <c r="D273" i="3"/>
  <c r="E274" i="3"/>
  <c r="B274" i="3"/>
  <c r="A275" i="3"/>
  <c r="F273" i="3"/>
  <c r="G273" i="3"/>
  <c r="D208" i="2"/>
  <c r="G208" i="2"/>
  <c r="K208" i="2"/>
  <c r="C208" i="2"/>
  <c r="F208" i="2"/>
  <c r="I208" i="2"/>
  <c r="B209" i="2"/>
  <c r="J209" i="2" s="1"/>
  <c r="E209" i="2"/>
  <c r="H209" i="2"/>
  <c r="A210" i="2"/>
  <c r="E407" i="9" l="1"/>
  <c r="B407" i="9"/>
  <c r="A408" i="9"/>
  <c r="C406" i="9"/>
  <c r="D406" i="9"/>
  <c r="G406" i="9"/>
  <c r="F406" i="9"/>
  <c r="H406" i="9"/>
  <c r="H425" i="8"/>
  <c r="B425" i="8"/>
  <c r="E425" i="8"/>
  <c r="A426" i="8"/>
  <c r="K425" i="8"/>
  <c r="F424" i="8"/>
  <c r="G424" i="8"/>
  <c r="C424" i="8"/>
  <c r="I424" i="8"/>
  <c r="J424" i="8"/>
  <c r="L424" i="8"/>
  <c r="D424" i="8"/>
  <c r="M424" i="8"/>
  <c r="N424" i="8"/>
  <c r="C274" i="3"/>
  <c r="D274" i="3"/>
  <c r="H274" i="3"/>
  <c r="A276" i="3"/>
  <c r="E275" i="3"/>
  <c r="B275" i="3"/>
  <c r="F274" i="3"/>
  <c r="G274" i="3"/>
  <c r="D209" i="2"/>
  <c r="G209" i="2"/>
  <c r="A211" i="2"/>
  <c r="H210" i="2"/>
  <c r="B210" i="2"/>
  <c r="J210" i="2" s="1"/>
  <c r="E210" i="2"/>
  <c r="K209" i="2"/>
  <c r="F209" i="2"/>
  <c r="C209" i="2"/>
  <c r="I209" i="2"/>
  <c r="B408" i="9" l="1"/>
  <c r="A409" i="9"/>
  <c r="E408" i="9"/>
  <c r="C407" i="9"/>
  <c r="D407" i="9"/>
  <c r="F407" i="9"/>
  <c r="G407" i="9"/>
  <c r="H407" i="9"/>
  <c r="K426" i="8"/>
  <c r="A427" i="8"/>
  <c r="H426" i="8"/>
  <c r="E426" i="8"/>
  <c r="B426" i="8"/>
  <c r="F425" i="8"/>
  <c r="G425" i="8"/>
  <c r="I425" i="8"/>
  <c r="J425" i="8"/>
  <c r="C425" i="8"/>
  <c r="D425" i="8"/>
  <c r="L425" i="8"/>
  <c r="N425" i="8"/>
  <c r="M425" i="8"/>
  <c r="F275" i="3"/>
  <c r="G275" i="3"/>
  <c r="C275" i="3"/>
  <c r="D275" i="3"/>
  <c r="H275" i="3"/>
  <c r="E276" i="3"/>
  <c r="B276" i="3"/>
  <c r="A277" i="3"/>
  <c r="D210" i="2"/>
  <c r="G210" i="2"/>
  <c r="F210" i="2"/>
  <c r="I210" i="2"/>
  <c r="K210" i="2"/>
  <c r="C210" i="2"/>
  <c r="A212" i="2"/>
  <c r="H211" i="2"/>
  <c r="E211" i="2"/>
  <c r="B211" i="2"/>
  <c r="J211" i="2" s="1"/>
  <c r="F408" i="9" l="1"/>
  <c r="G408" i="9"/>
  <c r="H408" i="9"/>
  <c r="E409" i="9"/>
  <c r="B409" i="9"/>
  <c r="A410" i="9"/>
  <c r="C408" i="9"/>
  <c r="D408" i="9"/>
  <c r="J426" i="8"/>
  <c r="L426" i="8"/>
  <c r="M426" i="8"/>
  <c r="N426" i="8"/>
  <c r="G426" i="8"/>
  <c r="D426" i="8"/>
  <c r="F426" i="8"/>
  <c r="I426" i="8"/>
  <c r="C426" i="8"/>
  <c r="A428" i="8"/>
  <c r="B427" i="8"/>
  <c r="E427" i="8"/>
  <c r="H427" i="8"/>
  <c r="K427" i="8"/>
  <c r="F276" i="3"/>
  <c r="G276" i="3"/>
  <c r="E277" i="3"/>
  <c r="A278" i="3"/>
  <c r="B277" i="3"/>
  <c r="C276" i="3"/>
  <c r="H276" i="3"/>
  <c r="D276" i="3"/>
  <c r="D211" i="2"/>
  <c r="G211" i="2"/>
  <c r="I211" i="2"/>
  <c r="F211" i="2"/>
  <c r="K211" i="2"/>
  <c r="C211" i="2"/>
  <c r="B212" i="2"/>
  <c r="J212" i="2" s="1"/>
  <c r="E212" i="2"/>
  <c r="A213" i="2"/>
  <c r="H212" i="2"/>
  <c r="F409" i="9" l="1"/>
  <c r="G409" i="9"/>
  <c r="H409" i="9"/>
  <c r="E410" i="9"/>
  <c r="A411" i="9"/>
  <c r="B410" i="9"/>
  <c r="C409" i="9"/>
  <c r="D409" i="9"/>
  <c r="A429" i="8"/>
  <c r="B428" i="8"/>
  <c r="H428" i="8"/>
  <c r="K428" i="8"/>
  <c r="E428" i="8"/>
  <c r="N427" i="8"/>
  <c r="C427" i="8"/>
  <c r="F427" i="8"/>
  <c r="D427" i="8"/>
  <c r="G427" i="8"/>
  <c r="I427" i="8"/>
  <c r="M427" i="8"/>
  <c r="J427" i="8"/>
  <c r="L427" i="8"/>
  <c r="E278" i="3"/>
  <c r="A279" i="3"/>
  <c r="B278" i="3"/>
  <c r="H277" i="3"/>
  <c r="C277" i="3"/>
  <c r="D277" i="3"/>
  <c r="G277" i="3"/>
  <c r="F277" i="3"/>
  <c r="D212" i="2"/>
  <c r="G212" i="2"/>
  <c r="B213" i="2"/>
  <c r="J213" i="2" s="1"/>
  <c r="A214" i="2"/>
  <c r="E213" i="2"/>
  <c r="H213" i="2"/>
  <c r="C212" i="2"/>
  <c r="F212" i="2"/>
  <c r="I212" i="2"/>
  <c r="K212" i="2"/>
  <c r="D410" i="9" l="1"/>
  <c r="C410" i="9"/>
  <c r="A412" i="9"/>
  <c r="B411" i="9"/>
  <c r="E411" i="9"/>
  <c r="G410" i="9"/>
  <c r="F410" i="9"/>
  <c r="H410" i="9"/>
  <c r="N428" i="8"/>
  <c r="C428" i="8"/>
  <c r="D428" i="8"/>
  <c r="I428" i="8"/>
  <c r="J428" i="8"/>
  <c r="G428" i="8"/>
  <c r="L428" i="8"/>
  <c r="M428" i="8"/>
  <c r="F428" i="8"/>
  <c r="B429" i="8"/>
  <c r="E429" i="8"/>
  <c r="H429" i="8"/>
  <c r="A430" i="8"/>
  <c r="K429" i="8"/>
  <c r="C278" i="3"/>
  <c r="D278" i="3"/>
  <c r="H278" i="3"/>
  <c r="E279" i="3"/>
  <c r="A280" i="3"/>
  <c r="B279" i="3"/>
  <c r="F278" i="3"/>
  <c r="G278" i="3"/>
  <c r="D213" i="2"/>
  <c r="G213" i="2"/>
  <c r="H214" i="2"/>
  <c r="E214" i="2"/>
  <c r="B214" i="2"/>
  <c r="J214" i="2" s="1"/>
  <c r="A215" i="2"/>
  <c r="C213" i="2"/>
  <c r="I213" i="2"/>
  <c r="F213" i="2"/>
  <c r="K213" i="2"/>
  <c r="H411" i="9" l="1"/>
  <c r="G411" i="9"/>
  <c r="F411" i="9"/>
  <c r="C411" i="9"/>
  <c r="D411" i="9"/>
  <c r="E412" i="9"/>
  <c r="B412" i="9"/>
  <c r="A413" i="9"/>
  <c r="H430" i="8"/>
  <c r="K430" i="8"/>
  <c r="E430" i="8"/>
  <c r="A431" i="8"/>
  <c r="B430" i="8"/>
  <c r="I429" i="8"/>
  <c r="N429" i="8"/>
  <c r="C429" i="8"/>
  <c r="L429" i="8"/>
  <c r="M429" i="8"/>
  <c r="J429" i="8"/>
  <c r="G429" i="8"/>
  <c r="D429" i="8"/>
  <c r="F429" i="8"/>
  <c r="A281" i="3"/>
  <c r="E280" i="3"/>
  <c r="B280" i="3"/>
  <c r="C279" i="3"/>
  <c r="D279" i="3"/>
  <c r="H279" i="3"/>
  <c r="G279" i="3"/>
  <c r="F279" i="3"/>
  <c r="D214" i="2"/>
  <c r="G214" i="2"/>
  <c r="B215" i="2"/>
  <c r="J215" i="2" s="1"/>
  <c r="E215" i="2"/>
  <c r="H215" i="2"/>
  <c r="A216" i="2"/>
  <c r="I214" i="2"/>
  <c r="K214" i="2"/>
  <c r="C214" i="2"/>
  <c r="F214" i="2"/>
  <c r="C412" i="9" l="1"/>
  <c r="D412" i="9"/>
  <c r="B413" i="9"/>
  <c r="A414" i="9"/>
  <c r="E413" i="9"/>
  <c r="F412" i="9"/>
  <c r="H412" i="9"/>
  <c r="G412" i="9"/>
  <c r="I430" i="8"/>
  <c r="J430" i="8"/>
  <c r="L430" i="8"/>
  <c r="F430" i="8"/>
  <c r="N430" i="8"/>
  <c r="C430" i="8"/>
  <c r="D430" i="8"/>
  <c r="G430" i="8"/>
  <c r="M430" i="8"/>
  <c r="E431" i="8"/>
  <c r="A432" i="8"/>
  <c r="B431" i="8"/>
  <c r="H431" i="8"/>
  <c r="K431" i="8"/>
  <c r="D280" i="3"/>
  <c r="C280" i="3"/>
  <c r="H280" i="3"/>
  <c r="F280" i="3"/>
  <c r="G280" i="3"/>
  <c r="B281" i="3"/>
  <c r="E281" i="3"/>
  <c r="A282" i="3"/>
  <c r="D215" i="2"/>
  <c r="G215" i="2"/>
  <c r="H216" i="2"/>
  <c r="B216" i="2"/>
  <c r="J216" i="2" s="1"/>
  <c r="E216" i="2"/>
  <c r="A217" i="2"/>
  <c r="F215" i="2"/>
  <c r="I215" i="2"/>
  <c r="K215" i="2"/>
  <c r="C215" i="2"/>
  <c r="H413" i="9" l="1"/>
  <c r="F413" i="9"/>
  <c r="G413" i="9"/>
  <c r="E414" i="9"/>
  <c r="A415" i="9"/>
  <c r="B414" i="9"/>
  <c r="C413" i="9"/>
  <c r="D413" i="9"/>
  <c r="D431" i="8"/>
  <c r="F431" i="8"/>
  <c r="I431" i="8"/>
  <c r="M431" i="8"/>
  <c r="N431" i="8"/>
  <c r="G431" i="8"/>
  <c r="C431" i="8"/>
  <c r="J431" i="8"/>
  <c r="L431" i="8"/>
  <c r="B432" i="8"/>
  <c r="A433" i="8"/>
  <c r="K432" i="8"/>
  <c r="H432" i="8"/>
  <c r="E432" i="8"/>
  <c r="E282" i="3"/>
  <c r="A283" i="3"/>
  <c r="B282" i="3"/>
  <c r="F281" i="3"/>
  <c r="G281" i="3"/>
  <c r="D281" i="3"/>
  <c r="C281" i="3"/>
  <c r="H281" i="3"/>
  <c r="D216" i="2"/>
  <c r="G216" i="2"/>
  <c r="H217" i="2"/>
  <c r="B217" i="2"/>
  <c r="J217" i="2" s="1"/>
  <c r="E217" i="2"/>
  <c r="A218" i="2"/>
  <c r="F216" i="2"/>
  <c r="I216" i="2"/>
  <c r="K216" i="2"/>
  <c r="C216" i="2"/>
  <c r="D414" i="9" l="1"/>
  <c r="C414" i="9"/>
  <c r="B415" i="9"/>
  <c r="A416" i="9"/>
  <c r="E415" i="9"/>
  <c r="G414" i="9"/>
  <c r="F414" i="9"/>
  <c r="H414" i="9"/>
  <c r="H433" i="8"/>
  <c r="B433" i="8"/>
  <c r="E433" i="8"/>
  <c r="A434" i="8"/>
  <c r="K433" i="8"/>
  <c r="C432" i="8"/>
  <c r="D432" i="8"/>
  <c r="J432" i="8"/>
  <c r="L432" i="8"/>
  <c r="M432" i="8"/>
  <c r="F432" i="8"/>
  <c r="N432" i="8"/>
  <c r="G432" i="8"/>
  <c r="I432" i="8"/>
  <c r="D282" i="3"/>
  <c r="C282" i="3"/>
  <c r="H282" i="3"/>
  <c r="B283" i="3"/>
  <c r="E283" i="3"/>
  <c r="A284" i="3"/>
  <c r="F282" i="3"/>
  <c r="G282" i="3"/>
  <c r="D217" i="2"/>
  <c r="G217" i="2"/>
  <c r="H218" i="2"/>
  <c r="A219" i="2"/>
  <c r="B218" i="2"/>
  <c r="J218" i="2" s="1"/>
  <c r="E218" i="2"/>
  <c r="F217" i="2"/>
  <c r="K217" i="2"/>
  <c r="C217" i="2"/>
  <c r="I217" i="2"/>
  <c r="F415" i="9" l="1"/>
  <c r="G415" i="9"/>
  <c r="H415" i="9"/>
  <c r="A417" i="9"/>
  <c r="B416" i="9"/>
  <c r="E416" i="9"/>
  <c r="C415" i="9"/>
  <c r="D415" i="9"/>
  <c r="K434" i="8"/>
  <c r="H434" i="8"/>
  <c r="B434" i="8"/>
  <c r="A435" i="8"/>
  <c r="E434" i="8"/>
  <c r="I433" i="8"/>
  <c r="J433" i="8"/>
  <c r="M433" i="8"/>
  <c r="C433" i="8"/>
  <c r="D433" i="8"/>
  <c r="F433" i="8"/>
  <c r="G433" i="8"/>
  <c r="L433" i="8"/>
  <c r="N433" i="8"/>
  <c r="F283" i="3"/>
  <c r="G283" i="3"/>
  <c r="E284" i="3"/>
  <c r="A285" i="3"/>
  <c r="B284" i="3"/>
  <c r="H283" i="3"/>
  <c r="C283" i="3"/>
  <c r="D283" i="3"/>
  <c r="D218" i="2"/>
  <c r="G218" i="2"/>
  <c r="K218" i="2"/>
  <c r="I218" i="2"/>
  <c r="F218" i="2"/>
  <c r="C218" i="2"/>
  <c r="B219" i="2"/>
  <c r="J219" i="2" s="1"/>
  <c r="A220" i="2"/>
  <c r="E219" i="2"/>
  <c r="H219" i="2"/>
  <c r="F416" i="9" l="1"/>
  <c r="G416" i="9"/>
  <c r="H416" i="9"/>
  <c r="C416" i="9"/>
  <c r="D416" i="9"/>
  <c r="B417" i="9"/>
  <c r="A418" i="9"/>
  <c r="E417" i="9"/>
  <c r="K435" i="8"/>
  <c r="A436" i="8"/>
  <c r="B435" i="8"/>
  <c r="E435" i="8"/>
  <c r="H435" i="8"/>
  <c r="J434" i="8"/>
  <c r="G434" i="8"/>
  <c r="M434" i="8"/>
  <c r="N434" i="8"/>
  <c r="D434" i="8"/>
  <c r="F434" i="8"/>
  <c r="L434" i="8"/>
  <c r="C434" i="8"/>
  <c r="I434" i="8"/>
  <c r="E285" i="3"/>
  <c r="B285" i="3"/>
  <c r="A286" i="3"/>
  <c r="H284" i="3"/>
  <c r="D284" i="3"/>
  <c r="C284" i="3"/>
  <c r="F284" i="3"/>
  <c r="G284" i="3"/>
  <c r="D219" i="2"/>
  <c r="G219" i="2"/>
  <c r="K219" i="2"/>
  <c r="C219" i="2"/>
  <c r="F219" i="2"/>
  <c r="I219" i="2"/>
  <c r="A221" i="2"/>
  <c r="E220" i="2"/>
  <c r="H220" i="2"/>
  <c r="B220" i="2"/>
  <c r="J220" i="2" s="1"/>
  <c r="A419" i="9" l="1"/>
  <c r="B418" i="9"/>
  <c r="E418" i="9"/>
  <c r="F417" i="9"/>
  <c r="H417" i="9"/>
  <c r="G417" i="9"/>
  <c r="C417" i="9"/>
  <c r="D417" i="9"/>
  <c r="L435" i="8"/>
  <c r="M435" i="8"/>
  <c r="N435" i="8"/>
  <c r="J435" i="8"/>
  <c r="C435" i="8"/>
  <c r="D435" i="8"/>
  <c r="G435" i="8"/>
  <c r="F435" i="8"/>
  <c r="I435" i="8"/>
  <c r="B436" i="8"/>
  <c r="K436" i="8"/>
  <c r="A437" i="8"/>
  <c r="E436" i="8"/>
  <c r="H436" i="8"/>
  <c r="E286" i="3"/>
  <c r="A287" i="3"/>
  <c r="B286" i="3"/>
  <c r="C285" i="3"/>
  <c r="H285" i="3"/>
  <c r="D285" i="3"/>
  <c r="G285" i="3"/>
  <c r="F285" i="3"/>
  <c r="D220" i="2"/>
  <c r="G220" i="2"/>
  <c r="F220" i="2"/>
  <c r="I220" i="2"/>
  <c r="K220" i="2"/>
  <c r="C220" i="2"/>
  <c r="E221" i="2"/>
  <c r="H221" i="2"/>
  <c r="A222" i="2"/>
  <c r="B221" i="2"/>
  <c r="J221" i="2" s="1"/>
  <c r="F418" i="9" l="1"/>
  <c r="G418" i="9"/>
  <c r="H418" i="9"/>
  <c r="C418" i="9"/>
  <c r="D418" i="9"/>
  <c r="B419" i="9"/>
  <c r="A420" i="9"/>
  <c r="E419" i="9"/>
  <c r="E437" i="8"/>
  <c r="B437" i="8"/>
  <c r="K437" i="8"/>
  <c r="A438" i="8"/>
  <c r="H437" i="8"/>
  <c r="C436" i="8"/>
  <c r="D436" i="8"/>
  <c r="L436" i="8"/>
  <c r="N436" i="8"/>
  <c r="F436" i="8"/>
  <c r="G436" i="8"/>
  <c r="I436" i="8"/>
  <c r="M436" i="8"/>
  <c r="J436" i="8"/>
  <c r="C286" i="3"/>
  <c r="D286" i="3"/>
  <c r="H286" i="3"/>
  <c r="E287" i="3"/>
  <c r="B287" i="3"/>
  <c r="A288" i="3"/>
  <c r="F286" i="3"/>
  <c r="G286" i="3"/>
  <c r="D221" i="2"/>
  <c r="G221" i="2"/>
  <c r="H222" i="2"/>
  <c r="E222" i="2"/>
  <c r="A223" i="2"/>
  <c r="B222" i="2"/>
  <c r="J222" i="2" s="1"/>
  <c r="I221" i="2"/>
  <c r="K221" i="2"/>
  <c r="C221" i="2"/>
  <c r="F221" i="2"/>
  <c r="A421" i="9" l="1"/>
  <c r="B420" i="9"/>
  <c r="E420" i="9"/>
  <c r="F419" i="9"/>
  <c r="G419" i="9"/>
  <c r="H419" i="9"/>
  <c r="C419" i="9"/>
  <c r="D419" i="9"/>
  <c r="B438" i="8"/>
  <c r="H438" i="8"/>
  <c r="K438" i="8"/>
  <c r="A439" i="8"/>
  <c r="E438" i="8"/>
  <c r="D437" i="8"/>
  <c r="C437" i="8"/>
  <c r="G437" i="8"/>
  <c r="M437" i="8"/>
  <c r="F437" i="8"/>
  <c r="I437" i="8"/>
  <c r="L437" i="8"/>
  <c r="N437" i="8"/>
  <c r="J437" i="8"/>
  <c r="E288" i="3"/>
  <c r="B288" i="3"/>
  <c r="A289" i="3"/>
  <c r="C287" i="3"/>
  <c r="H287" i="3"/>
  <c r="D287" i="3"/>
  <c r="F287" i="3"/>
  <c r="G287" i="3"/>
  <c r="D222" i="2"/>
  <c r="G222" i="2"/>
  <c r="F222" i="2"/>
  <c r="K222" i="2"/>
  <c r="C222" i="2"/>
  <c r="I222" i="2"/>
  <c r="E223" i="2"/>
  <c r="A224" i="2"/>
  <c r="H223" i="2"/>
  <c r="B223" i="2"/>
  <c r="J223" i="2" s="1"/>
  <c r="H420" i="9" l="1"/>
  <c r="G420" i="9"/>
  <c r="F420" i="9"/>
  <c r="D420" i="9"/>
  <c r="C420" i="9"/>
  <c r="A422" i="9"/>
  <c r="B421" i="9"/>
  <c r="E421" i="9"/>
  <c r="A440" i="8"/>
  <c r="B439" i="8"/>
  <c r="E439" i="8"/>
  <c r="H439" i="8"/>
  <c r="K439" i="8"/>
  <c r="C438" i="8"/>
  <c r="D438" i="8"/>
  <c r="G438" i="8"/>
  <c r="I438" i="8"/>
  <c r="J438" i="8"/>
  <c r="L438" i="8"/>
  <c r="F438" i="8"/>
  <c r="M438" i="8"/>
  <c r="N438" i="8"/>
  <c r="E289" i="3"/>
  <c r="B289" i="3"/>
  <c r="A290" i="3"/>
  <c r="D288" i="3"/>
  <c r="H288" i="3"/>
  <c r="C288" i="3"/>
  <c r="F288" i="3"/>
  <c r="G288" i="3"/>
  <c r="D223" i="2"/>
  <c r="G223" i="2"/>
  <c r="F223" i="2"/>
  <c r="I223" i="2"/>
  <c r="K223" i="2"/>
  <c r="C223" i="2"/>
  <c r="B224" i="2"/>
  <c r="J224" i="2" s="1"/>
  <c r="H224" i="2"/>
  <c r="A225" i="2"/>
  <c r="E224" i="2"/>
  <c r="F421" i="9" l="1"/>
  <c r="G421" i="9"/>
  <c r="H421" i="9"/>
  <c r="C421" i="9"/>
  <c r="D421" i="9"/>
  <c r="A423" i="9"/>
  <c r="B422" i="9"/>
  <c r="E422" i="9"/>
  <c r="L439" i="8"/>
  <c r="M439" i="8"/>
  <c r="N439" i="8"/>
  <c r="F439" i="8"/>
  <c r="I439" i="8"/>
  <c r="D439" i="8"/>
  <c r="J439" i="8"/>
  <c r="C439" i="8"/>
  <c r="G439" i="8"/>
  <c r="H440" i="8"/>
  <c r="K440" i="8"/>
  <c r="A441" i="8"/>
  <c r="B440" i="8"/>
  <c r="E440" i="8"/>
  <c r="E290" i="3"/>
  <c r="B290" i="3"/>
  <c r="A291" i="3"/>
  <c r="C289" i="3"/>
  <c r="D289" i="3"/>
  <c r="H289" i="3"/>
  <c r="F289" i="3"/>
  <c r="G289" i="3"/>
  <c r="D224" i="2"/>
  <c r="G224" i="2"/>
  <c r="H225" i="2"/>
  <c r="A226" i="2"/>
  <c r="B225" i="2"/>
  <c r="J225" i="2" s="1"/>
  <c r="E225" i="2"/>
  <c r="C224" i="2"/>
  <c r="F224" i="2"/>
  <c r="I224" i="2"/>
  <c r="K224" i="2"/>
  <c r="F422" i="9" l="1"/>
  <c r="G422" i="9"/>
  <c r="H422" i="9"/>
  <c r="C422" i="9"/>
  <c r="D422" i="9"/>
  <c r="B423" i="9"/>
  <c r="A424" i="9"/>
  <c r="E423" i="9"/>
  <c r="F440" i="8"/>
  <c r="G440" i="8"/>
  <c r="M440" i="8"/>
  <c r="N440" i="8"/>
  <c r="C440" i="8"/>
  <c r="D440" i="8"/>
  <c r="I440" i="8"/>
  <c r="L440" i="8"/>
  <c r="J440" i="8"/>
  <c r="B441" i="8"/>
  <c r="E441" i="8"/>
  <c r="A442" i="8"/>
  <c r="K441" i="8"/>
  <c r="H441" i="8"/>
  <c r="A292" i="3"/>
  <c r="E291" i="3"/>
  <c r="B291" i="3"/>
  <c r="C290" i="3"/>
  <c r="D290" i="3"/>
  <c r="H290" i="3"/>
  <c r="F290" i="3"/>
  <c r="G290" i="3"/>
  <c r="D225" i="2"/>
  <c r="G225" i="2"/>
  <c r="C225" i="2"/>
  <c r="F225" i="2"/>
  <c r="K225" i="2"/>
  <c r="I225" i="2"/>
  <c r="E226" i="2"/>
  <c r="B226" i="2"/>
  <c r="J226" i="2" s="1"/>
  <c r="H226" i="2"/>
  <c r="A227" i="2"/>
  <c r="C423" i="9" l="1"/>
  <c r="D423" i="9"/>
  <c r="H423" i="9"/>
  <c r="F423" i="9"/>
  <c r="G423" i="9"/>
  <c r="B424" i="9"/>
  <c r="E424" i="9"/>
  <c r="A425" i="9"/>
  <c r="C441" i="8"/>
  <c r="D441" i="8"/>
  <c r="F441" i="8"/>
  <c r="M441" i="8"/>
  <c r="N441" i="8"/>
  <c r="G441" i="8"/>
  <c r="J441" i="8"/>
  <c r="L441" i="8"/>
  <c r="I441" i="8"/>
  <c r="K442" i="8"/>
  <c r="A443" i="8"/>
  <c r="B442" i="8"/>
  <c r="H442" i="8"/>
  <c r="E442" i="8"/>
  <c r="D291" i="3"/>
  <c r="C291" i="3"/>
  <c r="H291" i="3"/>
  <c r="G291" i="3"/>
  <c r="F291" i="3"/>
  <c r="E292" i="3"/>
  <c r="B292" i="3"/>
  <c r="A293" i="3"/>
  <c r="D226" i="2"/>
  <c r="G226" i="2"/>
  <c r="B227" i="2"/>
  <c r="J227" i="2" s="1"/>
  <c r="H227" i="2"/>
  <c r="E227" i="2"/>
  <c r="A228" i="2"/>
  <c r="K226" i="2"/>
  <c r="F226" i="2"/>
  <c r="C226" i="2"/>
  <c r="I226" i="2"/>
  <c r="F424" i="9" l="1"/>
  <c r="G424" i="9"/>
  <c r="H424" i="9"/>
  <c r="B425" i="9"/>
  <c r="A426" i="9"/>
  <c r="E425" i="9"/>
  <c r="C424" i="9"/>
  <c r="D424" i="9"/>
  <c r="J442" i="8"/>
  <c r="L442" i="8"/>
  <c r="F442" i="8"/>
  <c r="G442" i="8"/>
  <c r="M442" i="8"/>
  <c r="N442" i="8"/>
  <c r="C442" i="8"/>
  <c r="D442" i="8"/>
  <c r="I442" i="8"/>
  <c r="K443" i="8"/>
  <c r="E443" i="8"/>
  <c r="A444" i="8"/>
  <c r="B443" i="8"/>
  <c r="H443" i="8"/>
  <c r="H292" i="3"/>
  <c r="D292" i="3"/>
  <c r="C292" i="3"/>
  <c r="A294" i="3"/>
  <c r="B293" i="3"/>
  <c r="E293" i="3"/>
  <c r="G292" i="3"/>
  <c r="F292" i="3"/>
  <c r="D227" i="2"/>
  <c r="G227" i="2"/>
  <c r="E228" i="2"/>
  <c r="A229" i="2"/>
  <c r="B228" i="2"/>
  <c r="J228" i="2" s="1"/>
  <c r="H228" i="2"/>
  <c r="F227" i="2"/>
  <c r="I227" i="2"/>
  <c r="C227" i="2"/>
  <c r="K227" i="2"/>
  <c r="F425" i="9" l="1"/>
  <c r="G425" i="9"/>
  <c r="H425" i="9"/>
  <c r="A427" i="9"/>
  <c r="E426" i="9"/>
  <c r="B426" i="9"/>
  <c r="C425" i="9"/>
  <c r="D425" i="9"/>
  <c r="J443" i="8"/>
  <c r="L443" i="8"/>
  <c r="M443" i="8"/>
  <c r="N443" i="8"/>
  <c r="F443" i="8"/>
  <c r="D443" i="8"/>
  <c r="G443" i="8"/>
  <c r="C443" i="8"/>
  <c r="I443" i="8"/>
  <c r="A445" i="8"/>
  <c r="K444" i="8"/>
  <c r="B444" i="8"/>
  <c r="H444" i="8"/>
  <c r="E444" i="8"/>
  <c r="F293" i="3"/>
  <c r="G293" i="3"/>
  <c r="C293" i="3"/>
  <c r="D293" i="3"/>
  <c r="H293" i="3"/>
  <c r="E294" i="3"/>
  <c r="B294" i="3"/>
  <c r="A295" i="3"/>
  <c r="D228" i="2"/>
  <c r="G228" i="2"/>
  <c r="K228" i="2"/>
  <c r="C228" i="2"/>
  <c r="F228" i="2"/>
  <c r="I228" i="2"/>
  <c r="A230" i="2"/>
  <c r="B229" i="2"/>
  <c r="J229" i="2" s="1"/>
  <c r="H229" i="2"/>
  <c r="E229" i="2"/>
  <c r="B427" i="9" l="1"/>
  <c r="E427" i="9"/>
  <c r="A428" i="9"/>
  <c r="C426" i="9"/>
  <c r="D426" i="9"/>
  <c r="F426" i="9"/>
  <c r="G426" i="9"/>
  <c r="H426" i="9"/>
  <c r="N444" i="8"/>
  <c r="L444" i="8"/>
  <c r="M444" i="8"/>
  <c r="D444" i="8"/>
  <c r="F444" i="8"/>
  <c r="G444" i="8"/>
  <c r="C444" i="8"/>
  <c r="I444" i="8"/>
  <c r="J444" i="8"/>
  <c r="B445" i="8"/>
  <c r="E445" i="8"/>
  <c r="H445" i="8"/>
  <c r="K445" i="8"/>
  <c r="A446" i="8"/>
  <c r="E295" i="3"/>
  <c r="B295" i="3"/>
  <c r="A296" i="3"/>
  <c r="C294" i="3"/>
  <c r="D294" i="3"/>
  <c r="H294" i="3"/>
  <c r="F294" i="3"/>
  <c r="G294" i="3"/>
  <c r="D229" i="2"/>
  <c r="G229" i="2"/>
  <c r="C229" i="2"/>
  <c r="K229" i="2"/>
  <c r="I229" i="2"/>
  <c r="F229" i="2"/>
  <c r="E230" i="2"/>
  <c r="A231" i="2"/>
  <c r="B230" i="2"/>
  <c r="J230" i="2" s="1"/>
  <c r="H230" i="2"/>
  <c r="E428" i="9" l="1"/>
  <c r="B428" i="9"/>
  <c r="A429" i="9"/>
  <c r="F427" i="9"/>
  <c r="G427" i="9"/>
  <c r="H427" i="9"/>
  <c r="C427" i="9"/>
  <c r="D427" i="9"/>
  <c r="E446" i="8"/>
  <c r="H446" i="8"/>
  <c r="K446" i="8"/>
  <c r="A447" i="8"/>
  <c r="B446" i="8"/>
  <c r="C445" i="8"/>
  <c r="D445" i="8"/>
  <c r="F445" i="8"/>
  <c r="G445" i="8"/>
  <c r="I445" i="8"/>
  <c r="J445" i="8"/>
  <c r="N445" i="8"/>
  <c r="L445" i="8"/>
  <c r="M445" i="8"/>
  <c r="A297" i="3"/>
  <c r="B296" i="3"/>
  <c r="E296" i="3"/>
  <c r="C295" i="3"/>
  <c r="D295" i="3"/>
  <c r="H295" i="3"/>
  <c r="F295" i="3"/>
  <c r="G295" i="3"/>
  <c r="D230" i="2"/>
  <c r="G230" i="2"/>
  <c r="C230" i="2"/>
  <c r="K230" i="2"/>
  <c r="F230" i="2"/>
  <c r="I230" i="2"/>
  <c r="B231" i="2"/>
  <c r="J231" i="2" s="1"/>
  <c r="H231" i="2"/>
  <c r="A232" i="2"/>
  <c r="E231" i="2"/>
  <c r="B429" i="9" l="1"/>
  <c r="E429" i="9"/>
  <c r="A430" i="9"/>
  <c r="D428" i="9"/>
  <c r="C428" i="9"/>
  <c r="G428" i="9"/>
  <c r="H428" i="9"/>
  <c r="F428" i="9"/>
  <c r="D446" i="8"/>
  <c r="F446" i="8"/>
  <c r="G446" i="8"/>
  <c r="L446" i="8"/>
  <c r="N446" i="8"/>
  <c r="I446" i="8"/>
  <c r="J446" i="8"/>
  <c r="M446" i="8"/>
  <c r="C446" i="8"/>
  <c r="E447" i="8"/>
  <c r="H447" i="8"/>
  <c r="K447" i="8"/>
  <c r="A448" i="8"/>
  <c r="B447" i="8"/>
  <c r="G296" i="3"/>
  <c r="F296" i="3"/>
  <c r="D296" i="3"/>
  <c r="C296" i="3"/>
  <c r="H296" i="3"/>
  <c r="A298" i="3"/>
  <c r="E297" i="3"/>
  <c r="B297" i="3"/>
  <c r="D231" i="2"/>
  <c r="G231" i="2"/>
  <c r="B232" i="2"/>
  <c r="J232" i="2" s="1"/>
  <c r="E232" i="2"/>
  <c r="A233" i="2"/>
  <c r="H232" i="2"/>
  <c r="C231" i="2"/>
  <c r="K231" i="2"/>
  <c r="I231" i="2"/>
  <c r="F231" i="2"/>
  <c r="A431" i="9" l="1"/>
  <c r="E430" i="9"/>
  <c r="B430" i="9"/>
  <c r="F429" i="9"/>
  <c r="G429" i="9"/>
  <c r="H429" i="9"/>
  <c r="C429" i="9"/>
  <c r="D429" i="9"/>
  <c r="D447" i="8"/>
  <c r="F447" i="8"/>
  <c r="I447" i="8"/>
  <c r="L447" i="8"/>
  <c r="M447" i="8"/>
  <c r="G447" i="8"/>
  <c r="N447" i="8"/>
  <c r="C447" i="8"/>
  <c r="J447" i="8"/>
  <c r="A449" i="8"/>
  <c r="H448" i="8"/>
  <c r="B448" i="8"/>
  <c r="E448" i="8"/>
  <c r="K448" i="8"/>
  <c r="C297" i="3"/>
  <c r="D297" i="3"/>
  <c r="H297" i="3"/>
  <c r="F297" i="3"/>
  <c r="G297" i="3"/>
  <c r="E298" i="3"/>
  <c r="B298" i="3"/>
  <c r="A299" i="3"/>
  <c r="D232" i="2"/>
  <c r="G232" i="2"/>
  <c r="B233" i="2"/>
  <c r="J233" i="2" s="1"/>
  <c r="A234" i="2"/>
  <c r="E233" i="2"/>
  <c r="H233" i="2"/>
  <c r="C232" i="2"/>
  <c r="F232" i="2"/>
  <c r="K232" i="2"/>
  <c r="I232" i="2"/>
  <c r="C430" i="9" l="1"/>
  <c r="D430" i="9"/>
  <c r="F430" i="9"/>
  <c r="G430" i="9"/>
  <c r="H430" i="9"/>
  <c r="E431" i="9"/>
  <c r="A432" i="9"/>
  <c r="B431" i="9"/>
  <c r="H449" i="8"/>
  <c r="B449" i="8"/>
  <c r="E449" i="8"/>
  <c r="K449" i="8"/>
  <c r="A450" i="8"/>
  <c r="L448" i="8"/>
  <c r="M448" i="8"/>
  <c r="N448" i="8"/>
  <c r="G448" i="8"/>
  <c r="I448" i="8"/>
  <c r="J448" i="8"/>
  <c r="D448" i="8"/>
  <c r="F448" i="8"/>
  <c r="C448" i="8"/>
  <c r="E299" i="3"/>
  <c r="B299" i="3"/>
  <c r="A300" i="3"/>
  <c r="F298" i="3"/>
  <c r="G298" i="3"/>
  <c r="H298" i="3"/>
  <c r="C298" i="3"/>
  <c r="D298" i="3"/>
  <c r="D233" i="2"/>
  <c r="G233" i="2"/>
  <c r="A235" i="2"/>
  <c r="E234" i="2"/>
  <c r="H234" i="2"/>
  <c r="B234" i="2"/>
  <c r="J234" i="2" s="1"/>
  <c r="K233" i="2"/>
  <c r="C233" i="2"/>
  <c r="F233" i="2"/>
  <c r="I233" i="2"/>
  <c r="E432" i="9" l="1"/>
  <c r="B432" i="9"/>
  <c r="A433" i="9"/>
  <c r="D431" i="9"/>
  <c r="C431" i="9"/>
  <c r="F431" i="9"/>
  <c r="G431" i="9"/>
  <c r="H431" i="9"/>
  <c r="B450" i="8"/>
  <c r="E450" i="8"/>
  <c r="K450" i="8"/>
  <c r="A451" i="8"/>
  <c r="H450" i="8"/>
  <c r="I449" i="8"/>
  <c r="J449" i="8"/>
  <c r="M449" i="8"/>
  <c r="F449" i="8"/>
  <c r="G449" i="8"/>
  <c r="L449" i="8"/>
  <c r="C449" i="8"/>
  <c r="D449" i="8"/>
  <c r="N449" i="8"/>
  <c r="E300" i="3"/>
  <c r="A301" i="3"/>
  <c r="B300" i="3"/>
  <c r="C299" i="3"/>
  <c r="H299" i="3"/>
  <c r="D299" i="3"/>
  <c r="F299" i="3"/>
  <c r="G299" i="3"/>
  <c r="D234" i="2"/>
  <c r="G234" i="2"/>
  <c r="K234" i="2"/>
  <c r="I234" i="2"/>
  <c r="C234" i="2"/>
  <c r="F234" i="2"/>
  <c r="B235" i="2"/>
  <c r="J235" i="2" s="1"/>
  <c r="H235" i="2"/>
  <c r="A236" i="2"/>
  <c r="E235" i="2"/>
  <c r="B433" i="9" l="1"/>
  <c r="E433" i="9"/>
  <c r="A434" i="9"/>
  <c r="C432" i="9"/>
  <c r="D432" i="9"/>
  <c r="F432" i="9"/>
  <c r="G432" i="9"/>
  <c r="H432" i="9"/>
  <c r="H451" i="8"/>
  <c r="A452" i="8"/>
  <c r="E451" i="8"/>
  <c r="B451" i="8"/>
  <c r="K451" i="8"/>
  <c r="F450" i="8"/>
  <c r="G450" i="8"/>
  <c r="C450" i="8"/>
  <c r="M450" i="8"/>
  <c r="N450" i="8"/>
  <c r="I450" i="8"/>
  <c r="L450" i="8"/>
  <c r="D450" i="8"/>
  <c r="J450" i="8"/>
  <c r="C300" i="3"/>
  <c r="H300" i="3"/>
  <c r="D300" i="3"/>
  <c r="E301" i="3"/>
  <c r="B301" i="3"/>
  <c r="A302" i="3"/>
  <c r="F300" i="3"/>
  <c r="G300" i="3"/>
  <c r="D235" i="2"/>
  <c r="G235" i="2"/>
  <c r="E236" i="2"/>
  <c r="B236" i="2"/>
  <c r="J236" i="2" s="1"/>
  <c r="H236" i="2"/>
  <c r="A237" i="2"/>
  <c r="K235" i="2"/>
  <c r="C235" i="2"/>
  <c r="F235" i="2"/>
  <c r="I235" i="2"/>
  <c r="A435" i="9" l="1"/>
  <c r="E434" i="9"/>
  <c r="B434" i="9"/>
  <c r="F433" i="9"/>
  <c r="G433" i="9"/>
  <c r="H433" i="9"/>
  <c r="C433" i="9"/>
  <c r="D433" i="9"/>
  <c r="L451" i="8"/>
  <c r="M451" i="8"/>
  <c r="N451" i="8"/>
  <c r="F451" i="8"/>
  <c r="G451" i="8"/>
  <c r="I451" i="8"/>
  <c r="J451" i="8"/>
  <c r="C451" i="8"/>
  <c r="D451" i="8"/>
  <c r="A453" i="8"/>
  <c r="B452" i="8"/>
  <c r="E452" i="8"/>
  <c r="H452" i="8"/>
  <c r="K452" i="8"/>
  <c r="B302" i="3"/>
  <c r="E302" i="3"/>
  <c r="A303" i="3"/>
  <c r="C301" i="3"/>
  <c r="D301" i="3"/>
  <c r="H301" i="3"/>
  <c r="F301" i="3"/>
  <c r="G301" i="3"/>
  <c r="D236" i="2"/>
  <c r="G236" i="2"/>
  <c r="A238" i="2"/>
  <c r="E237" i="2"/>
  <c r="B237" i="2"/>
  <c r="J237" i="2" s="1"/>
  <c r="H237" i="2"/>
  <c r="C236" i="2"/>
  <c r="F236" i="2"/>
  <c r="K236" i="2"/>
  <c r="I236" i="2"/>
  <c r="C434" i="9" l="1"/>
  <c r="D434" i="9"/>
  <c r="F434" i="9"/>
  <c r="G434" i="9"/>
  <c r="H434" i="9"/>
  <c r="A436" i="9"/>
  <c r="B435" i="9"/>
  <c r="E435" i="9"/>
  <c r="C452" i="8"/>
  <c r="N452" i="8"/>
  <c r="D452" i="8"/>
  <c r="F452" i="8"/>
  <c r="M452" i="8"/>
  <c r="G452" i="8"/>
  <c r="I452" i="8"/>
  <c r="J452" i="8"/>
  <c r="L452" i="8"/>
  <c r="A454" i="8"/>
  <c r="E453" i="8"/>
  <c r="H453" i="8"/>
  <c r="B453" i="8"/>
  <c r="K453" i="8"/>
  <c r="A304" i="3"/>
  <c r="E303" i="3"/>
  <c r="B303" i="3"/>
  <c r="F302" i="3"/>
  <c r="G302" i="3"/>
  <c r="D302" i="3"/>
  <c r="H302" i="3"/>
  <c r="C302" i="3"/>
  <c r="D237" i="2"/>
  <c r="G237" i="2"/>
  <c r="K237" i="2"/>
  <c r="C237" i="2"/>
  <c r="F237" i="2"/>
  <c r="I237" i="2"/>
  <c r="H238" i="2"/>
  <c r="B238" i="2"/>
  <c r="J238" i="2" s="1"/>
  <c r="E238" i="2"/>
  <c r="A239" i="2"/>
  <c r="C435" i="9" l="1"/>
  <c r="D435" i="9"/>
  <c r="H435" i="9"/>
  <c r="G435" i="9"/>
  <c r="F435" i="9"/>
  <c r="B436" i="9"/>
  <c r="E436" i="9"/>
  <c r="A437" i="9"/>
  <c r="N453" i="8"/>
  <c r="F453" i="8"/>
  <c r="D453" i="8"/>
  <c r="G453" i="8"/>
  <c r="I453" i="8"/>
  <c r="C453" i="8"/>
  <c r="J453" i="8"/>
  <c r="M453" i="8"/>
  <c r="L453" i="8"/>
  <c r="B454" i="8"/>
  <c r="E454" i="8"/>
  <c r="H454" i="8"/>
  <c r="A455" i="8"/>
  <c r="K454" i="8"/>
  <c r="H303" i="3"/>
  <c r="C303" i="3"/>
  <c r="D303" i="3"/>
  <c r="G303" i="3"/>
  <c r="F303" i="3"/>
  <c r="E304" i="3"/>
  <c r="B304" i="3"/>
  <c r="A305" i="3"/>
  <c r="D238" i="2"/>
  <c r="G238" i="2"/>
  <c r="K238" i="2"/>
  <c r="C238" i="2"/>
  <c r="F238" i="2"/>
  <c r="I238" i="2"/>
  <c r="B239" i="2"/>
  <c r="J239" i="2" s="1"/>
  <c r="E239" i="2"/>
  <c r="H239" i="2"/>
  <c r="A240" i="2"/>
  <c r="A438" i="9" l="1"/>
  <c r="B437" i="9"/>
  <c r="E437" i="9"/>
  <c r="G436" i="9"/>
  <c r="F436" i="9"/>
  <c r="H436" i="9"/>
  <c r="C436" i="9"/>
  <c r="D436" i="9"/>
  <c r="H455" i="8"/>
  <c r="E455" i="8"/>
  <c r="B455" i="8"/>
  <c r="K455" i="8"/>
  <c r="A456" i="8"/>
  <c r="C454" i="8"/>
  <c r="D454" i="8"/>
  <c r="G454" i="8"/>
  <c r="F454" i="8"/>
  <c r="J454" i="8"/>
  <c r="N454" i="8"/>
  <c r="L454" i="8"/>
  <c r="I454" i="8"/>
  <c r="M454" i="8"/>
  <c r="B305" i="3"/>
  <c r="E305" i="3"/>
  <c r="A306" i="3"/>
  <c r="D304" i="3"/>
  <c r="H304" i="3"/>
  <c r="C304" i="3"/>
  <c r="F304" i="3"/>
  <c r="G304" i="3"/>
  <c r="D239" i="2"/>
  <c r="G239" i="2"/>
  <c r="B240" i="2"/>
  <c r="J240" i="2" s="1"/>
  <c r="H240" i="2"/>
  <c r="A241" i="2"/>
  <c r="E240" i="2"/>
  <c r="F239" i="2"/>
  <c r="K239" i="2"/>
  <c r="I239" i="2"/>
  <c r="C239" i="2"/>
  <c r="F437" i="9" l="1"/>
  <c r="H437" i="9"/>
  <c r="G437" i="9"/>
  <c r="D437" i="9"/>
  <c r="C437" i="9"/>
  <c r="A439" i="9"/>
  <c r="B438" i="9"/>
  <c r="E438" i="9"/>
  <c r="H456" i="8"/>
  <c r="K456" i="8"/>
  <c r="A457" i="8"/>
  <c r="E456" i="8"/>
  <c r="B456" i="8"/>
  <c r="I455" i="8"/>
  <c r="D455" i="8"/>
  <c r="F455" i="8"/>
  <c r="G455" i="8"/>
  <c r="L455" i="8"/>
  <c r="J455" i="8"/>
  <c r="N455" i="8"/>
  <c r="C455" i="8"/>
  <c r="M455" i="8"/>
  <c r="E306" i="3"/>
  <c r="A307" i="3"/>
  <c r="B306" i="3"/>
  <c r="G305" i="3"/>
  <c r="F305" i="3"/>
  <c r="C305" i="3"/>
  <c r="H305" i="3"/>
  <c r="D305" i="3"/>
  <c r="D240" i="2"/>
  <c r="G240" i="2"/>
  <c r="H241" i="2"/>
  <c r="E241" i="2"/>
  <c r="A242" i="2"/>
  <c r="B241" i="2"/>
  <c r="J241" i="2" s="1"/>
  <c r="K240" i="2"/>
  <c r="C240" i="2"/>
  <c r="I240" i="2"/>
  <c r="F240" i="2"/>
  <c r="C438" i="9" l="1"/>
  <c r="D438" i="9"/>
  <c r="F438" i="9"/>
  <c r="G438" i="9"/>
  <c r="H438" i="9"/>
  <c r="A440" i="9"/>
  <c r="B439" i="9"/>
  <c r="E439" i="9"/>
  <c r="F456" i="8"/>
  <c r="G456" i="8"/>
  <c r="L456" i="8"/>
  <c r="M456" i="8"/>
  <c r="N456" i="8"/>
  <c r="I456" i="8"/>
  <c r="J456" i="8"/>
  <c r="C456" i="8"/>
  <c r="D456" i="8"/>
  <c r="B457" i="8"/>
  <c r="H457" i="8"/>
  <c r="K457" i="8"/>
  <c r="E457" i="8"/>
  <c r="A458" i="8"/>
  <c r="D306" i="3"/>
  <c r="C306" i="3"/>
  <c r="H306" i="3"/>
  <c r="E307" i="3"/>
  <c r="B307" i="3"/>
  <c r="A308" i="3"/>
  <c r="G306" i="3"/>
  <c r="F306" i="3"/>
  <c r="D241" i="2"/>
  <c r="G241" i="2"/>
  <c r="F241" i="2"/>
  <c r="I241" i="2"/>
  <c r="C241" i="2"/>
  <c r="K241" i="2"/>
  <c r="E242" i="2"/>
  <c r="B242" i="2"/>
  <c r="J242" i="2" s="1"/>
  <c r="A243" i="2"/>
  <c r="H242" i="2"/>
  <c r="H439" i="9" l="1"/>
  <c r="G439" i="9"/>
  <c r="F439" i="9"/>
  <c r="C439" i="9"/>
  <c r="D439" i="9"/>
  <c r="E440" i="9"/>
  <c r="A441" i="9"/>
  <c r="B440" i="9"/>
  <c r="K458" i="8"/>
  <c r="A459" i="8"/>
  <c r="B458" i="8"/>
  <c r="H458" i="8"/>
  <c r="E458" i="8"/>
  <c r="I457" i="8"/>
  <c r="J457" i="8"/>
  <c r="C457" i="8"/>
  <c r="D457" i="8"/>
  <c r="F457" i="8"/>
  <c r="G457" i="8"/>
  <c r="L457" i="8"/>
  <c r="M457" i="8"/>
  <c r="N457" i="8"/>
  <c r="C307" i="3"/>
  <c r="D307" i="3"/>
  <c r="H307" i="3"/>
  <c r="A309" i="3"/>
  <c r="B308" i="3"/>
  <c r="E308" i="3"/>
  <c r="G307" i="3"/>
  <c r="F307" i="3"/>
  <c r="D242" i="2"/>
  <c r="G242" i="2"/>
  <c r="C242" i="2"/>
  <c r="F242" i="2"/>
  <c r="I242" i="2"/>
  <c r="K242" i="2"/>
  <c r="H243" i="2"/>
  <c r="A244" i="2"/>
  <c r="B243" i="2"/>
  <c r="J243" i="2" s="1"/>
  <c r="E243" i="2"/>
  <c r="B441" i="9" l="1"/>
  <c r="E441" i="9"/>
  <c r="A442" i="9"/>
  <c r="D440" i="9"/>
  <c r="C440" i="9"/>
  <c r="F440" i="9"/>
  <c r="G440" i="9"/>
  <c r="H440" i="9"/>
  <c r="J458" i="8"/>
  <c r="L458" i="8"/>
  <c r="C458" i="8"/>
  <c r="G458" i="8"/>
  <c r="I458" i="8"/>
  <c r="M458" i="8"/>
  <c r="F458" i="8"/>
  <c r="N458" i="8"/>
  <c r="D458" i="8"/>
  <c r="H459" i="8"/>
  <c r="E459" i="8"/>
  <c r="B459" i="8"/>
  <c r="K459" i="8"/>
  <c r="A460" i="8"/>
  <c r="G308" i="3"/>
  <c r="F308" i="3"/>
  <c r="E309" i="3"/>
  <c r="A310" i="3"/>
  <c r="B309" i="3"/>
  <c r="H308" i="3"/>
  <c r="D308" i="3"/>
  <c r="C308" i="3"/>
  <c r="D243" i="2"/>
  <c r="G243" i="2"/>
  <c r="I243" i="2"/>
  <c r="K243" i="2"/>
  <c r="F243" i="2"/>
  <c r="C243" i="2"/>
  <c r="B244" i="2"/>
  <c r="J244" i="2" s="1"/>
  <c r="E244" i="2"/>
  <c r="A245" i="2"/>
  <c r="H244" i="2"/>
  <c r="A443" i="9" l="1"/>
  <c r="E442" i="9"/>
  <c r="B442" i="9"/>
  <c r="H441" i="9"/>
  <c r="F441" i="9"/>
  <c r="G441" i="9"/>
  <c r="C441" i="9"/>
  <c r="D441" i="9"/>
  <c r="A461" i="8"/>
  <c r="K460" i="8"/>
  <c r="B460" i="8"/>
  <c r="E460" i="8"/>
  <c r="H460" i="8"/>
  <c r="F459" i="8"/>
  <c r="G459" i="8"/>
  <c r="I459" i="8"/>
  <c r="J459" i="8"/>
  <c r="D459" i="8"/>
  <c r="M459" i="8"/>
  <c r="N459" i="8"/>
  <c r="C459" i="8"/>
  <c r="L459" i="8"/>
  <c r="F309" i="3"/>
  <c r="G309" i="3"/>
  <c r="H309" i="3"/>
  <c r="D309" i="3"/>
  <c r="C309" i="3"/>
  <c r="E310" i="3"/>
  <c r="A311" i="3"/>
  <c r="B310" i="3"/>
  <c r="D244" i="2"/>
  <c r="G244" i="2"/>
  <c r="H245" i="2"/>
  <c r="B245" i="2"/>
  <c r="J245" i="2" s="1"/>
  <c r="E245" i="2"/>
  <c r="A246" i="2"/>
  <c r="K244" i="2"/>
  <c r="F244" i="2"/>
  <c r="C244" i="2"/>
  <c r="I244" i="2"/>
  <c r="C442" i="9" l="1"/>
  <c r="D442" i="9"/>
  <c r="F442" i="9"/>
  <c r="G442" i="9"/>
  <c r="H442" i="9"/>
  <c r="E443" i="9"/>
  <c r="A444" i="9"/>
  <c r="B443" i="9"/>
  <c r="N460" i="8"/>
  <c r="J460" i="8"/>
  <c r="C460" i="8"/>
  <c r="F460" i="8"/>
  <c r="L460" i="8"/>
  <c r="D460" i="8"/>
  <c r="M460" i="8"/>
  <c r="G460" i="8"/>
  <c r="I460" i="8"/>
  <c r="B461" i="8"/>
  <c r="E461" i="8"/>
  <c r="A462" i="8"/>
  <c r="H461" i="8"/>
  <c r="K461" i="8"/>
  <c r="E311" i="3"/>
  <c r="B311" i="3"/>
  <c r="A312" i="3"/>
  <c r="C310" i="3"/>
  <c r="D310" i="3"/>
  <c r="H310" i="3"/>
  <c r="F310" i="3"/>
  <c r="G310" i="3"/>
  <c r="D245" i="2"/>
  <c r="G245" i="2"/>
  <c r="H246" i="2"/>
  <c r="A247" i="2"/>
  <c r="E246" i="2"/>
  <c r="B246" i="2"/>
  <c r="J246" i="2" s="1"/>
  <c r="F245" i="2"/>
  <c r="C245" i="2"/>
  <c r="I245" i="2"/>
  <c r="K245" i="2"/>
  <c r="A445" i="9" l="1"/>
  <c r="B444" i="9"/>
  <c r="E444" i="9"/>
  <c r="C443" i="9"/>
  <c r="D443" i="9"/>
  <c r="F443" i="9"/>
  <c r="G443" i="9"/>
  <c r="H443" i="9"/>
  <c r="B462" i="8"/>
  <c r="E462" i="8"/>
  <c r="H462" i="8"/>
  <c r="K462" i="8"/>
  <c r="A463" i="8"/>
  <c r="N461" i="8"/>
  <c r="L461" i="8"/>
  <c r="M461" i="8"/>
  <c r="G461" i="8"/>
  <c r="I461" i="8"/>
  <c r="J461" i="8"/>
  <c r="C461" i="8"/>
  <c r="F461" i="8"/>
  <c r="D461" i="8"/>
  <c r="E312" i="3"/>
  <c r="A313" i="3"/>
  <c r="B312" i="3"/>
  <c r="C311" i="3"/>
  <c r="D311" i="3"/>
  <c r="H311" i="3"/>
  <c r="F311" i="3"/>
  <c r="G311" i="3"/>
  <c r="D246" i="2"/>
  <c r="G246" i="2"/>
  <c r="I246" i="2"/>
  <c r="K246" i="2"/>
  <c r="C246" i="2"/>
  <c r="F246" i="2"/>
  <c r="H247" i="2"/>
  <c r="A248" i="2"/>
  <c r="B247" i="2"/>
  <c r="J247" i="2" s="1"/>
  <c r="E247" i="2"/>
  <c r="H444" i="9" l="1"/>
  <c r="F444" i="9"/>
  <c r="G444" i="9"/>
  <c r="D444" i="9"/>
  <c r="C444" i="9"/>
  <c r="B445" i="9"/>
  <c r="E445" i="9"/>
  <c r="A446" i="9"/>
  <c r="E463" i="8"/>
  <c r="H463" i="8"/>
  <c r="B463" i="8"/>
  <c r="K463" i="8"/>
  <c r="A464" i="8"/>
  <c r="C462" i="8"/>
  <c r="D462" i="8"/>
  <c r="F462" i="8"/>
  <c r="G462" i="8"/>
  <c r="N462" i="8"/>
  <c r="I462" i="8"/>
  <c r="J462" i="8"/>
  <c r="L462" i="8"/>
  <c r="M462" i="8"/>
  <c r="H312" i="3"/>
  <c r="D312" i="3"/>
  <c r="C312" i="3"/>
  <c r="B313" i="3"/>
  <c r="E313" i="3"/>
  <c r="A314" i="3"/>
  <c r="F312" i="3"/>
  <c r="G312" i="3"/>
  <c r="D247" i="2"/>
  <c r="G247" i="2"/>
  <c r="I247" i="2"/>
  <c r="C247" i="2"/>
  <c r="K247" i="2"/>
  <c r="F247" i="2"/>
  <c r="E248" i="2"/>
  <c r="H248" i="2"/>
  <c r="B248" i="2"/>
  <c r="J248" i="2" s="1"/>
  <c r="A249" i="2"/>
  <c r="B446" i="9" l="1"/>
  <c r="A447" i="9"/>
  <c r="E446" i="9"/>
  <c r="F445" i="9"/>
  <c r="G445" i="9"/>
  <c r="H445" i="9"/>
  <c r="C445" i="9"/>
  <c r="D445" i="9"/>
  <c r="H464" i="8"/>
  <c r="K464" i="8"/>
  <c r="A465" i="8"/>
  <c r="B464" i="8"/>
  <c r="E464" i="8"/>
  <c r="D463" i="8"/>
  <c r="F463" i="8"/>
  <c r="I463" i="8"/>
  <c r="G463" i="8"/>
  <c r="C463" i="8"/>
  <c r="J463" i="8"/>
  <c r="N463" i="8"/>
  <c r="L463" i="8"/>
  <c r="M463" i="8"/>
  <c r="F313" i="3"/>
  <c r="G313" i="3"/>
  <c r="E314" i="3"/>
  <c r="A315" i="3"/>
  <c r="B314" i="3"/>
  <c r="C313" i="3"/>
  <c r="H313" i="3"/>
  <c r="D313" i="3"/>
  <c r="D248" i="2"/>
  <c r="G248" i="2"/>
  <c r="I248" i="2"/>
  <c r="K248" i="2"/>
  <c r="C248" i="2"/>
  <c r="F248" i="2"/>
  <c r="H249" i="2"/>
  <c r="B249" i="2"/>
  <c r="J249" i="2" s="1"/>
  <c r="E249" i="2"/>
  <c r="A250" i="2"/>
  <c r="F446" i="9" l="1"/>
  <c r="G446" i="9"/>
  <c r="H446" i="9"/>
  <c r="B447" i="9"/>
  <c r="E447" i="9"/>
  <c r="A448" i="9"/>
  <c r="C446" i="9"/>
  <c r="D446" i="9"/>
  <c r="I464" i="8"/>
  <c r="J464" i="8"/>
  <c r="L464" i="8"/>
  <c r="D464" i="8"/>
  <c r="F464" i="8"/>
  <c r="G464" i="8"/>
  <c r="M464" i="8"/>
  <c r="N464" i="8"/>
  <c r="C464" i="8"/>
  <c r="H465" i="8"/>
  <c r="E465" i="8"/>
  <c r="A466" i="8"/>
  <c r="B465" i="8"/>
  <c r="K465" i="8"/>
  <c r="B315" i="3"/>
  <c r="A316" i="3"/>
  <c r="E315" i="3"/>
  <c r="C314" i="3"/>
  <c r="H314" i="3"/>
  <c r="D314" i="3"/>
  <c r="G314" i="3"/>
  <c r="F314" i="3"/>
  <c r="D249" i="2"/>
  <c r="G249" i="2"/>
  <c r="B250" i="2"/>
  <c r="J250" i="2" s="1"/>
  <c r="E250" i="2"/>
  <c r="H250" i="2"/>
  <c r="A251" i="2"/>
  <c r="C249" i="2"/>
  <c r="F249" i="2"/>
  <c r="I249" i="2"/>
  <c r="K249" i="2"/>
  <c r="A449" i="9" l="1"/>
  <c r="E448" i="9"/>
  <c r="B448" i="9"/>
  <c r="H447" i="9"/>
  <c r="F447" i="9"/>
  <c r="G447" i="9"/>
  <c r="D447" i="9"/>
  <c r="C447" i="9"/>
  <c r="B466" i="8"/>
  <c r="K466" i="8"/>
  <c r="E466" i="8"/>
  <c r="A467" i="8"/>
  <c r="H466" i="8"/>
  <c r="I465" i="8"/>
  <c r="J465" i="8"/>
  <c r="M465" i="8"/>
  <c r="D465" i="8"/>
  <c r="F465" i="8"/>
  <c r="G465" i="8"/>
  <c r="L465" i="8"/>
  <c r="N465" i="8"/>
  <c r="C465" i="8"/>
  <c r="G315" i="3"/>
  <c r="F315" i="3"/>
  <c r="B316" i="3"/>
  <c r="E316" i="3"/>
  <c r="A317" i="3"/>
  <c r="D315" i="3"/>
  <c r="H315" i="3"/>
  <c r="C315" i="3"/>
  <c r="D250" i="2"/>
  <c r="G250" i="2"/>
  <c r="H251" i="2"/>
  <c r="A252" i="2"/>
  <c r="E251" i="2"/>
  <c r="B251" i="2"/>
  <c r="J251" i="2" s="1"/>
  <c r="F250" i="2"/>
  <c r="I250" i="2"/>
  <c r="K250" i="2"/>
  <c r="C250" i="2"/>
  <c r="E2" i="29" a="1"/>
  <c r="C448" i="9" l="1"/>
  <c r="D448" i="9"/>
  <c r="H448" i="9"/>
  <c r="F448" i="9"/>
  <c r="G448" i="9"/>
  <c r="B449" i="9"/>
  <c r="E449" i="9"/>
  <c r="A450" i="9"/>
  <c r="B467" i="8"/>
  <c r="E467" i="8"/>
  <c r="H467" i="8"/>
  <c r="A468" i="8"/>
  <c r="K467" i="8"/>
  <c r="C466" i="8"/>
  <c r="J466" i="8"/>
  <c r="D466" i="8"/>
  <c r="I466" i="8"/>
  <c r="M466" i="8"/>
  <c r="F466" i="8"/>
  <c r="G466" i="8"/>
  <c r="L466" i="8"/>
  <c r="N466" i="8"/>
  <c r="G316" i="3"/>
  <c r="F316" i="3"/>
  <c r="B317" i="3"/>
  <c r="A318" i="3"/>
  <c r="E317" i="3"/>
  <c r="C316" i="3"/>
  <c r="D316" i="3"/>
  <c r="H316" i="3"/>
  <c r="D251" i="2"/>
  <c r="G251" i="2"/>
  <c r="F251" i="2"/>
  <c r="I251" i="2"/>
  <c r="C251" i="2"/>
  <c r="K251" i="2"/>
  <c r="E252" i="2"/>
  <c r="H252" i="2"/>
  <c r="B252" i="2"/>
  <c r="J252" i="2" s="1"/>
  <c r="A253" i="2"/>
  <c r="E2" i="29"/>
  <c r="F449" i="9" l="1"/>
  <c r="G449" i="9"/>
  <c r="H449" i="9"/>
  <c r="E450" i="9"/>
  <c r="B450" i="9"/>
  <c r="A451" i="9"/>
  <c r="C449" i="9"/>
  <c r="D449" i="9"/>
  <c r="K468" i="8"/>
  <c r="B468" i="8"/>
  <c r="E468" i="8"/>
  <c r="H468" i="8"/>
  <c r="A469" i="8"/>
  <c r="L467" i="8"/>
  <c r="M467" i="8"/>
  <c r="N467" i="8"/>
  <c r="C467" i="8"/>
  <c r="D467" i="8"/>
  <c r="F467" i="8"/>
  <c r="I467" i="8"/>
  <c r="J467" i="8"/>
  <c r="G467" i="8"/>
  <c r="G317" i="3"/>
  <c r="F317" i="3"/>
  <c r="B318" i="3"/>
  <c r="A319" i="3"/>
  <c r="E318" i="3"/>
  <c r="C317" i="3"/>
  <c r="D317" i="3"/>
  <c r="H317" i="3"/>
  <c r="D252" i="2"/>
  <c r="G252" i="2"/>
  <c r="F252" i="2"/>
  <c r="C252" i="2"/>
  <c r="I252" i="2"/>
  <c r="K252" i="2"/>
  <c r="B253" i="2"/>
  <c r="J253" i="2" s="1"/>
  <c r="E253" i="2"/>
  <c r="A254" i="2"/>
  <c r="H253" i="2"/>
  <c r="A452" i="9" l="1"/>
  <c r="B451" i="9"/>
  <c r="E451" i="9"/>
  <c r="C450" i="9"/>
  <c r="D450" i="9"/>
  <c r="F450" i="9"/>
  <c r="G450" i="9"/>
  <c r="H450" i="9"/>
  <c r="K469" i="8"/>
  <c r="A470" i="8"/>
  <c r="H469" i="8"/>
  <c r="E469" i="8"/>
  <c r="B469" i="8"/>
  <c r="C468" i="8"/>
  <c r="I468" i="8"/>
  <c r="J468" i="8"/>
  <c r="L468" i="8"/>
  <c r="M468" i="8"/>
  <c r="F468" i="8"/>
  <c r="G468" i="8"/>
  <c r="D468" i="8"/>
  <c r="N468" i="8"/>
  <c r="G318" i="3"/>
  <c r="F318" i="3"/>
  <c r="B319" i="3"/>
  <c r="E319" i="3"/>
  <c r="A320" i="3"/>
  <c r="C318" i="3"/>
  <c r="H318" i="3"/>
  <c r="D318" i="3"/>
  <c r="D253" i="2"/>
  <c r="G253" i="2"/>
  <c r="H254" i="2"/>
  <c r="A255" i="2"/>
  <c r="B254" i="2"/>
  <c r="J254" i="2" s="1"/>
  <c r="E254" i="2"/>
  <c r="C253" i="2"/>
  <c r="F253" i="2"/>
  <c r="K253" i="2"/>
  <c r="I253" i="2"/>
  <c r="F451" i="9" l="1"/>
  <c r="G451" i="9"/>
  <c r="H451" i="9"/>
  <c r="C451" i="9"/>
  <c r="D451" i="9"/>
  <c r="A453" i="9"/>
  <c r="E452" i="9"/>
  <c r="B452" i="9"/>
  <c r="J469" i="8"/>
  <c r="L469" i="8"/>
  <c r="M469" i="8"/>
  <c r="N469" i="8"/>
  <c r="G469" i="8"/>
  <c r="I469" i="8"/>
  <c r="C469" i="8"/>
  <c r="F469" i="8"/>
  <c r="D469" i="8"/>
  <c r="B470" i="8"/>
  <c r="E470" i="8"/>
  <c r="K470" i="8"/>
  <c r="A471" i="8"/>
  <c r="H470" i="8"/>
  <c r="C319" i="3"/>
  <c r="D319" i="3"/>
  <c r="H319" i="3"/>
  <c r="E320" i="3"/>
  <c r="B320" i="3"/>
  <c r="A321" i="3"/>
  <c r="G319" i="3"/>
  <c r="F319" i="3"/>
  <c r="D254" i="2"/>
  <c r="G254" i="2"/>
  <c r="I254" i="2"/>
  <c r="K254" i="2"/>
  <c r="C254" i="2"/>
  <c r="F254" i="2"/>
  <c r="E255" i="2"/>
  <c r="H255" i="2"/>
  <c r="A256" i="2"/>
  <c r="B255" i="2"/>
  <c r="J255" i="2" s="1"/>
  <c r="C452" i="9" l="1"/>
  <c r="D452" i="9"/>
  <c r="H452" i="9"/>
  <c r="F452" i="9"/>
  <c r="G452" i="9"/>
  <c r="B453" i="9"/>
  <c r="E453" i="9"/>
  <c r="A454" i="9"/>
  <c r="K471" i="8"/>
  <c r="E471" i="8"/>
  <c r="H471" i="8"/>
  <c r="A472" i="8"/>
  <c r="B471" i="8"/>
  <c r="C470" i="8"/>
  <c r="D470" i="8"/>
  <c r="G470" i="8"/>
  <c r="F470" i="8"/>
  <c r="I470" i="8"/>
  <c r="J470" i="8"/>
  <c r="L470" i="8"/>
  <c r="M470" i="8"/>
  <c r="N470" i="8"/>
  <c r="H320" i="3"/>
  <c r="C320" i="3"/>
  <c r="D320" i="3"/>
  <c r="G320" i="3"/>
  <c r="F320" i="3"/>
  <c r="E321" i="3"/>
  <c r="B321" i="3"/>
  <c r="A322" i="3"/>
  <c r="D255" i="2"/>
  <c r="G255" i="2"/>
  <c r="F255" i="2"/>
  <c r="I255" i="2"/>
  <c r="C255" i="2"/>
  <c r="K255" i="2"/>
  <c r="B256" i="2"/>
  <c r="J256" i="2" s="1"/>
  <c r="E256" i="2"/>
  <c r="A257" i="2"/>
  <c r="H256" i="2"/>
  <c r="A455" i="9" l="1"/>
  <c r="B454" i="9"/>
  <c r="E454" i="9"/>
  <c r="G453" i="9"/>
  <c r="H453" i="9"/>
  <c r="F453" i="9"/>
  <c r="C453" i="9"/>
  <c r="D453" i="9"/>
  <c r="I471" i="8"/>
  <c r="J471" i="8"/>
  <c r="L471" i="8"/>
  <c r="D471" i="8"/>
  <c r="M471" i="8"/>
  <c r="C471" i="8"/>
  <c r="N471" i="8"/>
  <c r="F471" i="8"/>
  <c r="G471" i="8"/>
  <c r="H472" i="8"/>
  <c r="K472" i="8"/>
  <c r="E472" i="8"/>
  <c r="B472" i="8"/>
  <c r="A473" i="8"/>
  <c r="A323" i="3"/>
  <c r="E322" i="3"/>
  <c r="B322" i="3"/>
  <c r="G321" i="3"/>
  <c r="F321" i="3"/>
  <c r="D321" i="3"/>
  <c r="C321" i="3"/>
  <c r="H321" i="3"/>
  <c r="D256" i="2"/>
  <c r="G256" i="2"/>
  <c r="A258" i="2"/>
  <c r="E257" i="2"/>
  <c r="B257" i="2"/>
  <c r="J257" i="2" s="1"/>
  <c r="H257" i="2"/>
  <c r="C256" i="2"/>
  <c r="F256" i="2"/>
  <c r="K256" i="2"/>
  <c r="I256" i="2"/>
  <c r="H454" i="9" l="1"/>
  <c r="G454" i="9"/>
  <c r="F454" i="9"/>
  <c r="C454" i="9"/>
  <c r="D454" i="9"/>
  <c r="B455" i="9"/>
  <c r="E455" i="9"/>
  <c r="A456" i="9"/>
  <c r="F472" i="8"/>
  <c r="G472" i="8"/>
  <c r="D472" i="8"/>
  <c r="I472" i="8"/>
  <c r="J472" i="8"/>
  <c r="L472" i="8"/>
  <c r="C472" i="8"/>
  <c r="N472" i="8"/>
  <c r="M472" i="8"/>
  <c r="E473" i="8"/>
  <c r="K473" i="8"/>
  <c r="B473" i="8"/>
  <c r="H473" i="8"/>
  <c r="A474" i="8"/>
  <c r="C322" i="3"/>
  <c r="H322" i="3"/>
  <c r="D322" i="3"/>
  <c r="G322" i="3"/>
  <c r="F322" i="3"/>
  <c r="A324" i="3"/>
  <c r="E323" i="3"/>
  <c r="B323" i="3"/>
  <c r="D257" i="2"/>
  <c r="G257" i="2"/>
  <c r="C257" i="2"/>
  <c r="F257" i="2"/>
  <c r="I257" i="2"/>
  <c r="K257" i="2"/>
  <c r="E258" i="2"/>
  <c r="A259" i="2"/>
  <c r="B258" i="2"/>
  <c r="J258" i="2" s="1"/>
  <c r="H258" i="2"/>
  <c r="A457" i="9" l="1"/>
  <c r="B456" i="9"/>
  <c r="E456" i="9"/>
  <c r="G455" i="9"/>
  <c r="H455" i="9"/>
  <c r="F455" i="9"/>
  <c r="C455" i="9"/>
  <c r="D455" i="9"/>
  <c r="D473" i="8"/>
  <c r="I473" i="8"/>
  <c r="J473" i="8"/>
  <c r="L473" i="8"/>
  <c r="M473" i="8"/>
  <c r="N473" i="8"/>
  <c r="F473" i="8"/>
  <c r="C473" i="8"/>
  <c r="G473" i="8"/>
  <c r="K474" i="8"/>
  <c r="A475" i="8"/>
  <c r="H474" i="8"/>
  <c r="B474" i="8"/>
  <c r="E474" i="8"/>
  <c r="H323" i="3"/>
  <c r="C323" i="3"/>
  <c r="D323" i="3"/>
  <c r="F323" i="3"/>
  <c r="G323" i="3"/>
  <c r="E324" i="3"/>
  <c r="B324" i="3"/>
  <c r="A325" i="3"/>
  <c r="D258" i="2"/>
  <c r="G258" i="2"/>
  <c r="K258" i="2"/>
  <c r="C258" i="2"/>
  <c r="F258" i="2"/>
  <c r="I258" i="2"/>
  <c r="B259" i="2"/>
  <c r="J259" i="2" s="1"/>
  <c r="E259" i="2"/>
  <c r="H259" i="2"/>
  <c r="A260" i="2"/>
  <c r="H456" i="9" l="1"/>
  <c r="F456" i="9"/>
  <c r="G456" i="9"/>
  <c r="C456" i="9"/>
  <c r="D456" i="9"/>
  <c r="B457" i="9"/>
  <c r="E457" i="9"/>
  <c r="A458" i="9"/>
  <c r="J474" i="8"/>
  <c r="L474" i="8"/>
  <c r="I474" i="8"/>
  <c r="M474" i="8"/>
  <c r="N474" i="8"/>
  <c r="C474" i="8"/>
  <c r="D474" i="8"/>
  <c r="G474" i="8"/>
  <c r="F474" i="8"/>
  <c r="B475" i="8"/>
  <c r="E475" i="8"/>
  <c r="H475" i="8"/>
  <c r="K475" i="8"/>
  <c r="A476" i="8"/>
  <c r="A326" i="3"/>
  <c r="B325" i="3"/>
  <c r="E325" i="3"/>
  <c r="H324" i="3"/>
  <c r="C324" i="3"/>
  <c r="D324" i="3"/>
  <c r="G324" i="3"/>
  <c r="F324" i="3"/>
  <c r="D259" i="2"/>
  <c r="G259" i="2"/>
  <c r="B260" i="2"/>
  <c r="J260" i="2" s="1"/>
  <c r="E260" i="2"/>
  <c r="H260" i="2"/>
  <c r="A261" i="2"/>
  <c r="F259" i="2"/>
  <c r="I259" i="2"/>
  <c r="C259" i="2"/>
  <c r="K259" i="2"/>
  <c r="B458" i="9" l="1"/>
  <c r="E458" i="9"/>
  <c r="A459" i="9"/>
  <c r="G457" i="9"/>
  <c r="F457" i="9"/>
  <c r="H457" i="9"/>
  <c r="C457" i="9"/>
  <c r="D457" i="9"/>
  <c r="A477" i="8"/>
  <c r="E476" i="8"/>
  <c r="K476" i="8"/>
  <c r="B476" i="8"/>
  <c r="H476" i="8"/>
  <c r="C475" i="8"/>
  <c r="D475" i="8"/>
  <c r="F475" i="8"/>
  <c r="I475" i="8"/>
  <c r="L475" i="8"/>
  <c r="M475" i="8"/>
  <c r="G475" i="8"/>
  <c r="J475" i="8"/>
  <c r="N475" i="8"/>
  <c r="G325" i="3"/>
  <c r="F325" i="3"/>
  <c r="H325" i="3"/>
  <c r="D325" i="3"/>
  <c r="C325" i="3"/>
  <c r="E326" i="3"/>
  <c r="B326" i="3"/>
  <c r="A327" i="3"/>
  <c r="D260" i="2"/>
  <c r="G260" i="2"/>
  <c r="B261" i="2"/>
  <c r="J261" i="2" s="1"/>
  <c r="H261" i="2"/>
  <c r="A262" i="2"/>
  <c r="E261" i="2"/>
  <c r="K260" i="2"/>
  <c r="C260" i="2"/>
  <c r="I260" i="2"/>
  <c r="F260" i="2"/>
  <c r="E459" i="9" l="1"/>
  <c r="A460" i="9"/>
  <c r="B459" i="9"/>
  <c r="F458" i="9"/>
  <c r="G458" i="9"/>
  <c r="H458" i="9"/>
  <c r="C458" i="9"/>
  <c r="D458" i="9"/>
  <c r="N476" i="8"/>
  <c r="C476" i="8"/>
  <c r="D476" i="8"/>
  <c r="G476" i="8"/>
  <c r="M476" i="8"/>
  <c r="F476" i="8"/>
  <c r="J476" i="8"/>
  <c r="L476" i="8"/>
  <c r="I476" i="8"/>
  <c r="B477" i="8"/>
  <c r="E477" i="8"/>
  <c r="K477" i="8"/>
  <c r="H477" i="8"/>
  <c r="A478" i="8"/>
  <c r="D326" i="3"/>
  <c r="H326" i="3"/>
  <c r="C326" i="3"/>
  <c r="E327" i="3"/>
  <c r="B327" i="3"/>
  <c r="A328" i="3"/>
  <c r="G326" i="3"/>
  <c r="F326" i="3"/>
  <c r="D261" i="2"/>
  <c r="G261" i="2"/>
  <c r="E262" i="2"/>
  <c r="A263" i="2"/>
  <c r="H262" i="2"/>
  <c r="B262" i="2"/>
  <c r="J262" i="2" s="1"/>
  <c r="C261" i="2"/>
  <c r="K261" i="2"/>
  <c r="F261" i="2"/>
  <c r="I261" i="2"/>
  <c r="D459" i="9" l="1"/>
  <c r="C459" i="9"/>
  <c r="A461" i="9"/>
  <c r="B460" i="9"/>
  <c r="E460" i="9"/>
  <c r="F459" i="9"/>
  <c r="G459" i="9"/>
  <c r="H459" i="9"/>
  <c r="B478" i="8"/>
  <c r="E478" i="8"/>
  <c r="H478" i="8"/>
  <c r="A479" i="8"/>
  <c r="K478" i="8"/>
  <c r="J477" i="8"/>
  <c r="L477" i="8"/>
  <c r="M477" i="8"/>
  <c r="N477" i="8"/>
  <c r="C477" i="8"/>
  <c r="D477" i="8"/>
  <c r="F477" i="8"/>
  <c r="G477" i="8"/>
  <c r="I477" i="8"/>
  <c r="H327" i="3"/>
  <c r="D327" i="3"/>
  <c r="C327" i="3"/>
  <c r="B328" i="3"/>
  <c r="E328" i="3"/>
  <c r="A329" i="3"/>
  <c r="G327" i="3"/>
  <c r="F327" i="3"/>
  <c r="D262" i="2"/>
  <c r="G262" i="2"/>
  <c r="C262" i="2"/>
  <c r="I262" i="2"/>
  <c r="K262" i="2"/>
  <c r="F262" i="2"/>
  <c r="A264" i="2"/>
  <c r="E263" i="2"/>
  <c r="B263" i="2"/>
  <c r="J263" i="2" s="1"/>
  <c r="H263" i="2"/>
  <c r="H460" i="9" l="1"/>
  <c r="F460" i="9"/>
  <c r="G460" i="9"/>
  <c r="C460" i="9"/>
  <c r="D460" i="9"/>
  <c r="B461" i="9"/>
  <c r="E461" i="9"/>
  <c r="A462" i="9"/>
  <c r="E479" i="8"/>
  <c r="B479" i="8"/>
  <c r="H479" i="8"/>
  <c r="K479" i="8"/>
  <c r="A480" i="8"/>
  <c r="C478" i="8"/>
  <c r="D478" i="8"/>
  <c r="M478" i="8"/>
  <c r="N478" i="8"/>
  <c r="F478" i="8"/>
  <c r="G478" i="8"/>
  <c r="I478" i="8"/>
  <c r="J478" i="8"/>
  <c r="L478" i="8"/>
  <c r="C328" i="3"/>
  <c r="H328" i="3"/>
  <c r="D328" i="3"/>
  <c r="B329" i="3"/>
  <c r="A330" i="3"/>
  <c r="E329" i="3"/>
  <c r="F328" i="3"/>
  <c r="G328" i="3"/>
  <c r="D263" i="2"/>
  <c r="G263" i="2"/>
  <c r="B264" i="2"/>
  <c r="J264" i="2" s="1"/>
  <c r="E264" i="2"/>
  <c r="H264" i="2"/>
  <c r="A265" i="2"/>
  <c r="F263" i="2"/>
  <c r="C263" i="2"/>
  <c r="I263" i="2"/>
  <c r="K263" i="2"/>
  <c r="G461" i="9" l="1"/>
  <c r="F461" i="9"/>
  <c r="H461" i="9"/>
  <c r="C461" i="9"/>
  <c r="D461" i="9"/>
  <c r="A463" i="9"/>
  <c r="B462" i="9"/>
  <c r="E462" i="9"/>
  <c r="E480" i="8"/>
  <c r="H480" i="8"/>
  <c r="A481" i="8"/>
  <c r="B480" i="8"/>
  <c r="K480" i="8"/>
  <c r="D479" i="8"/>
  <c r="F479" i="8"/>
  <c r="I479" i="8"/>
  <c r="C479" i="8"/>
  <c r="J479" i="8"/>
  <c r="G479" i="8"/>
  <c r="L479" i="8"/>
  <c r="M479" i="8"/>
  <c r="N479" i="8"/>
  <c r="E330" i="3"/>
  <c r="A331" i="3"/>
  <c r="B330" i="3"/>
  <c r="F329" i="3"/>
  <c r="G329" i="3"/>
  <c r="C329" i="3"/>
  <c r="D329" i="3"/>
  <c r="H329" i="3"/>
  <c r="D264" i="2"/>
  <c r="G264" i="2"/>
  <c r="H265" i="2"/>
  <c r="A266" i="2"/>
  <c r="B265" i="2"/>
  <c r="J265" i="2" s="1"/>
  <c r="E265" i="2"/>
  <c r="C264" i="2"/>
  <c r="I264" i="2"/>
  <c r="K264" i="2"/>
  <c r="F264" i="2"/>
  <c r="D462" i="9" l="1"/>
  <c r="C462" i="9"/>
  <c r="A464" i="9"/>
  <c r="B463" i="9"/>
  <c r="E463" i="9"/>
  <c r="F462" i="9"/>
  <c r="G462" i="9"/>
  <c r="H462" i="9"/>
  <c r="D480" i="8"/>
  <c r="F480" i="8"/>
  <c r="G480" i="8"/>
  <c r="N480" i="8"/>
  <c r="C480" i="8"/>
  <c r="I480" i="8"/>
  <c r="J480" i="8"/>
  <c r="M480" i="8"/>
  <c r="L480" i="8"/>
  <c r="H481" i="8"/>
  <c r="B481" i="8"/>
  <c r="E481" i="8"/>
  <c r="K481" i="8"/>
  <c r="A482" i="8"/>
  <c r="D330" i="3"/>
  <c r="H330" i="3"/>
  <c r="C330" i="3"/>
  <c r="B331" i="3"/>
  <c r="E331" i="3"/>
  <c r="A332" i="3"/>
  <c r="F330" i="3"/>
  <c r="G330" i="3"/>
  <c r="D265" i="2"/>
  <c r="G265" i="2"/>
  <c r="F265" i="2"/>
  <c r="I265" i="2"/>
  <c r="K265" i="2"/>
  <c r="C265" i="2"/>
  <c r="A267" i="2"/>
  <c r="E266" i="2"/>
  <c r="B266" i="2"/>
  <c r="J266" i="2" s="1"/>
  <c r="H266" i="2"/>
  <c r="C463" i="9" l="1"/>
  <c r="D463" i="9"/>
  <c r="F463" i="9"/>
  <c r="G463" i="9"/>
  <c r="H463" i="9"/>
  <c r="A465" i="9"/>
  <c r="B464" i="9"/>
  <c r="E464" i="9"/>
  <c r="A483" i="8"/>
  <c r="E482" i="8"/>
  <c r="K482" i="8"/>
  <c r="B482" i="8"/>
  <c r="H482" i="8"/>
  <c r="I481" i="8"/>
  <c r="J481" i="8"/>
  <c r="M481" i="8"/>
  <c r="C481" i="8"/>
  <c r="D481" i="8"/>
  <c r="F481" i="8"/>
  <c r="G481" i="8"/>
  <c r="L481" i="8"/>
  <c r="N481" i="8"/>
  <c r="F331" i="3"/>
  <c r="G331" i="3"/>
  <c r="A333" i="3"/>
  <c r="E332" i="3"/>
  <c r="B332" i="3"/>
  <c r="D331" i="3"/>
  <c r="C331" i="3"/>
  <c r="H331" i="3"/>
  <c r="D266" i="2"/>
  <c r="G266" i="2"/>
  <c r="C266" i="2"/>
  <c r="F266" i="2"/>
  <c r="I266" i="2"/>
  <c r="K266" i="2"/>
  <c r="B267" i="2"/>
  <c r="J267" i="2" s="1"/>
  <c r="H267" i="2"/>
  <c r="E267" i="2"/>
  <c r="A268" i="2"/>
  <c r="C464" i="9" l="1"/>
  <c r="D464" i="9"/>
  <c r="H464" i="9"/>
  <c r="F464" i="9"/>
  <c r="G464" i="9"/>
  <c r="B465" i="9"/>
  <c r="E465" i="9"/>
  <c r="A466" i="9"/>
  <c r="L482" i="8"/>
  <c r="M482" i="8"/>
  <c r="N482" i="8"/>
  <c r="F482" i="8"/>
  <c r="J482" i="8"/>
  <c r="C482" i="8"/>
  <c r="G482" i="8"/>
  <c r="I482" i="8"/>
  <c r="D482" i="8"/>
  <c r="B483" i="8"/>
  <c r="E483" i="8"/>
  <c r="K483" i="8"/>
  <c r="A484" i="8"/>
  <c r="H483" i="8"/>
  <c r="F332" i="3"/>
  <c r="G332" i="3"/>
  <c r="E333" i="3"/>
  <c r="A334" i="3"/>
  <c r="B333" i="3"/>
  <c r="H332" i="3"/>
  <c r="D332" i="3"/>
  <c r="C332" i="3"/>
  <c r="D267" i="2"/>
  <c r="G267" i="2"/>
  <c r="A269" i="2"/>
  <c r="E268" i="2"/>
  <c r="H268" i="2"/>
  <c r="B268" i="2"/>
  <c r="J268" i="2" s="1"/>
  <c r="F267" i="2"/>
  <c r="C267" i="2"/>
  <c r="K267" i="2"/>
  <c r="I267" i="2"/>
  <c r="F465" i="9" l="1"/>
  <c r="G465" i="9"/>
  <c r="H465" i="9"/>
  <c r="C465" i="9"/>
  <c r="D465" i="9"/>
  <c r="A467" i="9"/>
  <c r="E466" i="9"/>
  <c r="B466" i="9"/>
  <c r="E484" i="8"/>
  <c r="A485" i="8"/>
  <c r="H484" i="8"/>
  <c r="B484" i="8"/>
  <c r="K484" i="8"/>
  <c r="L483" i="8"/>
  <c r="M483" i="8"/>
  <c r="N483" i="8"/>
  <c r="F483" i="8"/>
  <c r="D483" i="8"/>
  <c r="C483" i="8"/>
  <c r="J483" i="8"/>
  <c r="G483" i="8"/>
  <c r="I483" i="8"/>
  <c r="F333" i="3"/>
  <c r="G333" i="3"/>
  <c r="H333" i="3"/>
  <c r="D333" i="3"/>
  <c r="C333" i="3"/>
  <c r="E334" i="3"/>
  <c r="B334" i="3"/>
  <c r="A335" i="3"/>
  <c r="D268" i="2"/>
  <c r="G268" i="2"/>
  <c r="I268" i="2"/>
  <c r="K268" i="2"/>
  <c r="C268" i="2"/>
  <c r="F268" i="2"/>
  <c r="A270" i="2"/>
  <c r="H269" i="2"/>
  <c r="E269" i="2"/>
  <c r="B269" i="2"/>
  <c r="J269" i="2" s="1"/>
  <c r="C466" i="9" l="1"/>
  <c r="D466" i="9"/>
  <c r="E467" i="9"/>
  <c r="A468" i="9"/>
  <c r="B467" i="9"/>
  <c r="F466" i="9"/>
  <c r="G466" i="9"/>
  <c r="H466" i="9"/>
  <c r="C484" i="8"/>
  <c r="D484" i="8"/>
  <c r="F484" i="8"/>
  <c r="G484" i="8"/>
  <c r="M484" i="8"/>
  <c r="N484" i="8"/>
  <c r="J484" i="8"/>
  <c r="L484" i="8"/>
  <c r="I484" i="8"/>
  <c r="H485" i="8"/>
  <c r="E485" i="8"/>
  <c r="B485" i="8"/>
  <c r="K485" i="8"/>
  <c r="A486" i="8"/>
  <c r="D334" i="3"/>
  <c r="H334" i="3"/>
  <c r="C334" i="3"/>
  <c r="E335" i="3"/>
  <c r="A336" i="3"/>
  <c r="B335" i="3"/>
  <c r="F334" i="3"/>
  <c r="G334" i="3"/>
  <c r="D269" i="2"/>
  <c r="G269" i="2"/>
  <c r="K269" i="2"/>
  <c r="F269" i="2"/>
  <c r="I269" i="2"/>
  <c r="C269" i="2"/>
  <c r="E270" i="2"/>
  <c r="B270" i="2"/>
  <c r="J270" i="2" s="1"/>
  <c r="H270" i="2"/>
  <c r="A271" i="2"/>
  <c r="A469" i="9" l="1"/>
  <c r="B468" i="9"/>
  <c r="E468" i="9"/>
  <c r="F467" i="9"/>
  <c r="G467" i="9"/>
  <c r="H467" i="9"/>
  <c r="D467" i="9"/>
  <c r="C467" i="9"/>
  <c r="B486" i="8"/>
  <c r="E486" i="8"/>
  <c r="H486" i="8"/>
  <c r="K486" i="8"/>
  <c r="A487" i="8"/>
  <c r="F485" i="8"/>
  <c r="G485" i="8"/>
  <c r="I485" i="8"/>
  <c r="D485" i="8"/>
  <c r="J485" i="8"/>
  <c r="L485" i="8"/>
  <c r="M485" i="8"/>
  <c r="N485" i="8"/>
  <c r="C485" i="8"/>
  <c r="C335" i="3"/>
  <c r="D335" i="3"/>
  <c r="H335" i="3"/>
  <c r="A337" i="3"/>
  <c r="B336" i="3"/>
  <c r="E336" i="3"/>
  <c r="G335" i="3"/>
  <c r="F335" i="3"/>
  <c r="D270" i="2"/>
  <c r="G270" i="2"/>
  <c r="A272" i="2"/>
  <c r="B271" i="2"/>
  <c r="J271" i="2" s="1"/>
  <c r="E271" i="2"/>
  <c r="H271" i="2"/>
  <c r="C270" i="2"/>
  <c r="I270" i="2"/>
  <c r="F270" i="2"/>
  <c r="K270" i="2"/>
  <c r="H468" i="9" l="1"/>
  <c r="G468" i="9"/>
  <c r="F468" i="9"/>
  <c r="C468" i="9"/>
  <c r="D468" i="9"/>
  <c r="B469" i="9"/>
  <c r="E469" i="9"/>
  <c r="A470" i="9"/>
  <c r="A488" i="8"/>
  <c r="B487" i="8"/>
  <c r="E487" i="8"/>
  <c r="H487" i="8"/>
  <c r="K487" i="8"/>
  <c r="C486" i="8"/>
  <c r="D486" i="8"/>
  <c r="G486" i="8"/>
  <c r="I486" i="8"/>
  <c r="J486" i="8"/>
  <c r="M486" i="8"/>
  <c r="N486" i="8"/>
  <c r="F486" i="8"/>
  <c r="L486" i="8"/>
  <c r="G336" i="3"/>
  <c r="F336" i="3"/>
  <c r="H336" i="3"/>
  <c r="D336" i="3"/>
  <c r="C336" i="3"/>
  <c r="E337" i="3"/>
  <c r="A338" i="3"/>
  <c r="B337" i="3"/>
  <c r="D271" i="2"/>
  <c r="G271" i="2"/>
  <c r="F271" i="2"/>
  <c r="I271" i="2"/>
  <c r="C271" i="2"/>
  <c r="K271" i="2"/>
  <c r="E272" i="2"/>
  <c r="B272" i="2"/>
  <c r="J272" i="2" s="1"/>
  <c r="A273" i="2"/>
  <c r="H272" i="2"/>
  <c r="E470" i="9" l="1"/>
  <c r="A471" i="9"/>
  <c r="B470" i="9"/>
  <c r="F469" i="9"/>
  <c r="G469" i="9"/>
  <c r="H469" i="9"/>
  <c r="C469" i="9"/>
  <c r="D469" i="9"/>
  <c r="N487" i="8"/>
  <c r="C487" i="8"/>
  <c r="D487" i="8"/>
  <c r="F487" i="8"/>
  <c r="J487" i="8"/>
  <c r="L487" i="8"/>
  <c r="G487" i="8"/>
  <c r="I487" i="8"/>
  <c r="M487" i="8"/>
  <c r="H488" i="8"/>
  <c r="K488" i="8"/>
  <c r="B488" i="8"/>
  <c r="A489" i="8"/>
  <c r="E488" i="8"/>
  <c r="D337" i="3"/>
  <c r="C337" i="3"/>
  <c r="H337" i="3"/>
  <c r="B338" i="3"/>
  <c r="A339" i="3"/>
  <c r="E338" i="3"/>
  <c r="F337" i="3"/>
  <c r="G337" i="3"/>
  <c r="D272" i="2"/>
  <c r="G272" i="2"/>
  <c r="H273" i="2"/>
  <c r="B273" i="2"/>
  <c r="J273" i="2" s="1"/>
  <c r="E273" i="2"/>
  <c r="A274" i="2"/>
  <c r="K272" i="2"/>
  <c r="C272" i="2"/>
  <c r="F272" i="2"/>
  <c r="I272" i="2"/>
  <c r="C470" i="9" l="1"/>
  <c r="D470" i="9"/>
  <c r="B471" i="9"/>
  <c r="E471" i="9"/>
  <c r="A472" i="9"/>
  <c r="F470" i="9"/>
  <c r="G470" i="9"/>
  <c r="H470" i="9"/>
  <c r="A490" i="8"/>
  <c r="B489" i="8"/>
  <c r="E489" i="8"/>
  <c r="H489" i="8"/>
  <c r="K489" i="8"/>
  <c r="F488" i="8"/>
  <c r="G488" i="8"/>
  <c r="C488" i="8"/>
  <c r="I488" i="8"/>
  <c r="J488" i="8"/>
  <c r="M488" i="8"/>
  <c r="N488" i="8"/>
  <c r="D488" i="8"/>
  <c r="L488" i="8"/>
  <c r="F338" i="3"/>
  <c r="G338" i="3"/>
  <c r="E339" i="3"/>
  <c r="B339" i="3"/>
  <c r="A340" i="3"/>
  <c r="H338" i="3"/>
  <c r="D338" i="3"/>
  <c r="C338" i="3"/>
  <c r="D273" i="2"/>
  <c r="G273" i="2"/>
  <c r="A275" i="2"/>
  <c r="E274" i="2"/>
  <c r="H274" i="2"/>
  <c r="B274" i="2"/>
  <c r="J274" i="2" s="1"/>
  <c r="F273" i="2"/>
  <c r="I273" i="2"/>
  <c r="K273" i="2"/>
  <c r="C273" i="2"/>
  <c r="A473" i="9" l="1"/>
  <c r="B472" i="9"/>
  <c r="E472" i="9"/>
  <c r="F471" i="9"/>
  <c r="H471" i="9"/>
  <c r="G471" i="9"/>
  <c r="C471" i="9"/>
  <c r="D471" i="9"/>
  <c r="N489" i="8"/>
  <c r="M489" i="8"/>
  <c r="L489" i="8"/>
  <c r="C489" i="8"/>
  <c r="D489" i="8"/>
  <c r="F489" i="8"/>
  <c r="G489" i="8"/>
  <c r="I489" i="8"/>
  <c r="J489" i="8"/>
  <c r="K490" i="8"/>
  <c r="A491" i="8"/>
  <c r="H490" i="8"/>
  <c r="B490" i="8"/>
  <c r="E490" i="8"/>
  <c r="H339" i="3"/>
  <c r="D339" i="3"/>
  <c r="C339" i="3"/>
  <c r="B340" i="3"/>
  <c r="A341" i="3"/>
  <c r="E340" i="3"/>
  <c r="F339" i="3"/>
  <c r="G339" i="3"/>
  <c r="D274" i="2"/>
  <c r="G274" i="2"/>
  <c r="F274" i="2"/>
  <c r="I274" i="2"/>
  <c r="C274" i="2"/>
  <c r="K274" i="2"/>
  <c r="B275" i="2"/>
  <c r="J275" i="2" s="1"/>
  <c r="H275" i="2"/>
  <c r="E275" i="2"/>
  <c r="A276" i="2"/>
  <c r="H472" i="9" l="1"/>
  <c r="F472" i="9"/>
  <c r="G472" i="9"/>
  <c r="C472" i="9"/>
  <c r="D472" i="9"/>
  <c r="B473" i="9"/>
  <c r="E473" i="9"/>
  <c r="A474" i="9"/>
  <c r="J490" i="8"/>
  <c r="L490" i="8"/>
  <c r="I490" i="8"/>
  <c r="M490" i="8"/>
  <c r="N490" i="8"/>
  <c r="C490" i="8"/>
  <c r="D490" i="8"/>
  <c r="G490" i="8"/>
  <c r="F490" i="8"/>
  <c r="H491" i="8"/>
  <c r="B491" i="8"/>
  <c r="K491" i="8"/>
  <c r="A492" i="8"/>
  <c r="E491" i="8"/>
  <c r="F340" i="3"/>
  <c r="G340" i="3"/>
  <c r="E341" i="3"/>
  <c r="A342" i="3"/>
  <c r="B341" i="3"/>
  <c r="H340" i="3"/>
  <c r="C340" i="3"/>
  <c r="D340" i="3"/>
  <c r="D275" i="2"/>
  <c r="G275" i="2"/>
  <c r="H276" i="2"/>
  <c r="B276" i="2"/>
  <c r="J276" i="2" s="1"/>
  <c r="A277" i="2"/>
  <c r="E276" i="2"/>
  <c r="I275" i="2"/>
  <c r="F275" i="2"/>
  <c r="C275" i="2"/>
  <c r="K275" i="2"/>
  <c r="F473" i="9" l="1"/>
  <c r="G473" i="9"/>
  <c r="H473" i="9"/>
  <c r="C473" i="9"/>
  <c r="D473" i="9"/>
  <c r="B474" i="9"/>
  <c r="E474" i="9"/>
  <c r="A475" i="9"/>
  <c r="A493" i="8"/>
  <c r="E492" i="8"/>
  <c r="B492" i="8"/>
  <c r="H492" i="8"/>
  <c r="K492" i="8"/>
  <c r="I491" i="8"/>
  <c r="C491" i="8"/>
  <c r="D491" i="8"/>
  <c r="F491" i="8"/>
  <c r="J491" i="8"/>
  <c r="N491" i="8"/>
  <c r="G491" i="8"/>
  <c r="L491" i="8"/>
  <c r="M491" i="8"/>
  <c r="F341" i="3"/>
  <c r="G341" i="3"/>
  <c r="C341" i="3"/>
  <c r="H341" i="3"/>
  <c r="D341" i="3"/>
  <c r="A343" i="3"/>
  <c r="E342" i="3"/>
  <c r="B342" i="3"/>
  <c r="D276" i="2"/>
  <c r="G276" i="2"/>
  <c r="B277" i="2"/>
  <c r="J277" i="2" s="1"/>
  <c r="E277" i="2"/>
  <c r="A278" i="2"/>
  <c r="H277" i="2"/>
  <c r="I276" i="2"/>
  <c r="K276" i="2"/>
  <c r="F276" i="2"/>
  <c r="C276" i="2"/>
  <c r="F474" i="9" l="1"/>
  <c r="G474" i="9"/>
  <c r="H474" i="9"/>
  <c r="C474" i="9"/>
  <c r="D474" i="9"/>
  <c r="A476" i="9"/>
  <c r="B475" i="9"/>
  <c r="E475" i="9"/>
  <c r="N492" i="8"/>
  <c r="L492" i="8"/>
  <c r="M492" i="8"/>
  <c r="C492" i="8"/>
  <c r="D492" i="8"/>
  <c r="F492" i="8"/>
  <c r="J492" i="8"/>
  <c r="I492" i="8"/>
  <c r="G492" i="8"/>
  <c r="B493" i="8"/>
  <c r="E493" i="8"/>
  <c r="H493" i="8"/>
  <c r="A494" i="8"/>
  <c r="K493" i="8"/>
  <c r="H342" i="3"/>
  <c r="D342" i="3"/>
  <c r="C342" i="3"/>
  <c r="F342" i="3"/>
  <c r="G342" i="3"/>
  <c r="E343" i="3"/>
  <c r="B343" i="3"/>
  <c r="A344" i="3"/>
  <c r="D277" i="2"/>
  <c r="G277" i="2"/>
  <c r="H278" i="2"/>
  <c r="E278" i="2"/>
  <c r="A279" i="2"/>
  <c r="B278" i="2"/>
  <c r="J278" i="2" s="1"/>
  <c r="C277" i="2"/>
  <c r="F277" i="2"/>
  <c r="K277" i="2"/>
  <c r="I277" i="2"/>
  <c r="C475" i="9" l="1"/>
  <c r="D475" i="9"/>
  <c r="A477" i="9"/>
  <c r="B476" i="9"/>
  <c r="E476" i="9"/>
  <c r="G475" i="9"/>
  <c r="H475" i="9"/>
  <c r="F475" i="9"/>
  <c r="B494" i="8"/>
  <c r="E494" i="8"/>
  <c r="H494" i="8"/>
  <c r="A495" i="8"/>
  <c r="K494" i="8"/>
  <c r="F493" i="8"/>
  <c r="G493" i="8"/>
  <c r="I493" i="8"/>
  <c r="C493" i="8"/>
  <c r="D493" i="8"/>
  <c r="J493" i="8"/>
  <c r="N493" i="8"/>
  <c r="L493" i="8"/>
  <c r="M493" i="8"/>
  <c r="E344" i="3"/>
  <c r="B344" i="3"/>
  <c r="A345" i="3"/>
  <c r="D343" i="3"/>
  <c r="H343" i="3"/>
  <c r="C343" i="3"/>
  <c r="F343" i="3"/>
  <c r="G343" i="3"/>
  <c r="D278" i="2"/>
  <c r="G278" i="2"/>
  <c r="I278" i="2"/>
  <c r="K278" i="2"/>
  <c r="F278" i="2"/>
  <c r="C278" i="2"/>
  <c r="H279" i="2"/>
  <c r="B279" i="2"/>
  <c r="J279" i="2" s="1"/>
  <c r="E279" i="2"/>
  <c r="A280" i="2"/>
  <c r="C476" i="9" l="1"/>
  <c r="D476" i="9"/>
  <c r="B477" i="9"/>
  <c r="E477" i="9"/>
  <c r="A478" i="9"/>
  <c r="H476" i="9"/>
  <c r="F476" i="9"/>
  <c r="G476" i="9"/>
  <c r="E495" i="8"/>
  <c r="A496" i="8"/>
  <c r="K495" i="8"/>
  <c r="B495" i="8"/>
  <c r="H495" i="8"/>
  <c r="F494" i="8"/>
  <c r="G494" i="8"/>
  <c r="N494" i="8"/>
  <c r="I494" i="8"/>
  <c r="C494" i="8"/>
  <c r="D494" i="8"/>
  <c r="J494" i="8"/>
  <c r="L494" i="8"/>
  <c r="M494" i="8"/>
  <c r="E345" i="3"/>
  <c r="A346" i="3"/>
  <c r="B345" i="3"/>
  <c r="D344" i="3"/>
  <c r="H344" i="3"/>
  <c r="C344" i="3"/>
  <c r="G344" i="3"/>
  <c r="F344" i="3"/>
  <c r="D279" i="2"/>
  <c r="G279" i="2"/>
  <c r="E280" i="2"/>
  <c r="H280" i="2"/>
  <c r="A281" i="2"/>
  <c r="B280" i="2"/>
  <c r="J280" i="2" s="1"/>
  <c r="C279" i="2"/>
  <c r="F279" i="2"/>
  <c r="I279" i="2"/>
  <c r="K279" i="2"/>
  <c r="A479" i="9" l="1"/>
  <c r="B478" i="9"/>
  <c r="E478" i="9"/>
  <c r="F477" i="9"/>
  <c r="G477" i="9"/>
  <c r="H477" i="9"/>
  <c r="C477" i="9"/>
  <c r="D477" i="9"/>
  <c r="D495" i="8"/>
  <c r="F495" i="8"/>
  <c r="I495" i="8"/>
  <c r="N495" i="8"/>
  <c r="L495" i="8"/>
  <c r="M495" i="8"/>
  <c r="C495" i="8"/>
  <c r="G495" i="8"/>
  <c r="J495" i="8"/>
  <c r="B496" i="8"/>
  <c r="E496" i="8"/>
  <c r="H496" i="8"/>
  <c r="K496" i="8"/>
  <c r="A497" i="8"/>
  <c r="C345" i="3"/>
  <c r="D345" i="3"/>
  <c r="H345" i="3"/>
  <c r="E346" i="3"/>
  <c r="B346" i="3"/>
  <c r="A347" i="3"/>
  <c r="F345" i="3"/>
  <c r="G345" i="3"/>
  <c r="D280" i="2"/>
  <c r="G280" i="2"/>
  <c r="F280" i="2"/>
  <c r="I280" i="2"/>
  <c r="K280" i="2"/>
  <c r="C280" i="2"/>
  <c r="H281" i="2"/>
  <c r="A282" i="2"/>
  <c r="B281" i="2"/>
  <c r="J281" i="2" s="1"/>
  <c r="E281" i="2"/>
  <c r="F478" i="9" l="1"/>
  <c r="G478" i="9"/>
  <c r="H478" i="9"/>
  <c r="C478" i="9"/>
  <c r="D478" i="9"/>
  <c r="B479" i="9"/>
  <c r="E479" i="9"/>
  <c r="A480" i="9"/>
  <c r="H497" i="8"/>
  <c r="E497" i="8"/>
  <c r="K497" i="8"/>
  <c r="A498" i="8"/>
  <c r="B497" i="8"/>
  <c r="C496" i="8"/>
  <c r="D496" i="8"/>
  <c r="F496" i="8"/>
  <c r="G496" i="8"/>
  <c r="J496" i="8"/>
  <c r="N496" i="8"/>
  <c r="L496" i="8"/>
  <c r="M496" i="8"/>
  <c r="I496" i="8"/>
  <c r="D346" i="3"/>
  <c r="H346" i="3"/>
  <c r="C346" i="3"/>
  <c r="E347" i="3"/>
  <c r="A348" i="3"/>
  <c r="B347" i="3"/>
  <c r="F346" i="3"/>
  <c r="G346" i="3"/>
  <c r="D281" i="2"/>
  <c r="G281" i="2"/>
  <c r="I281" i="2"/>
  <c r="C281" i="2"/>
  <c r="F281" i="2"/>
  <c r="K281" i="2"/>
  <c r="H282" i="2"/>
  <c r="A283" i="2"/>
  <c r="B282" i="2"/>
  <c r="J282" i="2" s="1"/>
  <c r="E282" i="2"/>
  <c r="G479" i="9" l="1"/>
  <c r="F479" i="9"/>
  <c r="H479" i="9"/>
  <c r="A481" i="9"/>
  <c r="B480" i="9"/>
  <c r="E480" i="9"/>
  <c r="C479" i="9"/>
  <c r="D479" i="9"/>
  <c r="I497" i="8"/>
  <c r="J497" i="8"/>
  <c r="M497" i="8"/>
  <c r="D497" i="8"/>
  <c r="G497" i="8"/>
  <c r="F497" i="8"/>
  <c r="N497" i="8"/>
  <c r="C497" i="8"/>
  <c r="L497" i="8"/>
  <c r="H498" i="8"/>
  <c r="K498" i="8"/>
  <c r="B498" i="8"/>
  <c r="A499" i="8"/>
  <c r="E498" i="8"/>
  <c r="E348" i="3"/>
  <c r="A349" i="3"/>
  <c r="B348" i="3"/>
  <c r="D347" i="3"/>
  <c r="C347" i="3"/>
  <c r="H347" i="3"/>
  <c r="F347" i="3"/>
  <c r="G347" i="3"/>
  <c r="D282" i="2"/>
  <c r="G282" i="2"/>
  <c r="I282" i="2"/>
  <c r="K282" i="2"/>
  <c r="C282" i="2"/>
  <c r="F282" i="2"/>
  <c r="A284" i="2"/>
  <c r="B283" i="2"/>
  <c r="J283" i="2" s="1"/>
  <c r="E283" i="2"/>
  <c r="H283" i="2"/>
  <c r="B481" i="9" l="1"/>
  <c r="E481" i="9"/>
  <c r="A482" i="9"/>
  <c r="C480" i="9"/>
  <c r="D480" i="9"/>
  <c r="H480" i="9"/>
  <c r="F480" i="9"/>
  <c r="G480" i="9"/>
  <c r="B499" i="8"/>
  <c r="E499" i="8"/>
  <c r="K499" i="8"/>
  <c r="A500" i="8"/>
  <c r="H499" i="8"/>
  <c r="I498" i="8"/>
  <c r="J498" i="8"/>
  <c r="C498" i="8"/>
  <c r="G498" i="8"/>
  <c r="L498" i="8"/>
  <c r="M498" i="8"/>
  <c r="D498" i="8"/>
  <c r="F498" i="8"/>
  <c r="N498" i="8"/>
  <c r="H348" i="3"/>
  <c r="D348" i="3"/>
  <c r="C348" i="3"/>
  <c r="E349" i="3"/>
  <c r="B349" i="3"/>
  <c r="A350" i="3"/>
  <c r="G348" i="3"/>
  <c r="F348" i="3"/>
  <c r="D283" i="2"/>
  <c r="G283" i="2"/>
  <c r="C283" i="2"/>
  <c r="F283" i="2"/>
  <c r="I283" i="2"/>
  <c r="K283" i="2"/>
  <c r="B284" i="2"/>
  <c r="J284" i="2" s="1"/>
  <c r="H284" i="2"/>
  <c r="A285" i="2"/>
  <c r="E284" i="2"/>
  <c r="E482" i="9" l="1"/>
  <c r="A483" i="9"/>
  <c r="B482" i="9"/>
  <c r="G481" i="9"/>
  <c r="H481" i="9"/>
  <c r="F481" i="9"/>
  <c r="C481" i="9"/>
  <c r="D481" i="9"/>
  <c r="A501" i="8"/>
  <c r="E500" i="8"/>
  <c r="H500" i="8"/>
  <c r="B500" i="8"/>
  <c r="K500" i="8"/>
  <c r="L499" i="8"/>
  <c r="M499" i="8"/>
  <c r="N499" i="8"/>
  <c r="C499" i="8"/>
  <c r="D499" i="8"/>
  <c r="I499" i="8"/>
  <c r="J499" i="8"/>
  <c r="G499" i="8"/>
  <c r="F499" i="8"/>
  <c r="E350" i="3"/>
  <c r="B350" i="3"/>
  <c r="A351" i="3"/>
  <c r="H349" i="3"/>
  <c r="D349" i="3"/>
  <c r="C349" i="3"/>
  <c r="G349" i="3"/>
  <c r="F349" i="3"/>
  <c r="D284" i="2"/>
  <c r="G284" i="2"/>
  <c r="A286" i="2"/>
  <c r="H285" i="2"/>
  <c r="B285" i="2"/>
  <c r="J285" i="2" s="1"/>
  <c r="E285" i="2"/>
  <c r="F284" i="2"/>
  <c r="I284" i="2"/>
  <c r="K284" i="2"/>
  <c r="C284" i="2"/>
  <c r="C482" i="9" l="1"/>
  <c r="D482" i="9"/>
  <c r="E483" i="9"/>
  <c r="B483" i="9"/>
  <c r="A484" i="9"/>
  <c r="F482" i="9"/>
  <c r="G482" i="9"/>
  <c r="H482" i="9"/>
  <c r="C500" i="8"/>
  <c r="F500" i="8"/>
  <c r="G500" i="8"/>
  <c r="D500" i="8"/>
  <c r="I500" i="8"/>
  <c r="J500" i="8"/>
  <c r="L500" i="8"/>
  <c r="N500" i="8"/>
  <c r="M500" i="8"/>
  <c r="B501" i="8"/>
  <c r="E501" i="8"/>
  <c r="A502" i="8"/>
  <c r="K501" i="8"/>
  <c r="H501" i="8"/>
  <c r="E351" i="3"/>
  <c r="A352" i="3"/>
  <c r="B351" i="3"/>
  <c r="D350" i="3"/>
  <c r="C350" i="3"/>
  <c r="H350" i="3"/>
  <c r="G350" i="3"/>
  <c r="F350" i="3"/>
  <c r="D285" i="2"/>
  <c r="G285" i="2"/>
  <c r="F285" i="2"/>
  <c r="C285" i="2"/>
  <c r="I285" i="2"/>
  <c r="K285" i="2"/>
  <c r="B286" i="2"/>
  <c r="J286" i="2" s="1"/>
  <c r="E286" i="2"/>
  <c r="H286" i="2"/>
  <c r="A287" i="2"/>
  <c r="C483" i="9" l="1"/>
  <c r="D483" i="9"/>
  <c r="F483" i="9"/>
  <c r="G483" i="9"/>
  <c r="H483" i="9"/>
  <c r="A485" i="9"/>
  <c r="E484" i="9"/>
  <c r="B484" i="9"/>
  <c r="C501" i="8"/>
  <c r="D501" i="8"/>
  <c r="N501" i="8"/>
  <c r="F501" i="8"/>
  <c r="I501" i="8"/>
  <c r="J501" i="8"/>
  <c r="L501" i="8"/>
  <c r="G501" i="8"/>
  <c r="M501" i="8"/>
  <c r="B502" i="8"/>
  <c r="E502" i="8"/>
  <c r="H502" i="8"/>
  <c r="K502" i="8"/>
  <c r="A503" i="8"/>
  <c r="C351" i="3"/>
  <c r="H351" i="3"/>
  <c r="D351" i="3"/>
  <c r="E352" i="3"/>
  <c r="B352" i="3"/>
  <c r="A353" i="3"/>
  <c r="F351" i="3"/>
  <c r="G351" i="3"/>
  <c r="D286" i="2"/>
  <c r="G286" i="2"/>
  <c r="E287" i="2"/>
  <c r="H287" i="2"/>
  <c r="A288" i="2"/>
  <c r="B287" i="2"/>
  <c r="J287" i="2" s="1"/>
  <c r="I286" i="2"/>
  <c r="K286" i="2"/>
  <c r="C286" i="2"/>
  <c r="F286" i="2"/>
  <c r="B485" i="9" l="1"/>
  <c r="E485" i="9"/>
  <c r="A486" i="9"/>
  <c r="H484" i="9"/>
  <c r="F484" i="9"/>
  <c r="G484" i="9"/>
  <c r="C484" i="9"/>
  <c r="D484" i="9"/>
  <c r="K503" i="8"/>
  <c r="E503" i="8"/>
  <c r="H503" i="8"/>
  <c r="A504" i="8"/>
  <c r="B503" i="8"/>
  <c r="C502" i="8"/>
  <c r="D502" i="8"/>
  <c r="G502" i="8"/>
  <c r="F502" i="8"/>
  <c r="J502" i="8"/>
  <c r="L502" i="8"/>
  <c r="I502" i="8"/>
  <c r="M502" i="8"/>
  <c r="N502" i="8"/>
  <c r="E353" i="3"/>
  <c r="B353" i="3"/>
  <c r="A354" i="3"/>
  <c r="D352" i="3"/>
  <c r="C352" i="3"/>
  <c r="H352" i="3"/>
  <c r="F352" i="3"/>
  <c r="G352" i="3"/>
  <c r="D287" i="2"/>
  <c r="G287" i="2"/>
  <c r="F287" i="2"/>
  <c r="I287" i="2"/>
  <c r="C287" i="2"/>
  <c r="K287" i="2"/>
  <c r="B288" i="2"/>
  <c r="J288" i="2" s="1"/>
  <c r="E288" i="2"/>
  <c r="H288" i="2"/>
  <c r="A289" i="2"/>
  <c r="B486" i="9" l="1"/>
  <c r="E486" i="9"/>
  <c r="A487" i="9"/>
  <c r="H485" i="9"/>
  <c r="F485" i="9"/>
  <c r="G485" i="9"/>
  <c r="C485" i="9"/>
  <c r="D485" i="9"/>
  <c r="J503" i="8"/>
  <c r="L503" i="8"/>
  <c r="M503" i="8"/>
  <c r="D503" i="8"/>
  <c r="C503" i="8"/>
  <c r="F503" i="8"/>
  <c r="G503" i="8"/>
  <c r="N503" i="8"/>
  <c r="I503" i="8"/>
  <c r="H504" i="8"/>
  <c r="K504" i="8"/>
  <c r="A505" i="8"/>
  <c r="B504" i="8"/>
  <c r="E504" i="8"/>
  <c r="A355" i="3"/>
  <c r="E354" i="3"/>
  <c r="B354" i="3"/>
  <c r="H353" i="3"/>
  <c r="C353" i="3"/>
  <c r="D353" i="3"/>
  <c r="G353" i="3"/>
  <c r="F353" i="3"/>
  <c r="D288" i="2"/>
  <c r="G288" i="2"/>
  <c r="B289" i="2"/>
  <c r="J289" i="2" s="1"/>
  <c r="H289" i="2"/>
  <c r="A290" i="2"/>
  <c r="E289" i="2"/>
  <c r="K288" i="2"/>
  <c r="I288" i="2"/>
  <c r="F288" i="2"/>
  <c r="C288" i="2"/>
  <c r="A488" i="9" l="1"/>
  <c r="B487" i="9"/>
  <c r="E487" i="9"/>
  <c r="F486" i="9"/>
  <c r="G486" i="9"/>
  <c r="H486" i="9"/>
  <c r="C486" i="9"/>
  <c r="D486" i="9"/>
  <c r="F504" i="8"/>
  <c r="G504" i="8"/>
  <c r="M504" i="8"/>
  <c r="N504" i="8"/>
  <c r="L504" i="8"/>
  <c r="C504" i="8"/>
  <c r="D504" i="8"/>
  <c r="I504" i="8"/>
  <c r="J504" i="8"/>
  <c r="B505" i="8"/>
  <c r="E505" i="8"/>
  <c r="H505" i="8"/>
  <c r="A506" i="8"/>
  <c r="K505" i="8"/>
  <c r="C354" i="3"/>
  <c r="D354" i="3"/>
  <c r="H354" i="3"/>
  <c r="G354" i="3"/>
  <c r="F354" i="3"/>
  <c r="A356" i="3"/>
  <c r="E355" i="3"/>
  <c r="B355" i="3"/>
  <c r="D289" i="2"/>
  <c r="G289" i="2"/>
  <c r="A291" i="2"/>
  <c r="E290" i="2"/>
  <c r="H290" i="2"/>
  <c r="B290" i="2"/>
  <c r="J290" i="2" s="1"/>
  <c r="I289" i="2"/>
  <c r="K289" i="2"/>
  <c r="C289" i="2"/>
  <c r="F289" i="2"/>
  <c r="H487" i="9" l="1"/>
  <c r="G487" i="9"/>
  <c r="F487" i="9"/>
  <c r="C487" i="9"/>
  <c r="D487" i="9"/>
  <c r="A489" i="9"/>
  <c r="B488" i="9"/>
  <c r="E488" i="9"/>
  <c r="K506" i="8"/>
  <c r="A507" i="8"/>
  <c r="E506" i="8"/>
  <c r="B506" i="8"/>
  <c r="H506" i="8"/>
  <c r="C505" i="8"/>
  <c r="D505" i="8"/>
  <c r="G505" i="8"/>
  <c r="F505" i="8"/>
  <c r="I505" i="8"/>
  <c r="J505" i="8"/>
  <c r="L505" i="8"/>
  <c r="N505" i="8"/>
  <c r="M505" i="8"/>
  <c r="H355" i="3"/>
  <c r="D355" i="3"/>
  <c r="C355" i="3"/>
  <c r="F355" i="3"/>
  <c r="G355" i="3"/>
  <c r="A357" i="3"/>
  <c r="B356" i="3"/>
  <c r="E356" i="3"/>
  <c r="D290" i="2"/>
  <c r="G290" i="2"/>
  <c r="I290" i="2"/>
  <c r="K290" i="2"/>
  <c r="F290" i="2"/>
  <c r="C290" i="2"/>
  <c r="A292" i="2"/>
  <c r="H291" i="2"/>
  <c r="E291" i="2"/>
  <c r="B291" i="2"/>
  <c r="J291" i="2" s="1"/>
  <c r="C488" i="9" l="1"/>
  <c r="D488" i="9"/>
  <c r="H488" i="9"/>
  <c r="F488" i="9"/>
  <c r="G488" i="9"/>
  <c r="B489" i="9"/>
  <c r="E489" i="9"/>
  <c r="A490" i="9"/>
  <c r="J506" i="8"/>
  <c r="L506" i="8"/>
  <c r="D506" i="8"/>
  <c r="F506" i="8"/>
  <c r="G506" i="8"/>
  <c r="C506" i="8"/>
  <c r="M506" i="8"/>
  <c r="I506" i="8"/>
  <c r="N506" i="8"/>
  <c r="A508" i="8"/>
  <c r="E507" i="8"/>
  <c r="B507" i="8"/>
  <c r="H507" i="8"/>
  <c r="K507" i="8"/>
  <c r="F356" i="3"/>
  <c r="G356" i="3"/>
  <c r="H356" i="3"/>
  <c r="C356" i="3"/>
  <c r="D356" i="3"/>
  <c r="E357" i="3"/>
  <c r="A358" i="3"/>
  <c r="B357" i="3"/>
  <c r="D291" i="2"/>
  <c r="G291" i="2"/>
  <c r="K291" i="2"/>
  <c r="F291" i="2"/>
  <c r="C291" i="2"/>
  <c r="I291" i="2"/>
  <c r="B292" i="2"/>
  <c r="J292" i="2" s="1"/>
  <c r="H292" i="2"/>
  <c r="A293" i="2"/>
  <c r="E292" i="2"/>
  <c r="B490" i="9" l="1"/>
  <c r="E490" i="9"/>
  <c r="A491" i="9"/>
  <c r="C489" i="9"/>
  <c r="D489" i="9"/>
  <c r="F489" i="9"/>
  <c r="G489" i="9"/>
  <c r="H489" i="9"/>
  <c r="N507" i="8"/>
  <c r="C507" i="8"/>
  <c r="D507" i="8"/>
  <c r="F507" i="8"/>
  <c r="J507" i="8"/>
  <c r="G507" i="8"/>
  <c r="M507" i="8"/>
  <c r="I507" i="8"/>
  <c r="L507" i="8"/>
  <c r="A509" i="8"/>
  <c r="B508" i="8"/>
  <c r="H508" i="8"/>
  <c r="K508" i="8"/>
  <c r="E508" i="8"/>
  <c r="F357" i="3"/>
  <c r="G357" i="3"/>
  <c r="D357" i="3"/>
  <c r="H357" i="3"/>
  <c r="C357" i="3"/>
  <c r="E358" i="3"/>
  <c r="B358" i="3"/>
  <c r="A359" i="3"/>
  <c r="D292" i="2"/>
  <c r="G292" i="2"/>
  <c r="A294" i="2"/>
  <c r="E293" i="2"/>
  <c r="B293" i="2"/>
  <c r="J293" i="2" s="1"/>
  <c r="H293" i="2"/>
  <c r="C292" i="2"/>
  <c r="F292" i="2"/>
  <c r="I292" i="2"/>
  <c r="K292" i="2"/>
  <c r="D490" i="9" l="1"/>
  <c r="C490" i="9"/>
  <c r="G490" i="9"/>
  <c r="F490" i="9"/>
  <c r="H490" i="9"/>
  <c r="E491" i="9"/>
  <c r="B491" i="9"/>
  <c r="A492" i="9"/>
  <c r="B509" i="8"/>
  <c r="E509" i="8"/>
  <c r="H509" i="8"/>
  <c r="A510" i="8"/>
  <c r="K509" i="8"/>
  <c r="N508" i="8"/>
  <c r="L508" i="8"/>
  <c r="M508" i="8"/>
  <c r="C508" i="8"/>
  <c r="G508" i="8"/>
  <c r="D508" i="8"/>
  <c r="F508" i="8"/>
  <c r="I508" i="8"/>
  <c r="J508" i="8"/>
  <c r="E359" i="3"/>
  <c r="B359" i="3"/>
  <c r="A360" i="3"/>
  <c r="F358" i="3"/>
  <c r="G358" i="3"/>
  <c r="D358" i="3"/>
  <c r="C358" i="3"/>
  <c r="H358" i="3"/>
  <c r="D293" i="2"/>
  <c r="G293" i="2"/>
  <c r="I293" i="2"/>
  <c r="K293" i="2"/>
  <c r="C293" i="2"/>
  <c r="F293" i="2"/>
  <c r="B294" i="2"/>
  <c r="J294" i="2" s="1"/>
  <c r="E294" i="2"/>
  <c r="H294" i="2"/>
  <c r="A295" i="2"/>
  <c r="A493" i="9" l="1"/>
  <c r="E492" i="9"/>
  <c r="B492" i="9"/>
  <c r="C491" i="9"/>
  <c r="D491" i="9"/>
  <c r="F491" i="9"/>
  <c r="G491" i="9"/>
  <c r="H491" i="9"/>
  <c r="A511" i="8"/>
  <c r="H510" i="8"/>
  <c r="B510" i="8"/>
  <c r="E510" i="8"/>
  <c r="K510" i="8"/>
  <c r="C509" i="8"/>
  <c r="D509" i="8"/>
  <c r="I509" i="8"/>
  <c r="F509" i="8"/>
  <c r="N509" i="8"/>
  <c r="J509" i="8"/>
  <c r="G509" i="8"/>
  <c r="L509" i="8"/>
  <c r="M509" i="8"/>
  <c r="E360" i="3"/>
  <c r="A361" i="3"/>
  <c r="B360" i="3"/>
  <c r="H359" i="3"/>
  <c r="C359" i="3"/>
  <c r="D359" i="3"/>
  <c r="F359" i="3"/>
  <c r="G359" i="3"/>
  <c r="D294" i="2"/>
  <c r="G294" i="2"/>
  <c r="B295" i="2"/>
  <c r="J295" i="2" s="1"/>
  <c r="H295" i="2"/>
  <c r="A296" i="2"/>
  <c r="E295" i="2"/>
  <c r="I294" i="2"/>
  <c r="K294" i="2"/>
  <c r="C294" i="2"/>
  <c r="F294" i="2"/>
  <c r="D492" i="9" l="1"/>
  <c r="C492" i="9"/>
  <c r="H492" i="9"/>
  <c r="F492" i="9"/>
  <c r="G492" i="9"/>
  <c r="B493" i="9"/>
  <c r="E493" i="9"/>
  <c r="A494" i="9"/>
  <c r="L510" i="8"/>
  <c r="M510" i="8"/>
  <c r="N510" i="8"/>
  <c r="G510" i="8"/>
  <c r="I510" i="8"/>
  <c r="J510" i="8"/>
  <c r="C510" i="8"/>
  <c r="D510" i="8"/>
  <c r="F510" i="8"/>
  <c r="E511" i="8"/>
  <c r="K511" i="8"/>
  <c r="B511" i="8"/>
  <c r="H511" i="8"/>
  <c r="A512" i="8"/>
  <c r="C360" i="3"/>
  <c r="D360" i="3"/>
  <c r="H360" i="3"/>
  <c r="E361" i="3"/>
  <c r="B361" i="3"/>
  <c r="A362" i="3"/>
  <c r="G360" i="3"/>
  <c r="F360" i="3"/>
  <c r="D295" i="2"/>
  <c r="G295" i="2"/>
  <c r="B296" i="2"/>
  <c r="J296" i="2" s="1"/>
  <c r="E296" i="2"/>
  <c r="A297" i="2"/>
  <c r="H296" i="2"/>
  <c r="I295" i="2"/>
  <c r="K295" i="2"/>
  <c r="C295" i="2"/>
  <c r="F295" i="2"/>
  <c r="F493" i="9" l="1"/>
  <c r="G493" i="9"/>
  <c r="H493" i="9"/>
  <c r="C493" i="9"/>
  <c r="D493" i="9"/>
  <c r="A495" i="9"/>
  <c r="B494" i="9"/>
  <c r="E494" i="9"/>
  <c r="E512" i="8"/>
  <c r="H512" i="8"/>
  <c r="K512" i="8"/>
  <c r="B512" i="8"/>
  <c r="A513" i="8"/>
  <c r="D511" i="8"/>
  <c r="F511" i="8"/>
  <c r="I511" i="8"/>
  <c r="J511" i="8"/>
  <c r="L511" i="8"/>
  <c r="M511" i="8"/>
  <c r="N511" i="8"/>
  <c r="G511" i="8"/>
  <c r="C511" i="8"/>
  <c r="E362" i="3"/>
  <c r="A363" i="3"/>
  <c r="B362" i="3"/>
  <c r="D361" i="3"/>
  <c r="H361" i="3"/>
  <c r="C361" i="3"/>
  <c r="F361" i="3"/>
  <c r="G361" i="3"/>
  <c r="D296" i="2"/>
  <c r="G296" i="2"/>
  <c r="H297" i="2"/>
  <c r="A298" i="2"/>
  <c r="E297" i="2"/>
  <c r="B297" i="2"/>
  <c r="J297" i="2" s="1"/>
  <c r="F296" i="2"/>
  <c r="K296" i="2"/>
  <c r="C296" i="2"/>
  <c r="I296" i="2"/>
  <c r="C494" i="9" l="1"/>
  <c r="D494" i="9"/>
  <c r="B495" i="9"/>
  <c r="E495" i="9"/>
  <c r="A496" i="9"/>
  <c r="F494" i="9"/>
  <c r="G494" i="9"/>
  <c r="H494" i="9"/>
  <c r="H513" i="8"/>
  <c r="A514" i="8"/>
  <c r="E513" i="8"/>
  <c r="K513" i="8"/>
  <c r="B513" i="8"/>
  <c r="F512" i="8"/>
  <c r="G512" i="8"/>
  <c r="L512" i="8"/>
  <c r="D512" i="8"/>
  <c r="J512" i="8"/>
  <c r="C512" i="8"/>
  <c r="I512" i="8"/>
  <c r="M512" i="8"/>
  <c r="N512" i="8"/>
  <c r="H362" i="3"/>
  <c r="D362" i="3"/>
  <c r="C362" i="3"/>
  <c r="E363" i="3"/>
  <c r="A364" i="3"/>
  <c r="B363" i="3"/>
  <c r="F362" i="3"/>
  <c r="G362" i="3"/>
  <c r="D297" i="2"/>
  <c r="G297" i="2"/>
  <c r="F297" i="2"/>
  <c r="I297" i="2"/>
  <c r="C297" i="2"/>
  <c r="K297" i="2"/>
  <c r="B298" i="2"/>
  <c r="J298" i="2" s="1"/>
  <c r="E298" i="2"/>
  <c r="H298" i="2"/>
  <c r="A299" i="2"/>
  <c r="F495" i="9" l="1"/>
  <c r="G495" i="9"/>
  <c r="H495" i="9"/>
  <c r="D495" i="9"/>
  <c r="C495" i="9"/>
  <c r="A497" i="9"/>
  <c r="B496" i="9"/>
  <c r="E496" i="9"/>
  <c r="I513" i="8"/>
  <c r="J513" i="8"/>
  <c r="M513" i="8"/>
  <c r="N513" i="8"/>
  <c r="D513" i="8"/>
  <c r="F513" i="8"/>
  <c r="G513" i="8"/>
  <c r="L513" i="8"/>
  <c r="C513" i="8"/>
  <c r="E514" i="8"/>
  <c r="B514" i="8"/>
  <c r="K514" i="8"/>
  <c r="A515" i="8"/>
  <c r="H514" i="8"/>
  <c r="C363" i="3"/>
  <c r="D363" i="3"/>
  <c r="H363" i="3"/>
  <c r="E364" i="3"/>
  <c r="A365" i="3"/>
  <c r="B364" i="3"/>
  <c r="F363" i="3"/>
  <c r="G363" i="3"/>
  <c r="D298" i="2"/>
  <c r="G298" i="2"/>
  <c r="E299" i="2"/>
  <c r="A300" i="2"/>
  <c r="B299" i="2"/>
  <c r="J299" i="2" s="1"/>
  <c r="H299" i="2"/>
  <c r="C298" i="2"/>
  <c r="K298" i="2"/>
  <c r="I298" i="2"/>
  <c r="F298" i="2"/>
  <c r="B497" i="9" l="1"/>
  <c r="E497" i="9"/>
  <c r="A498" i="9"/>
  <c r="H496" i="9"/>
  <c r="F496" i="9"/>
  <c r="G496" i="9"/>
  <c r="C496" i="9"/>
  <c r="D496" i="9"/>
  <c r="D514" i="8"/>
  <c r="F514" i="8"/>
  <c r="G514" i="8"/>
  <c r="C514" i="8"/>
  <c r="I514" i="8"/>
  <c r="J514" i="8"/>
  <c r="L514" i="8"/>
  <c r="N514" i="8"/>
  <c r="M514" i="8"/>
  <c r="E515" i="8"/>
  <c r="K515" i="8"/>
  <c r="A516" i="8"/>
  <c r="B515" i="8"/>
  <c r="H515" i="8"/>
  <c r="C364" i="3"/>
  <c r="D364" i="3"/>
  <c r="H364" i="3"/>
  <c r="E365" i="3"/>
  <c r="B365" i="3"/>
  <c r="A366" i="3"/>
  <c r="G364" i="3"/>
  <c r="F364" i="3"/>
  <c r="D299" i="2"/>
  <c r="G299" i="2"/>
  <c r="F299" i="2"/>
  <c r="I299" i="2"/>
  <c r="K299" i="2"/>
  <c r="C299" i="2"/>
  <c r="H300" i="2"/>
  <c r="A301" i="2"/>
  <c r="E300" i="2"/>
  <c r="B300" i="2"/>
  <c r="J300" i="2" s="1"/>
  <c r="B498" i="9" l="1"/>
  <c r="E498" i="9"/>
  <c r="A499" i="9"/>
  <c r="G497" i="9"/>
  <c r="H497" i="9"/>
  <c r="F497" i="9"/>
  <c r="C497" i="9"/>
  <c r="D497" i="9"/>
  <c r="L515" i="8"/>
  <c r="M515" i="8"/>
  <c r="N515" i="8"/>
  <c r="D515" i="8"/>
  <c r="C515" i="8"/>
  <c r="F515" i="8"/>
  <c r="J515" i="8"/>
  <c r="G515" i="8"/>
  <c r="I515" i="8"/>
  <c r="A517" i="8"/>
  <c r="E516" i="8"/>
  <c r="H516" i="8"/>
  <c r="B516" i="8"/>
  <c r="K516" i="8"/>
  <c r="C365" i="3"/>
  <c r="H365" i="3"/>
  <c r="D365" i="3"/>
  <c r="E366" i="3"/>
  <c r="A367" i="3"/>
  <c r="B366" i="3"/>
  <c r="G365" i="3"/>
  <c r="F365" i="3"/>
  <c r="D300" i="2"/>
  <c r="G300" i="2"/>
  <c r="I300" i="2"/>
  <c r="K300" i="2"/>
  <c r="F300" i="2"/>
  <c r="C300" i="2"/>
  <c r="B301" i="2"/>
  <c r="J301" i="2" s="1"/>
  <c r="H301" i="2"/>
  <c r="E301" i="2"/>
  <c r="A302" i="2"/>
  <c r="A500" i="9" l="1"/>
  <c r="E499" i="9"/>
  <c r="B499" i="9"/>
  <c r="F498" i="9"/>
  <c r="G498" i="9"/>
  <c r="H498" i="9"/>
  <c r="C498" i="9"/>
  <c r="D498" i="9"/>
  <c r="C516" i="8"/>
  <c r="L516" i="8"/>
  <c r="M516" i="8"/>
  <c r="N516" i="8"/>
  <c r="F516" i="8"/>
  <c r="J516" i="8"/>
  <c r="D516" i="8"/>
  <c r="I516" i="8"/>
  <c r="G516" i="8"/>
  <c r="B517" i="8"/>
  <c r="E517" i="8"/>
  <c r="A518" i="8"/>
  <c r="H517" i="8"/>
  <c r="K517" i="8"/>
  <c r="H366" i="3"/>
  <c r="D366" i="3"/>
  <c r="C366" i="3"/>
  <c r="E367" i="3"/>
  <c r="A368" i="3"/>
  <c r="B367" i="3"/>
  <c r="F366" i="3"/>
  <c r="G366" i="3"/>
  <c r="D301" i="2"/>
  <c r="G301" i="2"/>
  <c r="A303" i="2"/>
  <c r="B302" i="2"/>
  <c r="J302" i="2" s="1"/>
  <c r="E302" i="2"/>
  <c r="H302" i="2"/>
  <c r="I301" i="2"/>
  <c r="K301" i="2"/>
  <c r="F301" i="2"/>
  <c r="C301" i="2"/>
  <c r="D499" i="9" l="1"/>
  <c r="C499" i="9"/>
  <c r="G499" i="9"/>
  <c r="H499" i="9"/>
  <c r="F499" i="9"/>
  <c r="A501" i="9"/>
  <c r="E500" i="9"/>
  <c r="B500" i="9"/>
  <c r="C517" i="8"/>
  <c r="D517" i="8"/>
  <c r="M517" i="8"/>
  <c r="N517" i="8"/>
  <c r="F517" i="8"/>
  <c r="G517" i="8"/>
  <c r="I517" i="8"/>
  <c r="L517" i="8"/>
  <c r="J517" i="8"/>
  <c r="B518" i="8"/>
  <c r="E518" i="8"/>
  <c r="H518" i="8"/>
  <c r="K518" i="8"/>
  <c r="A519" i="8"/>
  <c r="C367" i="3"/>
  <c r="H367" i="3"/>
  <c r="D367" i="3"/>
  <c r="E368" i="3"/>
  <c r="B368" i="3"/>
  <c r="A369" i="3"/>
  <c r="F367" i="3"/>
  <c r="G367" i="3"/>
  <c r="D302" i="2"/>
  <c r="G302" i="2"/>
  <c r="K302" i="2"/>
  <c r="F302" i="2"/>
  <c r="C302" i="2"/>
  <c r="I302" i="2"/>
  <c r="H303" i="2"/>
  <c r="A304" i="2"/>
  <c r="E303" i="2"/>
  <c r="B303" i="2"/>
  <c r="J303" i="2" s="1"/>
  <c r="C500" i="9" l="1"/>
  <c r="D500" i="9"/>
  <c r="H500" i="9"/>
  <c r="F500" i="9"/>
  <c r="G500" i="9"/>
  <c r="B501" i="9"/>
  <c r="E501" i="9"/>
  <c r="A502" i="9"/>
  <c r="C518" i="8"/>
  <c r="D518" i="8"/>
  <c r="G518" i="8"/>
  <c r="F518" i="8"/>
  <c r="L518" i="8"/>
  <c r="M518" i="8"/>
  <c r="N518" i="8"/>
  <c r="I518" i="8"/>
  <c r="J518" i="8"/>
  <c r="H519" i="8"/>
  <c r="A520" i="8"/>
  <c r="E519" i="8"/>
  <c r="K519" i="8"/>
  <c r="B519" i="8"/>
  <c r="F368" i="3"/>
  <c r="G368" i="3"/>
  <c r="E369" i="3"/>
  <c r="B369" i="3"/>
  <c r="A370" i="3"/>
  <c r="C368" i="3"/>
  <c r="H368" i="3"/>
  <c r="D368" i="3"/>
  <c r="D303" i="2"/>
  <c r="G303" i="2"/>
  <c r="F303" i="2"/>
  <c r="I303" i="2"/>
  <c r="K303" i="2"/>
  <c r="C303" i="2"/>
  <c r="E304" i="2"/>
  <c r="H304" i="2"/>
  <c r="A305" i="2"/>
  <c r="B304" i="2"/>
  <c r="J304" i="2" s="1"/>
  <c r="F501" i="9" l="1"/>
  <c r="G501" i="9"/>
  <c r="H501" i="9"/>
  <c r="E502" i="9"/>
  <c r="B502" i="9"/>
  <c r="A503" i="9"/>
  <c r="C501" i="9"/>
  <c r="D501" i="9"/>
  <c r="F519" i="8"/>
  <c r="G519" i="8"/>
  <c r="I519" i="8"/>
  <c r="N519" i="8"/>
  <c r="J519" i="8"/>
  <c r="M519" i="8"/>
  <c r="D519" i="8"/>
  <c r="L519" i="8"/>
  <c r="C519" i="8"/>
  <c r="H520" i="8"/>
  <c r="K520" i="8"/>
  <c r="B520" i="8"/>
  <c r="E520" i="8"/>
  <c r="A521" i="8"/>
  <c r="E370" i="3"/>
  <c r="B370" i="3"/>
  <c r="A371" i="3"/>
  <c r="F369" i="3"/>
  <c r="G369" i="3"/>
  <c r="C369" i="3"/>
  <c r="D369" i="3"/>
  <c r="H369" i="3"/>
  <c r="D304" i="2"/>
  <c r="G304" i="2"/>
  <c r="B305" i="2"/>
  <c r="J305" i="2" s="1"/>
  <c r="E305" i="2"/>
  <c r="H305" i="2"/>
  <c r="A306" i="2"/>
  <c r="C304" i="2"/>
  <c r="F304" i="2"/>
  <c r="I304" i="2"/>
  <c r="K304" i="2"/>
  <c r="B503" i="9" l="1"/>
  <c r="E503" i="9"/>
  <c r="A504" i="9"/>
  <c r="C502" i="9"/>
  <c r="D502" i="9"/>
  <c r="F502" i="9"/>
  <c r="G502" i="9"/>
  <c r="H502" i="9"/>
  <c r="A522" i="8"/>
  <c r="H521" i="8"/>
  <c r="K521" i="8"/>
  <c r="E521" i="8"/>
  <c r="B521" i="8"/>
  <c r="F520" i="8"/>
  <c r="G520" i="8"/>
  <c r="C520" i="8"/>
  <c r="D520" i="8"/>
  <c r="I520" i="8"/>
  <c r="L520" i="8"/>
  <c r="N520" i="8"/>
  <c r="J520" i="8"/>
  <c r="M520" i="8"/>
  <c r="E371" i="3"/>
  <c r="A372" i="3"/>
  <c r="B371" i="3"/>
  <c r="C370" i="3"/>
  <c r="D370" i="3"/>
  <c r="H370" i="3"/>
  <c r="F370" i="3"/>
  <c r="G370" i="3"/>
  <c r="D305" i="2"/>
  <c r="G305" i="2"/>
  <c r="E306" i="2"/>
  <c r="B306" i="2"/>
  <c r="J306" i="2" s="1"/>
  <c r="A307" i="2"/>
  <c r="H306" i="2"/>
  <c r="I305" i="2"/>
  <c r="C305" i="2"/>
  <c r="K305" i="2"/>
  <c r="F305" i="2"/>
  <c r="A505" i="9" l="1"/>
  <c r="E504" i="9"/>
  <c r="B504" i="9"/>
  <c r="G503" i="9"/>
  <c r="F503" i="9"/>
  <c r="H503" i="9"/>
  <c r="C503" i="9"/>
  <c r="D503" i="9"/>
  <c r="N521" i="8"/>
  <c r="D521" i="8"/>
  <c r="I521" i="8"/>
  <c r="J521" i="8"/>
  <c r="G521" i="8"/>
  <c r="M521" i="8"/>
  <c r="C521" i="8"/>
  <c r="F521" i="8"/>
  <c r="L521" i="8"/>
  <c r="K522" i="8"/>
  <c r="A523" i="8"/>
  <c r="B522" i="8"/>
  <c r="E522" i="8"/>
  <c r="H522" i="8"/>
  <c r="C371" i="3"/>
  <c r="H371" i="3"/>
  <c r="D371" i="3"/>
  <c r="A373" i="3"/>
  <c r="B372" i="3"/>
  <c r="E372" i="3"/>
  <c r="G371" i="3"/>
  <c r="F371" i="3"/>
  <c r="D306" i="2"/>
  <c r="G306" i="2"/>
  <c r="E307" i="2"/>
  <c r="H307" i="2"/>
  <c r="A308" i="2"/>
  <c r="B307" i="2"/>
  <c r="J307" i="2" s="1"/>
  <c r="I306" i="2"/>
  <c r="K306" i="2"/>
  <c r="C306" i="2"/>
  <c r="F306" i="2"/>
  <c r="C504" i="9" l="1"/>
  <c r="D504" i="9"/>
  <c r="H504" i="9"/>
  <c r="F504" i="9"/>
  <c r="G504" i="9"/>
  <c r="B505" i="9"/>
  <c r="E505" i="9"/>
  <c r="A506" i="9"/>
  <c r="B523" i="8"/>
  <c r="E523" i="8"/>
  <c r="K523" i="8"/>
  <c r="H523" i="8"/>
  <c r="A524" i="8"/>
  <c r="J522" i="8"/>
  <c r="L522" i="8"/>
  <c r="C522" i="8"/>
  <c r="D522" i="8"/>
  <c r="G522" i="8"/>
  <c r="I522" i="8"/>
  <c r="M522" i="8"/>
  <c r="F522" i="8"/>
  <c r="N522" i="8"/>
  <c r="F372" i="3"/>
  <c r="G372" i="3"/>
  <c r="H372" i="3"/>
  <c r="C372" i="3"/>
  <c r="D372" i="3"/>
  <c r="E373" i="3"/>
  <c r="B373" i="3"/>
  <c r="A374" i="3"/>
  <c r="D307" i="2"/>
  <c r="G307" i="2"/>
  <c r="C307" i="2"/>
  <c r="F307" i="2"/>
  <c r="I307" i="2"/>
  <c r="K307" i="2"/>
  <c r="E308" i="2"/>
  <c r="H308" i="2"/>
  <c r="A309" i="2"/>
  <c r="B308" i="2"/>
  <c r="J308" i="2" s="1"/>
  <c r="F505" i="9" l="1"/>
  <c r="G505" i="9"/>
  <c r="H505" i="9"/>
  <c r="A507" i="9"/>
  <c r="B506" i="9"/>
  <c r="E506" i="9"/>
  <c r="C505" i="9"/>
  <c r="D505" i="9"/>
  <c r="A525" i="8"/>
  <c r="H524" i="8"/>
  <c r="K524" i="8"/>
  <c r="B524" i="8"/>
  <c r="E524" i="8"/>
  <c r="C523" i="8"/>
  <c r="D523" i="8"/>
  <c r="F523" i="8"/>
  <c r="G523" i="8"/>
  <c r="J523" i="8"/>
  <c r="N523" i="8"/>
  <c r="I523" i="8"/>
  <c r="L523" i="8"/>
  <c r="M523" i="8"/>
  <c r="B374" i="3"/>
  <c r="A375" i="3"/>
  <c r="E374" i="3"/>
  <c r="H373" i="3"/>
  <c r="D373" i="3"/>
  <c r="C373" i="3"/>
  <c r="G373" i="3"/>
  <c r="F373" i="3"/>
  <c r="D308" i="2"/>
  <c r="G308" i="2"/>
  <c r="E309" i="2"/>
  <c r="H309" i="2"/>
  <c r="A310" i="2"/>
  <c r="B309" i="2"/>
  <c r="J309" i="2" s="1"/>
  <c r="I308" i="2"/>
  <c r="F308" i="2"/>
  <c r="C308" i="2"/>
  <c r="K308" i="2"/>
  <c r="G506" i="9" l="1"/>
  <c r="H506" i="9"/>
  <c r="F506" i="9"/>
  <c r="C506" i="9"/>
  <c r="D506" i="9"/>
  <c r="B507" i="9"/>
  <c r="E507" i="9"/>
  <c r="A508" i="9"/>
  <c r="N524" i="8"/>
  <c r="I524" i="8"/>
  <c r="J524" i="8"/>
  <c r="D524" i="8"/>
  <c r="F524" i="8"/>
  <c r="G524" i="8"/>
  <c r="L524" i="8"/>
  <c r="C524" i="8"/>
  <c r="M524" i="8"/>
  <c r="B525" i="8"/>
  <c r="E525" i="8"/>
  <c r="A526" i="8"/>
  <c r="H525" i="8"/>
  <c r="K525" i="8"/>
  <c r="F374" i="3"/>
  <c r="G374" i="3"/>
  <c r="E375" i="3"/>
  <c r="A376" i="3"/>
  <c r="B375" i="3"/>
  <c r="C374" i="3"/>
  <c r="D374" i="3"/>
  <c r="H374" i="3"/>
  <c r="D309" i="2"/>
  <c r="G309" i="2"/>
  <c r="F309" i="2"/>
  <c r="I309" i="2"/>
  <c r="C309" i="2"/>
  <c r="K309" i="2"/>
  <c r="E310" i="2"/>
  <c r="B310" i="2"/>
  <c r="J310" i="2" s="1"/>
  <c r="H310" i="2"/>
  <c r="A311" i="2"/>
  <c r="A509" i="9" l="1"/>
  <c r="B508" i="9"/>
  <c r="E508" i="9"/>
  <c r="F507" i="9"/>
  <c r="G507" i="9"/>
  <c r="H507" i="9"/>
  <c r="C507" i="9"/>
  <c r="D507" i="9"/>
  <c r="B526" i="8"/>
  <c r="A527" i="8"/>
  <c r="H526" i="8"/>
  <c r="E526" i="8"/>
  <c r="K526" i="8"/>
  <c r="N525" i="8"/>
  <c r="D525" i="8"/>
  <c r="F525" i="8"/>
  <c r="G525" i="8"/>
  <c r="C525" i="8"/>
  <c r="J525" i="8"/>
  <c r="M525" i="8"/>
  <c r="I525" i="8"/>
  <c r="L525" i="8"/>
  <c r="C375" i="3"/>
  <c r="H375" i="3"/>
  <c r="D375" i="3"/>
  <c r="F375" i="3"/>
  <c r="G375" i="3"/>
  <c r="B376" i="3"/>
  <c r="A377" i="3"/>
  <c r="E376" i="3"/>
  <c r="D310" i="2"/>
  <c r="G310" i="2"/>
  <c r="A312" i="2"/>
  <c r="E311" i="2"/>
  <c r="H311" i="2"/>
  <c r="B311" i="2"/>
  <c r="J311" i="2" s="1"/>
  <c r="C310" i="2"/>
  <c r="I310" i="2"/>
  <c r="K310" i="2"/>
  <c r="F310" i="2"/>
  <c r="H508" i="9" l="1"/>
  <c r="F508" i="9"/>
  <c r="G508" i="9"/>
  <c r="C508" i="9"/>
  <c r="D508" i="9"/>
  <c r="B509" i="9"/>
  <c r="E509" i="9"/>
  <c r="A510" i="9"/>
  <c r="E527" i="8"/>
  <c r="B527" i="8"/>
  <c r="H527" i="8"/>
  <c r="A528" i="8"/>
  <c r="K527" i="8"/>
  <c r="C526" i="8"/>
  <c r="N526" i="8"/>
  <c r="I526" i="8"/>
  <c r="J526" i="8"/>
  <c r="M526" i="8"/>
  <c r="D526" i="8"/>
  <c r="F526" i="8"/>
  <c r="L526" i="8"/>
  <c r="G526" i="8"/>
  <c r="E377" i="3"/>
  <c r="A378" i="3"/>
  <c r="B377" i="3"/>
  <c r="F376" i="3"/>
  <c r="G376" i="3"/>
  <c r="C376" i="3"/>
  <c r="H376" i="3"/>
  <c r="D376" i="3"/>
  <c r="D311" i="2"/>
  <c r="G311" i="2"/>
  <c r="F311" i="2"/>
  <c r="I311" i="2"/>
  <c r="K311" i="2"/>
  <c r="C311" i="2"/>
  <c r="E312" i="2"/>
  <c r="B312" i="2"/>
  <c r="J312" i="2" s="1"/>
  <c r="H312" i="2"/>
  <c r="A313" i="2"/>
  <c r="G509" i="9" l="1"/>
  <c r="H509" i="9"/>
  <c r="F509" i="9"/>
  <c r="E510" i="9"/>
  <c r="B510" i="9"/>
  <c r="A511" i="9"/>
  <c r="C509" i="9"/>
  <c r="D509" i="9"/>
  <c r="K528" i="8"/>
  <c r="H528" i="8"/>
  <c r="A529" i="8"/>
  <c r="B528" i="8"/>
  <c r="E528" i="8"/>
  <c r="F527" i="8"/>
  <c r="C527" i="8"/>
  <c r="D527" i="8"/>
  <c r="G527" i="8"/>
  <c r="I527" i="8"/>
  <c r="J527" i="8"/>
  <c r="N527" i="8"/>
  <c r="L527" i="8"/>
  <c r="M527" i="8"/>
  <c r="D377" i="3"/>
  <c r="H377" i="3"/>
  <c r="C377" i="3"/>
  <c r="E378" i="3"/>
  <c r="B378" i="3"/>
  <c r="A379" i="3"/>
  <c r="G377" i="3"/>
  <c r="F377" i="3"/>
  <c r="D312" i="2"/>
  <c r="G312" i="2"/>
  <c r="E313" i="2"/>
  <c r="A314" i="2"/>
  <c r="B313" i="2"/>
  <c r="J313" i="2" s="1"/>
  <c r="H313" i="2"/>
  <c r="C312" i="2"/>
  <c r="F312" i="2"/>
  <c r="I312" i="2"/>
  <c r="K312" i="2"/>
  <c r="E511" i="9" l="1"/>
  <c r="B511" i="9"/>
  <c r="A512" i="9"/>
  <c r="C510" i="9"/>
  <c r="D510" i="9"/>
  <c r="F510" i="9"/>
  <c r="H510" i="9"/>
  <c r="G510" i="9"/>
  <c r="J528" i="8"/>
  <c r="L528" i="8"/>
  <c r="M528" i="8"/>
  <c r="F528" i="8"/>
  <c r="G528" i="8"/>
  <c r="I528" i="8"/>
  <c r="D528" i="8"/>
  <c r="N528" i="8"/>
  <c r="C528" i="8"/>
  <c r="H529" i="8"/>
  <c r="K529" i="8"/>
  <c r="A530" i="8"/>
  <c r="B529" i="8"/>
  <c r="E529" i="8"/>
  <c r="E379" i="3"/>
  <c r="A380" i="3"/>
  <c r="B379" i="3"/>
  <c r="D378" i="3"/>
  <c r="H378" i="3"/>
  <c r="C378" i="3"/>
  <c r="F378" i="3"/>
  <c r="G378" i="3"/>
  <c r="D313" i="2"/>
  <c r="G313" i="2"/>
  <c r="C313" i="2"/>
  <c r="I313" i="2"/>
  <c r="K313" i="2"/>
  <c r="F313" i="2"/>
  <c r="B314" i="2"/>
  <c r="J314" i="2" s="1"/>
  <c r="E314" i="2"/>
  <c r="H314" i="2"/>
  <c r="A315" i="2"/>
  <c r="A513" i="9" l="1"/>
  <c r="E512" i="9"/>
  <c r="B512" i="9"/>
  <c r="C511" i="9"/>
  <c r="D511" i="9"/>
  <c r="F511" i="9"/>
  <c r="G511" i="9"/>
  <c r="H511" i="9"/>
  <c r="I529" i="8"/>
  <c r="J529" i="8"/>
  <c r="N529" i="8"/>
  <c r="C529" i="8"/>
  <c r="D529" i="8"/>
  <c r="G529" i="8"/>
  <c r="M529" i="8"/>
  <c r="L529" i="8"/>
  <c r="F529" i="8"/>
  <c r="B530" i="8"/>
  <c r="E530" i="8"/>
  <c r="H530" i="8"/>
  <c r="A531" i="8"/>
  <c r="K530" i="8"/>
  <c r="H379" i="3"/>
  <c r="D379" i="3"/>
  <c r="C379" i="3"/>
  <c r="E380" i="3"/>
  <c r="B380" i="3"/>
  <c r="A381" i="3"/>
  <c r="G379" i="3"/>
  <c r="F379" i="3"/>
  <c r="D314" i="2"/>
  <c r="G314" i="2"/>
  <c r="B315" i="2"/>
  <c r="J315" i="2" s="1"/>
  <c r="H315" i="2"/>
  <c r="E315" i="2"/>
  <c r="A316" i="2"/>
  <c r="I314" i="2"/>
  <c r="C314" i="2"/>
  <c r="F314" i="2"/>
  <c r="K314" i="2"/>
  <c r="C512" i="9" l="1"/>
  <c r="D512" i="9"/>
  <c r="H512" i="9"/>
  <c r="F512" i="9"/>
  <c r="G512" i="9"/>
  <c r="B513" i="9"/>
  <c r="A514" i="9"/>
  <c r="E513" i="9"/>
  <c r="F530" i="8"/>
  <c r="J530" i="8"/>
  <c r="L530" i="8"/>
  <c r="N530" i="8"/>
  <c r="C530" i="8"/>
  <c r="G530" i="8"/>
  <c r="D530" i="8"/>
  <c r="I530" i="8"/>
  <c r="M530" i="8"/>
  <c r="A532" i="8"/>
  <c r="E531" i="8"/>
  <c r="K531" i="8"/>
  <c r="B531" i="8"/>
  <c r="H531" i="8"/>
  <c r="C380" i="3"/>
  <c r="H380" i="3"/>
  <c r="D380" i="3"/>
  <c r="E381" i="3"/>
  <c r="B381" i="3"/>
  <c r="A382" i="3"/>
  <c r="F380" i="3"/>
  <c r="G380" i="3"/>
  <c r="D315" i="2"/>
  <c r="G315" i="2"/>
  <c r="E316" i="2"/>
  <c r="A317" i="2"/>
  <c r="B316" i="2"/>
  <c r="J316" i="2" s="1"/>
  <c r="H316" i="2"/>
  <c r="I315" i="2"/>
  <c r="C315" i="2"/>
  <c r="F315" i="2"/>
  <c r="K315" i="2"/>
  <c r="B514" i="9" l="1"/>
  <c r="E514" i="9"/>
  <c r="A515" i="9"/>
  <c r="C513" i="9"/>
  <c r="D513" i="9"/>
  <c r="F513" i="9"/>
  <c r="G513" i="9"/>
  <c r="H513" i="9"/>
  <c r="L531" i="8"/>
  <c r="M531" i="8"/>
  <c r="N531" i="8"/>
  <c r="D531" i="8"/>
  <c r="F531" i="8"/>
  <c r="G531" i="8"/>
  <c r="I531" i="8"/>
  <c r="J531" i="8"/>
  <c r="C531" i="8"/>
  <c r="H532" i="8"/>
  <c r="B532" i="8"/>
  <c r="A533" i="8"/>
  <c r="K532" i="8"/>
  <c r="E532" i="8"/>
  <c r="H381" i="3"/>
  <c r="D381" i="3"/>
  <c r="C381" i="3"/>
  <c r="E382" i="3"/>
  <c r="B382" i="3"/>
  <c r="A383" i="3"/>
  <c r="G381" i="3"/>
  <c r="F381" i="3"/>
  <c r="D316" i="2"/>
  <c r="G316" i="2"/>
  <c r="C316" i="2"/>
  <c r="K316" i="2"/>
  <c r="F316" i="2"/>
  <c r="I316" i="2"/>
  <c r="A318" i="2"/>
  <c r="B317" i="2"/>
  <c r="J317" i="2" s="1"/>
  <c r="H317" i="2"/>
  <c r="E317" i="2"/>
  <c r="A516" i="9" l="1"/>
  <c r="B515" i="9"/>
  <c r="E515" i="9"/>
  <c r="F514" i="9"/>
  <c r="H514" i="9"/>
  <c r="G514" i="9"/>
  <c r="C514" i="9"/>
  <c r="D514" i="9"/>
  <c r="N532" i="8"/>
  <c r="M532" i="8"/>
  <c r="F532" i="8"/>
  <c r="G532" i="8"/>
  <c r="I532" i="8"/>
  <c r="J532" i="8"/>
  <c r="L532" i="8"/>
  <c r="C532" i="8"/>
  <c r="D532" i="8"/>
  <c r="A534" i="8"/>
  <c r="E533" i="8"/>
  <c r="B533" i="8"/>
  <c r="K533" i="8"/>
  <c r="H533" i="8"/>
  <c r="C382" i="3"/>
  <c r="D382" i="3"/>
  <c r="H382" i="3"/>
  <c r="A384" i="3"/>
  <c r="B383" i="3"/>
  <c r="E383" i="3"/>
  <c r="G382" i="3"/>
  <c r="F382" i="3"/>
  <c r="D317" i="2"/>
  <c r="G317" i="2"/>
  <c r="C317" i="2"/>
  <c r="I317" i="2"/>
  <c r="K317" i="2"/>
  <c r="F317" i="2"/>
  <c r="A319" i="2"/>
  <c r="E318" i="2"/>
  <c r="H318" i="2"/>
  <c r="B318" i="2"/>
  <c r="J318" i="2" s="1"/>
  <c r="C515" i="9" l="1"/>
  <c r="D515" i="9"/>
  <c r="G515" i="9"/>
  <c r="H515" i="9"/>
  <c r="F515" i="9"/>
  <c r="A517" i="9"/>
  <c r="B516" i="9"/>
  <c r="E516" i="9"/>
  <c r="L533" i="8"/>
  <c r="M533" i="8"/>
  <c r="N533" i="8"/>
  <c r="D533" i="8"/>
  <c r="C533" i="8"/>
  <c r="F533" i="8"/>
  <c r="G533" i="8"/>
  <c r="I533" i="8"/>
  <c r="J533" i="8"/>
  <c r="B534" i="8"/>
  <c r="E534" i="8"/>
  <c r="A535" i="8"/>
  <c r="K534" i="8"/>
  <c r="H534" i="8"/>
  <c r="D383" i="3"/>
  <c r="H383" i="3"/>
  <c r="C383" i="3"/>
  <c r="F383" i="3"/>
  <c r="G383" i="3"/>
  <c r="A385" i="3"/>
  <c r="E384" i="3"/>
  <c r="B384" i="3"/>
  <c r="D318" i="2"/>
  <c r="G318" i="2"/>
  <c r="K318" i="2"/>
  <c r="C318" i="2"/>
  <c r="F318" i="2"/>
  <c r="I318" i="2"/>
  <c r="E319" i="2"/>
  <c r="B319" i="2"/>
  <c r="J319" i="2" s="1"/>
  <c r="H319" i="2"/>
  <c r="A320" i="2"/>
  <c r="B517" i="9" l="1"/>
  <c r="A518" i="9"/>
  <c r="E517" i="9"/>
  <c r="C516" i="9"/>
  <c r="D516" i="9"/>
  <c r="H516" i="9"/>
  <c r="F516" i="9"/>
  <c r="G516" i="9"/>
  <c r="E535" i="8"/>
  <c r="B535" i="8"/>
  <c r="H535" i="8"/>
  <c r="K535" i="8"/>
  <c r="A536" i="8"/>
  <c r="C534" i="8"/>
  <c r="D534" i="8"/>
  <c r="L534" i="8"/>
  <c r="M534" i="8"/>
  <c r="N534" i="8"/>
  <c r="I534" i="8"/>
  <c r="J534" i="8"/>
  <c r="G534" i="8"/>
  <c r="F534" i="8"/>
  <c r="H384" i="3"/>
  <c r="C384" i="3"/>
  <c r="D384" i="3"/>
  <c r="F384" i="3"/>
  <c r="G384" i="3"/>
  <c r="E385" i="3"/>
  <c r="B385" i="3"/>
  <c r="A386" i="3"/>
  <c r="D319" i="2"/>
  <c r="G319" i="2"/>
  <c r="B320" i="2"/>
  <c r="J320" i="2" s="1"/>
  <c r="E320" i="2"/>
  <c r="H320" i="2"/>
  <c r="A321" i="2"/>
  <c r="C319" i="2"/>
  <c r="F319" i="2"/>
  <c r="I319" i="2"/>
  <c r="K319" i="2"/>
  <c r="F517" i="9" l="1"/>
  <c r="G517" i="9"/>
  <c r="H517" i="9"/>
  <c r="E518" i="9"/>
  <c r="B518" i="9"/>
  <c r="A519" i="9"/>
  <c r="C517" i="9"/>
  <c r="D517" i="9"/>
  <c r="H536" i="8"/>
  <c r="K536" i="8"/>
  <c r="B536" i="8"/>
  <c r="A537" i="8"/>
  <c r="E536" i="8"/>
  <c r="L535" i="8"/>
  <c r="M535" i="8"/>
  <c r="C535" i="8"/>
  <c r="F535" i="8"/>
  <c r="J535" i="8"/>
  <c r="D535" i="8"/>
  <c r="G535" i="8"/>
  <c r="I535" i="8"/>
  <c r="N535" i="8"/>
  <c r="D385" i="3"/>
  <c r="H385" i="3"/>
  <c r="C385" i="3"/>
  <c r="E386" i="3"/>
  <c r="B386" i="3"/>
  <c r="A387" i="3"/>
  <c r="F385" i="3"/>
  <c r="G385" i="3"/>
  <c r="D320" i="2"/>
  <c r="G320" i="2"/>
  <c r="B321" i="2"/>
  <c r="J321" i="2" s="1"/>
  <c r="E321" i="2"/>
  <c r="H321" i="2"/>
  <c r="A322" i="2"/>
  <c r="K320" i="2"/>
  <c r="F320" i="2"/>
  <c r="C320" i="2"/>
  <c r="I320" i="2"/>
  <c r="B519" i="9" l="1"/>
  <c r="E519" i="9"/>
  <c r="A520" i="9"/>
  <c r="C518" i="9"/>
  <c r="D518" i="9"/>
  <c r="F518" i="9"/>
  <c r="G518" i="9"/>
  <c r="H518" i="9"/>
  <c r="K537" i="8"/>
  <c r="E537" i="8"/>
  <c r="A538" i="8"/>
  <c r="B537" i="8"/>
  <c r="H537" i="8"/>
  <c r="F536" i="8"/>
  <c r="G536" i="8"/>
  <c r="I536" i="8"/>
  <c r="J536" i="8"/>
  <c r="L536" i="8"/>
  <c r="M536" i="8"/>
  <c r="C536" i="8"/>
  <c r="D536" i="8"/>
  <c r="N536" i="8"/>
  <c r="E387" i="3"/>
  <c r="B387" i="3"/>
  <c r="A388" i="3"/>
  <c r="H386" i="3"/>
  <c r="C386" i="3"/>
  <c r="D386" i="3"/>
  <c r="F386" i="3"/>
  <c r="G386" i="3"/>
  <c r="D321" i="2"/>
  <c r="G321" i="2"/>
  <c r="E322" i="2"/>
  <c r="H322" i="2"/>
  <c r="A323" i="2"/>
  <c r="B322" i="2"/>
  <c r="J322" i="2" s="1"/>
  <c r="C321" i="2"/>
  <c r="F321" i="2"/>
  <c r="I321" i="2"/>
  <c r="K321" i="2"/>
  <c r="A521" i="9" l="1"/>
  <c r="E520" i="9"/>
  <c r="B520" i="9"/>
  <c r="F519" i="9"/>
  <c r="G519" i="9"/>
  <c r="H519" i="9"/>
  <c r="C519" i="9"/>
  <c r="D519" i="9"/>
  <c r="J537" i="8"/>
  <c r="L537" i="8"/>
  <c r="M537" i="8"/>
  <c r="C537" i="8"/>
  <c r="D537" i="8"/>
  <c r="F537" i="8"/>
  <c r="G537" i="8"/>
  <c r="I537" i="8"/>
  <c r="N537" i="8"/>
  <c r="K538" i="8"/>
  <c r="A539" i="8"/>
  <c r="E538" i="8"/>
  <c r="H538" i="8"/>
  <c r="B538" i="8"/>
  <c r="B388" i="3"/>
  <c r="E388" i="3"/>
  <c r="A389" i="3"/>
  <c r="H387" i="3"/>
  <c r="C387" i="3"/>
  <c r="D387" i="3"/>
  <c r="F387" i="3"/>
  <c r="G387" i="3"/>
  <c r="D322" i="2"/>
  <c r="G322" i="2"/>
  <c r="C322" i="2"/>
  <c r="K322" i="2"/>
  <c r="I322" i="2"/>
  <c r="F322" i="2"/>
  <c r="B323" i="2"/>
  <c r="J323" i="2" s="1"/>
  <c r="H323" i="2"/>
  <c r="A324" i="2"/>
  <c r="E323" i="2"/>
  <c r="C520" i="9" l="1"/>
  <c r="D520" i="9"/>
  <c r="H520" i="9"/>
  <c r="F520" i="9"/>
  <c r="G520" i="9"/>
  <c r="B521" i="9"/>
  <c r="E521" i="9"/>
  <c r="A522" i="9"/>
  <c r="J538" i="8"/>
  <c r="L538" i="8"/>
  <c r="M538" i="8"/>
  <c r="N538" i="8"/>
  <c r="G538" i="8"/>
  <c r="I538" i="8"/>
  <c r="F538" i="8"/>
  <c r="D538" i="8"/>
  <c r="C538" i="8"/>
  <c r="E539" i="8"/>
  <c r="H539" i="8"/>
  <c r="B539" i="8"/>
  <c r="K539" i="8"/>
  <c r="A540" i="8"/>
  <c r="E389" i="3"/>
  <c r="A390" i="3"/>
  <c r="B389" i="3"/>
  <c r="G388" i="3"/>
  <c r="F388" i="3"/>
  <c r="D388" i="3"/>
  <c r="H388" i="3"/>
  <c r="C388" i="3"/>
  <c r="D323" i="2"/>
  <c r="G323" i="2"/>
  <c r="E324" i="2"/>
  <c r="H324" i="2"/>
  <c r="B324" i="2"/>
  <c r="J324" i="2" s="1"/>
  <c r="A325" i="2"/>
  <c r="F323" i="2"/>
  <c r="C323" i="2"/>
  <c r="I323" i="2"/>
  <c r="K323" i="2"/>
  <c r="G521" i="9" l="1"/>
  <c r="F521" i="9"/>
  <c r="H521" i="9"/>
  <c r="C521" i="9"/>
  <c r="D521" i="9"/>
  <c r="A523" i="9"/>
  <c r="B522" i="9"/>
  <c r="E522" i="9"/>
  <c r="A541" i="8"/>
  <c r="H540" i="8"/>
  <c r="K540" i="8"/>
  <c r="E540" i="8"/>
  <c r="B540" i="8"/>
  <c r="D539" i="8"/>
  <c r="F539" i="8"/>
  <c r="G539" i="8"/>
  <c r="I539" i="8"/>
  <c r="C539" i="8"/>
  <c r="J539" i="8"/>
  <c r="L539" i="8"/>
  <c r="M539" i="8"/>
  <c r="N539" i="8"/>
  <c r="H389" i="3"/>
  <c r="D389" i="3"/>
  <c r="C389" i="3"/>
  <c r="E390" i="3"/>
  <c r="B390" i="3"/>
  <c r="A391" i="3"/>
  <c r="F389" i="3"/>
  <c r="G389" i="3"/>
  <c r="D324" i="2"/>
  <c r="G324" i="2"/>
  <c r="E325" i="2"/>
  <c r="A326" i="2"/>
  <c r="B325" i="2"/>
  <c r="J325" i="2" s="1"/>
  <c r="H325" i="2"/>
  <c r="F324" i="2"/>
  <c r="I324" i="2"/>
  <c r="K324" i="2"/>
  <c r="C324" i="2"/>
  <c r="C522" i="9" l="1"/>
  <c r="D522" i="9"/>
  <c r="A524" i="9"/>
  <c r="B523" i="9"/>
  <c r="E523" i="9"/>
  <c r="F522" i="9"/>
  <c r="G522" i="9"/>
  <c r="H522" i="9"/>
  <c r="N540" i="8"/>
  <c r="I540" i="8"/>
  <c r="J540" i="8"/>
  <c r="M540" i="8"/>
  <c r="C540" i="8"/>
  <c r="D540" i="8"/>
  <c r="G540" i="8"/>
  <c r="F540" i="8"/>
  <c r="L540" i="8"/>
  <c r="B541" i="8"/>
  <c r="A542" i="8"/>
  <c r="E541" i="8"/>
  <c r="K541" i="8"/>
  <c r="H541" i="8"/>
  <c r="B391" i="3"/>
  <c r="A392" i="3"/>
  <c r="E391" i="3"/>
  <c r="C390" i="3"/>
  <c r="D390" i="3"/>
  <c r="H390" i="3"/>
  <c r="G390" i="3"/>
  <c r="F390" i="3"/>
  <c r="D325" i="2"/>
  <c r="G325" i="2"/>
  <c r="C325" i="2"/>
  <c r="F325" i="2"/>
  <c r="K325" i="2"/>
  <c r="I325" i="2"/>
  <c r="H326" i="2"/>
  <c r="B326" i="2"/>
  <c r="J326" i="2" s="1"/>
  <c r="E326" i="2"/>
  <c r="A327" i="2"/>
  <c r="F523" i="9" l="1"/>
  <c r="G523" i="9"/>
  <c r="H523" i="9"/>
  <c r="C523" i="9"/>
  <c r="D523" i="9"/>
  <c r="A525" i="9"/>
  <c r="B524" i="9"/>
  <c r="E524" i="9"/>
  <c r="B542" i="8"/>
  <c r="K542" i="8"/>
  <c r="E542" i="8"/>
  <c r="H542" i="8"/>
  <c r="A543" i="8"/>
  <c r="C541" i="8"/>
  <c r="L541" i="8"/>
  <c r="M541" i="8"/>
  <c r="N541" i="8"/>
  <c r="D541" i="8"/>
  <c r="F541" i="8"/>
  <c r="G541" i="8"/>
  <c r="I541" i="8"/>
  <c r="J541" i="8"/>
  <c r="F391" i="3"/>
  <c r="G391" i="3"/>
  <c r="E392" i="3"/>
  <c r="A393" i="3"/>
  <c r="B392" i="3"/>
  <c r="H391" i="3"/>
  <c r="C391" i="3"/>
  <c r="D391" i="3"/>
  <c r="D326" i="2"/>
  <c r="G326" i="2"/>
  <c r="A328" i="2"/>
  <c r="B327" i="2"/>
  <c r="J327" i="2" s="1"/>
  <c r="E327" i="2"/>
  <c r="H327" i="2"/>
  <c r="I326" i="2"/>
  <c r="F326" i="2"/>
  <c r="C326" i="2"/>
  <c r="K326" i="2"/>
  <c r="B525" i="9" l="1"/>
  <c r="E525" i="9"/>
  <c r="A526" i="9"/>
  <c r="H524" i="9"/>
  <c r="G524" i="9"/>
  <c r="F524" i="9"/>
  <c r="C524" i="9"/>
  <c r="D524" i="9"/>
  <c r="E543" i="8"/>
  <c r="K543" i="8"/>
  <c r="A544" i="8"/>
  <c r="H543" i="8"/>
  <c r="B543" i="8"/>
  <c r="C542" i="8"/>
  <c r="G542" i="8"/>
  <c r="I542" i="8"/>
  <c r="M542" i="8"/>
  <c r="D542" i="8"/>
  <c r="F542" i="8"/>
  <c r="J542" i="8"/>
  <c r="L542" i="8"/>
  <c r="N542" i="8"/>
  <c r="F392" i="3"/>
  <c r="G392" i="3"/>
  <c r="C392" i="3"/>
  <c r="D392" i="3"/>
  <c r="H392" i="3"/>
  <c r="E393" i="3"/>
  <c r="A394" i="3"/>
  <c r="B393" i="3"/>
  <c r="D327" i="2"/>
  <c r="G327" i="2"/>
  <c r="C327" i="2"/>
  <c r="F327" i="2"/>
  <c r="K327" i="2"/>
  <c r="I327" i="2"/>
  <c r="E328" i="2"/>
  <c r="H328" i="2"/>
  <c r="A329" i="2"/>
  <c r="B328" i="2"/>
  <c r="J328" i="2" s="1"/>
  <c r="B526" i="9" l="1"/>
  <c r="E526" i="9"/>
  <c r="A527" i="9"/>
  <c r="F525" i="9"/>
  <c r="G525" i="9"/>
  <c r="H525" i="9"/>
  <c r="C525" i="9"/>
  <c r="D525" i="9"/>
  <c r="D543" i="8"/>
  <c r="F543" i="8"/>
  <c r="G543" i="8"/>
  <c r="J543" i="8"/>
  <c r="L543" i="8"/>
  <c r="M543" i="8"/>
  <c r="N543" i="8"/>
  <c r="I543" i="8"/>
  <c r="C543" i="8"/>
  <c r="H544" i="8"/>
  <c r="A545" i="8"/>
  <c r="K544" i="8"/>
  <c r="B544" i="8"/>
  <c r="E544" i="8"/>
  <c r="H393" i="3"/>
  <c r="D393" i="3"/>
  <c r="C393" i="3"/>
  <c r="E394" i="3"/>
  <c r="A395" i="3"/>
  <c r="B394" i="3"/>
  <c r="F393" i="3"/>
  <c r="G393" i="3"/>
  <c r="D328" i="2"/>
  <c r="G328" i="2"/>
  <c r="H329" i="2"/>
  <c r="A330" i="2"/>
  <c r="B329" i="2"/>
  <c r="J329" i="2" s="1"/>
  <c r="E329" i="2"/>
  <c r="C328" i="2"/>
  <c r="I328" i="2"/>
  <c r="F328" i="2"/>
  <c r="K328" i="2"/>
  <c r="E527" i="9" l="1"/>
  <c r="B527" i="9"/>
  <c r="A528" i="9"/>
  <c r="F526" i="9"/>
  <c r="G526" i="9"/>
  <c r="H526" i="9"/>
  <c r="C526" i="9"/>
  <c r="D526" i="9"/>
  <c r="F544" i="8"/>
  <c r="G544" i="8"/>
  <c r="I544" i="8"/>
  <c r="N544" i="8"/>
  <c r="L544" i="8"/>
  <c r="M544" i="8"/>
  <c r="C544" i="8"/>
  <c r="D544" i="8"/>
  <c r="J544" i="8"/>
  <c r="H545" i="8"/>
  <c r="K545" i="8"/>
  <c r="B545" i="8"/>
  <c r="E545" i="8"/>
  <c r="A546" i="8"/>
  <c r="C394" i="3"/>
  <c r="D394" i="3"/>
  <c r="H394" i="3"/>
  <c r="E395" i="3"/>
  <c r="B395" i="3"/>
  <c r="A396" i="3"/>
  <c r="F394" i="3"/>
  <c r="G394" i="3"/>
  <c r="D329" i="2"/>
  <c r="G329" i="2"/>
  <c r="K329" i="2"/>
  <c r="F329" i="2"/>
  <c r="C329" i="2"/>
  <c r="I329" i="2"/>
  <c r="B330" i="2"/>
  <c r="J330" i="2" s="1"/>
  <c r="E330" i="2"/>
  <c r="H330" i="2"/>
  <c r="A331" i="2"/>
  <c r="A529" i="9" l="1"/>
  <c r="B528" i="9"/>
  <c r="E528" i="9"/>
  <c r="D527" i="9"/>
  <c r="C527" i="9"/>
  <c r="G527" i="9"/>
  <c r="H527" i="9"/>
  <c r="F527" i="9"/>
  <c r="A547" i="8"/>
  <c r="H546" i="8"/>
  <c r="K546" i="8"/>
  <c r="E546" i="8"/>
  <c r="B546" i="8"/>
  <c r="I545" i="8"/>
  <c r="J545" i="8"/>
  <c r="C545" i="8"/>
  <c r="G545" i="8"/>
  <c r="D545" i="8"/>
  <c r="F545" i="8"/>
  <c r="L545" i="8"/>
  <c r="M545" i="8"/>
  <c r="N545" i="8"/>
  <c r="H395" i="3"/>
  <c r="C395" i="3"/>
  <c r="D395" i="3"/>
  <c r="E396" i="3"/>
  <c r="B396" i="3"/>
  <c r="A397" i="3"/>
  <c r="F395" i="3"/>
  <c r="G395" i="3"/>
  <c r="D330" i="2"/>
  <c r="G330" i="2"/>
  <c r="B331" i="2"/>
  <c r="J331" i="2" s="1"/>
  <c r="E331" i="2"/>
  <c r="H331" i="2"/>
  <c r="A332" i="2"/>
  <c r="K330" i="2"/>
  <c r="C330" i="2"/>
  <c r="F330" i="2"/>
  <c r="I330" i="2"/>
  <c r="H528" i="9" l="1"/>
  <c r="F528" i="9"/>
  <c r="G528" i="9"/>
  <c r="C528" i="9"/>
  <c r="D528" i="9"/>
  <c r="B529" i="9"/>
  <c r="A530" i="9"/>
  <c r="E529" i="9"/>
  <c r="N546" i="8"/>
  <c r="I546" i="8"/>
  <c r="J546" i="8"/>
  <c r="C546" i="8"/>
  <c r="G546" i="8"/>
  <c r="D546" i="8"/>
  <c r="F546" i="8"/>
  <c r="M546" i="8"/>
  <c r="L546" i="8"/>
  <c r="A548" i="8"/>
  <c r="B547" i="8"/>
  <c r="E547" i="8"/>
  <c r="H547" i="8"/>
  <c r="K547" i="8"/>
  <c r="C396" i="3"/>
  <c r="D396" i="3"/>
  <c r="H396" i="3"/>
  <c r="E397" i="3"/>
  <c r="B397" i="3"/>
  <c r="A398" i="3"/>
  <c r="F396" i="3"/>
  <c r="G396" i="3"/>
  <c r="D331" i="2"/>
  <c r="G331" i="2"/>
  <c r="A333" i="2"/>
  <c r="B332" i="2"/>
  <c r="J332" i="2" s="1"/>
  <c r="E332" i="2"/>
  <c r="H332" i="2"/>
  <c r="C331" i="2"/>
  <c r="I331" i="2"/>
  <c r="K331" i="2"/>
  <c r="F331" i="2"/>
  <c r="G529" i="9" l="1"/>
  <c r="H529" i="9"/>
  <c r="F529" i="9"/>
  <c r="B530" i="9"/>
  <c r="E530" i="9"/>
  <c r="A531" i="9"/>
  <c r="C529" i="9"/>
  <c r="D529" i="9"/>
  <c r="L547" i="8"/>
  <c r="M547" i="8"/>
  <c r="N547" i="8"/>
  <c r="C547" i="8"/>
  <c r="G547" i="8"/>
  <c r="D547" i="8"/>
  <c r="F547" i="8"/>
  <c r="I547" i="8"/>
  <c r="J547" i="8"/>
  <c r="B548" i="8"/>
  <c r="H548" i="8"/>
  <c r="K548" i="8"/>
  <c r="A549" i="8"/>
  <c r="E548" i="8"/>
  <c r="E398" i="3"/>
  <c r="B398" i="3"/>
  <c r="A399" i="3"/>
  <c r="C397" i="3"/>
  <c r="H397" i="3"/>
  <c r="D397" i="3"/>
  <c r="F397" i="3"/>
  <c r="G397" i="3"/>
  <c r="D332" i="2"/>
  <c r="G332" i="2"/>
  <c r="I332" i="2"/>
  <c r="K332" i="2"/>
  <c r="C332" i="2"/>
  <c r="F332" i="2"/>
  <c r="E333" i="2"/>
  <c r="B333" i="2"/>
  <c r="J333" i="2" s="1"/>
  <c r="A334" i="2"/>
  <c r="H333" i="2"/>
  <c r="A532" i="9" l="1"/>
  <c r="B531" i="9"/>
  <c r="E531" i="9"/>
  <c r="C530" i="9"/>
  <c r="D530" i="9"/>
  <c r="F530" i="9"/>
  <c r="G530" i="9"/>
  <c r="H530" i="9"/>
  <c r="H549" i="8"/>
  <c r="K549" i="8"/>
  <c r="E549" i="8"/>
  <c r="A550" i="8"/>
  <c r="B549" i="8"/>
  <c r="C548" i="8"/>
  <c r="G548" i="8"/>
  <c r="I548" i="8"/>
  <c r="J548" i="8"/>
  <c r="M548" i="8"/>
  <c r="D548" i="8"/>
  <c r="F548" i="8"/>
  <c r="N548" i="8"/>
  <c r="L548" i="8"/>
  <c r="E399" i="3"/>
  <c r="A400" i="3"/>
  <c r="B399" i="3"/>
  <c r="D398" i="3"/>
  <c r="H398" i="3"/>
  <c r="C398" i="3"/>
  <c r="F398" i="3"/>
  <c r="G398" i="3"/>
  <c r="D333" i="2"/>
  <c r="G333" i="2"/>
  <c r="H334" i="2"/>
  <c r="E334" i="2"/>
  <c r="A335" i="2"/>
  <c r="B334" i="2"/>
  <c r="J334" i="2" s="1"/>
  <c r="C333" i="2"/>
  <c r="F333" i="2"/>
  <c r="I333" i="2"/>
  <c r="K333" i="2"/>
  <c r="F531" i="9" l="1"/>
  <c r="G531" i="9"/>
  <c r="H531" i="9"/>
  <c r="C531" i="9"/>
  <c r="D531" i="9"/>
  <c r="A533" i="9"/>
  <c r="B532" i="9"/>
  <c r="E532" i="9"/>
  <c r="I549" i="8"/>
  <c r="J549" i="8"/>
  <c r="F549" i="8"/>
  <c r="G549" i="8"/>
  <c r="L549" i="8"/>
  <c r="M549" i="8"/>
  <c r="C549" i="8"/>
  <c r="N549" i="8"/>
  <c r="D549" i="8"/>
  <c r="B550" i="8"/>
  <c r="E550" i="8"/>
  <c r="A551" i="8"/>
  <c r="H550" i="8"/>
  <c r="K550" i="8"/>
  <c r="C399" i="3"/>
  <c r="H399" i="3"/>
  <c r="D399" i="3"/>
  <c r="E400" i="3"/>
  <c r="A401" i="3"/>
  <c r="B400" i="3"/>
  <c r="F399" i="3"/>
  <c r="G399" i="3"/>
  <c r="D334" i="2"/>
  <c r="G334" i="2"/>
  <c r="C334" i="2"/>
  <c r="K334" i="2"/>
  <c r="F334" i="2"/>
  <c r="I334" i="2"/>
  <c r="A336" i="2"/>
  <c r="E335" i="2"/>
  <c r="B335" i="2"/>
  <c r="J335" i="2" s="1"/>
  <c r="H335" i="2"/>
  <c r="B533" i="9" l="1"/>
  <c r="E533" i="9"/>
  <c r="A534" i="9"/>
  <c r="H532" i="9"/>
  <c r="F532" i="9"/>
  <c r="G532" i="9"/>
  <c r="C532" i="9"/>
  <c r="D532" i="9"/>
  <c r="K551" i="8"/>
  <c r="A552" i="8"/>
  <c r="B551" i="8"/>
  <c r="H551" i="8"/>
  <c r="E551" i="8"/>
  <c r="C550" i="8"/>
  <c r="D550" i="8"/>
  <c r="N550" i="8"/>
  <c r="G550" i="8"/>
  <c r="I550" i="8"/>
  <c r="F550" i="8"/>
  <c r="J550" i="8"/>
  <c r="L550" i="8"/>
  <c r="M550" i="8"/>
  <c r="E401" i="3"/>
  <c r="B401" i="3"/>
  <c r="A402" i="3"/>
  <c r="H400" i="3"/>
  <c r="C400" i="3"/>
  <c r="D400" i="3"/>
  <c r="F400" i="3"/>
  <c r="G400" i="3"/>
  <c r="D335" i="2"/>
  <c r="G335" i="2"/>
  <c r="F335" i="2"/>
  <c r="C335" i="2"/>
  <c r="K335" i="2"/>
  <c r="I335" i="2"/>
  <c r="B336" i="2"/>
  <c r="J336" i="2" s="1"/>
  <c r="H336" i="2"/>
  <c r="E336" i="2"/>
  <c r="A337" i="2"/>
  <c r="G533" i="9" l="1"/>
  <c r="H533" i="9"/>
  <c r="F533" i="9"/>
  <c r="E534" i="9"/>
  <c r="B534" i="9"/>
  <c r="A535" i="9"/>
  <c r="C533" i="9"/>
  <c r="D533" i="9"/>
  <c r="L551" i="8"/>
  <c r="M551" i="8"/>
  <c r="N551" i="8"/>
  <c r="F551" i="8"/>
  <c r="G551" i="8"/>
  <c r="J551" i="8"/>
  <c r="D551" i="8"/>
  <c r="C551" i="8"/>
  <c r="I551" i="8"/>
  <c r="H552" i="8"/>
  <c r="B552" i="8"/>
  <c r="E552" i="8"/>
  <c r="A553" i="8"/>
  <c r="K552" i="8"/>
  <c r="E402" i="3"/>
  <c r="A403" i="3"/>
  <c r="B402" i="3"/>
  <c r="D401" i="3"/>
  <c r="H401" i="3"/>
  <c r="C401" i="3"/>
  <c r="G401" i="3"/>
  <c r="F401" i="3"/>
  <c r="D336" i="2"/>
  <c r="G336" i="2"/>
  <c r="B337" i="2"/>
  <c r="J337" i="2" s="1"/>
  <c r="H337" i="2"/>
  <c r="A338" i="2"/>
  <c r="E337" i="2"/>
  <c r="I336" i="2"/>
  <c r="K336" i="2"/>
  <c r="C336" i="2"/>
  <c r="F336" i="2"/>
  <c r="A536" i="9" l="1"/>
  <c r="B535" i="9"/>
  <c r="E535" i="9"/>
  <c r="C534" i="9"/>
  <c r="D534" i="9"/>
  <c r="F534" i="9"/>
  <c r="G534" i="9"/>
  <c r="H534" i="9"/>
  <c r="K553" i="8"/>
  <c r="A554" i="8"/>
  <c r="B553" i="8"/>
  <c r="E553" i="8"/>
  <c r="H553" i="8"/>
  <c r="F552" i="8"/>
  <c r="G552" i="8"/>
  <c r="I552" i="8"/>
  <c r="C552" i="8"/>
  <c r="D552" i="8"/>
  <c r="L552" i="8"/>
  <c r="M552" i="8"/>
  <c r="N552" i="8"/>
  <c r="J552" i="8"/>
  <c r="C402" i="3"/>
  <c r="D402" i="3"/>
  <c r="H402" i="3"/>
  <c r="E403" i="3"/>
  <c r="A404" i="3"/>
  <c r="B403" i="3"/>
  <c r="F402" i="3"/>
  <c r="G402" i="3"/>
  <c r="D337" i="2"/>
  <c r="G337" i="2"/>
  <c r="A339" i="2"/>
  <c r="B338" i="2"/>
  <c r="J338" i="2" s="1"/>
  <c r="E338" i="2"/>
  <c r="H338" i="2"/>
  <c r="C337" i="2"/>
  <c r="I337" i="2"/>
  <c r="F337" i="2"/>
  <c r="K337" i="2"/>
  <c r="F535" i="9" l="1"/>
  <c r="G535" i="9"/>
  <c r="H535" i="9"/>
  <c r="C535" i="9"/>
  <c r="D535" i="9"/>
  <c r="A537" i="9"/>
  <c r="E536" i="9"/>
  <c r="B536" i="9"/>
  <c r="L553" i="8"/>
  <c r="M553" i="8"/>
  <c r="C553" i="8"/>
  <c r="G553" i="8"/>
  <c r="I553" i="8"/>
  <c r="F553" i="8"/>
  <c r="N553" i="8"/>
  <c r="D553" i="8"/>
  <c r="J553" i="8"/>
  <c r="K554" i="8"/>
  <c r="A555" i="8"/>
  <c r="H554" i="8"/>
  <c r="B554" i="8"/>
  <c r="E554" i="8"/>
  <c r="F403" i="3"/>
  <c r="G403" i="3"/>
  <c r="E404" i="3"/>
  <c r="B404" i="3"/>
  <c r="A405" i="3"/>
  <c r="D403" i="3"/>
  <c r="H403" i="3"/>
  <c r="C403" i="3"/>
  <c r="D338" i="2"/>
  <c r="G338" i="2"/>
  <c r="C338" i="2"/>
  <c r="F338" i="2"/>
  <c r="K338" i="2"/>
  <c r="I338" i="2"/>
  <c r="B339" i="2"/>
  <c r="J339" i="2" s="1"/>
  <c r="A340" i="2"/>
  <c r="H339" i="2"/>
  <c r="E339" i="2"/>
  <c r="C536" i="9" l="1"/>
  <c r="D536" i="9"/>
  <c r="H536" i="9"/>
  <c r="F536" i="9"/>
  <c r="G536" i="9"/>
  <c r="B537" i="9"/>
  <c r="E537" i="9"/>
  <c r="A538" i="9"/>
  <c r="J554" i="8"/>
  <c r="L554" i="8"/>
  <c r="M554" i="8"/>
  <c r="N554" i="8"/>
  <c r="F554" i="8"/>
  <c r="G554" i="8"/>
  <c r="I554" i="8"/>
  <c r="C554" i="8"/>
  <c r="D554" i="8"/>
  <c r="B555" i="8"/>
  <c r="K555" i="8"/>
  <c r="A556" i="8"/>
  <c r="E555" i="8"/>
  <c r="H555" i="8"/>
  <c r="G404" i="3"/>
  <c r="F404" i="3"/>
  <c r="B405" i="3"/>
  <c r="A406" i="3"/>
  <c r="E405" i="3"/>
  <c r="H404" i="3"/>
  <c r="C404" i="3"/>
  <c r="D404" i="3"/>
  <c r="D339" i="2"/>
  <c r="G339" i="2"/>
  <c r="B340" i="2"/>
  <c r="J340" i="2" s="1"/>
  <c r="A341" i="2"/>
  <c r="H340" i="2"/>
  <c r="E340" i="2"/>
  <c r="C339" i="2"/>
  <c r="F339" i="2"/>
  <c r="I339" i="2"/>
  <c r="K339" i="2"/>
  <c r="F537" i="9" l="1"/>
  <c r="G537" i="9"/>
  <c r="H537" i="9"/>
  <c r="A539" i="9"/>
  <c r="E538" i="9"/>
  <c r="B538" i="9"/>
  <c r="C537" i="9"/>
  <c r="D537" i="9"/>
  <c r="A557" i="8"/>
  <c r="K556" i="8"/>
  <c r="B556" i="8"/>
  <c r="E556" i="8"/>
  <c r="H556" i="8"/>
  <c r="C555" i="8"/>
  <c r="J555" i="8"/>
  <c r="L555" i="8"/>
  <c r="M555" i="8"/>
  <c r="I555" i="8"/>
  <c r="N555" i="8"/>
  <c r="F555" i="8"/>
  <c r="G555" i="8"/>
  <c r="D555" i="8"/>
  <c r="D405" i="3"/>
  <c r="C405" i="3"/>
  <c r="H405" i="3"/>
  <c r="F405" i="3"/>
  <c r="G405" i="3"/>
  <c r="E406" i="3"/>
  <c r="B406" i="3"/>
  <c r="A407" i="3"/>
  <c r="D340" i="2"/>
  <c r="G340" i="2"/>
  <c r="A342" i="2"/>
  <c r="H341" i="2"/>
  <c r="E341" i="2"/>
  <c r="B341" i="2"/>
  <c r="J341" i="2" s="1"/>
  <c r="C340" i="2"/>
  <c r="K340" i="2"/>
  <c r="I340" i="2"/>
  <c r="F340" i="2"/>
  <c r="D538" i="9" l="1"/>
  <c r="C538" i="9"/>
  <c r="G538" i="9"/>
  <c r="H538" i="9"/>
  <c r="F538" i="9"/>
  <c r="B539" i="9"/>
  <c r="E539" i="9"/>
  <c r="A540" i="9"/>
  <c r="N556" i="8"/>
  <c r="J556" i="8"/>
  <c r="C556" i="8"/>
  <c r="G556" i="8"/>
  <c r="M556" i="8"/>
  <c r="D556" i="8"/>
  <c r="F556" i="8"/>
  <c r="I556" i="8"/>
  <c r="L556" i="8"/>
  <c r="B557" i="8"/>
  <c r="H557" i="8"/>
  <c r="K557" i="8"/>
  <c r="E557" i="8"/>
  <c r="A558" i="8"/>
  <c r="E407" i="3"/>
  <c r="B407" i="3"/>
  <c r="A408" i="3"/>
  <c r="C406" i="3"/>
  <c r="D406" i="3"/>
  <c r="H406" i="3"/>
  <c r="F406" i="3"/>
  <c r="G406" i="3"/>
  <c r="D341" i="2"/>
  <c r="G341" i="2"/>
  <c r="I341" i="2"/>
  <c r="K341" i="2"/>
  <c r="C341" i="2"/>
  <c r="F341" i="2"/>
  <c r="A343" i="2"/>
  <c r="B342" i="2"/>
  <c r="J342" i="2" s="1"/>
  <c r="E342" i="2"/>
  <c r="H342" i="2"/>
  <c r="F539" i="9" l="1"/>
  <c r="G539" i="9"/>
  <c r="H539" i="9"/>
  <c r="A541" i="9"/>
  <c r="B540" i="9"/>
  <c r="E540" i="9"/>
  <c r="C539" i="9"/>
  <c r="D539" i="9"/>
  <c r="H558" i="8"/>
  <c r="K558" i="8"/>
  <c r="B558" i="8"/>
  <c r="E558" i="8"/>
  <c r="A559" i="8"/>
  <c r="C557" i="8"/>
  <c r="I557" i="8"/>
  <c r="J557" i="8"/>
  <c r="G557" i="8"/>
  <c r="M557" i="8"/>
  <c r="F557" i="8"/>
  <c r="L557" i="8"/>
  <c r="N557" i="8"/>
  <c r="D557" i="8"/>
  <c r="E408" i="3"/>
  <c r="A409" i="3"/>
  <c r="B408" i="3"/>
  <c r="D407" i="3"/>
  <c r="C407" i="3"/>
  <c r="H407" i="3"/>
  <c r="F407" i="3"/>
  <c r="G407" i="3"/>
  <c r="D342" i="2"/>
  <c r="G342" i="2"/>
  <c r="E343" i="2"/>
  <c r="A344" i="2"/>
  <c r="B343" i="2"/>
  <c r="J343" i="2" s="1"/>
  <c r="H343" i="2"/>
  <c r="C342" i="2"/>
  <c r="F342" i="2"/>
  <c r="I342" i="2"/>
  <c r="K342" i="2"/>
  <c r="H540" i="9" l="1"/>
  <c r="G540" i="9"/>
  <c r="F540" i="9"/>
  <c r="D540" i="9"/>
  <c r="C540" i="9"/>
  <c r="B541" i="9"/>
  <c r="E541" i="9"/>
  <c r="A542" i="9"/>
  <c r="E559" i="8"/>
  <c r="H559" i="8"/>
  <c r="K559" i="8"/>
  <c r="A560" i="8"/>
  <c r="B559" i="8"/>
  <c r="I558" i="8"/>
  <c r="J558" i="8"/>
  <c r="D558" i="8"/>
  <c r="F558" i="8"/>
  <c r="G558" i="8"/>
  <c r="C558" i="8"/>
  <c r="L558" i="8"/>
  <c r="M558" i="8"/>
  <c r="N558" i="8"/>
  <c r="D408" i="3"/>
  <c r="C408" i="3"/>
  <c r="H408" i="3"/>
  <c r="E409" i="3"/>
  <c r="A410" i="3"/>
  <c r="B409" i="3"/>
  <c r="F408" i="3"/>
  <c r="G408" i="3"/>
  <c r="D343" i="2"/>
  <c r="G343" i="2"/>
  <c r="C343" i="2"/>
  <c r="F343" i="2"/>
  <c r="K343" i="2"/>
  <c r="I343" i="2"/>
  <c r="A345" i="2"/>
  <c r="E344" i="2"/>
  <c r="H344" i="2"/>
  <c r="B344" i="2"/>
  <c r="J344" i="2" s="1"/>
  <c r="F541" i="9" l="1"/>
  <c r="G541" i="9"/>
  <c r="H541" i="9"/>
  <c r="C541" i="9"/>
  <c r="D541" i="9"/>
  <c r="B542" i="9"/>
  <c r="E542" i="9"/>
  <c r="A543" i="9"/>
  <c r="D559" i="8"/>
  <c r="F559" i="8"/>
  <c r="G559" i="8"/>
  <c r="L559" i="8"/>
  <c r="M559" i="8"/>
  <c r="C559" i="8"/>
  <c r="I559" i="8"/>
  <c r="J559" i="8"/>
  <c r="N559" i="8"/>
  <c r="B560" i="8"/>
  <c r="E560" i="8"/>
  <c r="K560" i="8"/>
  <c r="A561" i="8"/>
  <c r="H560" i="8"/>
  <c r="E410" i="3"/>
  <c r="A411" i="3"/>
  <c r="B410" i="3"/>
  <c r="C409" i="3"/>
  <c r="D409" i="3"/>
  <c r="H409" i="3"/>
  <c r="G409" i="3"/>
  <c r="F409" i="3"/>
  <c r="D344" i="2"/>
  <c r="G344" i="2"/>
  <c r="C344" i="2"/>
  <c r="F344" i="2"/>
  <c r="I344" i="2"/>
  <c r="K344" i="2"/>
  <c r="B345" i="2"/>
  <c r="J345" i="2" s="1"/>
  <c r="H345" i="2"/>
  <c r="A346" i="2"/>
  <c r="E345" i="2"/>
  <c r="E543" i="9" l="1"/>
  <c r="B543" i="9"/>
  <c r="A544" i="9"/>
  <c r="F542" i="9"/>
  <c r="H542" i="9"/>
  <c r="G542" i="9"/>
  <c r="C542" i="9"/>
  <c r="D542" i="9"/>
  <c r="H561" i="8"/>
  <c r="K561" i="8"/>
  <c r="B561" i="8"/>
  <c r="E561" i="8"/>
  <c r="A562" i="8"/>
  <c r="C560" i="8"/>
  <c r="D560" i="8"/>
  <c r="G560" i="8"/>
  <c r="M560" i="8"/>
  <c r="I560" i="8"/>
  <c r="J560" i="8"/>
  <c r="F560" i="8"/>
  <c r="L560" i="8"/>
  <c r="N560" i="8"/>
  <c r="C410" i="3"/>
  <c r="D410" i="3"/>
  <c r="H410" i="3"/>
  <c r="E411" i="3"/>
  <c r="B411" i="3"/>
  <c r="A412" i="3"/>
  <c r="F410" i="3"/>
  <c r="G410" i="3"/>
  <c r="D345" i="2"/>
  <c r="G345" i="2"/>
  <c r="H346" i="2"/>
  <c r="E346" i="2"/>
  <c r="A347" i="2"/>
  <c r="B346" i="2"/>
  <c r="J346" i="2" s="1"/>
  <c r="K345" i="2"/>
  <c r="C345" i="2"/>
  <c r="F345" i="2"/>
  <c r="I345" i="2"/>
  <c r="A545" i="9" l="1"/>
  <c r="B544" i="9"/>
  <c r="E544" i="9"/>
  <c r="C543" i="9"/>
  <c r="D543" i="9"/>
  <c r="F543" i="9"/>
  <c r="G543" i="9"/>
  <c r="H543" i="9"/>
  <c r="K562" i="8"/>
  <c r="A563" i="8"/>
  <c r="B562" i="8"/>
  <c r="H562" i="8"/>
  <c r="E562" i="8"/>
  <c r="I561" i="8"/>
  <c r="J561" i="8"/>
  <c r="F561" i="8"/>
  <c r="G561" i="8"/>
  <c r="L561" i="8"/>
  <c r="M561" i="8"/>
  <c r="C561" i="8"/>
  <c r="D561" i="8"/>
  <c r="N561" i="8"/>
  <c r="E412" i="3"/>
  <c r="B412" i="3"/>
  <c r="A413" i="3"/>
  <c r="D411" i="3"/>
  <c r="H411" i="3"/>
  <c r="C411" i="3"/>
  <c r="F411" i="3"/>
  <c r="G411" i="3"/>
  <c r="D346" i="2"/>
  <c r="G346" i="2"/>
  <c r="F346" i="2"/>
  <c r="I346" i="2"/>
  <c r="C346" i="2"/>
  <c r="K346" i="2"/>
  <c r="A348" i="2"/>
  <c r="B347" i="2"/>
  <c r="J347" i="2" s="1"/>
  <c r="E347" i="2"/>
  <c r="H347" i="2"/>
  <c r="H544" i="9" l="1"/>
  <c r="F544" i="9"/>
  <c r="G544" i="9"/>
  <c r="C544" i="9"/>
  <c r="D544" i="9"/>
  <c r="B545" i="9"/>
  <c r="A546" i="9"/>
  <c r="E545" i="9"/>
  <c r="J562" i="8"/>
  <c r="L562" i="8"/>
  <c r="M562" i="8"/>
  <c r="N562" i="8"/>
  <c r="C562" i="8"/>
  <c r="G562" i="8"/>
  <c r="I562" i="8"/>
  <c r="F562" i="8"/>
  <c r="D562" i="8"/>
  <c r="A564" i="8"/>
  <c r="E563" i="8"/>
  <c r="K563" i="8"/>
  <c r="H563" i="8"/>
  <c r="B563" i="8"/>
  <c r="E413" i="3"/>
  <c r="A414" i="3"/>
  <c r="B413" i="3"/>
  <c r="C412" i="3"/>
  <c r="H412" i="3"/>
  <c r="D412" i="3"/>
  <c r="F412" i="3"/>
  <c r="G412" i="3"/>
  <c r="D347" i="2"/>
  <c r="G347" i="2"/>
  <c r="B348" i="2"/>
  <c r="J348" i="2" s="1"/>
  <c r="A349" i="2"/>
  <c r="E348" i="2"/>
  <c r="H348" i="2"/>
  <c r="C347" i="2"/>
  <c r="I347" i="2"/>
  <c r="K347" i="2"/>
  <c r="F347" i="2"/>
  <c r="A547" i="9" l="1"/>
  <c r="B546" i="9"/>
  <c r="E546" i="9"/>
  <c r="C545" i="9"/>
  <c r="D545" i="9"/>
  <c r="F545" i="9"/>
  <c r="G545" i="9"/>
  <c r="H545" i="9"/>
  <c r="L563" i="8"/>
  <c r="M563" i="8"/>
  <c r="N563" i="8"/>
  <c r="C563" i="8"/>
  <c r="D563" i="8"/>
  <c r="F563" i="8"/>
  <c r="G563" i="8"/>
  <c r="I563" i="8"/>
  <c r="J563" i="8"/>
  <c r="H564" i="8"/>
  <c r="K564" i="8"/>
  <c r="E564" i="8"/>
  <c r="A565" i="8"/>
  <c r="B564" i="8"/>
  <c r="H413" i="3"/>
  <c r="D413" i="3"/>
  <c r="C413" i="3"/>
  <c r="E414" i="3"/>
  <c r="B414" i="3"/>
  <c r="A415" i="3"/>
  <c r="F413" i="3"/>
  <c r="G413" i="3"/>
  <c r="D348" i="2"/>
  <c r="G348" i="2"/>
  <c r="A350" i="2"/>
  <c r="H349" i="2"/>
  <c r="B349" i="2"/>
  <c r="J349" i="2" s="1"/>
  <c r="E349" i="2"/>
  <c r="C348" i="2"/>
  <c r="F348" i="2"/>
  <c r="I348" i="2"/>
  <c r="K348" i="2"/>
  <c r="H546" i="9" l="1"/>
  <c r="F546" i="9"/>
  <c r="G546" i="9"/>
  <c r="C546" i="9"/>
  <c r="D546" i="9"/>
  <c r="A548" i="9"/>
  <c r="B547" i="9"/>
  <c r="E547" i="9"/>
  <c r="I564" i="8"/>
  <c r="J564" i="8"/>
  <c r="G564" i="8"/>
  <c r="M564" i="8"/>
  <c r="D564" i="8"/>
  <c r="F564" i="8"/>
  <c r="C564" i="8"/>
  <c r="L564" i="8"/>
  <c r="N564" i="8"/>
  <c r="E565" i="8"/>
  <c r="K565" i="8"/>
  <c r="H565" i="8"/>
  <c r="A566" i="8"/>
  <c r="B565" i="8"/>
  <c r="D414" i="3"/>
  <c r="H414" i="3"/>
  <c r="C414" i="3"/>
  <c r="B415" i="3"/>
  <c r="E415" i="3"/>
  <c r="A416" i="3"/>
  <c r="F414" i="3"/>
  <c r="G414" i="3"/>
  <c r="D349" i="2"/>
  <c r="G349" i="2"/>
  <c r="I349" i="2"/>
  <c r="K349" i="2"/>
  <c r="C349" i="2"/>
  <c r="F349" i="2"/>
  <c r="A351" i="2"/>
  <c r="E350" i="2"/>
  <c r="H350" i="2"/>
  <c r="B350" i="2"/>
  <c r="J350" i="2" s="1"/>
  <c r="G547" i="9" l="1"/>
  <c r="H547" i="9"/>
  <c r="F547" i="9"/>
  <c r="C547" i="9"/>
  <c r="D547" i="9"/>
  <c r="A549" i="9"/>
  <c r="B548" i="9"/>
  <c r="E548" i="9"/>
  <c r="D565" i="8"/>
  <c r="F565" i="8"/>
  <c r="L565" i="8"/>
  <c r="C565" i="8"/>
  <c r="G565" i="8"/>
  <c r="I565" i="8"/>
  <c r="J565" i="8"/>
  <c r="M565" i="8"/>
  <c r="N565" i="8"/>
  <c r="B566" i="8"/>
  <c r="E566" i="8"/>
  <c r="K566" i="8"/>
  <c r="H566" i="8"/>
  <c r="A567" i="8"/>
  <c r="F415" i="3"/>
  <c r="G415" i="3"/>
  <c r="E416" i="3"/>
  <c r="B416" i="3"/>
  <c r="A417" i="3"/>
  <c r="D415" i="3"/>
  <c r="C415" i="3"/>
  <c r="H415" i="3"/>
  <c r="D350" i="2"/>
  <c r="G350" i="2"/>
  <c r="C350" i="2"/>
  <c r="I350" i="2"/>
  <c r="K350" i="2"/>
  <c r="F350" i="2"/>
  <c r="B351" i="2"/>
  <c r="J351" i="2" s="1"/>
  <c r="H351" i="2"/>
  <c r="A352" i="2"/>
  <c r="E351" i="2"/>
  <c r="C548" i="9" l="1"/>
  <c r="D548" i="9"/>
  <c r="B549" i="9"/>
  <c r="E549" i="9"/>
  <c r="A550" i="9"/>
  <c r="H548" i="9"/>
  <c r="F548" i="9"/>
  <c r="G548" i="9"/>
  <c r="E567" i="8"/>
  <c r="H567" i="8"/>
  <c r="B567" i="8"/>
  <c r="A568" i="8"/>
  <c r="K567" i="8"/>
  <c r="C566" i="8"/>
  <c r="D566" i="8"/>
  <c r="J566" i="8"/>
  <c r="L566" i="8"/>
  <c r="M566" i="8"/>
  <c r="N566" i="8"/>
  <c r="G566" i="8"/>
  <c r="I566" i="8"/>
  <c r="F566" i="8"/>
  <c r="F416" i="3"/>
  <c r="G416" i="3"/>
  <c r="E417" i="3"/>
  <c r="B417" i="3"/>
  <c r="A418" i="3"/>
  <c r="C416" i="3"/>
  <c r="D416" i="3"/>
  <c r="H416" i="3"/>
  <c r="D351" i="2"/>
  <c r="G351" i="2"/>
  <c r="A353" i="2"/>
  <c r="E352" i="2"/>
  <c r="B352" i="2"/>
  <c r="J352" i="2" s="1"/>
  <c r="H352" i="2"/>
  <c r="I351" i="2"/>
  <c r="K351" i="2"/>
  <c r="C351" i="2"/>
  <c r="F351" i="2"/>
  <c r="E550" i="9" l="1"/>
  <c r="A551" i="9"/>
  <c r="B550" i="9"/>
  <c r="F549" i="9"/>
  <c r="G549" i="9"/>
  <c r="H549" i="9"/>
  <c r="C549" i="9"/>
  <c r="D549" i="9"/>
  <c r="H568" i="8"/>
  <c r="E568" i="8"/>
  <c r="K568" i="8"/>
  <c r="A569" i="8"/>
  <c r="B568" i="8"/>
  <c r="L567" i="8"/>
  <c r="M567" i="8"/>
  <c r="N567" i="8"/>
  <c r="F567" i="8"/>
  <c r="G567" i="8"/>
  <c r="D567" i="8"/>
  <c r="C567" i="8"/>
  <c r="I567" i="8"/>
  <c r="J567" i="8"/>
  <c r="F417" i="3"/>
  <c r="G417" i="3"/>
  <c r="B418" i="3"/>
  <c r="A419" i="3"/>
  <c r="E418" i="3"/>
  <c r="D417" i="3"/>
  <c r="H417" i="3"/>
  <c r="C417" i="3"/>
  <c r="D352" i="2"/>
  <c r="G352" i="2"/>
  <c r="I352" i="2"/>
  <c r="C352" i="2"/>
  <c r="F352" i="2"/>
  <c r="K352" i="2"/>
  <c r="A354" i="2"/>
  <c r="B353" i="2"/>
  <c r="J353" i="2" s="1"/>
  <c r="E353" i="2"/>
  <c r="H353" i="2"/>
  <c r="E551" i="9" l="1"/>
  <c r="B551" i="9"/>
  <c r="A552" i="9"/>
  <c r="D550" i="9"/>
  <c r="C550" i="9"/>
  <c r="F550" i="9"/>
  <c r="G550" i="9"/>
  <c r="H550" i="9"/>
  <c r="F568" i="8"/>
  <c r="G568" i="8"/>
  <c r="I568" i="8"/>
  <c r="L568" i="8"/>
  <c r="M568" i="8"/>
  <c r="C568" i="8"/>
  <c r="J568" i="8"/>
  <c r="N568" i="8"/>
  <c r="D568" i="8"/>
  <c r="A570" i="8"/>
  <c r="E569" i="8"/>
  <c r="H569" i="8"/>
  <c r="B569" i="8"/>
  <c r="K569" i="8"/>
  <c r="C418" i="3"/>
  <c r="H418" i="3"/>
  <c r="D418" i="3"/>
  <c r="F418" i="3"/>
  <c r="G418" i="3"/>
  <c r="E419" i="3"/>
  <c r="B419" i="3"/>
  <c r="A420" i="3"/>
  <c r="D353" i="2"/>
  <c r="G353" i="2"/>
  <c r="C353" i="2"/>
  <c r="K353" i="2"/>
  <c r="F353" i="2"/>
  <c r="I353" i="2"/>
  <c r="H354" i="2"/>
  <c r="A355" i="2"/>
  <c r="E354" i="2"/>
  <c r="B354" i="2"/>
  <c r="J354" i="2" s="1"/>
  <c r="A553" i="9" l="1"/>
  <c r="E552" i="9"/>
  <c r="B552" i="9"/>
  <c r="C551" i="9"/>
  <c r="D551" i="9"/>
  <c r="F551" i="9"/>
  <c r="G551" i="9"/>
  <c r="H551" i="9"/>
  <c r="M569" i="8"/>
  <c r="N569" i="8"/>
  <c r="C569" i="8"/>
  <c r="G569" i="8"/>
  <c r="F569" i="8"/>
  <c r="I569" i="8"/>
  <c r="J569" i="8"/>
  <c r="L569" i="8"/>
  <c r="D569" i="8"/>
  <c r="K570" i="8"/>
  <c r="H570" i="8"/>
  <c r="B570" i="8"/>
  <c r="E570" i="8"/>
  <c r="A571" i="8"/>
  <c r="D419" i="3"/>
  <c r="C419" i="3"/>
  <c r="H419" i="3"/>
  <c r="E420" i="3"/>
  <c r="B420" i="3"/>
  <c r="A421" i="3"/>
  <c r="G419" i="3"/>
  <c r="F419" i="3"/>
  <c r="D354" i="2"/>
  <c r="G354" i="2"/>
  <c r="C354" i="2"/>
  <c r="F354" i="2"/>
  <c r="K354" i="2"/>
  <c r="I354" i="2"/>
  <c r="B355" i="2"/>
  <c r="J355" i="2" s="1"/>
  <c r="E355" i="2"/>
  <c r="A356" i="2"/>
  <c r="H355" i="2"/>
  <c r="C552" i="9" l="1"/>
  <c r="D552" i="9"/>
  <c r="F552" i="9"/>
  <c r="G552" i="9"/>
  <c r="H552" i="9"/>
  <c r="B553" i="9"/>
  <c r="E553" i="9"/>
  <c r="A554" i="9"/>
  <c r="B571" i="8"/>
  <c r="H571" i="8"/>
  <c r="K571" i="8"/>
  <c r="E571" i="8"/>
  <c r="A572" i="8"/>
  <c r="J570" i="8"/>
  <c r="L570" i="8"/>
  <c r="M570" i="8"/>
  <c r="F570" i="8"/>
  <c r="G570" i="8"/>
  <c r="C570" i="8"/>
  <c r="D570" i="8"/>
  <c r="I570" i="8"/>
  <c r="N570" i="8"/>
  <c r="C420" i="3"/>
  <c r="H420" i="3"/>
  <c r="D420" i="3"/>
  <c r="E421" i="3"/>
  <c r="A422" i="3"/>
  <c r="B421" i="3"/>
  <c r="F420" i="3"/>
  <c r="G420" i="3"/>
  <c r="D355" i="2"/>
  <c r="G355" i="2"/>
  <c r="A357" i="2"/>
  <c r="E356" i="2"/>
  <c r="B356" i="2"/>
  <c r="J356" i="2" s="1"/>
  <c r="H356" i="2"/>
  <c r="F355" i="2"/>
  <c r="K355" i="2"/>
  <c r="I355" i="2"/>
  <c r="C355" i="2"/>
  <c r="F553" i="9" l="1"/>
  <c r="G553" i="9"/>
  <c r="H553" i="9"/>
  <c r="C553" i="9"/>
  <c r="D553" i="9"/>
  <c r="B554" i="9"/>
  <c r="E554" i="9"/>
  <c r="A555" i="9"/>
  <c r="A573" i="8"/>
  <c r="B572" i="8"/>
  <c r="E572" i="8"/>
  <c r="H572" i="8"/>
  <c r="K572" i="8"/>
  <c r="I571" i="8"/>
  <c r="J571" i="8"/>
  <c r="D571" i="8"/>
  <c r="L571" i="8"/>
  <c r="N571" i="8"/>
  <c r="C571" i="8"/>
  <c r="M571" i="8"/>
  <c r="G571" i="8"/>
  <c r="F571" i="8"/>
  <c r="D421" i="3"/>
  <c r="C421" i="3"/>
  <c r="H421" i="3"/>
  <c r="E422" i="3"/>
  <c r="B422" i="3"/>
  <c r="A423" i="3"/>
  <c r="F421" i="3"/>
  <c r="G421" i="3"/>
  <c r="D356" i="2"/>
  <c r="G356" i="2"/>
  <c r="C356" i="2"/>
  <c r="F356" i="2"/>
  <c r="I356" i="2"/>
  <c r="K356" i="2"/>
  <c r="A358" i="2"/>
  <c r="H357" i="2"/>
  <c r="B357" i="2"/>
  <c r="J357" i="2" s="1"/>
  <c r="E357" i="2"/>
  <c r="B555" i="9" l="1"/>
  <c r="E555" i="9"/>
  <c r="A556" i="9"/>
  <c r="H554" i="9"/>
  <c r="G554" i="9"/>
  <c r="F554" i="9"/>
  <c r="C554" i="9"/>
  <c r="D554" i="9"/>
  <c r="N572" i="8"/>
  <c r="M572" i="8"/>
  <c r="C572" i="8"/>
  <c r="D572" i="8"/>
  <c r="F572" i="8"/>
  <c r="G572" i="8"/>
  <c r="I572" i="8"/>
  <c r="L572" i="8"/>
  <c r="J572" i="8"/>
  <c r="B573" i="8"/>
  <c r="E573" i="8"/>
  <c r="H573" i="8"/>
  <c r="A574" i="8"/>
  <c r="K573" i="8"/>
  <c r="C422" i="3"/>
  <c r="D422" i="3"/>
  <c r="H422" i="3"/>
  <c r="A424" i="3"/>
  <c r="B423" i="3"/>
  <c r="E423" i="3"/>
  <c r="F422" i="3"/>
  <c r="G422" i="3"/>
  <c r="D357" i="2"/>
  <c r="G357" i="2"/>
  <c r="F357" i="2"/>
  <c r="K357" i="2"/>
  <c r="C357" i="2"/>
  <c r="I357" i="2"/>
  <c r="A359" i="2"/>
  <c r="E358" i="2"/>
  <c r="H358" i="2"/>
  <c r="B358" i="2"/>
  <c r="J358" i="2" s="1"/>
  <c r="A557" i="9" l="1"/>
  <c r="B556" i="9"/>
  <c r="E556" i="9"/>
  <c r="H555" i="9"/>
  <c r="F555" i="9"/>
  <c r="G555" i="9"/>
  <c r="C555" i="9"/>
  <c r="D555" i="9"/>
  <c r="B574" i="8"/>
  <c r="E574" i="8"/>
  <c r="A575" i="8"/>
  <c r="H574" i="8"/>
  <c r="K574" i="8"/>
  <c r="C573" i="8"/>
  <c r="D573" i="8"/>
  <c r="F573" i="8"/>
  <c r="G573" i="8"/>
  <c r="I573" i="8"/>
  <c r="M573" i="8"/>
  <c r="N573" i="8"/>
  <c r="J573" i="8"/>
  <c r="L573" i="8"/>
  <c r="F423" i="3"/>
  <c r="G423" i="3"/>
  <c r="H423" i="3"/>
  <c r="C423" i="3"/>
  <c r="D423" i="3"/>
  <c r="E424" i="3"/>
  <c r="A425" i="3"/>
  <c r="B424" i="3"/>
  <c r="D358" i="2"/>
  <c r="G358" i="2"/>
  <c r="C358" i="2"/>
  <c r="F358" i="2"/>
  <c r="K358" i="2"/>
  <c r="I358" i="2"/>
  <c r="A360" i="2"/>
  <c r="E359" i="2"/>
  <c r="H359" i="2"/>
  <c r="B359" i="2"/>
  <c r="J359" i="2" s="1"/>
  <c r="F556" i="9" l="1"/>
  <c r="G556" i="9"/>
  <c r="H556" i="9"/>
  <c r="C556" i="9"/>
  <c r="D556" i="9"/>
  <c r="B557" i="9"/>
  <c r="E557" i="9"/>
  <c r="A558" i="9"/>
  <c r="E575" i="8"/>
  <c r="B575" i="8"/>
  <c r="H575" i="8"/>
  <c r="K575" i="8"/>
  <c r="A576" i="8"/>
  <c r="F574" i="8"/>
  <c r="G574" i="8"/>
  <c r="C574" i="8"/>
  <c r="I574" i="8"/>
  <c r="M574" i="8"/>
  <c r="N574" i="8"/>
  <c r="L574" i="8"/>
  <c r="D574" i="8"/>
  <c r="J574" i="8"/>
  <c r="D424" i="3"/>
  <c r="H424" i="3"/>
  <c r="C424" i="3"/>
  <c r="E425" i="3"/>
  <c r="A426" i="3"/>
  <c r="B425" i="3"/>
  <c r="G424" i="3"/>
  <c r="F424" i="3"/>
  <c r="D359" i="2"/>
  <c r="G359" i="2"/>
  <c r="C359" i="2"/>
  <c r="F359" i="2"/>
  <c r="I359" i="2"/>
  <c r="K359" i="2"/>
  <c r="B360" i="2"/>
  <c r="J360" i="2" s="1"/>
  <c r="E360" i="2"/>
  <c r="A361" i="2"/>
  <c r="H360" i="2"/>
  <c r="G557" i="9" l="1"/>
  <c r="F557" i="9"/>
  <c r="H557" i="9"/>
  <c r="A559" i="9"/>
  <c r="E558" i="9"/>
  <c r="B558" i="9"/>
  <c r="C557" i="9"/>
  <c r="D557" i="9"/>
  <c r="E576" i="8"/>
  <c r="A577" i="8"/>
  <c r="B576" i="8"/>
  <c r="H576" i="8"/>
  <c r="K576" i="8"/>
  <c r="D575" i="8"/>
  <c r="F575" i="8"/>
  <c r="G575" i="8"/>
  <c r="L575" i="8"/>
  <c r="M575" i="8"/>
  <c r="N575" i="8"/>
  <c r="C575" i="8"/>
  <c r="I575" i="8"/>
  <c r="J575" i="8"/>
  <c r="C425" i="3"/>
  <c r="H425" i="3"/>
  <c r="D425" i="3"/>
  <c r="E426" i="3"/>
  <c r="B426" i="3"/>
  <c r="A427" i="3"/>
  <c r="F425" i="3"/>
  <c r="G425" i="3"/>
  <c r="D360" i="2"/>
  <c r="G360" i="2"/>
  <c r="B361" i="2"/>
  <c r="J361" i="2" s="1"/>
  <c r="E361" i="2"/>
  <c r="H361" i="2"/>
  <c r="A362" i="2"/>
  <c r="F360" i="2"/>
  <c r="C360" i="2"/>
  <c r="I360" i="2"/>
  <c r="K360" i="2"/>
  <c r="D558" i="9" l="1"/>
  <c r="C558" i="9"/>
  <c r="F558" i="9"/>
  <c r="G558" i="9"/>
  <c r="H558" i="9"/>
  <c r="B559" i="9"/>
  <c r="E559" i="9"/>
  <c r="A560" i="9"/>
  <c r="C576" i="8"/>
  <c r="D576" i="8"/>
  <c r="F576" i="8"/>
  <c r="N576" i="8"/>
  <c r="G576" i="8"/>
  <c r="I576" i="8"/>
  <c r="J576" i="8"/>
  <c r="L576" i="8"/>
  <c r="M576" i="8"/>
  <c r="H577" i="8"/>
  <c r="K577" i="8"/>
  <c r="B577" i="8"/>
  <c r="E577" i="8"/>
  <c r="A578" i="8"/>
  <c r="E427" i="3"/>
  <c r="B427" i="3"/>
  <c r="A428" i="3"/>
  <c r="H426" i="3"/>
  <c r="D426" i="3"/>
  <c r="C426" i="3"/>
  <c r="F426" i="3"/>
  <c r="G426" i="3"/>
  <c r="D361" i="2"/>
  <c r="G361" i="2"/>
  <c r="A363" i="2"/>
  <c r="B362" i="2"/>
  <c r="J362" i="2" s="1"/>
  <c r="E362" i="2"/>
  <c r="H362" i="2"/>
  <c r="C361" i="2"/>
  <c r="F361" i="2"/>
  <c r="I361" i="2"/>
  <c r="K361" i="2"/>
  <c r="C559" i="9" l="1"/>
  <c r="D559" i="9"/>
  <c r="F559" i="9"/>
  <c r="H559" i="9"/>
  <c r="G559" i="9"/>
  <c r="A561" i="9"/>
  <c r="B560" i="9"/>
  <c r="E560" i="9"/>
  <c r="H578" i="8"/>
  <c r="A579" i="8"/>
  <c r="B578" i="8"/>
  <c r="K578" i="8"/>
  <c r="E578" i="8"/>
  <c r="I577" i="8"/>
  <c r="J577" i="8"/>
  <c r="C577" i="8"/>
  <c r="D577" i="8"/>
  <c r="F577" i="8"/>
  <c r="G577" i="8"/>
  <c r="L577" i="8"/>
  <c r="N577" i="8"/>
  <c r="M577" i="8"/>
  <c r="E428" i="3"/>
  <c r="B428" i="3"/>
  <c r="A429" i="3"/>
  <c r="H427" i="3"/>
  <c r="D427" i="3"/>
  <c r="C427" i="3"/>
  <c r="G427" i="3"/>
  <c r="F427" i="3"/>
  <c r="D362" i="2"/>
  <c r="G362" i="2"/>
  <c r="I362" i="2"/>
  <c r="K362" i="2"/>
  <c r="C362" i="2"/>
  <c r="F362" i="2"/>
  <c r="E363" i="2"/>
  <c r="H363" i="2"/>
  <c r="A364" i="2"/>
  <c r="B363" i="2"/>
  <c r="J363" i="2" s="1"/>
  <c r="G560" i="9" l="1"/>
  <c r="H560" i="9"/>
  <c r="F560" i="9"/>
  <c r="B561" i="9"/>
  <c r="E561" i="9"/>
  <c r="A562" i="9"/>
  <c r="C560" i="9"/>
  <c r="D560" i="9"/>
  <c r="F578" i="8"/>
  <c r="G578" i="8"/>
  <c r="N578" i="8"/>
  <c r="I578" i="8"/>
  <c r="M578" i="8"/>
  <c r="C578" i="8"/>
  <c r="D578" i="8"/>
  <c r="L578" i="8"/>
  <c r="J578" i="8"/>
  <c r="A580" i="8"/>
  <c r="B579" i="8"/>
  <c r="E579" i="8"/>
  <c r="H579" i="8"/>
  <c r="K579" i="8"/>
  <c r="A430" i="3"/>
  <c r="B429" i="3"/>
  <c r="E429" i="3"/>
  <c r="D428" i="3"/>
  <c r="H428" i="3"/>
  <c r="C428" i="3"/>
  <c r="G428" i="3"/>
  <c r="F428" i="3"/>
  <c r="D363" i="2"/>
  <c r="G363" i="2"/>
  <c r="I363" i="2"/>
  <c r="K363" i="2"/>
  <c r="C363" i="2"/>
  <c r="F363" i="2"/>
  <c r="H364" i="2"/>
  <c r="B364" i="2"/>
  <c r="J364" i="2" s="1"/>
  <c r="A365" i="2"/>
  <c r="E364" i="2"/>
  <c r="F561" i="9" l="1"/>
  <c r="G561" i="9"/>
  <c r="H561" i="9"/>
  <c r="A563" i="9"/>
  <c r="B562" i="9"/>
  <c r="E562" i="9"/>
  <c r="C561" i="9"/>
  <c r="D561" i="9"/>
  <c r="L579" i="8"/>
  <c r="M579" i="8"/>
  <c r="N579" i="8"/>
  <c r="C579" i="8"/>
  <c r="F579" i="8"/>
  <c r="G579" i="8"/>
  <c r="J579" i="8"/>
  <c r="D579" i="8"/>
  <c r="I579" i="8"/>
  <c r="A581" i="8"/>
  <c r="E580" i="8"/>
  <c r="K580" i="8"/>
  <c r="B580" i="8"/>
  <c r="H580" i="8"/>
  <c r="D429" i="3"/>
  <c r="C429" i="3"/>
  <c r="H429" i="3"/>
  <c r="F429" i="3"/>
  <c r="G429" i="3"/>
  <c r="E430" i="3"/>
  <c r="A431" i="3"/>
  <c r="B430" i="3"/>
  <c r="D364" i="2"/>
  <c r="G364" i="2"/>
  <c r="F364" i="2"/>
  <c r="C364" i="2"/>
  <c r="K364" i="2"/>
  <c r="I364" i="2"/>
  <c r="A366" i="2"/>
  <c r="B365" i="2"/>
  <c r="J365" i="2" s="1"/>
  <c r="E365" i="2"/>
  <c r="H365" i="2"/>
  <c r="C562" i="9" l="1"/>
  <c r="D562" i="9"/>
  <c r="E563" i="9"/>
  <c r="A564" i="9"/>
  <c r="B563" i="9"/>
  <c r="F562" i="9"/>
  <c r="G562" i="9"/>
  <c r="H562" i="9"/>
  <c r="N580" i="8"/>
  <c r="D580" i="8"/>
  <c r="L580" i="8"/>
  <c r="M580" i="8"/>
  <c r="F580" i="8"/>
  <c r="G580" i="8"/>
  <c r="C580" i="8"/>
  <c r="I580" i="8"/>
  <c r="J580" i="8"/>
  <c r="B581" i="8"/>
  <c r="K581" i="8"/>
  <c r="H581" i="8"/>
  <c r="E581" i="8"/>
  <c r="A582" i="8"/>
  <c r="D430" i="3"/>
  <c r="C430" i="3"/>
  <c r="H430" i="3"/>
  <c r="E431" i="3"/>
  <c r="B431" i="3"/>
  <c r="A432" i="3"/>
  <c r="F430" i="3"/>
  <c r="G430" i="3"/>
  <c r="D365" i="2"/>
  <c r="G365" i="2"/>
  <c r="B366" i="2"/>
  <c r="J366" i="2" s="1"/>
  <c r="H366" i="2"/>
  <c r="E366" i="2"/>
  <c r="A367" i="2"/>
  <c r="I365" i="2"/>
  <c r="K365" i="2"/>
  <c r="C365" i="2"/>
  <c r="F365" i="2"/>
  <c r="D563" i="9" l="1"/>
  <c r="C563" i="9"/>
  <c r="A565" i="9"/>
  <c r="B564" i="9"/>
  <c r="E564" i="9"/>
  <c r="F563" i="9"/>
  <c r="G563" i="9"/>
  <c r="H563" i="9"/>
  <c r="B582" i="8"/>
  <c r="E582" i="8"/>
  <c r="A583" i="8"/>
  <c r="H582" i="8"/>
  <c r="K582" i="8"/>
  <c r="L581" i="8"/>
  <c r="M581" i="8"/>
  <c r="N581" i="8"/>
  <c r="C581" i="8"/>
  <c r="D581" i="8"/>
  <c r="F581" i="8"/>
  <c r="G581" i="8"/>
  <c r="I581" i="8"/>
  <c r="J581" i="8"/>
  <c r="F431" i="3"/>
  <c r="G431" i="3"/>
  <c r="E432" i="3"/>
  <c r="A433" i="3"/>
  <c r="B432" i="3"/>
  <c r="H431" i="3"/>
  <c r="D431" i="3"/>
  <c r="C431" i="3"/>
  <c r="D366" i="2"/>
  <c r="G366" i="2"/>
  <c r="B367" i="2"/>
  <c r="J367" i="2" s="1"/>
  <c r="E367" i="2"/>
  <c r="H367" i="2"/>
  <c r="A368" i="2"/>
  <c r="C366" i="2"/>
  <c r="K366" i="2"/>
  <c r="I366" i="2"/>
  <c r="F366" i="2"/>
  <c r="G564" i="9" l="1"/>
  <c r="H564" i="9"/>
  <c r="F564" i="9"/>
  <c r="C564" i="9"/>
  <c r="D564" i="9"/>
  <c r="B565" i="9"/>
  <c r="E565" i="9"/>
  <c r="A566" i="9"/>
  <c r="H583" i="8"/>
  <c r="B583" i="8"/>
  <c r="E583" i="8"/>
  <c r="K583" i="8"/>
  <c r="A584" i="8"/>
  <c r="C582" i="8"/>
  <c r="D582" i="8"/>
  <c r="F582" i="8"/>
  <c r="J582" i="8"/>
  <c r="L582" i="8"/>
  <c r="N582" i="8"/>
  <c r="M582" i="8"/>
  <c r="G582" i="8"/>
  <c r="I582" i="8"/>
  <c r="F432" i="3"/>
  <c r="G432" i="3"/>
  <c r="D432" i="3"/>
  <c r="C432" i="3"/>
  <c r="H432" i="3"/>
  <c r="E433" i="3"/>
  <c r="B433" i="3"/>
  <c r="A434" i="3"/>
  <c r="D367" i="2"/>
  <c r="G367" i="2"/>
  <c r="A369" i="2"/>
  <c r="B368" i="2"/>
  <c r="J368" i="2" s="1"/>
  <c r="H368" i="2"/>
  <c r="E368" i="2"/>
  <c r="C367" i="2"/>
  <c r="F367" i="2"/>
  <c r="K367" i="2"/>
  <c r="I367" i="2"/>
  <c r="A567" i="9" l="1"/>
  <c r="E566" i="9"/>
  <c r="B566" i="9"/>
  <c r="F565" i="9"/>
  <c r="G565" i="9"/>
  <c r="H565" i="9"/>
  <c r="C565" i="9"/>
  <c r="D565" i="9"/>
  <c r="H584" i="8"/>
  <c r="A585" i="8"/>
  <c r="E584" i="8"/>
  <c r="K584" i="8"/>
  <c r="B584" i="8"/>
  <c r="I583" i="8"/>
  <c r="J583" i="8"/>
  <c r="C583" i="8"/>
  <c r="D583" i="8"/>
  <c r="F583" i="8"/>
  <c r="G583" i="8"/>
  <c r="M583" i="8"/>
  <c r="N583" i="8"/>
  <c r="L583" i="8"/>
  <c r="E434" i="3"/>
  <c r="A435" i="3"/>
  <c r="B434" i="3"/>
  <c r="C433" i="3"/>
  <c r="H433" i="3"/>
  <c r="D433" i="3"/>
  <c r="F433" i="3"/>
  <c r="G433" i="3"/>
  <c r="D368" i="2"/>
  <c r="G368" i="2"/>
  <c r="K368" i="2"/>
  <c r="C368" i="2"/>
  <c r="F368" i="2"/>
  <c r="I368" i="2"/>
  <c r="B369" i="2"/>
  <c r="J369" i="2" s="1"/>
  <c r="E369" i="2"/>
  <c r="A370" i="2"/>
  <c r="H369" i="2"/>
  <c r="C566" i="9" l="1"/>
  <c r="D566" i="9"/>
  <c r="F566" i="9"/>
  <c r="G566" i="9"/>
  <c r="H566" i="9"/>
  <c r="A568" i="9"/>
  <c r="B567" i="9"/>
  <c r="E567" i="9"/>
  <c r="F584" i="8"/>
  <c r="G584" i="8"/>
  <c r="I584" i="8"/>
  <c r="L584" i="8"/>
  <c r="M584" i="8"/>
  <c r="N584" i="8"/>
  <c r="C584" i="8"/>
  <c r="D584" i="8"/>
  <c r="J584" i="8"/>
  <c r="E585" i="8"/>
  <c r="K585" i="8"/>
  <c r="A586" i="8"/>
  <c r="B585" i="8"/>
  <c r="H585" i="8"/>
  <c r="H434" i="3"/>
  <c r="D434" i="3"/>
  <c r="C434" i="3"/>
  <c r="E435" i="3"/>
  <c r="A436" i="3"/>
  <c r="B435" i="3"/>
  <c r="F434" i="3"/>
  <c r="G434" i="3"/>
  <c r="D369" i="2"/>
  <c r="G369" i="2"/>
  <c r="H370" i="2"/>
  <c r="B370" i="2"/>
  <c r="J370" i="2" s="1"/>
  <c r="A371" i="2"/>
  <c r="E370" i="2"/>
  <c r="C369" i="2"/>
  <c r="F369" i="2"/>
  <c r="K369" i="2"/>
  <c r="I369" i="2"/>
  <c r="H567" i="9" l="1"/>
  <c r="F567" i="9"/>
  <c r="G567" i="9"/>
  <c r="C567" i="9"/>
  <c r="D567" i="9"/>
  <c r="A569" i="9"/>
  <c r="E568" i="9"/>
  <c r="B568" i="9"/>
  <c r="L585" i="8"/>
  <c r="M585" i="8"/>
  <c r="C585" i="8"/>
  <c r="I585" i="8"/>
  <c r="F585" i="8"/>
  <c r="N585" i="8"/>
  <c r="D585" i="8"/>
  <c r="G585" i="8"/>
  <c r="J585" i="8"/>
  <c r="K586" i="8"/>
  <c r="B586" i="8"/>
  <c r="E586" i="8"/>
  <c r="H586" i="8"/>
  <c r="A587" i="8"/>
  <c r="A437" i="3"/>
  <c r="B436" i="3"/>
  <c r="E436" i="3"/>
  <c r="H435" i="3"/>
  <c r="D435" i="3"/>
  <c r="C435" i="3"/>
  <c r="F435" i="3"/>
  <c r="G435" i="3"/>
  <c r="D370" i="2"/>
  <c r="G370" i="2"/>
  <c r="A372" i="2"/>
  <c r="E371" i="2"/>
  <c r="B371" i="2"/>
  <c r="J371" i="2" s="1"/>
  <c r="H371" i="2"/>
  <c r="K370" i="2"/>
  <c r="F370" i="2"/>
  <c r="I370" i="2"/>
  <c r="C370" i="2"/>
  <c r="D568" i="9" l="1"/>
  <c r="C568" i="9"/>
  <c r="G568" i="9"/>
  <c r="H568" i="9"/>
  <c r="F568" i="9"/>
  <c r="B569" i="9"/>
  <c r="E569" i="9"/>
  <c r="A570" i="9"/>
  <c r="K587" i="8"/>
  <c r="A588" i="8"/>
  <c r="B587" i="8"/>
  <c r="H587" i="8"/>
  <c r="E587" i="8"/>
  <c r="J586" i="8"/>
  <c r="L586" i="8"/>
  <c r="M586" i="8"/>
  <c r="C586" i="8"/>
  <c r="D586" i="8"/>
  <c r="F586" i="8"/>
  <c r="G586" i="8"/>
  <c r="I586" i="8"/>
  <c r="N586" i="8"/>
  <c r="F436" i="3"/>
  <c r="G436" i="3"/>
  <c r="C436" i="3"/>
  <c r="D436" i="3"/>
  <c r="H436" i="3"/>
  <c r="E437" i="3"/>
  <c r="A438" i="3"/>
  <c r="B437" i="3"/>
  <c r="D371" i="2"/>
  <c r="G371" i="2"/>
  <c r="C371" i="2"/>
  <c r="I371" i="2"/>
  <c r="K371" i="2"/>
  <c r="F371" i="2"/>
  <c r="E372" i="2"/>
  <c r="B372" i="2"/>
  <c r="J372" i="2" s="1"/>
  <c r="H372" i="2"/>
  <c r="A373" i="2"/>
  <c r="B570" i="9" l="1"/>
  <c r="E570" i="9"/>
  <c r="A571" i="9"/>
  <c r="F569" i="9"/>
  <c r="G569" i="9"/>
  <c r="H569" i="9"/>
  <c r="C569" i="9"/>
  <c r="D569" i="9"/>
  <c r="I587" i="8"/>
  <c r="J587" i="8"/>
  <c r="L587" i="8"/>
  <c r="N587" i="8"/>
  <c r="M587" i="8"/>
  <c r="C587" i="8"/>
  <c r="F587" i="8"/>
  <c r="G587" i="8"/>
  <c r="D587" i="8"/>
  <c r="A589" i="8"/>
  <c r="K588" i="8"/>
  <c r="B588" i="8"/>
  <c r="H588" i="8"/>
  <c r="E588" i="8"/>
  <c r="E438" i="3"/>
  <c r="A439" i="3"/>
  <c r="B438" i="3"/>
  <c r="C437" i="3"/>
  <c r="H437" i="3"/>
  <c r="D437" i="3"/>
  <c r="F437" i="3"/>
  <c r="G437" i="3"/>
  <c r="D372" i="2"/>
  <c r="G372" i="2"/>
  <c r="A374" i="2"/>
  <c r="H373" i="2"/>
  <c r="E373" i="2"/>
  <c r="B373" i="2"/>
  <c r="J373" i="2" s="1"/>
  <c r="F372" i="2"/>
  <c r="K372" i="2"/>
  <c r="C372" i="2"/>
  <c r="I372" i="2"/>
  <c r="B571" i="9" l="1"/>
  <c r="E571" i="9"/>
  <c r="A572" i="9"/>
  <c r="F570" i="9"/>
  <c r="G570" i="9"/>
  <c r="H570" i="9"/>
  <c r="D570" i="9"/>
  <c r="C570" i="9"/>
  <c r="N588" i="8"/>
  <c r="J588" i="8"/>
  <c r="L588" i="8"/>
  <c r="I588" i="8"/>
  <c r="M588" i="8"/>
  <c r="C588" i="8"/>
  <c r="D588" i="8"/>
  <c r="F588" i="8"/>
  <c r="G588" i="8"/>
  <c r="B589" i="8"/>
  <c r="K589" i="8"/>
  <c r="E589" i="8"/>
  <c r="H589" i="8"/>
  <c r="A590" i="8"/>
  <c r="C438" i="3"/>
  <c r="H438" i="3"/>
  <c r="D438" i="3"/>
  <c r="E439" i="3"/>
  <c r="B439" i="3"/>
  <c r="A440" i="3"/>
  <c r="G438" i="3"/>
  <c r="F438" i="3"/>
  <c r="D373" i="2"/>
  <c r="G373" i="2"/>
  <c r="K373" i="2"/>
  <c r="I373" i="2"/>
  <c r="F373" i="2"/>
  <c r="C373" i="2"/>
  <c r="H374" i="2"/>
  <c r="A375" i="2"/>
  <c r="B374" i="2"/>
  <c r="J374" i="2" s="1"/>
  <c r="E374" i="2"/>
  <c r="A573" i="9" l="1"/>
  <c r="B572" i="9"/>
  <c r="E572" i="9"/>
  <c r="G571" i="9"/>
  <c r="F571" i="9"/>
  <c r="H571" i="9"/>
  <c r="D571" i="9"/>
  <c r="C571" i="9"/>
  <c r="H590" i="8"/>
  <c r="B590" i="8"/>
  <c r="E590" i="8"/>
  <c r="K590" i="8"/>
  <c r="A591" i="8"/>
  <c r="C589" i="8"/>
  <c r="G589" i="8"/>
  <c r="I589" i="8"/>
  <c r="M589" i="8"/>
  <c r="D589" i="8"/>
  <c r="F589" i="8"/>
  <c r="L589" i="8"/>
  <c r="N589" i="8"/>
  <c r="J589" i="8"/>
  <c r="E440" i="3"/>
  <c r="B440" i="3"/>
  <c r="A441" i="3"/>
  <c r="C439" i="3"/>
  <c r="H439" i="3"/>
  <c r="D439" i="3"/>
  <c r="F439" i="3"/>
  <c r="G439" i="3"/>
  <c r="D374" i="2"/>
  <c r="G374" i="2"/>
  <c r="I374" i="2"/>
  <c r="K374" i="2"/>
  <c r="C374" i="2"/>
  <c r="F374" i="2"/>
  <c r="E375" i="2"/>
  <c r="H375" i="2"/>
  <c r="A376" i="2"/>
  <c r="B375" i="2"/>
  <c r="J375" i="2" s="1"/>
  <c r="G572" i="9" l="1"/>
  <c r="H572" i="9"/>
  <c r="F572" i="9"/>
  <c r="C572" i="9"/>
  <c r="D572" i="9"/>
  <c r="B573" i="9"/>
  <c r="A574" i="9"/>
  <c r="E573" i="9"/>
  <c r="E591" i="8"/>
  <c r="H591" i="8"/>
  <c r="K591" i="8"/>
  <c r="A592" i="8"/>
  <c r="B591" i="8"/>
  <c r="F590" i="8"/>
  <c r="G590" i="8"/>
  <c r="I590" i="8"/>
  <c r="C590" i="8"/>
  <c r="M590" i="8"/>
  <c r="N590" i="8"/>
  <c r="D590" i="8"/>
  <c r="J590" i="8"/>
  <c r="L590" i="8"/>
  <c r="A442" i="3"/>
  <c r="B441" i="3"/>
  <c r="E441" i="3"/>
  <c r="D440" i="3"/>
  <c r="H440" i="3"/>
  <c r="C440" i="3"/>
  <c r="F440" i="3"/>
  <c r="G440" i="3"/>
  <c r="D375" i="2"/>
  <c r="G375" i="2"/>
  <c r="B376" i="2"/>
  <c r="J376" i="2" s="1"/>
  <c r="E376" i="2"/>
  <c r="H376" i="2"/>
  <c r="A377" i="2"/>
  <c r="C375" i="2"/>
  <c r="K375" i="2"/>
  <c r="F375" i="2"/>
  <c r="I375" i="2"/>
  <c r="H573" i="9" l="1"/>
  <c r="F573" i="9"/>
  <c r="G573" i="9"/>
  <c r="B574" i="9"/>
  <c r="E574" i="9"/>
  <c r="A575" i="9"/>
  <c r="C573" i="9"/>
  <c r="D573" i="9"/>
  <c r="D591" i="8"/>
  <c r="F591" i="8"/>
  <c r="G591" i="8"/>
  <c r="I591" i="8"/>
  <c r="J591" i="8"/>
  <c r="N591" i="8"/>
  <c r="C591" i="8"/>
  <c r="L591" i="8"/>
  <c r="M591" i="8"/>
  <c r="E592" i="8"/>
  <c r="K592" i="8"/>
  <c r="A593" i="8"/>
  <c r="H592" i="8"/>
  <c r="B592" i="8"/>
  <c r="F441" i="3"/>
  <c r="G441" i="3"/>
  <c r="H441" i="3"/>
  <c r="C441" i="3"/>
  <c r="D441" i="3"/>
  <c r="A443" i="3"/>
  <c r="E442" i="3"/>
  <c r="B442" i="3"/>
  <c r="D376" i="2"/>
  <c r="G376" i="2"/>
  <c r="H377" i="2"/>
  <c r="E377" i="2"/>
  <c r="B377" i="2"/>
  <c r="J377" i="2" s="1"/>
  <c r="A378" i="2"/>
  <c r="I376" i="2"/>
  <c r="C376" i="2"/>
  <c r="F376" i="2"/>
  <c r="K376" i="2"/>
  <c r="B575" i="9" l="1"/>
  <c r="E575" i="9"/>
  <c r="A576" i="9"/>
  <c r="F574" i="9"/>
  <c r="G574" i="9"/>
  <c r="H574" i="9"/>
  <c r="C574" i="9"/>
  <c r="D574" i="9"/>
  <c r="C592" i="8"/>
  <c r="I592" i="8"/>
  <c r="M592" i="8"/>
  <c r="N592" i="8"/>
  <c r="J592" i="8"/>
  <c r="L592" i="8"/>
  <c r="F592" i="8"/>
  <c r="D592" i="8"/>
  <c r="G592" i="8"/>
  <c r="H593" i="8"/>
  <c r="K593" i="8"/>
  <c r="E593" i="8"/>
  <c r="A594" i="8"/>
  <c r="B593" i="8"/>
  <c r="F442" i="3"/>
  <c r="G442" i="3"/>
  <c r="D442" i="3"/>
  <c r="H442" i="3"/>
  <c r="C442" i="3"/>
  <c r="B443" i="3"/>
  <c r="E443" i="3"/>
  <c r="A444" i="3"/>
  <c r="D377" i="2"/>
  <c r="G377" i="2"/>
  <c r="H378" i="2"/>
  <c r="A379" i="2"/>
  <c r="B378" i="2"/>
  <c r="J378" i="2" s="1"/>
  <c r="E378" i="2"/>
  <c r="I377" i="2"/>
  <c r="C377" i="2"/>
  <c r="F377" i="2"/>
  <c r="K377" i="2"/>
  <c r="A577" i="9" l="1"/>
  <c r="B576" i="9"/>
  <c r="E576" i="9"/>
  <c r="F575" i="9"/>
  <c r="G575" i="9"/>
  <c r="H575" i="9"/>
  <c r="C575" i="9"/>
  <c r="D575" i="9"/>
  <c r="I593" i="8"/>
  <c r="J593" i="8"/>
  <c r="C593" i="8"/>
  <c r="D593" i="8"/>
  <c r="F593" i="8"/>
  <c r="L593" i="8"/>
  <c r="M593" i="8"/>
  <c r="N593" i="8"/>
  <c r="G593" i="8"/>
  <c r="B594" i="8"/>
  <c r="K594" i="8"/>
  <c r="A595" i="8"/>
  <c r="E594" i="8"/>
  <c r="H594" i="8"/>
  <c r="E444" i="3"/>
  <c r="B444" i="3"/>
  <c r="A445" i="3"/>
  <c r="F443" i="3"/>
  <c r="G443" i="3"/>
  <c r="H443" i="3"/>
  <c r="D443" i="3"/>
  <c r="C443" i="3"/>
  <c r="D378" i="2"/>
  <c r="G378" i="2"/>
  <c r="F378" i="2"/>
  <c r="I378" i="2"/>
  <c r="K378" i="2"/>
  <c r="C378" i="2"/>
  <c r="B379" i="2"/>
  <c r="J379" i="2" s="1"/>
  <c r="E379" i="2"/>
  <c r="H379" i="2"/>
  <c r="A380" i="2"/>
  <c r="G576" i="9" l="1"/>
  <c r="H576" i="9"/>
  <c r="F576" i="9"/>
  <c r="C576" i="9"/>
  <c r="D576" i="9"/>
  <c r="B577" i="9"/>
  <c r="A578" i="9"/>
  <c r="E577" i="9"/>
  <c r="A596" i="8"/>
  <c r="B595" i="8"/>
  <c r="E595" i="8"/>
  <c r="K595" i="8"/>
  <c r="H595" i="8"/>
  <c r="C594" i="8"/>
  <c r="D594" i="8"/>
  <c r="M594" i="8"/>
  <c r="N594" i="8"/>
  <c r="F594" i="8"/>
  <c r="G594" i="8"/>
  <c r="L594" i="8"/>
  <c r="I594" i="8"/>
  <c r="J594" i="8"/>
  <c r="B445" i="3"/>
  <c r="A446" i="3"/>
  <c r="E445" i="3"/>
  <c r="D444" i="3"/>
  <c r="H444" i="3"/>
  <c r="C444" i="3"/>
  <c r="G444" i="3"/>
  <c r="F444" i="3"/>
  <c r="D379" i="2"/>
  <c r="G379" i="2"/>
  <c r="H380" i="2"/>
  <c r="B380" i="2"/>
  <c r="J380" i="2" s="1"/>
  <c r="E380" i="2"/>
  <c r="A381" i="2"/>
  <c r="I379" i="2"/>
  <c r="C379" i="2"/>
  <c r="F379" i="2"/>
  <c r="K379" i="2"/>
  <c r="G577" i="9" l="1"/>
  <c r="H577" i="9"/>
  <c r="F577" i="9"/>
  <c r="A579" i="9"/>
  <c r="E578" i="9"/>
  <c r="B578" i="9"/>
  <c r="C577" i="9"/>
  <c r="D577" i="9"/>
  <c r="L595" i="8"/>
  <c r="M595" i="8"/>
  <c r="N595" i="8"/>
  <c r="C595" i="8"/>
  <c r="G595" i="8"/>
  <c r="D595" i="8"/>
  <c r="F595" i="8"/>
  <c r="I595" i="8"/>
  <c r="J595" i="8"/>
  <c r="K596" i="8"/>
  <c r="E596" i="8"/>
  <c r="B596" i="8"/>
  <c r="A597" i="8"/>
  <c r="H596" i="8"/>
  <c r="G445" i="3"/>
  <c r="F445" i="3"/>
  <c r="B446" i="3"/>
  <c r="E446" i="3"/>
  <c r="A447" i="3"/>
  <c r="H445" i="3"/>
  <c r="D445" i="3"/>
  <c r="C445" i="3"/>
  <c r="D380" i="2"/>
  <c r="G380" i="2"/>
  <c r="B381" i="2"/>
  <c r="J381" i="2" s="1"/>
  <c r="E381" i="2"/>
  <c r="H381" i="2"/>
  <c r="A382" i="2"/>
  <c r="I380" i="2"/>
  <c r="K380" i="2"/>
  <c r="C380" i="2"/>
  <c r="F380" i="2"/>
  <c r="C578" i="9" l="1"/>
  <c r="D578" i="9"/>
  <c r="F578" i="9"/>
  <c r="G578" i="9"/>
  <c r="H578" i="9"/>
  <c r="B579" i="9"/>
  <c r="E579" i="9"/>
  <c r="A580" i="9"/>
  <c r="H597" i="8"/>
  <c r="A598" i="8"/>
  <c r="B597" i="8"/>
  <c r="K597" i="8"/>
  <c r="E597" i="8"/>
  <c r="J596" i="8"/>
  <c r="L596" i="8"/>
  <c r="D596" i="8"/>
  <c r="F596" i="8"/>
  <c r="G596" i="8"/>
  <c r="C596" i="8"/>
  <c r="I596" i="8"/>
  <c r="N596" i="8"/>
  <c r="M596" i="8"/>
  <c r="F446" i="3"/>
  <c r="G446" i="3"/>
  <c r="E447" i="3"/>
  <c r="B447" i="3"/>
  <c r="A448" i="3"/>
  <c r="H446" i="3"/>
  <c r="C446" i="3"/>
  <c r="D446" i="3"/>
  <c r="D381" i="2"/>
  <c r="G381" i="2"/>
  <c r="H382" i="2"/>
  <c r="B382" i="2"/>
  <c r="J382" i="2" s="1"/>
  <c r="E382" i="2"/>
  <c r="A383" i="2"/>
  <c r="I381" i="2"/>
  <c r="C381" i="2"/>
  <c r="K381" i="2"/>
  <c r="F381" i="2"/>
  <c r="A581" i="9" l="1"/>
  <c r="B580" i="9"/>
  <c r="E580" i="9"/>
  <c r="F579" i="9"/>
  <c r="H579" i="9"/>
  <c r="G579" i="9"/>
  <c r="C579" i="9"/>
  <c r="D579" i="9"/>
  <c r="C597" i="8"/>
  <c r="D597" i="8"/>
  <c r="G597" i="8"/>
  <c r="I597" i="8"/>
  <c r="J597" i="8"/>
  <c r="L597" i="8"/>
  <c r="N597" i="8"/>
  <c r="M597" i="8"/>
  <c r="F597" i="8"/>
  <c r="B598" i="8"/>
  <c r="E598" i="8"/>
  <c r="A599" i="8"/>
  <c r="H598" i="8"/>
  <c r="K598" i="8"/>
  <c r="F447" i="3"/>
  <c r="G447" i="3"/>
  <c r="B448" i="3"/>
  <c r="E448" i="3"/>
  <c r="A449" i="3"/>
  <c r="C447" i="3"/>
  <c r="D447" i="3"/>
  <c r="H447" i="3"/>
  <c r="D382" i="2"/>
  <c r="G382" i="2"/>
  <c r="H383" i="2"/>
  <c r="B383" i="2"/>
  <c r="J383" i="2" s="1"/>
  <c r="E383" i="2"/>
  <c r="A384" i="2"/>
  <c r="K382" i="2"/>
  <c r="C382" i="2"/>
  <c r="F382" i="2"/>
  <c r="I382" i="2"/>
  <c r="G580" i="9" l="1"/>
  <c r="H580" i="9"/>
  <c r="F580" i="9"/>
  <c r="C580" i="9"/>
  <c r="D580" i="9"/>
  <c r="B581" i="9"/>
  <c r="E581" i="9"/>
  <c r="A582" i="9"/>
  <c r="E599" i="8"/>
  <c r="B599" i="8"/>
  <c r="H599" i="8"/>
  <c r="K599" i="8"/>
  <c r="A600" i="8"/>
  <c r="C598" i="8"/>
  <c r="D598" i="8"/>
  <c r="F598" i="8"/>
  <c r="G598" i="8"/>
  <c r="I598" i="8"/>
  <c r="M598" i="8"/>
  <c r="J598" i="8"/>
  <c r="L598" i="8"/>
  <c r="N598" i="8"/>
  <c r="F448" i="3"/>
  <c r="G448" i="3"/>
  <c r="B449" i="3"/>
  <c r="A450" i="3"/>
  <c r="E449" i="3"/>
  <c r="H448" i="3"/>
  <c r="C448" i="3"/>
  <c r="D448" i="3"/>
  <c r="D383" i="2"/>
  <c r="G383" i="2"/>
  <c r="H384" i="2"/>
  <c r="B384" i="2"/>
  <c r="J384" i="2" s="1"/>
  <c r="E384" i="2"/>
  <c r="A385" i="2"/>
  <c r="F383" i="2"/>
  <c r="C383" i="2"/>
  <c r="I383" i="2"/>
  <c r="K383" i="2"/>
  <c r="B582" i="9" l="1"/>
  <c r="E582" i="9"/>
  <c r="A583" i="9"/>
  <c r="F581" i="9"/>
  <c r="G581" i="9"/>
  <c r="H581" i="9"/>
  <c r="C581" i="9"/>
  <c r="D581" i="9"/>
  <c r="H600" i="8"/>
  <c r="E600" i="8"/>
  <c r="B600" i="8"/>
  <c r="K600" i="8"/>
  <c r="A601" i="8"/>
  <c r="D599" i="8"/>
  <c r="F599" i="8"/>
  <c r="C599" i="8"/>
  <c r="G599" i="8"/>
  <c r="J599" i="8"/>
  <c r="L599" i="8"/>
  <c r="N599" i="8"/>
  <c r="I599" i="8"/>
  <c r="M599" i="8"/>
  <c r="E450" i="3"/>
  <c r="B450" i="3"/>
  <c r="A451" i="3"/>
  <c r="F449" i="3"/>
  <c r="G449" i="3"/>
  <c r="C449" i="3"/>
  <c r="D449" i="3"/>
  <c r="H449" i="3"/>
  <c r="D384" i="2"/>
  <c r="G384" i="2"/>
  <c r="H385" i="2"/>
  <c r="E385" i="2"/>
  <c r="B385" i="2"/>
  <c r="J385" i="2" s="1"/>
  <c r="A386" i="2"/>
  <c r="K384" i="2"/>
  <c r="C384" i="2"/>
  <c r="F384" i="2"/>
  <c r="I384" i="2"/>
  <c r="E583" i="9" l="1"/>
  <c r="A584" i="9"/>
  <c r="B583" i="9"/>
  <c r="G582" i="9"/>
  <c r="H582" i="9"/>
  <c r="F582" i="9"/>
  <c r="C582" i="9"/>
  <c r="D582" i="9"/>
  <c r="A602" i="8"/>
  <c r="H601" i="8"/>
  <c r="K601" i="8"/>
  <c r="B601" i="8"/>
  <c r="E601" i="8"/>
  <c r="F600" i="8"/>
  <c r="G600" i="8"/>
  <c r="I600" i="8"/>
  <c r="J600" i="8"/>
  <c r="L600" i="8"/>
  <c r="N600" i="8"/>
  <c r="M600" i="8"/>
  <c r="C600" i="8"/>
  <c r="D600" i="8"/>
  <c r="A452" i="3"/>
  <c r="B451" i="3"/>
  <c r="E451" i="3"/>
  <c r="C450" i="3"/>
  <c r="H450" i="3"/>
  <c r="D450" i="3"/>
  <c r="F450" i="3"/>
  <c r="G450" i="3"/>
  <c r="D385" i="2"/>
  <c r="G385" i="2"/>
  <c r="E386" i="2"/>
  <c r="H386" i="2"/>
  <c r="A387" i="2"/>
  <c r="B386" i="2"/>
  <c r="J386" i="2" s="1"/>
  <c r="C385" i="2"/>
  <c r="I385" i="2"/>
  <c r="K385" i="2"/>
  <c r="F385" i="2"/>
  <c r="D583" i="9" l="1"/>
  <c r="C583" i="9"/>
  <c r="A585" i="9"/>
  <c r="B584" i="9"/>
  <c r="E584" i="9"/>
  <c r="F583" i="9"/>
  <c r="G583" i="9"/>
  <c r="H583" i="9"/>
  <c r="L601" i="8"/>
  <c r="M601" i="8"/>
  <c r="N601" i="8"/>
  <c r="G601" i="8"/>
  <c r="I601" i="8"/>
  <c r="J601" i="8"/>
  <c r="D601" i="8"/>
  <c r="C601" i="8"/>
  <c r="F601" i="8"/>
  <c r="K602" i="8"/>
  <c r="B602" i="8"/>
  <c r="H602" i="8"/>
  <c r="A603" i="8"/>
  <c r="E602" i="8"/>
  <c r="F451" i="3"/>
  <c r="G451" i="3"/>
  <c r="D451" i="3"/>
  <c r="C451" i="3"/>
  <c r="H451" i="3"/>
  <c r="B452" i="3"/>
  <c r="A453" i="3"/>
  <c r="E452" i="3"/>
  <c r="D386" i="2"/>
  <c r="G386" i="2"/>
  <c r="K386" i="2"/>
  <c r="C386" i="2"/>
  <c r="I386" i="2"/>
  <c r="F386" i="2"/>
  <c r="A388" i="2"/>
  <c r="H387" i="2"/>
  <c r="B387" i="2"/>
  <c r="J387" i="2" s="1"/>
  <c r="E387" i="2"/>
  <c r="G584" i="9" l="1"/>
  <c r="H584" i="9"/>
  <c r="F584" i="9"/>
  <c r="C584" i="9"/>
  <c r="D584" i="9"/>
  <c r="B585" i="9"/>
  <c r="E585" i="9"/>
  <c r="A586" i="9"/>
  <c r="B603" i="8"/>
  <c r="A604" i="8"/>
  <c r="E603" i="8"/>
  <c r="H603" i="8"/>
  <c r="K603" i="8"/>
  <c r="J602" i="8"/>
  <c r="L602" i="8"/>
  <c r="M602" i="8"/>
  <c r="C602" i="8"/>
  <c r="D602" i="8"/>
  <c r="F602" i="8"/>
  <c r="G602" i="8"/>
  <c r="I602" i="8"/>
  <c r="N602" i="8"/>
  <c r="E453" i="3"/>
  <c r="B453" i="3"/>
  <c r="A454" i="3"/>
  <c r="F452" i="3"/>
  <c r="G452" i="3"/>
  <c r="H452" i="3"/>
  <c r="C452" i="3"/>
  <c r="D452" i="3"/>
  <c r="D387" i="2"/>
  <c r="G387" i="2"/>
  <c r="I387" i="2"/>
  <c r="K387" i="2"/>
  <c r="C387" i="2"/>
  <c r="F387" i="2"/>
  <c r="B388" i="2"/>
  <c r="J388" i="2" s="1"/>
  <c r="H388" i="2"/>
  <c r="A389" i="2"/>
  <c r="E388" i="2"/>
  <c r="B586" i="9" l="1"/>
  <c r="E586" i="9"/>
  <c r="F585" i="9"/>
  <c r="G585" i="9"/>
  <c r="H585" i="9"/>
  <c r="C585" i="9"/>
  <c r="D585" i="9"/>
  <c r="H604" i="8"/>
  <c r="A605" i="8"/>
  <c r="B604" i="8"/>
  <c r="E604" i="8"/>
  <c r="K604" i="8"/>
  <c r="F603" i="8"/>
  <c r="D603" i="8"/>
  <c r="G603" i="8"/>
  <c r="I603" i="8"/>
  <c r="M603" i="8"/>
  <c r="N603" i="8"/>
  <c r="L603" i="8"/>
  <c r="C603" i="8"/>
  <c r="J603" i="8"/>
  <c r="E454" i="3"/>
  <c r="A455" i="3"/>
  <c r="B454" i="3"/>
  <c r="C453" i="3"/>
  <c r="D453" i="3"/>
  <c r="H453" i="3"/>
  <c r="F453" i="3"/>
  <c r="G453" i="3"/>
  <c r="D388" i="2"/>
  <c r="G388" i="2"/>
  <c r="B389" i="2"/>
  <c r="J389" i="2" s="1"/>
  <c r="H389" i="2"/>
  <c r="E389" i="2"/>
  <c r="A390" i="2"/>
  <c r="C388" i="2"/>
  <c r="I388" i="2"/>
  <c r="K388" i="2"/>
  <c r="F388" i="2"/>
  <c r="H586" i="9" l="1"/>
  <c r="F586" i="9"/>
  <c r="G586" i="9"/>
  <c r="D586" i="9"/>
  <c r="C586" i="9"/>
  <c r="N604" i="8"/>
  <c r="F604" i="8"/>
  <c r="G604" i="8"/>
  <c r="L604" i="8"/>
  <c r="M604" i="8"/>
  <c r="C604" i="8"/>
  <c r="D604" i="8"/>
  <c r="I604" i="8"/>
  <c r="J604" i="8"/>
  <c r="B605" i="8"/>
  <c r="A606" i="8"/>
  <c r="E605" i="8"/>
  <c r="H605" i="8"/>
  <c r="K605" i="8"/>
  <c r="H454" i="3"/>
  <c r="C454" i="3"/>
  <c r="D454" i="3"/>
  <c r="E455" i="3"/>
  <c r="B455" i="3"/>
  <c r="A456" i="3"/>
  <c r="F454" i="3"/>
  <c r="G454" i="3"/>
  <c r="D389" i="2"/>
  <c r="G389" i="2"/>
  <c r="A391" i="2"/>
  <c r="H390" i="2"/>
  <c r="E390" i="2"/>
  <c r="B390" i="2"/>
  <c r="J390" i="2" s="1"/>
  <c r="F389" i="2"/>
  <c r="C389" i="2"/>
  <c r="K389" i="2"/>
  <c r="I389" i="2"/>
  <c r="E7" i="29" a="1"/>
  <c r="E7" i="29" l="1"/>
  <c r="E606" i="8"/>
  <c r="B606" i="8"/>
  <c r="K606" i="8"/>
  <c r="A607" i="8"/>
  <c r="H606" i="8"/>
  <c r="C605" i="8"/>
  <c r="D605" i="8"/>
  <c r="F605" i="8"/>
  <c r="G605" i="8"/>
  <c r="J605" i="8"/>
  <c r="L605" i="8"/>
  <c r="I605" i="8"/>
  <c r="M605" i="8"/>
  <c r="N605" i="8"/>
  <c r="E456" i="3"/>
  <c r="B456" i="3"/>
  <c r="A457" i="3"/>
  <c r="H455" i="3"/>
  <c r="D455" i="3"/>
  <c r="C455" i="3"/>
  <c r="F455" i="3"/>
  <c r="G455" i="3"/>
  <c r="D390" i="2"/>
  <c r="G390" i="2"/>
  <c r="I390" i="2"/>
  <c r="F390" i="2"/>
  <c r="C390" i="2"/>
  <c r="K390" i="2"/>
  <c r="B391" i="2"/>
  <c r="J391" i="2" s="1"/>
  <c r="A392" i="2"/>
  <c r="E391" i="2"/>
  <c r="H391" i="2"/>
  <c r="K607" i="8" l="1"/>
  <c r="B607" i="8"/>
  <c r="E607" i="8"/>
  <c r="H607" i="8"/>
  <c r="A608" i="8"/>
  <c r="L606" i="8"/>
  <c r="M606" i="8"/>
  <c r="N606" i="8"/>
  <c r="C606" i="8"/>
  <c r="G606" i="8"/>
  <c r="I606" i="8"/>
  <c r="F606" i="8"/>
  <c r="J606" i="8"/>
  <c r="D606" i="8"/>
  <c r="E457" i="3"/>
  <c r="B457" i="3"/>
  <c r="A458" i="3"/>
  <c r="C456" i="3"/>
  <c r="D456" i="3"/>
  <c r="H456" i="3"/>
  <c r="G456" i="3"/>
  <c r="F456" i="3"/>
  <c r="D391" i="2"/>
  <c r="G391" i="2"/>
  <c r="C391" i="2"/>
  <c r="F391" i="2"/>
  <c r="K391" i="2"/>
  <c r="I391" i="2"/>
  <c r="E392" i="2"/>
  <c r="B392" i="2"/>
  <c r="J392" i="2" s="1"/>
  <c r="H392" i="2"/>
  <c r="A393" i="2"/>
  <c r="E608" i="8" l="1"/>
  <c r="H608" i="8"/>
  <c r="K608" i="8"/>
  <c r="A609" i="8"/>
  <c r="B608" i="8"/>
  <c r="D607" i="8"/>
  <c r="F607" i="8"/>
  <c r="I607" i="8"/>
  <c r="J607" i="8"/>
  <c r="L607" i="8"/>
  <c r="C607" i="8"/>
  <c r="N607" i="8"/>
  <c r="M607" i="8"/>
  <c r="G607" i="8"/>
  <c r="E458" i="3"/>
  <c r="A459" i="3"/>
  <c r="B458" i="3"/>
  <c r="D457" i="3"/>
  <c r="C457" i="3"/>
  <c r="H457" i="3"/>
  <c r="F457" i="3"/>
  <c r="G457" i="3"/>
  <c r="D392" i="2"/>
  <c r="G392" i="2"/>
  <c r="B393" i="2"/>
  <c r="J393" i="2" s="1"/>
  <c r="E393" i="2"/>
  <c r="H393" i="2"/>
  <c r="A394" i="2"/>
  <c r="C392" i="2"/>
  <c r="F392" i="2"/>
  <c r="I392" i="2"/>
  <c r="K392" i="2"/>
  <c r="J608" i="8" l="1"/>
  <c r="D608" i="8"/>
  <c r="F608" i="8"/>
  <c r="G608" i="8"/>
  <c r="M608" i="8"/>
  <c r="L608" i="8"/>
  <c r="N608" i="8"/>
  <c r="C608" i="8"/>
  <c r="I608" i="8"/>
  <c r="H609" i="8"/>
  <c r="E609" i="8"/>
  <c r="K609" i="8"/>
  <c r="B609" i="8"/>
  <c r="A610" i="8"/>
  <c r="D458" i="3"/>
  <c r="C458" i="3"/>
  <c r="H458" i="3"/>
  <c r="A460" i="3"/>
  <c r="B459" i="3"/>
  <c r="E459" i="3"/>
  <c r="F458" i="3"/>
  <c r="G458" i="3"/>
  <c r="D393" i="2"/>
  <c r="G393" i="2"/>
  <c r="B394" i="2"/>
  <c r="J394" i="2" s="1"/>
  <c r="H394" i="2"/>
  <c r="E394" i="2"/>
  <c r="A395" i="2"/>
  <c r="K393" i="2"/>
  <c r="F393" i="2"/>
  <c r="I393" i="2"/>
  <c r="C393" i="2"/>
  <c r="E610" i="8" l="1"/>
  <c r="H610" i="8"/>
  <c r="K610" i="8"/>
  <c r="A611" i="8"/>
  <c r="B610" i="8"/>
  <c r="D609" i="8"/>
  <c r="F609" i="8"/>
  <c r="C609" i="8"/>
  <c r="I609" i="8"/>
  <c r="M609" i="8"/>
  <c r="G609" i="8"/>
  <c r="J609" i="8"/>
  <c r="L609" i="8"/>
  <c r="N609" i="8"/>
  <c r="G459" i="3"/>
  <c r="F459" i="3"/>
  <c r="H459" i="3"/>
  <c r="D459" i="3"/>
  <c r="C459" i="3"/>
  <c r="E460" i="3"/>
  <c r="A461" i="3"/>
  <c r="B460" i="3"/>
  <c r="D394" i="2"/>
  <c r="G394" i="2"/>
  <c r="B395" i="2"/>
  <c r="J395" i="2" s="1"/>
  <c r="E395" i="2"/>
  <c r="H395" i="2"/>
  <c r="A396" i="2"/>
  <c r="C394" i="2"/>
  <c r="K394" i="2"/>
  <c r="F394" i="2"/>
  <c r="I394" i="2"/>
  <c r="C610" i="8" l="1"/>
  <c r="D610" i="8"/>
  <c r="F610" i="8"/>
  <c r="G610" i="8"/>
  <c r="I610" i="8"/>
  <c r="M610" i="8"/>
  <c r="J610" i="8"/>
  <c r="N610" i="8"/>
  <c r="L610" i="8"/>
  <c r="K611" i="8"/>
  <c r="E611" i="8"/>
  <c r="H611" i="8"/>
  <c r="A612" i="8"/>
  <c r="B611" i="8"/>
  <c r="H460" i="3"/>
  <c r="C460" i="3"/>
  <c r="D460" i="3"/>
  <c r="E461" i="3"/>
  <c r="A462" i="3"/>
  <c r="B461" i="3"/>
  <c r="F460" i="3"/>
  <c r="G460" i="3"/>
  <c r="D395" i="2"/>
  <c r="G395" i="2"/>
  <c r="A397" i="2"/>
  <c r="B396" i="2"/>
  <c r="J396" i="2" s="1"/>
  <c r="E396" i="2"/>
  <c r="H396" i="2"/>
  <c r="C395" i="2"/>
  <c r="I395" i="2"/>
  <c r="F395" i="2"/>
  <c r="K395" i="2"/>
  <c r="I611" i="8" l="1"/>
  <c r="J611" i="8"/>
  <c r="D611" i="8"/>
  <c r="C611" i="8"/>
  <c r="F611" i="8"/>
  <c r="G611" i="8"/>
  <c r="M611" i="8"/>
  <c r="N611" i="8"/>
  <c r="L611" i="8"/>
  <c r="K612" i="8"/>
  <c r="E612" i="8"/>
  <c r="A613" i="8"/>
  <c r="B612" i="8"/>
  <c r="H612" i="8"/>
  <c r="F461" i="3"/>
  <c r="G461" i="3"/>
  <c r="H461" i="3"/>
  <c r="D461" i="3"/>
  <c r="C461" i="3"/>
  <c r="E462" i="3"/>
  <c r="A463" i="3"/>
  <c r="B462" i="3"/>
  <c r="D396" i="2"/>
  <c r="G396" i="2"/>
  <c r="C396" i="2"/>
  <c r="K396" i="2"/>
  <c r="F396" i="2"/>
  <c r="I396" i="2"/>
  <c r="A398" i="2"/>
  <c r="E397" i="2"/>
  <c r="H397" i="2"/>
  <c r="B397" i="2"/>
  <c r="J397" i="2" s="1"/>
  <c r="J612" i="8" l="1"/>
  <c r="L612" i="8"/>
  <c r="M612" i="8"/>
  <c r="G612" i="8"/>
  <c r="I612" i="8"/>
  <c r="C612" i="8"/>
  <c r="D612" i="8"/>
  <c r="F612" i="8"/>
  <c r="N612" i="8"/>
  <c r="A614" i="8"/>
  <c r="K613" i="8"/>
  <c r="H613" i="8"/>
  <c r="B613" i="8"/>
  <c r="E613" i="8"/>
  <c r="C462" i="3"/>
  <c r="H462" i="3"/>
  <c r="D462" i="3"/>
  <c r="E463" i="3"/>
  <c r="B463" i="3"/>
  <c r="A464" i="3"/>
  <c r="G462" i="3"/>
  <c r="F462" i="3"/>
  <c r="D397" i="2"/>
  <c r="G397" i="2"/>
  <c r="C397" i="2"/>
  <c r="K397" i="2"/>
  <c r="F397" i="2"/>
  <c r="I397" i="2"/>
  <c r="B398" i="2"/>
  <c r="J398" i="2" s="1"/>
  <c r="E398" i="2"/>
  <c r="A399" i="2"/>
  <c r="H398" i="2"/>
  <c r="M613" i="8" l="1"/>
  <c r="N613" i="8"/>
  <c r="F613" i="8"/>
  <c r="G613" i="8"/>
  <c r="I613" i="8"/>
  <c r="J613" i="8"/>
  <c r="L613" i="8"/>
  <c r="C613" i="8"/>
  <c r="D613" i="8"/>
  <c r="E614" i="8"/>
  <c r="H614" i="8"/>
  <c r="K614" i="8"/>
  <c r="B614" i="8"/>
  <c r="A615" i="8"/>
  <c r="E464" i="3"/>
  <c r="B464" i="3"/>
  <c r="A465" i="3"/>
  <c r="H463" i="3"/>
  <c r="D463" i="3"/>
  <c r="C463" i="3"/>
  <c r="F463" i="3"/>
  <c r="G463" i="3"/>
  <c r="D398" i="2"/>
  <c r="G398" i="2"/>
  <c r="A400" i="2"/>
  <c r="B399" i="2"/>
  <c r="J399" i="2" s="1"/>
  <c r="H399" i="2"/>
  <c r="E399" i="2"/>
  <c r="C398" i="2"/>
  <c r="F398" i="2"/>
  <c r="K398" i="2"/>
  <c r="I398" i="2"/>
  <c r="E615" i="8" l="1"/>
  <c r="K615" i="8"/>
  <c r="H615" i="8"/>
  <c r="A616" i="8"/>
  <c r="B615" i="8"/>
  <c r="F614" i="8"/>
  <c r="G614" i="8"/>
  <c r="I614" i="8"/>
  <c r="M614" i="8"/>
  <c r="L614" i="8"/>
  <c r="N614" i="8"/>
  <c r="C614" i="8"/>
  <c r="D614" i="8"/>
  <c r="J614" i="8"/>
  <c r="E465" i="3"/>
  <c r="B465" i="3"/>
  <c r="A466" i="3"/>
  <c r="H464" i="3"/>
  <c r="C464" i="3"/>
  <c r="D464" i="3"/>
  <c r="F464" i="3"/>
  <c r="G464" i="3"/>
  <c r="D399" i="2"/>
  <c r="G399" i="2"/>
  <c r="C399" i="2"/>
  <c r="F399" i="2"/>
  <c r="K399" i="2"/>
  <c r="I399" i="2"/>
  <c r="B400" i="2"/>
  <c r="J400" i="2" s="1"/>
  <c r="E400" i="2"/>
  <c r="H400" i="2"/>
  <c r="A401" i="2"/>
  <c r="C615" i="8" l="1"/>
  <c r="D615" i="8"/>
  <c r="F615" i="8"/>
  <c r="G615" i="8"/>
  <c r="I615" i="8"/>
  <c r="M615" i="8"/>
  <c r="L615" i="8"/>
  <c r="J615" i="8"/>
  <c r="N615" i="8"/>
  <c r="E616" i="8"/>
  <c r="B616" i="8"/>
  <c r="H616" i="8"/>
  <c r="K616" i="8"/>
  <c r="A617" i="8"/>
  <c r="E466" i="3"/>
  <c r="A467" i="3"/>
  <c r="B466" i="3"/>
  <c r="D465" i="3"/>
  <c r="H465" i="3"/>
  <c r="C465" i="3"/>
  <c r="F465" i="3"/>
  <c r="G465" i="3"/>
  <c r="D400" i="2"/>
  <c r="G400" i="2"/>
  <c r="B401" i="2"/>
  <c r="J401" i="2" s="1"/>
  <c r="H401" i="2"/>
  <c r="A402" i="2"/>
  <c r="E401" i="2"/>
  <c r="K400" i="2"/>
  <c r="I400" i="2"/>
  <c r="C400" i="2"/>
  <c r="F400" i="2"/>
  <c r="K617" i="8" l="1"/>
  <c r="E617" i="8"/>
  <c r="A618" i="8"/>
  <c r="B617" i="8"/>
  <c r="H617" i="8"/>
  <c r="C616" i="8"/>
  <c r="D616" i="8"/>
  <c r="G616" i="8"/>
  <c r="J616" i="8"/>
  <c r="I616" i="8"/>
  <c r="F616" i="8"/>
  <c r="N616" i="8"/>
  <c r="L616" i="8"/>
  <c r="M616" i="8"/>
  <c r="D466" i="3"/>
  <c r="C466" i="3"/>
  <c r="H466" i="3"/>
  <c r="E467" i="3"/>
  <c r="A468" i="3"/>
  <c r="B467" i="3"/>
  <c r="G466" i="3"/>
  <c r="F466" i="3"/>
  <c r="D401" i="2"/>
  <c r="G401" i="2"/>
  <c r="A403" i="2"/>
  <c r="H402" i="2"/>
  <c r="E402" i="2"/>
  <c r="B402" i="2"/>
  <c r="J402" i="2" s="1"/>
  <c r="F401" i="2"/>
  <c r="I401" i="2"/>
  <c r="C401" i="2"/>
  <c r="K401" i="2"/>
  <c r="J617" i="8" l="1"/>
  <c r="L617" i="8"/>
  <c r="M617" i="8"/>
  <c r="C617" i="8"/>
  <c r="D617" i="8"/>
  <c r="F617" i="8"/>
  <c r="G617" i="8"/>
  <c r="I617" i="8"/>
  <c r="N617" i="8"/>
  <c r="H618" i="8"/>
  <c r="E618" i="8"/>
  <c r="A619" i="8"/>
  <c r="B618" i="8"/>
  <c r="K618" i="8"/>
  <c r="H467" i="3"/>
  <c r="D467" i="3"/>
  <c r="C467" i="3"/>
  <c r="A469" i="3"/>
  <c r="B468" i="3"/>
  <c r="E468" i="3"/>
  <c r="F467" i="3"/>
  <c r="G467" i="3"/>
  <c r="D402" i="2"/>
  <c r="G402" i="2"/>
  <c r="I402" i="2"/>
  <c r="K402" i="2"/>
  <c r="C402" i="2"/>
  <c r="F402" i="2"/>
  <c r="A404" i="2"/>
  <c r="E403" i="2"/>
  <c r="B403" i="2"/>
  <c r="J403" i="2" s="1"/>
  <c r="H403" i="2"/>
  <c r="G618" i="8" l="1"/>
  <c r="I618" i="8"/>
  <c r="N618" i="8"/>
  <c r="J618" i="8"/>
  <c r="L618" i="8"/>
  <c r="C618" i="8"/>
  <c r="D618" i="8"/>
  <c r="F618" i="8"/>
  <c r="M618" i="8"/>
  <c r="A620" i="8"/>
  <c r="B619" i="8"/>
  <c r="H619" i="8"/>
  <c r="K619" i="8"/>
  <c r="E619" i="8"/>
  <c r="F468" i="3"/>
  <c r="G468" i="3"/>
  <c r="D468" i="3"/>
  <c r="H468" i="3"/>
  <c r="C468" i="3"/>
  <c r="E469" i="3"/>
  <c r="A470" i="3"/>
  <c r="B469" i="3"/>
  <c r="D403" i="2"/>
  <c r="G403" i="2"/>
  <c r="C403" i="2"/>
  <c r="F403" i="2"/>
  <c r="I403" i="2"/>
  <c r="K403" i="2"/>
  <c r="B404" i="2"/>
  <c r="J404" i="2" s="1"/>
  <c r="H404" i="2"/>
  <c r="E404" i="2"/>
  <c r="A405" i="2"/>
  <c r="F619" i="8" l="1"/>
  <c r="G619" i="8"/>
  <c r="J619" i="8"/>
  <c r="L619" i="8"/>
  <c r="N619" i="8"/>
  <c r="I619" i="8"/>
  <c r="M619" i="8"/>
  <c r="C619" i="8"/>
  <c r="D619" i="8"/>
  <c r="K620" i="8"/>
  <c r="E620" i="8"/>
  <c r="B620" i="8"/>
  <c r="H620" i="8"/>
  <c r="A621" i="8"/>
  <c r="F469" i="3"/>
  <c r="G469" i="3"/>
  <c r="C469" i="3"/>
  <c r="H469" i="3"/>
  <c r="D469" i="3"/>
  <c r="E470" i="3"/>
  <c r="A471" i="3"/>
  <c r="B470" i="3"/>
  <c r="D404" i="2"/>
  <c r="G404" i="2"/>
  <c r="B405" i="2"/>
  <c r="J405" i="2" s="1"/>
  <c r="H405" i="2"/>
  <c r="E405" i="2"/>
  <c r="A406" i="2"/>
  <c r="K404" i="2"/>
  <c r="C404" i="2"/>
  <c r="I404" i="2"/>
  <c r="F404" i="2"/>
  <c r="B621" i="8" l="1"/>
  <c r="K621" i="8"/>
  <c r="H621" i="8"/>
  <c r="A622" i="8"/>
  <c r="E621" i="8"/>
  <c r="L620" i="8"/>
  <c r="M620" i="8"/>
  <c r="C620" i="8"/>
  <c r="D620" i="8"/>
  <c r="F620" i="8"/>
  <c r="G620" i="8"/>
  <c r="I620" i="8"/>
  <c r="N620" i="8"/>
  <c r="J620" i="8"/>
  <c r="C470" i="3"/>
  <c r="D470" i="3"/>
  <c r="H470" i="3"/>
  <c r="E471" i="3"/>
  <c r="B471" i="3"/>
  <c r="A472" i="3"/>
  <c r="F470" i="3"/>
  <c r="G470" i="3"/>
  <c r="D405" i="2"/>
  <c r="G405" i="2"/>
  <c r="A407" i="2"/>
  <c r="E406" i="2"/>
  <c r="H406" i="2"/>
  <c r="B406" i="2"/>
  <c r="J406" i="2" s="1"/>
  <c r="C405" i="2"/>
  <c r="K405" i="2"/>
  <c r="F405" i="2"/>
  <c r="I405" i="2"/>
  <c r="A623" i="8" l="1"/>
  <c r="K622" i="8"/>
  <c r="E622" i="8"/>
  <c r="H622" i="8"/>
  <c r="B622" i="8"/>
  <c r="G621" i="8"/>
  <c r="F621" i="8"/>
  <c r="I621" i="8"/>
  <c r="M621" i="8"/>
  <c r="C621" i="8"/>
  <c r="D621" i="8"/>
  <c r="J621" i="8"/>
  <c r="L621" i="8"/>
  <c r="N621" i="8"/>
  <c r="H471" i="3"/>
  <c r="C471" i="3"/>
  <c r="D471" i="3"/>
  <c r="B472" i="3"/>
  <c r="E472" i="3"/>
  <c r="A473" i="3"/>
  <c r="G471" i="3"/>
  <c r="F471" i="3"/>
  <c r="D406" i="2"/>
  <c r="G406" i="2"/>
  <c r="I406" i="2"/>
  <c r="K406" i="2"/>
  <c r="F406" i="2"/>
  <c r="C406" i="2"/>
  <c r="E407" i="2"/>
  <c r="H407" i="2"/>
  <c r="A408" i="2"/>
  <c r="B407" i="2"/>
  <c r="J407" i="2" s="1"/>
  <c r="J622" i="8" l="1"/>
  <c r="L622" i="8"/>
  <c r="M622" i="8"/>
  <c r="F622" i="8"/>
  <c r="G622" i="8"/>
  <c r="I622" i="8"/>
  <c r="N622" i="8"/>
  <c r="D622" i="8"/>
  <c r="C622" i="8"/>
  <c r="B623" i="8"/>
  <c r="H623" i="8"/>
  <c r="A624" i="8"/>
  <c r="E623" i="8"/>
  <c r="K623" i="8"/>
  <c r="E473" i="3"/>
  <c r="A474" i="3"/>
  <c r="B473" i="3"/>
  <c r="F472" i="3"/>
  <c r="G472" i="3"/>
  <c r="H472" i="3"/>
  <c r="C472" i="3"/>
  <c r="D472" i="3"/>
  <c r="D407" i="2"/>
  <c r="G407" i="2"/>
  <c r="A409" i="2"/>
  <c r="B408" i="2"/>
  <c r="J408" i="2" s="1"/>
  <c r="E408" i="2"/>
  <c r="H408" i="2"/>
  <c r="K407" i="2"/>
  <c r="C407" i="2"/>
  <c r="F407" i="2"/>
  <c r="I407" i="2"/>
  <c r="E624" i="8" l="1"/>
  <c r="K624" i="8"/>
  <c r="B624" i="8"/>
  <c r="H624" i="8"/>
  <c r="A625" i="8"/>
  <c r="C623" i="8"/>
  <c r="N623" i="8"/>
  <c r="F623" i="8"/>
  <c r="G623" i="8"/>
  <c r="I623" i="8"/>
  <c r="J623" i="8"/>
  <c r="L623" i="8"/>
  <c r="D623" i="8"/>
  <c r="M623" i="8"/>
  <c r="C473" i="3"/>
  <c r="D473" i="3"/>
  <c r="H473" i="3"/>
  <c r="B474" i="3"/>
  <c r="A475" i="3"/>
  <c r="E474" i="3"/>
  <c r="F473" i="3"/>
  <c r="G473" i="3"/>
  <c r="D408" i="2"/>
  <c r="G408" i="2"/>
  <c r="C408" i="2"/>
  <c r="F408" i="2"/>
  <c r="K408" i="2"/>
  <c r="I408" i="2"/>
  <c r="H409" i="2"/>
  <c r="E409" i="2"/>
  <c r="A410" i="2"/>
  <c r="B409" i="2"/>
  <c r="J409" i="2" s="1"/>
  <c r="E625" i="8" l="1"/>
  <c r="H625" i="8"/>
  <c r="K625" i="8"/>
  <c r="B625" i="8"/>
  <c r="A626" i="8"/>
  <c r="G624" i="8"/>
  <c r="I624" i="8"/>
  <c r="C624" i="8"/>
  <c r="D624" i="8"/>
  <c r="L624" i="8"/>
  <c r="N624" i="8"/>
  <c r="F624" i="8"/>
  <c r="J624" i="8"/>
  <c r="M624" i="8"/>
  <c r="G474" i="3"/>
  <c r="F474" i="3"/>
  <c r="E475" i="3"/>
  <c r="B475" i="3"/>
  <c r="A476" i="3"/>
  <c r="C474" i="3"/>
  <c r="H474" i="3"/>
  <c r="D474" i="3"/>
  <c r="D409" i="2"/>
  <c r="G409" i="2"/>
  <c r="B410" i="2"/>
  <c r="J410" i="2" s="1"/>
  <c r="E410" i="2"/>
  <c r="H410" i="2"/>
  <c r="A411" i="2"/>
  <c r="I409" i="2"/>
  <c r="C409" i="2"/>
  <c r="F409" i="2"/>
  <c r="K409" i="2"/>
  <c r="E626" i="8" l="1"/>
  <c r="H626" i="8"/>
  <c r="K626" i="8"/>
  <c r="A627" i="8"/>
  <c r="B626" i="8"/>
  <c r="F625" i="8"/>
  <c r="G625" i="8"/>
  <c r="C625" i="8"/>
  <c r="D625" i="8"/>
  <c r="I625" i="8"/>
  <c r="J625" i="8"/>
  <c r="L625" i="8"/>
  <c r="M625" i="8"/>
  <c r="N625" i="8"/>
  <c r="H475" i="3"/>
  <c r="D475" i="3"/>
  <c r="C475" i="3"/>
  <c r="E476" i="3"/>
  <c r="A477" i="3"/>
  <c r="B476" i="3"/>
  <c r="F475" i="3"/>
  <c r="G475" i="3"/>
  <c r="D410" i="2"/>
  <c r="G410" i="2"/>
  <c r="H411" i="2"/>
  <c r="B411" i="2"/>
  <c r="J411" i="2" s="1"/>
  <c r="E411" i="2"/>
  <c r="A412" i="2"/>
  <c r="C410" i="2"/>
  <c r="F410" i="2"/>
  <c r="I410" i="2"/>
  <c r="K410" i="2"/>
  <c r="G626" i="8" l="1"/>
  <c r="D626" i="8"/>
  <c r="F626" i="8"/>
  <c r="I626" i="8"/>
  <c r="M626" i="8"/>
  <c r="N626" i="8"/>
  <c r="C626" i="8"/>
  <c r="J626" i="8"/>
  <c r="L626" i="8"/>
  <c r="K627" i="8"/>
  <c r="A628" i="8"/>
  <c r="E627" i="8"/>
  <c r="B627" i="8"/>
  <c r="H627" i="8"/>
  <c r="C476" i="3"/>
  <c r="H476" i="3"/>
  <c r="D476" i="3"/>
  <c r="A478" i="3"/>
  <c r="E477" i="3"/>
  <c r="B477" i="3"/>
  <c r="F476" i="3"/>
  <c r="G476" i="3"/>
  <c r="D411" i="2"/>
  <c r="G411" i="2"/>
  <c r="E412" i="2"/>
  <c r="B412" i="2"/>
  <c r="J412" i="2" s="1"/>
  <c r="A413" i="2"/>
  <c r="H412" i="2"/>
  <c r="K411" i="2"/>
  <c r="C411" i="2"/>
  <c r="F411" i="2"/>
  <c r="I411" i="2"/>
  <c r="I627" i="8" l="1"/>
  <c r="J627" i="8"/>
  <c r="M627" i="8"/>
  <c r="N627" i="8"/>
  <c r="C627" i="8"/>
  <c r="G627" i="8"/>
  <c r="L627" i="8"/>
  <c r="D627" i="8"/>
  <c r="F627" i="8"/>
  <c r="B628" i="8"/>
  <c r="H628" i="8"/>
  <c r="A629" i="8"/>
  <c r="E628" i="8"/>
  <c r="K628" i="8"/>
  <c r="C477" i="3"/>
  <c r="H477" i="3"/>
  <c r="D477" i="3"/>
  <c r="G477" i="3"/>
  <c r="F477" i="3"/>
  <c r="E478" i="3"/>
  <c r="A479" i="3"/>
  <c r="B478" i="3"/>
  <c r="D412" i="2"/>
  <c r="G412" i="2"/>
  <c r="B413" i="2"/>
  <c r="J413" i="2" s="1"/>
  <c r="E413" i="2"/>
  <c r="H413" i="2"/>
  <c r="A414" i="2"/>
  <c r="I412" i="2"/>
  <c r="F412" i="2"/>
  <c r="K412" i="2"/>
  <c r="C412" i="2"/>
  <c r="A630" i="8" l="1"/>
  <c r="E629" i="8"/>
  <c r="K629" i="8"/>
  <c r="H629" i="8"/>
  <c r="B629" i="8"/>
  <c r="N628" i="8"/>
  <c r="C628" i="8"/>
  <c r="D628" i="8"/>
  <c r="I628" i="8"/>
  <c r="J628" i="8"/>
  <c r="L628" i="8"/>
  <c r="F628" i="8"/>
  <c r="G628" i="8"/>
  <c r="M628" i="8"/>
  <c r="F478" i="3"/>
  <c r="G478" i="3"/>
  <c r="C478" i="3"/>
  <c r="D478" i="3"/>
  <c r="H478" i="3"/>
  <c r="E479" i="3"/>
  <c r="A480" i="3"/>
  <c r="B479" i="3"/>
  <c r="D413" i="2"/>
  <c r="G413" i="2"/>
  <c r="A415" i="2"/>
  <c r="H414" i="2"/>
  <c r="B414" i="2"/>
  <c r="J414" i="2" s="1"/>
  <c r="E414" i="2"/>
  <c r="C413" i="2"/>
  <c r="I413" i="2"/>
  <c r="F413" i="2"/>
  <c r="K413" i="2"/>
  <c r="M629" i="8" l="1"/>
  <c r="N629" i="8"/>
  <c r="C629" i="8"/>
  <c r="D629" i="8"/>
  <c r="F629" i="8"/>
  <c r="G629" i="8"/>
  <c r="I629" i="8"/>
  <c r="J629" i="8"/>
  <c r="L629" i="8"/>
  <c r="H630" i="8"/>
  <c r="B630" i="8"/>
  <c r="E630" i="8"/>
  <c r="K630" i="8"/>
  <c r="A631" i="8"/>
  <c r="C479" i="3"/>
  <c r="D479" i="3"/>
  <c r="H479" i="3"/>
  <c r="E480" i="3"/>
  <c r="B480" i="3"/>
  <c r="A481" i="3"/>
  <c r="F479" i="3"/>
  <c r="G479" i="3"/>
  <c r="D414" i="2"/>
  <c r="G414" i="2"/>
  <c r="K414" i="2"/>
  <c r="I414" i="2"/>
  <c r="F414" i="2"/>
  <c r="C414" i="2"/>
  <c r="H415" i="2"/>
  <c r="A416" i="2"/>
  <c r="B415" i="2"/>
  <c r="J415" i="2" s="1"/>
  <c r="E415" i="2"/>
  <c r="A632" i="8" l="1"/>
  <c r="H631" i="8"/>
  <c r="K631" i="8"/>
  <c r="B631" i="8"/>
  <c r="E631" i="8"/>
  <c r="F630" i="8"/>
  <c r="G630" i="8"/>
  <c r="I630" i="8"/>
  <c r="D630" i="8"/>
  <c r="J630" i="8"/>
  <c r="L630" i="8"/>
  <c r="N630" i="8"/>
  <c r="C630" i="8"/>
  <c r="M630" i="8"/>
  <c r="F480" i="3"/>
  <c r="G480" i="3"/>
  <c r="D480" i="3"/>
  <c r="H480" i="3"/>
  <c r="C480" i="3"/>
  <c r="E481" i="3"/>
  <c r="B481" i="3"/>
  <c r="A482" i="3"/>
  <c r="D415" i="2"/>
  <c r="G415" i="2"/>
  <c r="F415" i="2"/>
  <c r="I415" i="2"/>
  <c r="K415" i="2"/>
  <c r="C415" i="2"/>
  <c r="B416" i="2"/>
  <c r="J416" i="2" s="1"/>
  <c r="E416" i="2"/>
  <c r="A417" i="2"/>
  <c r="H416" i="2"/>
  <c r="G631" i="8" l="1"/>
  <c r="I631" i="8"/>
  <c r="J631" i="8"/>
  <c r="L631" i="8"/>
  <c r="M631" i="8"/>
  <c r="N631" i="8"/>
  <c r="C631" i="8"/>
  <c r="D631" i="8"/>
  <c r="F631" i="8"/>
  <c r="E632" i="8"/>
  <c r="A633" i="8"/>
  <c r="B632" i="8"/>
  <c r="H632" i="8"/>
  <c r="K632" i="8"/>
  <c r="H481" i="3"/>
  <c r="C481" i="3"/>
  <c r="D481" i="3"/>
  <c r="F481" i="3"/>
  <c r="G481" i="3"/>
  <c r="E482" i="3"/>
  <c r="A483" i="3"/>
  <c r="B482" i="3"/>
  <c r="D416" i="2"/>
  <c r="G416" i="2"/>
  <c r="H417" i="2"/>
  <c r="B417" i="2"/>
  <c r="J417" i="2" s="1"/>
  <c r="E417" i="2"/>
  <c r="A418" i="2"/>
  <c r="F416" i="2"/>
  <c r="K416" i="2"/>
  <c r="I416" i="2"/>
  <c r="C416" i="2"/>
  <c r="C632" i="8" l="1"/>
  <c r="D632" i="8"/>
  <c r="M632" i="8"/>
  <c r="N632" i="8"/>
  <c r="F632" i="8"/>
  <c r="G632" i="8"/>
  <c r="J632" i="8"/>
  <c r="L632" i="8"/>
  <c r="I632" i="8"/>
  <c r="B633" i="8"/>
  <c r="H633" i="8"/>
  <c r="E633" i="8"/>
  <c r="K633" i="8"/>
  <c r="A634" i="8"/>
  <c r="H482" i="3"/>
  <c r="C482" i="3"/>
  <c r="D482" i="3"/>
  <c r="F482" i="3"/>
  <c r="G482" i="3"/>
  <c r="E483" i="3"/>
  <c r="B483" i="3"/>
  <c r="A484" i="3"/>
  <c r="D417" i="2"/>
  <c r="G417" i="2"/>
  <c r="E418" i="2"/>
  <c r="A419" i="2"/>
  <c r="H418" i="2"/>
  <c r="B418" i="2"/>
  <c r="J418" i="2" s="1"/>
  <c r="I417" i="2"/>
  <c r="F417" i="2"/>
  <c r="C417" i="2"/>
  <c r="K417" i="2"/>
  <c r="H634" i="8" l="1"/>
  <c r="A635" i="8"/>
  <c r="B634" i="8"/>
  <c r="E634" i="8"/>
  <c r="K634" i="8"/>
  <c r="N633" i="8"/>
  <c r="F633" i="8"/>
  <c r="J633" i="8"/>
  <c r="L633" i="8"/>
  <c r="D633" i="8"/>
  <c r="G633" i="8"/>
  <c r="M633" i="8"/>
  <c r="C633" i="8"/>
  <c r="I633" i="8"/>
  <c r="G483" i="3"/>
  <c r="F483" i="3"/>
  <c r="B484" i="3"/>
  <c r="E484" i="3"/>
  <c r="A485" i="3"/>
  <c r="C483" i="3"/>
  <c r="D483" i="3"/>
  <c r="H483" i="3"/>
  <c r="D418" i="2"/>
  <c r="G418" i="2"/>
  <c r="F418" i="2"/>
  <c r="I418" i="2"/>
  <c r="K418" i="2"/>
  <c r="C418" i="2"/>
  <c r="B419" i="2"/>
  <c r="J419" i="2" s="1"/>
  <c r="E419" i="2"/>
  <c r="H419" i="2"/>
  <c r="A420" i="2"/>
  <c r="G634" i="8" l="1"/>
  <c r="I634" i="8"/>
  <c r="C634" i="8"/>
  <c r="D634" i="8"/>
  <c r="N634" i="8"/>
  <c r="J634" i="8"/>
  <c r="F634" i="8"/>
  <c r="L634" i="8"/>
  <c r="M634" i="8"/>
  <c r="H635" i="8"/>
  <c r="B635" i="8"/>
  <c r="E635" i="8"/>
  <c r="K635" i="8"/>
  <c r="A636" i="8"/>
  <c r="C484" i="3"/>
  <c r="D484" i="3"/>
  <c r="H484" i="3"/>
  <c r="E485" i="3"/>
  <c r="B485" i="3"/>
  <c r="A486" i="3"/>
  <c r="F484" i="3"/>
  <c r="G484" i="3"/>
  <c r="D419" i="2"/>
  <c r="G419" i="2"/>
  <c r="B420" i="2"/>
  <c r="J420" i="2" s="1"/>
  <c r="A421" i="2"/>
  <c r="H420" i="2"/>
  <c r="E420" i="2"/>
  <c r="F419" i="2"/>
  <c r="I419" i="2"/>
  <c r="C419" i="2"/>
  <c r="K419" i="2"/>
  <c r="K636" i="8" l="1"/>
  <c r="E636" i="8"/>
  <c r="H636" i="8"/>
  <c r="A637" i="8"/>
  <c r="B636" i="8"/>
  <c r="F635" i="8"/>
  <c r="G635" i="8"/>
  <c r="I635" i="8"/>
  <c r="C635" i="8"/>
  <c r="D635" i="8"/>
  <c r="J635" i="8"/>
  <c r="L635" i="8"/>
  <c r="N635" i="8"/>
  <c r="M635" i="8"/>
  <c r="B486" i="3"/>
  <c r="A487" i="3"/>
  <c r="E486" i="3"/>
  <c r="D485" i="3"/>
  <c r="H485" i="3"/>
  <c r="C485" i="3"/>
  <c r="F485" i="3"/>
  <c r="G485" i="3"/>
  <c r="D420" i="2"/>
  <c r="G420" i="2"/>
  <c r="A422" i="2"/>
  <c r="H421" i="2"/>
  <c r="E421" i="2"/>
  <c r="B421" i="2"/>
  <c r="J421" i="2" s="1"/>
  <c r="C420" i="2"/>
  <c r="K420" i="2"/>
  <c r="I420" i="2"/>
  <c r="F420" i="2"/>
  <c r="L636" i="8" l="1"/>
  <c r="M636" i="8"/>
  <c r="G636" i="8"/>
  <c r="D636" i="8"/>
  <c r="F636" i="8"/>
  <c r="I636" i="8"/>
  <c r="N636" i="8"/>
  <c r="C636" i="8"/>
  <c r="J636" i="8"/>
  <c r="A638" i="8"/>
  <c r="B637" i="8"/>
  <c r="H637" i="8"/>
  <c r="K637" i="8"/>
  <c r="E637" i="8"/>
  <c r="F486" i="3"/>
  <c r="G486" i="3"/>
  <c r="E487" i="3"/>
  <c r="B487" i="3"/>
  <c r="A488" i="3"/>
  <c r="H486" i="3"/>
  <c r="D486" i="3"/>
  <c r="C486" i="3"/>
  <c r="D421" i="2"/>
  <c r="G421" i="2"/>
  <c r="F421" i="2"/>
  <c r="K421" i="2"/>
  <c r="C421" i="2"/>
  <c r="I421" i="2"/>
  <c r="B422" i="2"/>
  <c r="J422" i="2" s="1"/>
  <c r="E422" i="2"/>
  <c r="A423" i="2"/>
  <c r="H422" i="2"/>
  <c r="M637" i="8" l="1"/>
  <c r="N637" i="8"/>
  <c r="C637" i="8"/>
  <c r="G637" i="8"/>
  <c r="I637" i="8"/>
  <c r="D637" i="8"/>
  <c r="F637" i="8"/>
  <c r="J637" i="8"/>
  <c r="L637" i="8"/>
  <c r="A639" i="8"/>
  <c r="B638" i="8"/>
  <c r="E638" i="8"/>
  <c r="H638" i="8"/>
  <c r="K638" i="8"/>
  <c r="E488" i="3"/>
  <c r="A489" i="3"/>
  <c r="B488" i="3"/>
  <c r="G487" i="3"/>
  <c r="F487" i="3"/>
  <c r="C487" i="3"/>
  <c r="H487" i="3"/>
  <c r="D487" i="3"/>
  <c r="D422" i="2"/>
  <c r="G422" i="2"/>
  <c r="A424" i="2"/>
  <c r="E423" i="2"/>
  <c r="H423" i="2"/>
  <c r="B423" i="2"/>
  <c r="J423" i="2" s="1"/>
  <c r="C422" i="2"/>
  <c r="F422" i="2"/>
  <c r="K422" i="2"/>
  <c r="I422" i="2"/>
  <c r="N638" i="8" l="1"/>
  <c r="D638" i="8"/>
  <c r="F638" i="8"/>
  <c r="G638" i="8"/>
  <c r="J638" i="8"/>
  <c r="L638" i="8"/>
  <c r="C638" i="8"/>
  <c r="M638" i="8"/>
  <c r="I638" i="8"/>
  <c r="B639" i="8"/>
  <c r="H639" i="8"/>
  <c r="K639" i="8"/>
  <c r="A640" i="8"/>
  <c r="E639" i="8"/>
  <c r="C488" i="3"/>
  <c r="D488" i="3"/>
  <c r="H488" i="3"/>
  <c r="E489" i="3"/>
  <c r="A490" i="3"/>
  <c r="B489" i="3"/>
  <c r="G488" i="3"/>
  <c r="F488" i="3"/>
  <c r="D423" i="2"/>
  <c r="G423" i="2"/>
  <c r="C423" i="2"/>
  <c r="F423" i="2"/>
  <c r="K423" i="2"/>
  <c r="I423" i="2"/>
  <c r="E424" i="2"/>
  <c r="A425" i="2"/>
  <c r="B424" i="2"/>
  <c r="J424" i="2" s="1"/>
  <c r="H424" i="2"/>
  <c r="H640" i="8" l="1"/>
  <c r="K640" i="8"/>
  <c r="A641" i="8"/>
  <c r="B640" i="8"/>
  <c r="E640" i="8"/>
  <c r="C639" i="8"/>
  <c r="F639" i="8"/>
  <c r="J639" i="8"/>
  <c r="L639" i="8"/>
  <c r="D639" i="8"/>
  <c r="I639" i="8"/>
  <c r="M639" i="8"/>
  <c r="G639" i="8"/>
  <c r="N639" i="8"/>
  <c r="C489" i="3"/>
  <c r="D489" i="3"/>
  <c r="H489" i="3"/>
  <c r="B490" i="3"/>
  <c r="A491" i="3"/>
  <c r="E490" i="3"/>
  <c r="F489" i="3"/>
  <c r="G489" i="3"/>
  <c r="D424" i="2"/>
  <c r="G424" i="2"/>
  <c r="C424" i="2"/>
  <c r="K424" i="2"/>
  <c r="F424" i="2"/>
  <c r="I424" i="2"/>
  <c r="A426" i="2"/>
  <c r="B425" i="2"/>
  <c r="J425" i="2" s="1"/>
  <c r="E425" i="2"/>
  <c r="H425" i="2"/>
  <c r="F640" i="8" l="1"/>
  <c r="G640" i="8"/>
  <c r="I640" i="8"/>
  <c r="J640" i="8"/>
  <c r="L640" i="8"/>
  <c r="M640" i="8"/>
  <c r="N640" i="8"/>
  <c r="C640" i="8"/>
  <c r="D640" i="8"/>
  <c r="E641" i="8"/>
  <c r="B641" i="8"/>
  <c r="H641" i="8"/>
  <c r="K641" i="8"/>
  <c r="A642" i="8"/>
  <c r="E491" i="3"/>
  <c r="A492" i="3"/>
  <c r="B491" i="3"/>
  <c r="F490" i="3"/>
  <c r="G490" i="3"/>
  <c r="H490" i="3"/>
  <c r="D490" i="3"/>
  <c r="C490" i="3"/>
  <c r="D425" i="2"/>
  <c r="G425" i="2"/>
  <c r="C425" i="2"/>
  <c r="F425" i="2"/>
  <c r="I425" i="2"/>
  <c r="K425" i="2"/>
  <c r="A427" i="2"/>
  <c r="E426" i="2"/>
  <c r="H426" i="2"/>
  <c r="B426" i="2"/>
  <c r="J426" i="2" s="1"/>
  <c r="A643" i="8" l="1"/>
  <c r="H642" i="8"/>
  <c r="E642" i="8"/>
  <c r="K642" i="8"/>
  <c r="B642" i="8"/>
  <c r="F641" i="8"/>
  <c r="G641" i="8"/>
  <c r="J641" i="8"/>
  <c r="C641" i="8"/>
  <c r="D641" i="8"/>
  <c r="I641" i="8"/>
  <c r="L641" i="8"/>
  <c r="N641" i="8"/>
  <c r="M641" i="8"/>
  <c r="C491" i="3"/>
  <c r="D491" i="3"/>
  <c r="H491" i="3"/>
  <c r="E492" i="3"/>
  <c r="B492" i="3"/>
  <c r="A493" i="3"/>
  <c r="F491" i="3"/>
  <c r="G491" i="3"/>
  <c r="D426" i="2"/>
  <c r="G426" i="2"/>
  <c r="K426" i="2"/>
  <c r="F426" i="2"/>
  <c r="I426" i="2"/>
  <c r="C426" i="2"/>
  <c r="B427" i="2"/>
  <c r="J427" i="2" s="1"/>
  <c r="A428" i="2"/>
  <c r="E427" i="2"/>
  <c r="H427" i="2"/>
  <c r="M642" i="8" l="1"/>
  <c r="N642" i="8"/>
  <c r="D642" i="8"/>
  <c r="F642" i="8"/>
  <c r="J642" i="8"/>
  <c r="C642" i="8"/>
  <c r="G642" i="8"/>
  <c r="I642" i="8"/>
  <c r="L642" i="8"/>
  <c r="K643" i="8"/>
  <c r="B643" i="8"/>
  <c r="E643" i="8"/>
  <c r="A644" i="8"/>
  <c r="H643" i="8"/>
  <c r="C492" i="3"/>
  <c r="H492" i="3"/>
  <c r="D492" i="3"/>
  <c r="A494" i="3"/>
  <c r="B493" i="3"/>
  <c r="E493" i="3"/>
  <c r="F492" i="3"/>
  <c r="G492" i="3"/>
  <c r="D427" i="2"/>
  <c r="G427" i="2"/>
  <c r="A429" i="2"/>
  <c r="B428" i="2"/>
  <c r="J428" i="2" s="1"/>
  <c r="E428" i="2"/>
  <c r="H428" i="2"/>
  <c r="I427" i="2"/>
  <c r="C427" i="2"/>
  <c r="F427" i="2"/>
  <c r="K427" i="2"/>
  <c r="B644" i="8" l="1"/>
  <c r="E644" i="8"/>
  <c r="K644" i="8"/>
  <c r="A645" i="8"/>
  <c r="H644" i="8"/>
  <c r="I643" i="8"/>
  <c r="J643" i="8"/>
  <c r="D643" i="8"/>
  <c r="L643" i="8"/>
  <c r="M643" i="8"/>
  <c r="N643" i="8"/>
  <c r="C643" i="8"/>
  <c r="F643" i="8"/>
  <c r="G643" i="8"/>
  <c r="G493" i="3"/>
  <c r="F493" i="3"/>
  <c r="H493" i="3"/>
  <c r="C493" i="3"/>
  <c r="D493" i="3"/>
  <c r="E494" i="3"/>
  <c r="A495" i="3"/>
  <c r="B494" i="3"/>
  <c r="D428" i="2"/>
  <c r="G428" i="2"/>
  <c r="C428" i="2"/>
  <c r="I428" i="2"/>
  <c r="F428" i="2"/>
  <c r="K428" i="2"/>
  <c r="A430" i="2"/>
  <c r="B429" i="2"/>
  <c r="J429" i="2" s="1"/>
  <c r="E429" i="2"/>
  <c r="H429" i="2"/>
  <c r="A646" i="8" l="1"/>
  <c r="H645" i="8"/>
  <c r="E645" i="8"/>
  <c r="B645" i="8"/>
  <c r="K645" i="8"/>
  <c r="C644" i="8"/>
  <c r="D644" i="8"/>
  <c r="F644" i="8"/>
  <c r="G644" i="8"/>
  <c r="I644" i="8"/>
  <c r="J644" i="8"/>
  <c r="L644" i="8"/>
  <c r="M644" i="8"/>
  <c r="N644" i="8"/>
  <c r="H494" i="3"/>
  <c r="D494" i="3"/>
  <c r="C494" i="3"/>
  <c r="E495" i="3"/>
  <c r="A496" i="3"/>
  <c r="B495" i="3"/>
  <c r="F494" i="3"/>
  <c r="G494" i="3"/>
  <c r="D429" i="2"/>
  <c r="G429" i="2"/>
  <c r="C429" i="2"/>
  <c r="F429" i="2"/>
  <c r="K429" i="2"/>
  <c r="I429" i="2"/>
  <c r="A431" i="2"/>
  <c r="H430" i="2"/>
  <c r="E430" i="2"/>
  <c r="B430" i="2"/>
  <c r="J430" i="2" s="1"/>
  <c r="M645" i="8" l="1"/>
  <c r="N645" i="8"/>
  <c r="F645" i="8"/>
  <c r="G645" i="8"/>
  <c r="C645" i="8"/>
  <c r="J645" i="8"/>
  <c r="D645" i="8"/>
  <c r="I645" i="8"/>
  <c r="L645" i="8"/>
  <c r="A647" i="8"/>
  <c r="B646" i="8"/>
  <c r="H646" i="8"/>
  <c r="E646" i="8"/>
  <c r="K646" i="8"/>
  <c r="A497" i="3"/>
  <c r="E496" i="3"/>
  <c r="B496" i="3"/>
  <c r="C495" i="3"/>
  <c r="H495" i="3"/>
  <c r="D495" i="3"/>
  <c r="G495" i="3"/>
  <c r="F495" i="3"/>
  <c r="D430" i="2"/>
  <c r="G430" i="2"/>
  <c r="I430" i="2"/>
  <c r="K430" i="2"/>
  <c r="F430" i="2"/>
  <c r="C430" i="2"/>
  <c r="A432" i="2"/>
  <c r="B431" i="2"/>
  <c r="J431" i="2" s="1"/>
  <c r="H431" i="2"/>
  <c r="E431" i="2"/>
  <c r="J646" i="8" l="1"/>
  <c r="N646" i="8"/>
  <c r="C646" i="8"/>
  <c r="G646" i="8"/>
  <c r="I646" i="8"/>
  <c r="L646" i="8"/>
  <c r="D646" i="8"/>
  <c r="F646" i="8"/>
  <c r="M646" i="8"/>
  <c r="A648" i="8"/>
  <c r="B647" i="8"/>
  <c r="H647" i="8"/>
  <c r="E647" i="8"/>
  <c r="K647" i="8"/>
  <c r="D496" i="3"/>
  <c r="H496" i="3"/>
  <c r="C496" i="3"/>
  <c r="F496" i="3"/>
  <c r="G496" i="3"/>
  <c r="A498" i="3"/>
  <c r="E497" i="3"/>
  <c r="B497" i="3"/>
  <c r="D431" i="2"/>
  <c r="G431" i="2"/>
  <c r="B432" i="2"/>
  <c r="J432" i="2" s="1"/>
  <c r="E432" i="2"/>
  <c r="A433" i="2"/>
  <c r="H432" i="2"/>
  <c r="C431" i="2"/>
  <c r="I431" i="2"/>
  <c r="F431" i="2"/>
  <c r="K431" i="2"/>
  <c r="M647" i="8" l="1"/>
  <c r="N647" i="8"/>
  <c r="C647" i="8"/>
  <c r="D647" i="8"/>
  <c r="F647" i="8"/>
  <c r="I647" i="8"/>
  <c r="J647" i="8"/>
  <c r="G647" i="8"/>
  <c r="L647" i="8"/>
  <c r="E648" i="8"/>
  <c r="H648" i="8"/>
  <c r="K648" i="8"/>
  <c r="B648" i="8"/>
  <c r="A649" i="8"/>
  <c r="D497" i="3"/>
  <c r="H497" i="3"/>
  <c r="C497" i="3"/>
  <c r="G497" i="3"/>
  <c r="F497" i="3"/>
  <c r="E498" i="3"/>
  <c r="B498" i="3"/>
  <c r="A499" i="3"/>
  <c r="D432" i="2"/>
  <c r="G432" i="2"/>
  <c r="A434" i="2"/>
  <c r="E433" i="2"/>
  <c r="B433" i="2"/>
  <c r="J433" i="2" s="1"/>
  <c r="H433" i="2"/>
  <c r="K432" i="2"/>
  <c r="I432" i="2"/>
  <c r="C432" i="2"/>
  <c r="F432" i="2"/>
  <c r="K649" i="8" l="1"/>
  <c r="A650" i="8"/>
  <c r="E649" i="8"/>
  <c r="H649" i="8"/>
  <c r="B649" i="8"/>
  <c r="C648" i="8"/>
  <c r="D648" i="8"/>
  <c r="F648" i="8"/>
  <c r="J648" i="8"/>
  <c r="G648" i="8"/>
  <c r="I648" i="8"/>
  <c r="L648" i="8"/>
  <c r="M648" i="8"/>
  <c r="N648" i="8"/>
  <c r="E499" i="3"/>
  <c r="B499" i="3"/>
  <c r="A500" i="3"/>
  <c r="F498" i="3"/>
  <c r="G498" i="3"/>
  <c r="D498" i="3"/>
  <c r="C498" i="3"/>
  <c r="H498" i="3"/>
  <c r="D433" i="2"/>
  <c r="G433" i="2"/>
  <c r="C433" i="2"/>
  <c r="K433" i="2"/>
  <c r="I433" i="2"/>
  <c r="F433" i="2"/>
  <c r="H434" i="2"/>
  <c r="A435" i="2"/>
  <c r="B434" i="2"/>
  <c r="J434" i="2" s="1"/>
  <c r="E434" i="2"/>
  <c r="C649" i="8" l="1"/>
  <c r="L649" i="8"/>
  <c r="M649" i="8"/>
  <c r="N649" i="8"/>
  <c r="F649" i="8"/>
  <c r="G649" i="8"/>
  <c r="I649" i="8"/>
  <c r="J649" i="8"/>
  <c r="D649" i="8"/>
  <c r="H650" i="8"/>
  <c r="K650" i="8"/>
  <c r="E650" i="8"/>
  <c r="B650" i="8"/>
  <c r="A651" i="8"/>
  <c r="E500" i="3"/>
  <c r="A501" i="3"/>
  <c r="B500" i="3"/>
  <c r="C499" i="3"/>
  <c r="H499" i="3"/>
  <c r="D499" i="3"/>
  <c r="F499" i="3"/>
  <c r="G499" i="3"/>
  <c r="D434" i="2"/>
  <c r="G434" i="2"/>
  <c r="C434" i="2"/>
  <c r="K434" i="2"/>
  <c r="F434" i="2"/>
  <c r="I434" i="2"/>
  <c r="E435" i="2"/>
  <c r="H435" i="2"/>
  <c r="A436" i="2"/>
  <c r="B435" i="2"/>
  <c r="J435" i="2" s="1"/>
  <c r="B651" i="8" l="1"/>
  <c r="E651" i="8"/>
  <c r="H651" i="8"/>
  <c r="K651" i="8"/>
  <c r="A652" i="8"/>
  <c r="G650" i="8"/>
  <c r="I650" i="8"/>
  <c r="F650" i="8"/>
  <c r="J650" i="8"/>
  <c r="C650" i="8"/>
  <c r="N650" i="8"/>
  <c r="D650" i="8"/>
  <c r="L650" i="8"/>
  <c r="M650" i="8"/>
  <c r="D500" i="3"/>
  <c r="C500" i="3"/>
  <c r="H500" i="3"/>
  <c r="E501" i="3"/>
  <c r="A502" i="3"/>
  <c r="B501" i="3"/>
  <c r="F500" i="3"/>
  <c r="G500" i="3"/>
  <c r="D435" i="2"/>
  <c r="G435" i="2"/>
  <c r="A437" i="2"/>
  <c r="B436" i="2"/>
  <c r="J436" i="2" s="1"/>
  <c r="H436" i="2"/>
  <c r="E436" i="2"/>
  <c r="C435" i="2"/>
  <c r="F435" i="2"/>
  <c r="I435" i="2"/>
  <c r="K435" i="2"/>
  <c r="K652" i="8" l="1"/>
  <c r="H652" i="8"/>
  <c r="A653" i="8"/>
  <c r="B652" i="8"/>
  <c r="E652" i="8"/>
  <c r="J651" i="8"/>
  <c r="C651" i="8"/>
  <c r="G651" i="8"/>
  <c r="L651" i="8"/>
  <c r="F651" i="8"/>
  <c r="I651" i="8"/>
  <c r="M651" i="8"/>
  <c r="N651" i="8"/>
  <c r="D651" i="8"/>
  <c r="D501" i="3"/>
  <c r="H501" i="3"/>
  <c r="C501" i="3"/>
  <c r="E502" i="3"/>
  <c r="B502" i="3"/>
  <c r="A503" i="3"/>
  <c r="F501" i="3"/>
  <c r="G501" i="3"/>
  <c r="D436" i="2"/>
  <c r="G436" i="2"/>
  <c r="C436" i="2"/>
  <c r="I436" i="2"/>
  <c r="K436" i="2"/>
  <c r="F436" i="2"/>
  <c r="A438" i="2"/>
  <c r="E437" i="2"/>
  <c r="B437" i="2"/>
  <c r="J437" i="2" s="1"/>
  <c r="H437" i="2"/>
  <c r="L652" i="8" l="1"/>
  <c r="M652" i="8"/>
  <c r="I652" i="8"/>
  <c r="J652" i="8"/>
  <c r="N652" i="8"/>
  <c r="C652" i="8"/>
  <c r="D652" i="8"/>
  <c r="F652" i="8"/>
  <c r="G652" i="8"/>
  <c r="B653" i="8"/>
  <c r="H653" i="8"/>
  <c r="K653" i="8"/>
  <c r="A654" i="8"/>
  <c r="E653" i="8"/>
  <c r="E503" i="3"/>
  <c r="B503" i="3"/>
  <c r="A504" i="3"/>
  <c r="H502" i="3"/>
  <c r="D502" i="3"/>
  <c r="C502" i="3"/>
  <c r="F502" i="3"/>
  <c r="G502" i="3"/>
  <c r="D437" i="2"/>
  <c r="G437" i="2"/>
  <c r="C437" i="2"/>
  <c r="K437" i="2"/>
  <c r="F437" i="2"/>
  <c r="I437" i="2"/>
  <c r="H438" i="2"/>
  <c r="A439" i="2"/>
  <c r="E438" i="2"/>
  <c r="B438" i="2"/>
  <c r="J438" i="2" s="1"/>
  <c r="A655" i="8" l="1"/>
  <c r="E654" i="8"/>
  <c r="B654" i="8"/>
  <c r="K654" i="8"/>
  <c r="H654" i="8"/>
  <c r="C653" i="8"/>
  <c r="D653" i="8"/>
  <c r="F653" i="8"/>
  <c r="N653" i="8"/>
  <c r="J653" i="8"/>
  <c r="L653" i="8"/>
  <c r="M653" i="8"/>
  <c r="I653" i="8"/>
  <c r="G653" i="8"/>
  <c r="E504" i="3"/>
  <c r="B504" i="3"/>
  <c r="A505" i="3"/>
  <c r="D503" i="3"/>
  <c r="H503" i="3"/>
  <c r="C503" i="3"/>
  <c r="F503" i="3"/>
  <c r="G503" i="3"/>
  <c r="D438" i="2"/>
  <c r="G438" i="2"/>
  <c r="I438" i="2"/>
  <c r="K438" i="2"/>
  <c r="C438" i="2"/>
  <c r="F438" i="2"/>
  <c r="A440" i="2"/>
  <c r="E439" i="2"/>
  <c r="H439" i="2"/>
  <c r="B439" i="2"/>
  <c r="J439" i="2" s="1"/>
  <c r="C654" i="8" l="1"/>
  <c r="D654" i="8"/>
  <c r="I654" i="8"/>
  <c r="M654" i="8"/>
  <c r="F654" i="8"/>
  <c r="G654" i="8"/>
  <c r="J654" i="8"/>
  <c r="N654" i="8"/>
  <c r="L654" i="8"/>
  <c r="B655" i="8"/>
  <c r="K655" i="8"/>
  <c r="H655" i="8"/>
  <c r="A656" i="8"/>
  <c r="E655" i="8"/>
  <c r="E505" i="3"/>
  <c r="A506" i="3"/>
  <c r="B505" i="3"/>
  <c r="C504" i="3"/>
  <c r="D504" i="3"/>
  <c r="H504" i="3"/>
  <c r="F504" i="3"/>
  <c r="G504" i="3"/>
  <c r="D439" i="2"/>
  <c r="G439" i="2"/>
  <c r="F439" i="2"/>
  <c r="C439" i="2"/>
  <c r="I439" i="2"/>
  <c r="K439" i="2"/>
  <c r="E440" i="2"/>
  <c r="H440" i="2"/>
  <c r="A441" i="2"/>
  <c r="B440" i="2"/>
  <c r="J440" i="2" s="1"/>
  <c r="E656" i="8" l="1"/>
  <c r="A657" i="8"/>
  <c r="B656" i="8"/>
  <c r="H656" i="8"/>
  <c r="K656" i="8"/>
  <c r="C655" i="8"/>
  <c r="I655" i="8"/>
  <c r="J655" i="8"/>
  <c r="L655" i="8"/>
  <c r="M655" i="8"/>
  <c r="N655" i="8"/>
  <c r="D655" i="8"/>
  <c r="G655" i="8"/>
  <c r="F655" i="8"/>
  <c r="H505" i="3"/>
  <c r="D505" i="3"/>
  <c r="C505" i="3"/>
  <c r="E506" i="3"/>
  <c r="B506" i="3"/>
  <c r="A507" i="3"/>
  <c r="G505" i="3"/>
  <c r="F505" i="3"/>
  <c r="D440" i="2"/>
  <c r="G440" i="2"/>
  <c r="C440" i="2"/>
  <c r="F440" i="2"/>
  <c r="K440" i="2"/>
  <c r="I440" i="2"/>
  <c r="H441" i="2"/>
  <c r="A442" i="2"/>
  <c r="E441" i="2"/>
  <c r="B441" i="2"/>
  <c r="J441" i="2" s="1"/>
  <c r="J656" i="8" l="1"/>
  <c r="C656" i="8"/>
  <c r="L656" i="8"/>
  <c r="M656" i="8"/>
  <c r="N656" i="8"/>
  <c r="D656" i="8"/>
  <c r="F656" i="8"/>
  <c r="G656" i="8"/>
  <c r="I656" i="8"/>
  <c r="E657" i="8"/>
  <c r="B657" i="8"/>
  <c r="H657" i="8"/>
  <c r="K657" i="8"/>
  <c r="A658" i="8"/>
  <c r="D506" i="3"/>
  <c r="H506" i="3"/>
  <c r="C506" i="3"/>
  <c r="E507" i="3"/>
  <c r="A508" i="3"/>
  <c r="B507" i="3"/>
  <c r="F506" i="3"/>
  <c r="G506" i="3"/>
  <c r="D441" i="2"/>
  <c r="G441" i="2"/>
  <c r="K441" i="2"/>
  <c r="F441" i="2"/>
  <c r="I441" i="2"/>
  <c r="C441" i="2"/>
  <c r="A443" i="2"/>
  <c r="B442" i="2"/>
  <c r="J442" i="2" s="1"/>
  <c r="E442" i="2"/>
  <c r="H442" i="2"/>
  <c r="B658" i="8" l="1"/>
  <c r="H658" i="8"/>
  <c r="K658" i="8"/>
  <c r="A659" i="8"/>
  <c r="E658" i="8"/>
  <c r="F657" i="8"/>
  <c r="G657" i="8"/>
  <c r="I657" i="8"/>
  <c r="J657" i="8"/>
  <c r="L657" i="8"/>
  <c r="M657" i="8"/>
  <c r="N657" i="8"/>
  <c r="C657" i="8"/>
  <c r="D657" i="8"/>
  <c r="C507" i="3"/>
  <c r="H507" i="3"/>
  <c r="D507" i="3"/>
  <c r="E508" i="3"/>
  <c r="B508" i="3"/>
  <c r="A509" i="3"/>
  <c r="F507" i="3"/>
  <c r="G507" i="3"/>
  <c r="D442" i="2"/>
  <c r="G442" i="2"/>
  <c r="C442" i="2"/>
  <c r="K442" i="2"/>
  <c r="I442" i="2"/>
  <c r="F442" i="2"/>
  <c r="B443" i="2"/>
  <c r="J443" i="2" s="1"/>
  <c r="E443" i="2"/>
  <c r="H443" i="2"/>
  <c r="A444" i="2"/>
  <c r="K659" i="8" l="1"/>
  <c r="B659" i="8"/>
  <c r="E659" i="8"/>
  <c r="H659" i="8"/>
  <c r="A660" i="8"/>
  <c r="C658" i="8"/>
  <c r="D658" i="8"/>
  <c r="I658" i="8"/>
  <c r="J658" i="8"/>
  <c r="L658" i="8"/>
  <c r="N658" i="8"/>
  <c r="G658" i="8"/>
  <c r="F658" i="8"/>
  <c r="M658" i="8"/>
  <c r="E509" i="3"/>
  <c r="A510" i="3"/>
  <c r="B509" i="3"/>
  <c r="C508" i="3"/>
  <c r="D508" i="3"/>
  <c r="H508" i="3"/>
  <c r="F508" i="3"/>
  <c r="G508" i="3"/>
  <c r="D443" i="2"/>
  <c r="G443" i="2"/>
  <c r="B444" i="2"/>
  <c r="J444" i="2" s="1"/>
  <c r="E444" i="2"/>
  <c r="H444" i="2"/>
  <c r="A445" i="2"/>
  <c r="C443" i="2"/>
  <c r="I443" i="2"/>
  <c r="F443" i="2"/>
  <c r="K443" i="2"/>
  <c r="K660" i="8" l="1"/>
  <c r="B660" i="8"/>
  <c r="E660" i="8"/>
  <c r="H660" i="8"/>
  <c r="A661" i="8"/>
  <c r="I659" i="8"/>
  <c r="J659" i="8"/>
  <c r="C659" i="8"/>
  <c r="L659" i="8"/>
  <c r="G659" i="8"/>
  <c r="N659" i="8"/>
  <c r="D659" i="8"/>
  <c r="F659" i="8"/>
  <c r="M659" i="8"/>
  <c r="D509" i="3"/>
  <c r="H509" i="3"/>
  <c r="C509" i="3"/>
  <c r="B510" i="3"/>
  <c r="E510" i="3"/>
  <c r="A511" i="3"/>
  <c r="F509" i="3"/>
  <c r="G509" i="3"/>
  <c r="D444" i="2"/>
  <c r="G444" i="2"/>
  <c r="A446" i="2"/>
  <c r="H445" i="2"/>
  <c r="B445" i="2"/>
  <c r="J445" i="2" s="1"/>
  <c r="E445" i="2"/>
  <c r="C444" i="2"/>
  <c r="F444" i="2"/>
  <c r="K444" i="2"/>
  <c r="I444" i="2"/>
  <c r="A662" i="8" l="1"/>
  <c r="E661" i="8"/>
  <c r="H661" i="8"/>
  <c r="K661" i="8"/>
  <c r="B661" i="8"/>
  <c r="I660" i="8"/>
  <c r="J660" i="8"/>
  <c r="F660" i="8"/>
  <c r="G660" i="8"/>
  <c r="L660" i="8"/>
  <c r="N660" i="8"/>
  <c r="M660" i="8"/>
  <c r="C660" i="8"/>
  <c r="D660" i="8"/>
  <c r="F510" i="3"/>
  <c r="G510" i="3"/>
  <c r="B511" i="3"/>
  <c r="A512" i="3"/>
  <c r="E511" i="3"/>
  <c r="H510" i="3"/>
  <c r="D510" i="3"/>
  <c r="C510" i="3"/>
  <c r="D445" i="2"/>
  <c r="G445" i="2"/>
  <c r="C445" i="2"/>
  <c r="F445" i="2"/>
  <c r="K445" i="2"/>
  <c r="I445" i="2"/>
  <c r="B446" i="2"/>
  <c r="J446" i="2" s="1"/>
  <c r="A447" i="2"/>
  <c r="H446" i="2"/>
  <c r="E446" i="2"/>
  <c r="M661" i="8" l="1"/>
  <c r="N661" i="8"/>
  <c r="J661" i="8"/>
  <c r="F661" i="8"/>
  <c r="G661" i="8"/>
  <c r="I661" i="8"/>
  <c r="L661" i="8"/>
  <c r="C661" i="8"/>
  <c r="D661" i="8"/>
  <c r="B662" i="8"/>
  <c r="E662" i="8"/>
  <c r="A663" i="8"/>
  <c r="H662" i="8"/>
  <c r="K662" i="8"/>
  <c r="D511" i="3"/>
  <c r="H511" i="3"/>
  <c r="C511" i="3"/>
  <c r="F511" i="3"/>
  <c r="G511" i="3"/>
  <c r="E512" i="3"/>
  <c r="A513" i="3"/>
  <c r="B512" i="3"/>
  <c r="D446" i="2"/>
  <c r="G446" i="2"/>
  <c r="B447" i="2"/>
  <c r="J447" i="2" s="1"/>
  <c r="H447" i="2"/>
  <c r="E447" i="2"/>
  <c r="A448" i="2"/>
  <c r="C446" i="2"/>
  <c r="F446" i="2"/>
  <c r="K446" i="2"/>
  <c r="I446" i="2"/>
  <c r="B663" i="8" l="1"/>
  <c r="K663" i="8"/>
  <c r="A664" i="8"/>
  <c r="E663" i="8"/>
  <c r="H663" i="8"/>
  <c r="I662" i="8"/>
  <c r="M662" i="8"/>
  <c r="C662" i="8"/>
  <c r="D662" i="8"/>
  <c r="J662" i="8"/>
  <c r="L662" i="8"/>
  <c r="F662" i="8"/>
  <c r="G662" i="8"/>
  <c r="N662" i="8"/>
  <c r="E513" i="3"/>
  <c r="A514" i="3"/>
  <c r="B513" i="3"/>
  <c r="H512" i="3"/>
  <c r="C512" i="3"/>
  <c r="D512" i="3"/>
  <c r="G512" i="3"/>
  <c r="F512" i="3"/>
  <c r="D447" i="2"/>
  <c r="G447" i="2"/>
  <c r="A449" i="2"/>
  <c r="B448" i="2"/>
  <c r="J448" i="2" s="1"/>
  <c r="E448" i="2"/>
  <c r="H448" i="2"/>
  <c r="F447" i="2"/>
  <c r="I447" i="2"/>
  <c r="C447" i="2"/>
  <c r="K447" i="2"/>
  <c r="E664" i="8" l="1"/>
  <c r="B664" i="8"/>
  <c r="H664" i="8"/>
  <c r="K664" i="8"/>
  <c r="A665" i="8"/>
  <c r="C663" i="8"/>
  <c r="D663" i="8"/>
  <c r="F663" i="8"/>
  <c r="I663" i="8"/>
  <c r="L663" i="8"/>
  <c r="M663" i="8"/>
  <c r="N663" i="8"/>
  <c r="G663" i="8"/>
  <c r="J663" i="8"/>
  <c r="D513" i="3"/>
  <c r="H513" i="3"/>
  <c r="C513" i="3"/>
  <c r="E514" i="3"/>
  <c r="B514" i="3"/>
  <c r="A515" i="3"/>
  <c r="F513" i="3"/>
  <c r="G513" i="3"/>
  <c r="D448" i="2"/>
  <c r="G448" i="2"/>
  <c r="F448" i="2"/>
  <c r="I448" i="2"/>
  <c r="C448" i="2"/>
  <c r="K448" i="2"/>
  <c r="E449" i="2"/>
  <c r="H449" i="2"/>
  <c r="A450" i="2"/>
  <c r="B449" i="2"/>
  <c r="J449" i="2" s="1"/>
  <c r="K665" i="8" l="1"/>
  <c r="E665" i="8"/>
  <c r="H665" i="8"/>
  <c r="A666" i="8"/>
  <c r="B665" i="8"/>
  <c r="C664" i="8"/>
  <c r="D664" i="8"/>
  <c r="F664" i="8"/>
  <c r="G664" i="8"/>
  <c r="I664" i="8"/>
  <c r="J664" i="8"/>
  <c r="L664" i="8"/>
  <c r="M664" i="8"/>
  <c r="N664" i="8"/>
  <c r="C514" i="3"/>
  <c r="H514" i="3"/>
  <c r="D514" i="3"/>
  <c r="E515" i="3"/>
  <c r="B515" i="3"/>
  <c r="A516" i="3"/>
  <c r="F514" i="3"/>
  <c r="G514" i="3"/>
  <c r="D449" i="2"/>
  <c r="G449" i="2"/>
  <c r="E450" i="2"/>
  <c r="B450" i="2"/>
  <c r="J450" i="2" s="1"/>
  <c r="H450" i="2"/>
  <c r="A451" i="2"/>
  <c r="C449" i="2"/>
  <c r="K449" i="2"/>
  <c r="F449" i="2"/>
  <c r="I449" i="2"/>
  <c r="I665" i="8" l="1"/>
  <c r="J665" i="8"/>
  <c r="F665" i="8"/>
  <c r="M665" i="8"/>
  <c r="D665" i="8"/>
  <c r="G665" i="8"/>
  <c r="L665" i="8"/>
  <c r="N665" i="8"/>
  <c r="C665" i="8"/>
  <c r="H666" i="8"/>
  <c r="E666" i="8"/>
  <c r="A667" i="8"/>
  <c r="B666" i="8"/>
  <c r="K666" i="8"/>
  <c r="F515" i="3"/>
  <c r="G515" i="3"/>
  <c r="E516" i="3"/>
  <c r="B516" i="3"/>
  <c r="A517" i="3"/>
  <c r="H515" i="3"/>
  <c r="D515" i="3"/>
  <c r="C515" i="3"/>
  <c r="D450" i="2"/>
  <c r="G450" i="2"/>
  <c r="A452" i="2"/>
  <c r="B451" i="2"/>
  <c r="J451" i="2" s="1"/>
  <c r="E451" i="2"/>
  <c r="H451" i="2"/>
  <c r="C450" i="2"/>
  <c r="I450" i="2"/>
  <c r="F450" i="2"/>
  <c r="K450" i="2"/>
  <c r="G666" i="8" l="1"/>
  <c r="I666" i="8"/>
  <c r="M666" i="8"/>
  <c r="J666" i="8"/>
  <c r="L666" i="8"/>
  <c r="F666" i="8"/>
  <c r="N666" i="8"/>
  <c r="C666" i="8"/>
  <c r="D666" i="8"/>
  <c r="E667" i="8"/>
  <c r="H667" i="8"/>
  <c r="K667" i="8"/>
  <c r="B667" i="8"/>
  <c r="A668" i="8"/>
  <c r="F516" i="3"/>
  <c r="G516" i="3"/>
  <c r="E517" i="3"/>
  <c r="B517" i="3"/>
  <c r="A518" i="3"/>
  <c r="C516" i="3"/>
  <c r="D516" i="3"/>
  <c r="H516" i="3"/>
  <c r="D451" i="2"/>
  <c r="G451" i="2"/>
  <c r="I451" i="2"/>
  <c r="F451" i="2"/>
  <c r="C451" i="2"/>
  <c r="K451" i="2"/>
  <c r="B452" i="2"/>
  <c r="J452" i="2" s="1"/>
  <c r="E452" i="2"/>
  <c r="A453" i="2"/>
  <c r="H452" i="2"/>
  <c r="K668" i="8" l="1"/>
  <c r="B668" i="8"/>
  <c r="H668" i="8"/>
  <c r="A669" i="8"/>
  <c r="E668" i="8"/>
  <c r="C667" i="8"/>
  <c r="D667" i="8"/>
  <c r="F667" i="8"/>
  <c r="G667" i="8"/>
  <c r="I667" i="8"/>
  <c r="J667" i="8"/>
  <c r="L667" i="8"/>
  <c r="N667" i="8"/>
  <c r="M667" i="8"/>
  <c r="D517" i="3"/>
  <c r="C517" i="3"/>
  <c r="H517" i="3"/>
  <c r="E518" i="3"/>
  <c r="B518" i="3"/>
  <c r="A519" i="3"/>
  <c r="F517" i="3"/>
  <c r="G517" i="3"/>
  <c r="D452" i="2"/>
  <c r="G452" i="2"/>
  <c r="B453" i="2"/>
  <c r="J453" i="2" s="1"/>
  <c r="E453" i="2"/>
  <c r="H453" i="2"/>
  <c r="A454" i="2"/>
  <c r="C452" i="2"/>
  <c r="F452" i="2"/>
  <c r="I452" i="2"/>
  <c r="K452" i="2"/>
  <c r="A670" i="8" l="1"/>
  <c r="E669" i="8"/>
  <c r="H669" i="8"/>
  <c r="B669" i="8"/>
  <c r="K669" i="8"/>
  <c r="L668" i="8"/>
  <c r="M668" i="8"/>
  <c r="C668" i="8"/>
  <c r="D668" i="8"/>
  <c r="F668" i="8"/>
  <c r="J668" i="8"/>
  <c r="G668" i="8"/>
  <c r="I668" i="8"/>
  <c r="N668" i="8"/>
  <c r="C518" i="3"/>
  <c r="H518" i="3"/>
  <c r="D518" i="3"/>
  <c r="B519" i="3"/>
  <c r="E519" i="3"/>
  <c r="A520" i="3"/>
  <c r="F518" i="3"/>
  <c r="G518" i="3"/>
  <c r="D453" i="2"/>
  <c r="G453" i="2"/>
  <c r="A455" i="2"/>
  <c r="B454" i="2"/>
  <c r="J454" i="2" s="1"/>
  <c r="E454" i="2"/>
  <c r="H454" i="2"/>
  <c r="F453" i="2"/>
  <c r="I453" i="2"/>
  <c r="C453" i="2"/>
  <c r="K453" i="2"/>
  <c r="F669" i="8" l="1"/>
  <c r="N669" i="8"/>
  <c r="C669" i="8"/>
  <c r="D669" i="8"/>
  <c r="G669" i="8"/>
  <c r="I669" i="8"/>
  <c r="J669" i="8"/>
  <c r="L669" i="8"/>
  <c r="M669" i="8"/>
  <c r="A671" i="8"/>
  <c r="K670" i="8"/>
  <c r="B670" i="8"/>
  <c r="E670" i="8"/>
  <c r="H670" i="8"/>
  <c r="G519" i="3"/>
  <c r="F519" i="3"/>
  <c r="B520" i="3"/>
  <c r="A521" i="3"/>
  <c r="E520" i="3"/>
  <c r="D519" i="3"/>
  <c r="C519" i="3"/>
  <c r="H519" i="3"/>
  <c r="D454" i="2"/>
  <c r="G454" i="2"/>
  <c r="K454" i="2"/>
  <c r="C454" i="2"/>
  <c r="F454" i="2"/>
  <c r="I454" i="2"/>
  <c r="B455" i="2"/>
  <c r="J455" i="2" s="1"/>
  <c r="H455" i="2"/>
  <c r="A456" i="2"/>
  <c r="E455" i="2"/>
  <c r="I670" i="8" l="1"/>
  <c r="J670" i="8"/>
  <c r="C670" i="8"/>
  <c r="D670" i="8"/>
  <c r="F670" i="8"/>
  <c r="M670" i="8"/>
  <c r="G670" i="8"/>
  <c r="L670" i="8"/>
  <c r="N670" i="8"/>
  <c r="B671" i="8"/>
  <c r="H671" i="8"/>
  <c r="E671" i="8"/>
  <c r="K671" i="8"/>
  <c r="A672" i="8"/>
  <c r="C520" i="3"/>
  <c r="H520" i="3"/>
  <c r="D520" i="3"/>
  <c r="F520" i="3"/>
  <c r="G520" i="3"/>
  <c r="E521" i="3"/>
  <c r="A522" i="3"/>
  <c r="B521" i="3"/>
  <c r="D455" i="2"/>
  <c r="G455" i="2"/>
  <c r="A457" i="2"/>
  <c r="B456" i="2"/>
  <c r="J456" i="2" s="1"/>
  <c r="E456" i="2"/>
  <c r="H456" i="2"/>
  <c r="C455" i="2"/>
  <c r="F455" i="2"/>
  <c r="K455" i="2"/>
  <c r="I455" i="2"/>
  <c r="K672" i="8" l="1"/>
  <c r="A673" i="8"/>
  <c r="E672" i="8"/>
  <c r="H672" i="8"/>
  <c r="B672" i="8"/>
  <c r="C671" i="8"/>
  <c r="M671" i="8"/>
  <c r="F671" i="8"/>
  <c r="J671" i="8"/>
  <c r="D671" i="8"/>
  <c r="G671" i="8"/>
  <c r="I671" i="8"/>
  <c r="L671" i="8"/>
  <c r="N671" i="8"/>
  <c r="F521" i="3"/>
  <c r="G521" i="3"/>
  <c r="C521" i="3"/>
  <c r="H521" i="3"/>
  <c r="D521" i="3"/>
  <c r="E522" i="3"/>
  <c r="B522" i="3"/>
  <c r="A523" i="3"/>
  <c r="D456" i="2"/>
  <c r="G456" i="2"/>
  <c r="C456" i="2"/>
  <c r="F456" i="2"/>
  <c r="I456" i="2"/>
  <c r="K456" i="2"/>
  <c r="A458" i="2"/>
  <c r="B457" i="2"/>
  <c r="J457" i="2" s="1"/>
  <c r="E457" i="2"/>
  <c r="H457" i="2"/>
  <c r="L672" i="8" l="1"/>
  <c r="M672" i="8"/>
  <c r="N672" i="8"/>
  <c r="I672" i="8"/>
  <c r="J672" i="8"/>
  <c r="D672" i="8"/>
  <c r="F672" i="8"/>
  <c r="G672" i="8"/>
  <c r="C672" i="8"/>
  <c r="E673" i="8"/>
  <c r="B673" i="8"/>
  <c r="H673" i="8"/>
  <c r="K673" i="8"/>
  <c r="A674" i="8"/>
  <c r="E523" i="3"/>
  <c r="A524" i="3"/>
  <c r="B523" i="3"/>
  <c r="F522" i="3"/>
  <c r="G522" i="3"/>
  <c r="C522" i="3"/>
  <c r="D522" i="3"/>
  <c r="H522" i="3"/>
  <c r="D457" i="2"/>
  <c r="G457" i="2"/>
  <c r="I457" i="2"/>
  <c r="K457" i="2"/>
  <c r="C457" i="2"/>
  <c r="F457" i="2"/>
  <c r="B458" i="2"/>
  <c r="J458" i="2" s="1"/>
  <c r="E458" i="2"/>
  <c r="H458" i="2"/>
  <c r="A459" i="2"/>
  <c r="H674" i="8" l="1"/>
  <c r="B674" i="8"/>
  <c r="E674" i="8"/>
  <c r="K674" i="8"/>
  <c r="A675" i="8"/>
  <c r="F673" i="8"/>
  <c r="G673" i="8"/>
  <c r="C673" i="8"/>
  <c r="D673" i="8"/>
  <c r="I673" i="8"/>
  <c r="J673" i="8"/>
  <c r="L673" i="8"/>
  <c r="M673" i="8"/>
  <c r="N673" i="8"/>
  <c r="H523" i="3"/>
  <c r="C523" i="3"/>
  <c r="D523" i="3"/>
  <c r="E524" i="3"/>
  <c r="B524" i="3"/>
  <c r="A525" i="3"/>
  <c r="F523" i="3"/>
  <c r="G523" i="3"/>
  <c r="D458" i="2"/>
  <c r="G458" i="2"/>
  <c r="E459" i="2"/>
  <c r="B459" i="2"/>
  <c r="J459" i="2" s="1"/>
  <c r="H459" i="2"/>
  <c r="A460" i="2"/>
  <c r="F458" i="2"/>
  <c r="I458" i="2"/>
  <c r="C458" i="2"/>
  <c r="K458" i="2"/>
  <c r="K675" i="8" l="1"/>
  <c r="H675" i="8"/>
  <c r="A676" i="8"/>
  <c r="B675" i="8"/>
  <c r="E675" i="8"/>
  <c r="F674" i="8"/>
  <c r="C674" i="8"/>
  <c r="I674" i="8"/>
  <c r="N674" i="8"/>
  <c r="D674" i="8"/>
  <c r="G674" i="8"/>
  <c r="J674" i="8"/>
  <c r="L674" i="8"/>
  <c r="M674" i="8"/>
  <c r="E525" i="3"/>
  <c r="A526" i="3"/>
  <c r="B525" i="3"/>
  <c r="C524" i="3"/>
  <c r="H524" i="3"/>
  <c r="D524" i="3"/>
  <c r="F524" i="3"/>
  <c r="G524" i="3"/>
  <c r="D459" i="2"/>
  <c r="G459" i="2"/>
  <c r="A461" i="2"/>
  <c r="H460" i="2"/>
  <c r="E460" i="2"/>
  <c r="B460" i="2"/>
  <c r="J460" i="2" s="1"/>
  <c r="C459" i="2"/>
  <c r="F459" i="2"/>
  <c r="I459" i="2"/>
  <c r="K459" i="2"/>
  <c r="I675" i="8" l="1"/>
  <c r="J675" i="8"/>
  <c r="L675" i="8"/>
  <c r="M675" i="8"/>
  <c r="N675" i="8"/>
  <c r="F675" i="8"/>
  <c r="G675" i="8"/>
  <c r="C675" i="8"/>
  <c r="D675" i="8"/>
  <c r="B676" i="8"/>
  <c r="A677" i="8"/>
  <c r="K676" i="8"/>
  <c r="E676" i="8"/>
  <c r="H676" i="8"/>
  <c r="H525" i="3"/>
  <c r="C525" i="3"/>
  <c r="D525" i="3"/>
  <c r="E526" i="3"/>
  <c r="B526" i="3"/>
  <c r="A527" i="3"/>
  <c r="F525" i="3"/>
  <c r="G525" i="3"/>
  <c r="D460" i="2"/>
  <c r="G460" i="2"/>
  <c r="I460" i="2"/>
  <c r="K460" i="2"/>
  <c r="C460" i="2"/>
  <c r="F460" i="2"/>
  <c r="H461" i="2"/>
  <c r="B461" i="2"/>
  <c r="J461" i="2" s="1"/>
  <c r="E461" i="2"/>
  <c r="A462" i="2"/>
  <c r="A678" i="8" l="1"/>
  <c r="E677" i="8"/>
  <c r="B677" i="8"/>
  <c r="K677" i="8"/>
  <c r="H677" i="8"/>
  <c r="M676" i="8"/>
  <c r="C676" i="8"/>
  <c r="D676" i="8"/>
  <c r="J676" i="8"/>
  <c r="L676" i="8"/>
  <c r="N676" i="8"/>
  <c r="F676" i="8"/>
  <c r="G676" i="8"/>
  <c r="I676" i="8"/>
  <c r="F526" i="3"/>
  <c r="G526" i="3"/>
  <c r="E527" i="3"/>
  <c r="B527" i="3"/>
  <c r="A528" i="3"/>
  <c r="C526" i="3"/>
  <c r="D526" i="3"/>
  <c r="H526" i="3"/>
  <c r="D461" i="2"/>
  <c r="G461" i="2"/>
  <c r="A463" i="2"/>
  <c r="E462" i="2"/>
  <c r="H462" i="2"/>
  <c r="B462" i="2"/>
  <c r="J462" i="2" s="1"/>
  <c r="K461" i="2"/>
  <c r="C461" i="2"/>
  <c r="F461" i="2"/>
  <c r="I461" i="2"/>
  <c r="M677" i="8" l="1"/>
  <c r="N677" i="8"/>
  <c r="C677" i="8"/>
  <c r="D677" i="8"/>
  <c r="I677" i="8"/>
  <c r="F677" i="8"/>
  <c r="G677" i="8"/>
  <c r="J677" i="8"/>
  <c r="L677" i="8"/>
  <c r="E678" i="8"/>
  <c r="K678" i="8"/>
  <c r="A679" i="8"/>
  <c r="B678" i="8"/>
  <c r="H678" i="8"/>
  <c r="G527" i="3"/>
  <c r="F527" i="3"/>
  <c r="B528" i="3"/>
  <c r="E528" i="3"/>
  <c r="A529" i="3"/>
  <c r="C527" i="3"/>
  <c r="D527" i="3"/>
  <c r="H527" i="3"/>
  <c r="D462" i="2"/>
  <c r="G462" i="2"/>
  <c r="I462" i="2"/>
  <c r="K462" i="2"/>
  <c r="C462" i="2"/>
  <c r="F462" i="2"/>
  <c r="H463" i="2"/>
  <c r="B463" i="2"/>
  <c r="J463" i="2" s="1"/>
  <c r="A464" i="2"/>
  <c r="E463" i="2"/>
  <c r="F678" i="8" l="1"/>
  <c r="G678" i="8"/>
  <c r="L678" i="8"/>
  <c r="M678" i="8"/>
  <c r="N678" i="8"/>
  <c r="D678" i="8"/>
  <c r="J678" i="8"/>
  <c r="I678" i="8"/>
  <c r="C678" i="8"/>
  <c r="B679" i="8"/>
  <c r="E679" i="8"/>
  <c r="H679" i="8"/>
  <c r="A680" i="8"/>
  <c r="K679" i="8"/>
  <c r="E529" i="3"/>
  <c r="A530" i="3"/>
  <c r="B529" i="3"/>
  <c r="H528" i="3"/>
  <c r="D528" i="3"/>
  <c r="C528" i="3"/>
  <c r="F528" i="3"/>
  <c r="G528" i="3"/>
  <c r="D463" i="2"/>
  <c r="G463" i="2"/>
  <c r="A465" i="2"/>
  <c r="E464" i="2"/>
  <c r="H464" i="2"/>
  <c r="B464" i="2"/>
  <c r="J464" i="2" s="1"/>
  <c r="K463" i="2"/>
  <c r="I463" i="2"/>
  <c r="F463" i="2"/>
  <c r="C463" i="2"/>
  <c r="E680" i="8" l="1"/>
  <c r="B680" i="8"/>
  <c r="H680" i="8"/>
  <c r="K680" i="8"/>
  <c r="A681" i="8"/>
  <c r="F679" i="8"/>
  <c r="L679" i="8"/>
  <c r="C679" i="8"/>
  <c r="G679" i="8"/>
  <c r="J679" i="8"/>
  <c r="N679" i="8"/>
  <c r="D679" i="8"/>
  <c r="M679" i="8"/>
  <c r="I679" i="8"/>
  <c r="H529" i="3"/>
  <c r="D529" i="3"/>
  <c r="C529" i="3"/>
  <c r="E530" i="3"/>
  <c r="A531" i="3"/>
  <c r="B530" i="3"/>
  <c r="F529" i="3"/>
  <c r="G529" i="3"/>
  <c r="D464" i="2"/>
  <c r="G464" i="2"/>
  <c r="I464" i="2"/>
  <c r="F464" i="2"/>
  <c r="K464" i="2"/>
  <c r="C464" i="2"/>
  <c r="B465" i="2"/>
  <c r="J465" i="2" s="1"/>
  <c r="E465" i="2"/>
  <c r="H465" i="2"/>
  <c r="A466" i="2"/>
  <c r="H681" i="8" l="1"/>
  <c r="K681" i="8"/>
  <c r="E681" i="8"/>
  <c r="A682" i="8"/>
  <c r="B681" i="8"/>
  <c r="C680" i="8"/>
  <c r="D680" i="8"/>
  <c r="L680" i="8"/>
  <c r="M680" i="8"/>
  <c r="N680" i="8"/>
  <c r="F680" i="8"/>
  <c r="G680" i="8"/>
  <c r="I680" i="8"/>
  <c r="J680" i="8"/>
  <c r="E531" i="3"/>
  <c r="A532" i="3"/>
  <c r="B531" i="3"/>
  <c r="H530" i="3"/>
  <c r="D530" i="3"/>
  <c r="C530" i="3"/>
  <c r="F530" i="3"/>
  <c r="G530" i="3"/>
  <c r="D465" i="2"/>
  <c r="G465" i="2"/>
  <c r="H466" i="2"/>
  <c r="B466" i="2"/>
  <c r="J466" i="2" s="1"/>
  <c r="E466" i="2"/>
  <c r="A467" i="2"/>
  <c r="F465" i="2"/>
  <c r="I465" i="2"/>
  <c r="K465" i="2"/>
  <c r="C465" i="2"/>
  <c r="M681" i="8" l="1"/>
  <c r="I681" i="8"/>
  <c r="J681" i="8"/>
  <c r="L681" i="8"/>
  <c r="G681" i="8"/>
  <c r="D681" i="8"/>
  <c r="F681" i="8"/>
  <c r="N681" i="8"/>
  <c r="C681" i="8"/>
  <c r="H682" i="8"/>
  <c r="B682" i="8"/>
  <c r="E682" i="8"/>
  <c r="K682" i="8"/>
  <c r="A683" i="8"/>
  <c r="C531" i="3"/>
  <c r="D531" i="3"/>
  <c r="H531" i="3"/>
  <c r="E532" i="3"/>
  <c r="A533" i="3"/>
  <c r="B532" i="3"/>
  <c r="G531" i="3"/>
  <c r="F531" i="3"/>
  <c r="D466" i="2"/>
  <c r="G466" i="2"/>
  <c r="A468" i="2"/>
  <c r="E467" i="2"/>
  <c r="H467" i="2"/>
  <c r="B467" i="2"/>
  <c r="J467" i="2" s="1"/>
  <c r="I466" i="2"/>
  <c r="C466" i="2"/>
  <c r="F466" i="2"/>
  <c r="K466" i="2"/>
  <c r="E683" i="8" l="1"/>
  <c r="B683" i="8"/>
  <c r="A684" i="8"/>
  <c r="H683" i="8"/>
  <c r="K683" i="8"/>
  <c r="G682" i="8"/>
  <c r="I682" i="8"/>
  <c r="L682" i="8"/>
  <c r="C682" i="8"/>
  <c r="F682" i="8"/>
  <c r="D682" i="8"/>
  <c r="J682" i="8"/>
  <c r="M682" i="8"/>
  <c r="N682" i="8"/>
  <c r="D532" i="3"/>
  <c r="H532" i="3"/>
  <c r="C532" i="3"/>
  <c r="E533" i="3"/>
  <c r="A534" i="3"/>
  <c r="B533" i="3"/>
  <c r="F532" i="3"/>
  <c r="G532" i="3"/>
  <c r="D467" i="2"/>
  <c r="G467" i="2"/>
  <c r="K467" i="2"/>
  <c r="F467" i="2"/>
  <c r="I467" i="2"/>
  <c r="C467" i="2"/>
  <c r="B468" i="2"/>
  <c r="J468" i="2" s="1"/>
  <c r="E468" i="2"/>
  <c r="H468" i="2"/>
  <c r="A469" i="2"/>
  <c r="K684" i="8" l="1"/>
  <c r="E684" i="8"/>
  <c r="H684" i="8"/>
  <c r="B684" i="8"/>
  <c r="A685" i="8"/>
  <c r="F683" i="8"/>
  <c r="G683" i="8"/>
  <c r="M683" i="8"/>
  <c r="N683" i="8"/>
  <c r="C683" i="8"/>
  <c r="D683" i="8"/>
  <c r="I683" i="8"/>
  <c r="L683" i="8"/>
  <c r="J683" i="8"/>
  <c r="H533" i="3"/>
  <c r="D533" i="3"/>
  <c r="C533" i="3"/>
  <c r="E534" i="3"/>
  <c r="B534" i="3"/>
  <c r="A535" i="3"/>
  <c r="F533" i="3"/>
  <c r="G533" i="3"/>
  <c r="D468" i="2"/>
  <c r="G468" i="2"/>
  <c r="H469" i="2"/>
  <c r="B469" i="2"/>
  <c r="J469" i="2" s="1"/>
  <c r="E469" i="2"/>
  <c r="A470" i="2"/>
  <c r="C468" i="2"/>
  <c r="K468" i="2"/>
  <c r="I468" i="2"/>
  <c r="F468" i="2"/>
  <c r="H685" i="8" l="1"/>
  <c r="K685" i="8"/>
  <c r="B685" i="8"/>
  <c r="E685" i="8"/>
  <c r="A686" i="8"/>
  <c r="L684" i="8"/>
  <c r="M684" i="8"/>
  <c r="F684" i="8"/>
  <c r="G684" i="8"/>
  <c r="I684" i="8"/>
  <c r="J684" i="8"/>
  <c r="C684" i="8"/>
  <c r="D684" i="8"/>
  <c r="N684" i="8"/>
  <c r="E535" i="3"/>
  <c r="A536" i="3"/>
  <c r="B535" i="3"/>
  <c r="C534" i="3"/>
  <c r="H534" i="3"/>
  <c r="D534" i="3"/>
  <c r="G534" i="3"/>
  <c r="F534" i="3"/>
  <c r="D469" i="2"/>
  <c r="G469" i="2"/>
  <c r="B470" i="2"/>
  <c r="J470" i="2" s="1"/>
  <c r="H470" i="2"/>
  <c r="A471" i="2"/>
  <c r="E470" i="2"/>
  <c r="F469" i="2"/>
  <c r="I469" i="2"/>
  <c r="C469" i="2"/>
  <c r="K469" i="2"/>
  <c r="A687" i="8" l="1"/>
  <c r="B686" i="8"/>
  <c r="H686" i="8"/>
  <c r="E686" i="8"/>
  <c r="K686" i="8"/>
  <c r="L685" i="8"/>
  <c r="M685" i="8"/>
  <c r="N685" i="8"/>
  <c r="I685" i="8"/>
  <c r="D685" i="8"/>
  <c r="F685" i="8"/>
  <c r="J685" i="8"/>
  <c r="G685" i="8"/>
  <c r="C685" i="8"/>
  <c r="H535" i="3"/>
  <c r="C535" i="3"/>
  <c r="D535" i="3"/>
  <c r="E536" i="3"/>
  <c r="B536" i="3"/>
  <c r="A537" i="3"/>
  <c r="G535" i="3"/>
  <c r="F535" i="3"/>
  <c r="D470" i="2"/>
  <c r="G470" i="2"/>
  <c r="B471" i="2"/>
  <c r="J471" i="2" s="1"/>
  <c r="E471" i="2"/>
  <c r="A472" i="2"/>
  <c r="H471" i="2"/>
  <c r="C470" i="2"/>
  <c r="F470" i="2"/>
  <c r="I470" i="2"/>
  <c r="K470" i="2"/>
  <c r="M686" i="8" l="1"/>
  <c r="D686" i="8"/>
  <c r="F686" i="8"/>
  <c r="G686" i="8"/>
  <c r="C686" i="8"/>
  <c r="I686" i="8"/>
  <c r="J686" i="8"/>
  <c r="L686" i="8"/>
  <c r="N686" i="8"/>
  <c r="B687" i="8"/>
  <c r="H687" i="8"/>
  <c r="A688" i="8"/>
  <c r="E687" i="8"/>
  <c r="K687" i="8"/>
  <c r="E537" i="3"/>
  <c r="B537" i="3"/>
  <c r="A538" i="3"/>
  <c r="C536" i="3"/>
  <c r="H536" i="3"/>
  <c r="D536" i="3"/>
  <c r="F536" i="3"/>
  <c r="G536" i="3"/>
  <c r="D471" i="2"/>
  <c r="G471" i="2"/>
  <c r="E472" i="2"/>
  <c r="H472" i="2"/>
  <c r="B472" i="2"/>
  <c r="J472" i="2" s="1"/>
  <c r="A473" i="2"/>
  <c r="C471" i="2"/>
  <c r="F471" i="2"/>
  <c r="K471" i="2"/>
  <c r="I471" i="2"/>
  <c r="E688" i="8" l="1"/>
  <c r="B688" i="8"/>
  <c r="A689" i="8"/>
  <c r="H688" i="8"/>
  <c r="K688" i="8"/>
  <c r="C687" i="8"/>
  <c r="F687" i="8"/>
  <c r="G687" i="8"/>
  <c r="I687" i="8"/>
  <c r="J687" i="8"/>
  <c r="L687" i="8"/>
  <c r="M687" i="8"/>
  <c r="N687" i="8"/>
  <c r="D687" i="8"/>
  <c r="A539" i="3"/>
  <c r="B538" i="3"/>
  <c r="E538" i="3"/>
  <c r="C537" i="3"/>
  <c r="D537" i="3"/>
  <c r="H537" i="3"/>
  <c r="G537" i="3"/>
  <c r="F537" i="3"/>
  <c r="D472" i="2"/>
  <c r="G472" i="2"/>
  <c r="H473" i="2"/>
  <c r="A474" i="2"/>
  <c r="B473" i="2"/>
  <c r="J473" i="2" s="1"/>
  <c r="E473" i="2"/>
  <c r="C472" i="2"/>
  <c r="F472" i="2"/>
  <c r="I472" i="2"/>
  <c r="K472" i="2"/>
  <c r="E689" i="8" l="1"/>
  <c r="H689" i="8"/>
  <c r="B689" i="8"/>
  <c r="K689" i="8"/>
  <c r="A690" i="8"/>
  <c r="F688" i="8"/>
  <c r="G688" i="8"/>
  <c r="I688" i="8"/>
  <c r="M688" i="8"/>
  <c r="C688" i="8"/>
  <c r="D688" i="8"/>
  <c r="L688" i="8"/>
  <c r="J688" i="8"/>
  <c r="N688" i="8"/>
  <c r="H538" i="3"/>
  <c r="C538" i="3"/>
  <c r="D538" i="3"/>
  <c r="F538" i="3"/>
  <c r="G538" i="3"/>
  <c r="E539" i="3"/>
  <c r="A540" i="3"/>
  <c r="B539" i="3"/>
  <c r="D473" i="2"/>
  <c r="G473" i="2"/>
  <c r="C473" i="2"/>
  <c r="I473" i="2"/>
  <c r="K473" i="2"/>
  <c r="F473" i="2"/>
  <c r="E474" i="2"/>
  <c r="H474" i="2"/>
  <c r="B474" i="2"/>
  <c r="J474" i="2" s="1"/>
  <c r="A475" i="2"/>
  <c r="E690" i="8" l="1"/>
  <c r="B690" i="8"/>
  <c r="H690" i="8"/>
  <c r="K690" i="8"/>
  <c r="A691" i="8"/>
  <c r="F689" i="8"/>
  <c r="G689" i="8"/>
  <c r="I689" i="8"/>
  <c r="C689" i="8"/>
  <c r="L689" i="8"/>
  <c r="D689" i="8"/>
  <c r="J689" i="8"/>
  <c r="M689" i="8"/>
  <c r="N689" i="8"/>
  <c r="E540" i="3"/>
  <c r="B540" i="3"/>
  <c r="A541" i="3"/>
  <c r="C539" i="3"/>
  <c r="D539" i="3"/>
  <c r="H539" i="3"/>
  <c r="F539" i="3"/>
  <c r="G539" i="3"/>
  <c r="D474" i="2"/>
  <c r="G474" i="2"/>
  <c r="C474" i="2"/>
  <c r="K474" i="2"/>
  <c r="I474" i="2"/>
  <c r="F474" i="2"/>
  <c r="H475" i="2"/>
  <c r="A476" i="2"/>
  <c r="B475" i="2"/>
  <c r="J475" i="2" s="1"/>
  <c r="E475" i="2"/>
  <c r="K691" i="8" l="1"/>
  <c r="E691" i="8"/>
  <c r="H691" i="8"/>
  <c r="A692" i="8"/>
  <c r="B691" i="8"/>
  <c r="L690" i="8"/>
  <c r="M690" i="8"/>
  <c r="N690" i="8"/>
  <c r="C690" i="8"/>
  <c r="D690" i="8"/>
  <c r="F690" i="8"/>
  <c r="G690" i="8"/>
  <c r="I690" i="8"/>
  <c r="J690" i="8"/>
  <c r="B541" i="3"/>
  <c r="A542" i="3"/>
  <c r="E541" i="3"/>
  <c r="H540" i="3"/>
  <c r="C540" i="3"/>
  <c r="D540" i="3"/>
  <c r="F540" i="3"/>
  <c r="G540" i="3"/>
  <c r="D475" i="2"/>
  <c r="G475" i="2"/>
  <c r="F475" i="2"/>
  <c r="I475" i="2"/>
  <c r="K475" i="2"/>
  <c r="C475" i="2"/>
  <c r="H476" i="2"/>
  <c r="E476" i="2"/>
  <c r="A477" i="2"/>
  <c r="B476" i="2"/>
  <c r="J476" i="2" s="1"/>
  <c r="I691" i="8" l="1"/>
  <c r="J691" i="8"/>
  <c r="F691" i="8"/>
  <c r="M691" i="8"/>
  <c r="G691" i="8"/>
  <c r="L691" i="8"/>
  <c r="N691" i="8"/>
  <c r="C691" i="8"/>
  <c r="D691" i="8"/>
  <c r="B692" i="8"/>
  <c r="A693" i="8"/>
  <c r="K692" i="8"/>
  <c r="H692" i="8"/>
  <c r="E692" i="8"/>
  <c r="F541" i="3"/>
  <c r="G541" i="3"/>
  <c r="A543" i="3"/>
  <c r="B542" i="3"/>
  <c r="E542" i="3"/>
  <c r="C541" i="3"/>
  <c r="H541" i="3"/>
  <c r="D541" i="3"/>
  <c r="D476" i="2"/>
  <c r="G476" i="2"/>
  <c r="B477" i="2"/>
  <c r="J477" i="2" s="1"/>
  <c r="H477" i="2"/>
  <c r="A478" i="2"/>
  <c r="E477" i="2"/>
  <c r="F476" i="2"/>
  <c r="I476" i="2"/>
  <c r="K476" i="2"/>
  <c r="C476" i="2"/>
  <c r="A694" i="8" l="1"/>
  <c r="E693" i="8"/>
  <c r="B693" i="8"/>
  <c r="H693" i="8"/>
  <c r="K693" i="8"/>
  <c r="N692" i="8"/>
  <c r="C692" i="8"/>
  <c r="G692" i="8"/>
  <c r="I692" i="8"/>
  <c r="M692" i="8"/>
  <c r="F692" i="8"/>
  <c r="D692" i="8"/>
  <c r="J692" i="8"/>
  <c r="L692" i="8"/>
  <c r="D542" i="3"/>
  <c r="C542" i="3"/>
  <c r="H542" i="3"/>
  <c r="F542" i="3"/>
  <c r="G542" i="3"/>
  <c r="E543" i="3"/>
  <c r="B543" i="3"/>
  <c r="A544" i="3"/>
  <c r="D477" i="2"/>
  <c r="G477" i="2"/>
  <c r="E478" i="2"/>
  <c r="H478" i="2"/>
  <c r="A479" i="2"/>
  <c r="B478" i="2"/>
  <c r="J478" i="2" s="1"/>
  <c r="F477" i="2"/>
  <c r="I477" i="2"/>
  <c r="C477" i="2"/>
  <c r="K477" i="2"/>
  <c r="M693" i="8" l="1"/>
  <c r="N693" i="8"/>
  <c r="F693" i="8"/>
  <c r="G693" i="8"/>
  <c r="C693" i="8"/>
  <c r="D693" i="8"/>
  <c r="J693" i="8"/>
  <c r="L693" i="8"/>
  <c r="I693" i="8"/>
  <c r="K694" i="8"/>
  <c r="A695" i="8"/>
  <c r="B694" i="8"/>
  <c r="E694" i="8"/>
  <c r="H694" i="8"/>
  <c r="E544" i="3"/>
  <c r="A545" i="3"/>
  <c r="B544" i="3"/>
  <c r="F543" i="3"/>
  <c r="G543" i="3"/>
  <c r="C543" i="3"/>
  <c r="D543" i="3"/>
  <c r="H543" i="3"/>
  <c r="D478" i="2"/>
  <c r="G478" i="2"/>
  <c r="C478" i="2"/>
  <c r="F478" i="2"/>
  <c r="I478" i="2"/>
  <c r="K478" i="2"/>
  <c r="E479" i="2"/>
  <c r="B479" i="2"/>
  <c r="J479" i="2" s="1"/>
  <c r="H479" i="2"/>
  <c r="A480" i="2"/>
  <c r="I694" i="8" l="1"/>
  <c r="F694" i="8"/>
  <c r="C694" i="8"/>
  <c r="D694" i="8"/>
  <c r="G694" i="8"/>
  <c r="J694" i="8"/>
  <c r="L694" i="8"/>
  <c r="M694" i="8"/>
  <c r="N694" i="8"/>
  <c r="K695" i="8"/>
  <c r="A696" i="8"/>
  <c r="B695" i="8"/>
  <c r="E695" i="8"/>
  <c r="H695" i="8"/>
  <c r="D544" i="3"/>
  <c r="H544" i="3"/>
  <c r="C544" i="3"/>
  <c r="E545" i="3"/>
  <c r="B545" i="3"/>
  <c r="A546" i="3"/>
  <c r="F544" i="3"/>
  <c r="G544" i="3"/>
  <c r="D479" i="2"/>
  <c r="G479" i="2"/>
  <c r="H480" i="2"/>
  <c r="A481" i="2"/>
  <c r="E480" i="2"/>
  <c r="B480" i="2"/>
  <c r="J480" i="2" s="1"/>
  <c r="C479" i="2"/>
  <c r="F479" i="2"/>
  <c r="I479" i="2"/>
  <c r="K479" i="2"/>
  <c r="L695" i="8" l="1"/>
  <c r="M695" i="8"/>
  <c r="N695" i="8"/>
  <c r="C695" i="8"/>
  <c r="D695" i="8"/>
  <c r="F695" i="8"/>
  <c r="G695" i="8"/>
  <c r="J695" i="8"/>
  <c r="I695" i="8"/>
  <c r="E696" i="8"/>
  <c r="B696" i="8"/>
  <c r="H696" i="8"/>
  <c r="K696" i="8"/>
  <c r="A697" i="8"/>
  <c r="H545" i="3"/>
  <c r="C545" i="3"/>
  <c r="D545" i="3"/>
  <c r="B546" i="3"/>
  <c r="A547" i="3"/>
  <c r="E546" i="3"/>
  <c r="F545" i="3"/>
  <c r="G545" i="3"/>
  <c r="D480" i="2"/>
  <c r="G480" i="2"/>
  <c r="I480" i="2"/>
  <c r="K480" i="2"/>
  <c r="F480" i="2"/>
  <c r="C480" i="2"/>
  <c r="B481" i="2"/>
  <c r="J481" i="2" s="1"/>
  <c r="H481" i="2"/>
  <c r="E481" i="2"/>
  <c r="A482" i="2"/>
  <c r="B697" i="8" l="1"/>
  <c r="H697" i="8"/>
  <c r="E697" i="8"/>
  <c r="K697" i="8"/>
  <c r="A698" i="8"/>
  <c r="C696" i="8"/>
  <c r="D696" i="8"/>
  <c r="F696" i="8"/>
  <c r="G696" i="8"/>
  <c r="J696" i="8"/>
  <c r="L696" i="8"/>
  <c r="N696" i="8"/>
  <c r="I696" i="8"/>
  <c r="M696" i="8"/>
  <c r="F546" i="3"/>
  <c r="G546" i="3"/>
  <c r="E547" i="3"/>
  <c r="B547" i="3"/>
  <c r="A548" i="3"/>
  <c r="H546" i="3"/>
  <c r="C546" i="3"/>
  <c r="D546" i="3"/>
  <c r="D481" i="2"/>
  <c r="G481" i="2"/>
  <c r="H482" i="2"/>
  <c r="A483" i="2"/>
  <c r="E482" i="2"/>
  <c r="B482" i="2"/>
  <c r="J482" i="2" s="1"/>
  <c r="C481" i="2"/>
  <c r="I481" i="2"/>
  <c r="F481" i="2"/>
  <c r="K481" i="2"/>
  <c r="H698" i="8" l="1"/>
  <c r="E698" i="8"/>
  <c r="A699" i="8"/>
  <c r="K698" i="8"/>
  <c r="B698" i="8"/>
  <c r="D697" i="8"/>
  <c r="C697" i="8"/>
  <c r="G697" i="8"/>
  <c r="F697" i="8"/>
  <c r="I697" i="8"/>
  <c r="J697" i="8"/>
  <c r="L697" i="8"/>
  <c r="M697" i="8"/>
  <c r="N697" i="8"/>
  <c r="G547" i="3"/>
  <c r="F547" i="3"/>
  <c r="E548" i="3"/>
  <c r="B548" i="3"/>
  <c r="A549" i="3"/>
  <c r="C547" i="3"/>
  <c r="D547" i="3"/>
  <c r="H547" i="3"/>
  <c r="D482" i="2"/>
  <c r="G482" i="2"/>
  <c r="I482" i="2"/>
  <c r="K482" i="2"/>
  <c r="F482" i="2"/>
  <c r="C482" i="2"/>
  <c r="A484" i="2"/>
  <c r="H483" i="2"/>
  <c r="E483" i="2"/>
  <c r="B483" i="2"/>
  <c r="J483" i="2" s="1"/>
  <c r="G698" i="8" l="1"/>
  <c r="I698" i="8"/>
  <c r="F698" i="8"/>
  <c r="J698" i="8"/>
  <c r="N698" i="8"/>
  <c r="L698" i="8"/>
  <c r="M698" i="8"/>
  <c r="C698" i="8"/>
  <c r="D698" i="8"/>
  <c r="B699" i="8"/>
  <c r="A700" i="8"/>
  <c r="E699" i="8"/>
  <c r="H699" i="8"/>
  <c r="K699" i="8"/>
  <c r="A550" i="3"/>
  <c r="E549" i="3"/>
  <c r="B549" i="3"/>
  <c r="C548" i="3"/>
  <c r="D548" i="3"/>
  <c r="H548" i="3"/>
  <c r="G548" i="3"/>
  <c r="F548" i="3"/>
  <c r="D483" i="2"/>
  <c r="G483" i="2"/>
  <c r="I483" i="2"/>
  <c r="F483" i="2"/>
  <c r="K483" i="2"/>
  <c r="C483" i="2"/>
  <c r="B484" i="2"/>
  <c r="J484" i="2" s="1"/>
  <c r="E484" i="2"/>
  <c r="H484" i="2"/>
  <c r="A485" i="2"/>
  <c r="K700" i="8" l="1"/>
  <c r="A701" i="8"/>
  <c r="E700" i="8"/>
  <c r="B700" i="8"/>
  <c r="H700" i="8"/>
  <c r="I699" i="8"/>
  <c r="C699" i="8"/>
  <c r="D699" i="8"/>
  <c r="F699" i="8"/>
  <c r="G699" i="8"/>
  <c r="M699" i="8"/>
  <c r="L699" i="8"/>
  <c r="N699" i="8"/>
  <c r="J699" i="8"/>
  <c r="F549" i="3"/>
  <c r="G549" i="3"/>
  <c r="C549" i="3"/>
  <c r="D549" i="3"/>
  <c r="H549" i="3"/>
  <c r="E550" i="3"/>
  <c r="B550" i="3"/>
  <c r="A551" i="3"/>
  <c r="D484" i="2"/>
  <c r="G484" i="2"/>
  <c r="E485" i="2"/>
  <c r="H485" i="2"/>
  <c r="A486" i="2"/>
  <c r="B485" i="2"/>
  <c r="J485" i="2" s="1"/>
  <c r="C484" i="2"/>
  <c r="I484" i="2"/>
  <c r="K484" i="2"/>
  <c r="F484" i="2"/>
  <c r="L700" i="8" l="1"/>
  <c r="M700" i="8"/>
  <c r="D700" i="8"/>
  <c r="G700" i="8"/>
  <c r="J700" i="8"/>
  <c r="I700" i="8"/>
  <c r="C700" i="8"/>
  <c r="F700" i="8"/>
  <c r="N700" i="8"/>
  <c r="B701" i="8"/>
  <c r="K701" i="8"/>
  <c r="A702" i="8"/>
  <c r="E701" i="8"/>
  <c r="H701" i="8"/>
  <c r="E551" i="3"/>
  <c r="B551" i="3"/>
  <c r="A552" i="3"/>
  <c r="D550" i="3"/>
  <c r="H550" i="3"/>
  <c r="C550" i="3"/>
  <c r="F550" i="3"/>
  <c r="G550" i="3"/>
  <c r="D485" i="2"/>
  <c r="G485" i="2"/>
  <c r="F485" i="2"/>
  <c r="C485" i="2"/>
  <c r="I485" i="2"/>
  <c r="K485" i="2"/>
  <c r="A487" i="2"/>
  <c r="B486" i="2"/>
  <c r="J486" i="2" s="1"/>
  <c r="E486" i="2"/>
  <c r="H486" i="2"/>
  <c r="A703" i="8" l="1"/>
  <c r="B702" i="8"/>
  <c r="H702" i="8"/>
  <c r="K702" i="8"/>
  <c r="E702" i="8"/>
  <c r="C701" i="8"/>
  <c r="L701" i="8"/>
  <c r="M701" i="8"/>
  <c r="N701" i="8"/>
  <c r="D701" i="8"/>
  <c r="F701" i="8"/>
  <c r="G701" i="8"/>
  <c r="J701" i="8"/>
  <c r="I701" i="8"/>
  <c r="E552" i="3"/>
  <c r="A553" i="3"/>
  <c r="B552" i="3"/>
  <c r="D551" i="3"/>
  <c r="H551" i="3"/>
  <c r="C551" i="3"/>
  <c r="F551" i="3"/>
  <c r="G551" i="3"/>
  <c r="D486" i="2"/>
  <c r="G486" i="2"/>
  <c r="K486" i="2"/>
  <c r="C486" i="2"/>
  <c r="F486" i="2"/>
  <c r="I486" i="2"/>
  <c r="B487" i="2"/>
  <c r="J487" i="2" s="1"/>
  <c r="E487" i="2"/>
  <c r="H487" i="2"/>
  <c r="A488" i="2"/>
  <c r="L702" i="8" l="1"/>
  <c r="G702" i="8"/>
  <c r="I702" i="8"/>
  <c r="J702" i="8"/>
  <c r="M702" i="8"/>
  <c r="C702" i="8"/>
  <c r="D702" i="8"/>
  <c r="F702" i="8"/>
  <c r="N702" i="8"/>
  <c r="B703" i="8"/>
  <c r="H703" i="8"/>
  <c r="E703" i="8"/>
  <c r="K703" i="8"/>
  <c r="A704" i="8"/>
  <c r="D552" i="3"/>
  <c r="C552" i="3"/>
  <c r="H552" i="3"/>
  <c r="E553" i="3"/>
  <c r="B553" i="3"/>
  <c r="A554" i="3"/>
  <c r="G552" i="3"/>
  <c r="F552" i="3"/>
  <c r="D487" i="2"/>
  <c r="G487" i="2"/>
  <c r="H488" i="2"/>
  <c r="E488" i="2"/>
  <c r="A489" i="2"/>
  <c r="B488" i="2"/>
  <c r="J488" i="2" s="1"/>
  <c r="C487" i="2"/>
  <c r="F487" i="2"/>
  <c r="K487" i="2"/>
  <c r="I487" i="2"/>
  <c r="H704" i="8" l="1"/>
  <c r="K704" i="8"/>
  <c r="A705" i="8"/>
  <c r="B704" i="8"/>
  <c r="E704" i="8"/>
  <c r="C703" i="8"/>
  <c r="I703" i="8"/>
  <c r="J703" i="8"/>
  <c r="M703" i="8"/>
  <c r="D703" i="8"/>
  <c r="F703" i="8"/>
  <c r="G703" i="8"/>
  <c r="L703" i="8"/>
  <c r="N703" i="8"/>
  <c r="D553" i="3"/>
  <c r="C553" i="3"/>
  <c r="H553" i="3"/>
  <c r="E554" i="3"/>
  <c r="A555" i="3"/>
  <c r="B554" i="3"/>
  <c r="F553" i="3"/>
  <c r="G553" i="3"/>
  <c r="D488" i="2"/>
  <c r="G488" i="2"/>
  <c r="I488" i="2"/>
  <c r="F488" i="2"/>
  <c r="K488" i="2"/>
  <c r="C488" i="2"/>
  <c r="A490" i="2"/>
  <c r="H489" i="2"/>
  <c r="B489" i="2"/>
  <c r="J489" i="2" s="1"/>
  <c r="E489" i="2"/>
  <c r="I704" i="8" l="1"/>
  <c r="J704" i="8"/>
  <c r="L704" i="8"/>
  <c r="M704" i="8"/>
  <c r="C704" i="8"/>
  <c r="F704" i="8"/>
  <c r="N704" i="8"/>
  <c r="D704" i="8"/>
  <c r="G704" i="8"/>
  <c r="E705" i="8"/>
  <c r="A706" i="8"/>
  <c r="K705" i="8"/>
  <c r="H705" i="8"/>
  <c r="B705" i="8"/>
  <c r="B555" i="3"/>
  <c r="E555" i="3"/>
  <c r="A556" i="3"/>
  <c r="D554" i="3"/>
  <c r="C554" i="3"/>
  <c r="H554" i="3"/>
  <c r="F554" i="3"/>
  <c r="G554" i="3"/>
  <c r="D489" i="2"/>
  <c r="G489" i="2"/>
  <c r="K489" i="2"/>
  <c r="C489" i="2"/>
  <c r="I489" i="2"/>
  <c r="F489" i="2"/>
  <c r="B490" i="2"/>
  <c r="J490" i="2" s="1"/>
  <c r="E490" i="2"/>
  <c r="A491" i="2"/>
  <c r="H490" i="2"/>
  <c r="G705" i="8" l="1"/>
  <c r="N705" i="8"/>
  <c r="C705" i="8"/>
  <c r="D705" i="8"/>
  <c r="F705" i="8"/>
  <c r="I705" i="8"/>
  <c r="J705" i="8"/>
  <c r="L705" i="8"/>
  <c r="M705" i="8"/>
  <c r="B706" i="8"/>
  <c r="A707" i="8"/>
  <c r="E706" i="8"/>
  <c r="H706" i="8"/>
  <c r="K706" i="8"/>
  <c r="E556" i="3"/>
  <c r="A557" i="3"/>
  <c r="B556" i="3"/>
  <c r="F555" i="3"/>
  <c r="G555" i="3"/>
  <c r="D555" i="3"/>
  <c r="C555" i="3"/>
  <c r="H555" i="3"/>
  <c r="D490" i="2"/>
  <c r="G490" i="2"/>
  <c r="E491" i="2"/>
  <c r="H491" i="2"/>
  <c r="A492" i="2"/>
  <c r="B491" i="2"/>
  <c r="J491" i="2" s="1"/>
  <c r="C490" i="2"/>
  <c r="F490" i="2"/>
  <c r="I490" i="2"/>
  <c r="K490" i="2"/>
  <c r="E707" i="8" l="1"/>
  <c r="H707" i="8"/>
  <c r="K707" i="8"/>
  <c r="A708" i="8"/>
  <c r="B707" i="8"/>
  <c r="D706" i="8"/>
  <c r="C706" i="8"/>
  <c r="F706" i="8"/>
  <c r="G706" i="8"/>
  <c r="I706" i="8"/>
  <c r="N706" i="8"/>
  <c r="J706" i="8"/>
  <c r="L706" i="8"/>
  <c r="M706" i="8"/>
  <c r="D556" i="3"/>
  <c r="C556" i="3"/>
  <c r="H556" i="3"/>
  <c r="E557" i="3"/>
  <c r="B557" i="3"/>
  <c r="A558" i="3"/>
  <c r="F556" i="3"/>
  <c r="G556" i="3"/>
  <c r="D491" i="2"/>
  <c r="G491" i="2"/>
  <c r="C491" i="2"/>
  <c r="K491" i="2"/>
  <c r="F491" i="2"/>
  <c r="I491" i="2"/>
  <c r="E492" i="2"/>
  <c r="H492" i="2"/>
  <c r="B492" i="2"/>
  <c r="J492" i="2" s="1"/>
  <c r="A493" i="2"/>
  <c r="I707" i="8" l="1"/>
  <c r="F707" i="8"/>
  <c r="G707" i="8"/>
  <c r="J707" i="8"/>
  <c r="C707" i="8"/>
  <c r="M707" i="8"/>
  <c r="L707" i="8"/>
  <c r="N707" i="8"/>
  <c r="D707" i="8"/>
  <c r="E708" i="8"/>
  <c r="B708" i="8"/>
  <c r="H708" i="8"/>
  <c r="A709" i="8"/>
  <c r="K708" i="8"/>
  <c r="B558" i="3"/>
  <c r="A559" i="3"/>
  <c r="E558" i="3"/>
  <c r="C557" i="3"/>
  <c r="H557" i="3"/>
  <c r="D557" i="3"/>
  <c r="F557" i="3"/>
  <c r="G557" i="3"/>
  <c r="D492" i="2"/>
  <c r="G492" i="2"/>
  <c r="I492" i="2"/>
  <c r="K492" i="2"/>
  <c r="F492" i="2"/>
  <c r="C492" i="2"/>
  <c r="E493" i="2"/>
  <c r="H493" i="2"/>
  <c r="B493" i="2"/>
  <c r="J493" i="2" s="1"/>
  <c r="A494" i="2"/>
  <c r="A710" i="8" l="1"/>
  <c r="E709" i="8"/>
  <c r="H709" i="8"/>
  <c r="K709" i="8"/>
  <c r="B709" i="8"/>
  <c r="F708" i="8"/>
  <c r="G708" i="8"/>
  <c r="I708" i="8"/>
  <c r="D708" i="8"/>
  <c r="J708" i="8"/>
  <c r="M708" i="8"/>
  <c r="N708" i="8"/>
  <c r="C708" i="8"/>
  <c r="L708" i="8"/>
  <c r="F558" i="3"/>
  <c r="G558" i="3"/>
  <c r="E559" i="3"/>
  <c r="B559" i="3"/>
  <c r="A560" i="3"/>
  <c r="C558" i="3"/>
  <c r="H558" i="3"/>
  <c r="D558" i="3"/>
  <c r="D493" i="2"/>
  <c r="G493" i="2"/>
  <c r="C493" i="2"/>
  <c r="F493" i="2"/>
  <c r="K493" i="2"/>
  <c r="I493" i="2"/>
  <c r="B494" i="2"/>
  <c r="J494" i="2" s="1"/>
  <c r="E494" i="2"/>
  <c r="H494" i="2"/>
  <c r="A495" i="2"/>
  <c r="M709" i="8" l="1"/>
  <c r="F709" i="8"/>
  <c r="G709" i="8"/>
  <c r="I709" i="8"/>
  <c r="J709" i="8"/>
  <c r="C709" i="8"/>
  <c r="D709" i="8"/>
  <c r="L709" i="8"/>
  <c r="N709" i="8"/>
  <c r="K710" i="8"/>
  <c r="B710" i="8"/>
  <c r="E710" i="8"/>
  <c r="H710" i="8"/>
  <c r="A711" i="8"/>
  <c r="C559" i="3"/>
  <c r="D559" i="3"/>
  <c r="H559" i="3"/>
  <c r="B560" i="3"/>
  <c r="A561" i="3"/>
  <c r="E560" i="3"/>
  <c r="F559" i="3"/>
  <c r="G559" i="3"/>
  <c r="D494" i="2"/>
  <c r="G494" i="2"/>
  <c r="H495" i="2"/>
  <c r="E495" i="2"/>
  <c r="A496" i="2"/>
  <c r="B495" i="2"/>
  <c r="J495" i="2" s="1"/>
  <c r="C494" i="2"/>
  <c r="I494" i="2"/>
  <c r="K494" i="2"/>
  <c r="F494" i="2"/>
  <c r="K711" i="8" l="1"/>
  <c r="B711" i="8"/>
  <c r="E711" i="8"/>
  <c r="H711" i="8"/>
  <c r="A712" i="8"/>
  <c r="J710" i="8"/>
  <c r="L710" i="8"/>
  <c r="C710" i="8"/>
  <c r="D710" i="8"/>
  <c r="M710" i="8"/>
  <c r="G710" i="8"/>
  <c r="I710" i="8"/>
  <c r="N710" i="8"/>
  <c r="F710" i="8"/>
  <c r="E561" i="3"/>
  <c r="A562" i="3"/>
  <c r="B561" i="3"/>
  <c r="F560" i="3"/>
  <c r="G560" i="3"/>
  <c r="D560" i="3"/>
  <c r="C560" i="3"/>
  <c r="H560" i="3"/>
  <c r="D495" i="2"/>
  <c r="G495" i="2"/>
  <c r="K495" i="2"/>
  <c r="F495" i="2"/>
  <c r="I495" i="2"/>
  <c r="C495" i="2"/>
  <c r="E496" i="2"/>
  <c r="H496" i="2"/>
  <c r="A497" i="2"/>
  <c r="B496" i="2"/>
  <c r="J496" i="2" s="1"/>
  <c r="A713" i="8" l="1"/>
  <c r="K712" i="8"/>
  <c r="H712" i="8"/>
  <c r="E712" i="8"/>
  <c r="B712" i="8"/>
  <c r="D711" i="8"/>
  <c r="C711" i="8"/>
  <c r="G711" i="8"/>
  <c r="F711" i="8"/>
  <c r="I711" i="8"/>
  <c r="J711" i="8"/>
  <c r="L711" i="8"/>
  <c r="M711" i="8"/>
  <c r="N711" i="8"/>
  <c r="H561" i="3"/>
  <c r="C561" i="3"/>
  <c r="D561" i="3"/>
  <c r="B562" i="3"/>
  <c r="A563" i="3"/>
  <c r="E562" i="3"/>
  <c r="F561" i="3"/>
  <c r="G561" i="3"/>
  <c r="D496" i="2"/>
  <c r="G496" i="2"/>
  <c r="I496" i="2"/>
  <c r="K496" i="2"/>
  <c r="C496" i="2"/>
  <c r="F496" i="2"/>
  <c r="B497" i="2"/>
  <c r="J497" i="2" s="1"/>
  <c r="E497" i="2"/>
  <c r="H497" i="2"/>
  <c r="A498" i="2"/>
  <c r="C712" i="8" l="1"/>
  <c r="J712" i="8"/>
  <c r="L712" i="8"/>
  <c r="M712" i="8"/>
  <c r="N712" i="8"/>
  <c r="I712" i="8"/>
  <c r="D712" i="8"/>
  <c r="F712" i="8"/>
  <c r="G712" i="8"/>
  <c r="B713" i="8"/>
  <c r="E713" i="8"/>
  <c r="A714" i="8"/>
  <c r="H713" i="8"/>
  <c r="K713" i="8"/>
  <c r="E563" i="3"/>
  <c r="A564" i="3"/>
  <c r="B563" i="3"/>
  <c r="F562" i="3"/>
  <c r="G562" i="3"/>
  <c r="D562" i="3"/>
  <c r="C562" i="3"/>
  <c r="H562" i="3"/>
  <c r="D497" i="2"/>
  <c r="G497" i="2"/>
  <c r="E498" i="2"/>
  <c r="H498" i="2"/>
  <c r="B498" i="2"/>
  <c r="J498" i="2" s="1"/>
  <c r="A499" i="2"/>
  <c r="I497" i="2"/>
  <c r="C497" i="2"/>
  <c r="F497" i="2"/>
  <c r="K497" i="2"/>
  <c r="B714" i="8" l="1"/>
  <c r="E714" i="8"/>
  <c r="H714" i="8"/>
  <c r="A715" i="8"/>
  <c r="K714" i="8"/>
  <c r="C713" i="8"/>
  <c r="M713" i="8"/>
  <c r="D713" i="8"/>
  <c r="F713" i="8"/>
  <c r="G713" i="8"/>
  <c r="L713" i="8"/>
  <c r="J713" i="8"/>
  <c r="I713" i="8"/>
  <c r="N713" i="8"/>
  <c r="C563" i="3"/>
  <c r="H563" i="3"/>
  <c r="D563" i="3"/>
  <c r="A565" i="3"/>
  <c r="B564" i="3"/>
  <c r="E564" i="3"/>
  <c r="F563" i="3"/>
  <c r="G563" i="3"/>
  <c r="D498" i="2"/>
  <c r="G498" i="2"/>
  <c r="E499" i="2"/>
  <c r="B499" i="2"/>
  <c r="J499" i="2" s="1"/>
  <c r="A500" i="2"/>
  <c r="H499" i="2"/>
  <c r="I498" i="2"/>
  <c r="C498" i="2"/>
  <c r="K498" i="2"/>
  <c r="F498" i="2"/>
  <c r="H715" i="8" l="1"/>
  <c r="E715" i="8"/>
  <c r="K715" i="8"/>
  <c r="B715" i="8"/>
  <c r="A716" i="8"/>
  <c r="G714" i="8"/>
  <c r="D714" i="8"/>
  <c r="F714" i="8"/>
  <c r="J714" i="8"/>
  <c r="C714" i="8"/>
  <c r="I714" i="8"/>
  <c r="N714" i="8"/>
  <c r="L714" i="8"/>
  <c r="M714" i="8"/>
  <c r="D564" i="3"/>
  <c r="H564" i="3"/>
  <c r="C564" i="3"/>
  <c r="G564" i="3"/>
  <c r="F564" i="3"/>
  <c r="B565" i="3"/>
  <c r="A566" i="3"/>
  <c r="E565" i="3"/>
  <c r="D499" i="2"/>
  <c r="G499" i="2"/>
  <c r="E500" i="2"/>
  <c r="H500" i="2"/>
  <c r="A501" i="2"/>
  <c r="B500" i="2"/>
  <c r="J500" i="2" s="1"/>
  <c r="F499" i="2"/>
  <c r="I499" i="2"/>
  <c r="C499" i="2"/>
  <c r="K499" i="2"/>
  <c r="K716" i="8" l="1"/>
  <c r="E716" i="8"/>
  <c r="H716" i="8"/>
  <c r="B716" i="8"/>
  <c r="A717" i="8"/>
  <c r="F715" i="8"/>
  <c r="G715" i="8"/>
  <c r="I715" i="8"/>
  <c r="J715" i="8"/>
  <c r="L715" i="8"/>
  <c r="C715" i="8"/>
  <c r="D715" i="8"/>
  <c r="M715" i="8"/>
  <c r="N715" i="8"/>
  <c r="F565" i="3"/>
  <c r="G565" i="3"/>
  <c r="E566" i="3"/>
  <c r="A567" i="3"/>
  <c r="B566" i="3"/>
  <c r="D565" i="3"/>
  <c r="H565" i="3"/>
  <c r="C565" i="3"/>
  <c r="D500" i="2"/>
  <c r="G500" i="2"/>
  <c r="F500" i="2"/>
  <c r="I500" i="2"/>
  <c r="K500" i="2"/>
  <c r="C500" i="2"/>
  <c r="H501" i="2"/>
  <c r="B501" i="2"/>
  <c r="J501" i="2" s="1"/>
  <c r="A502" i="2"/>
  <c r="E501" i="2"/>
  <c r="K717" i="8" l="1"/>
  <c r="B717" i="8"/>
  <c r="H717" i="8"/>
  <c r="A718" i="8"/>
  <c r="E717" i="8"/>
  <c r="G716" i="8"/>
  <c r="I716" i="8"/>
  <c r="C716" i="8"/>
  <c r="D716" i="8"/>
  <c r="F716" i="8"/>
  <c r="J716" i="8"/>
  <c r="L716" i="8"/>
  <c r="M716" i="8"/>
  <c r="N716" i="8"/>
  <c r="A568" i="3"/>
  <c r="B567" i="3"/>
  <c r="E567" i="3"/>
  <c r="H566" i="3"/>
  <c r="C566" i="3"/>
  <c r="D566" i="3"/>
  <c r="F566" i="3"/>
  <c r="G566" i="3"/>
  <c r="D501" i="2"/>
  <c r="G501" i="2"/>
  <c r="A503" i="2"/>
  <c r="E502" i="2"/>
  <c r="H502" i="2"/>
  <c r="B502" i="2"/>
  <c r="J502" i="2" s="1"/>
  <c r="F501" i="2"/>
  <c r="C501" i="2"/>
  <c r="I501" i="2"/>
  <c r="K501" i="2"/>
  <c r="A719" i="8" l="1"/>
  <c r="E718" i="8"/>
  <c r="H718" i="8"/>
  <c r="B718" i="8"/>
  <c r="K718" i="8"/>
  <c r="L717" i="8"/>
  <c r="M717" i="8"/>
  <c r="D717" i="8"/>
  <c r="F717" i="8"/>
  <c r="N717" i="8"/>
  <c r="C717" i="8"/>
  <c r="I717" i="8"/>
  <c r="J717" i="8"/>
  <c r="G717" i="8"/>
  <c r="G567" i="3"/>
  <c r="F567" i="3"/>
  <c r="H567" i="3"/>
  <c r="C567" i="3"/>
  <c r="D567" i="3"/>
  <c r="E568" i="3"/>
  <c r="B568" i="3"/>
  <c r="A569" i="3"/>
  <c r="D502" i="2"/>
  <c r="G502" i="2"/>
  <c r="F502" i="2"/>
  <c r="I502" i="2"/>
  <c r="K502" i="2"/>
  <c r="C502" i="2"/>
  <c r="A504" i="2"/>
  <c r="B503" i="2"/>
  <c r="J503" i="2" s="1"/>
  <c r="E503" i="2"/>
  <c r="H503" i="2"/>
  <c r="L718" i="8" l="1"/>
  <c r="C718" i="8"/>
  <c r="D718" i="8"/>
  <c r="F718" i="8"/>
  <c r="G718" i="8"/>
  <c r="J718" i="8"/>
  <c r="I718" i="8"/>
  <c r="N718" i="8"/>
  <c r="M718" i="8"/>
  <c r="E719" i="8"/>
  <c r="H719" i="8"/>
  <c r="K719" i="8"/>
  <c r="A720" i="8"/>
  <c r="B719" i="8"/>
  <c r="E569" i="3"/>
  <c r="A570" i="3"/>
  <c r="B569" i="3"/>
  <c r="D568" i="3"/>
  <c r="C568" i="3"/>
  <c r="H568" i="3"/>
  <c r="F568" i="3"/>
  <c r="G568" i="3"/>
  <c r="D503" i="2"/>
  <c r="G503" i="2"/>
  <c r="E504" i="2"/>
  <c r="B504" i="2"/>
  <c r="J504" i="2" s="1"/>
  <c r="H504" i="2"/>
  <c r="A505" i="2"/>
  <c r="I503" i="2"/>
  <c r="C503" i="2"/>
  <c r="F503" i="2"/>
  <c r="K503" i="2"/>
  <c r="G719" i="8" l="1"/>
  <c r="I719" i="8"/>
  <c r="J719" i="8"/>
  <c r="L719" i="8"/>
  <c r="F719" i="8"/>
  <c r="M719" i="8"/>
  <c r="N719" i="8"/>
  <c r="C719" i="8"/>
  <c r="D719" i="8"/>
  <c r="B720" i="8"/>
  <c r="A721" i="8"/>
  <c r="H720" i="8"/>
  <c r="K720" i="8"/>
  <c r="E720" i="8"/>
  <c r="C569" i="3"/>
  <c r="H569" i="3"/>
  <c r="D569" i="3"/>
  <c r="E570" i="3"/>
  <c r="B570" i="3"/>
  <c r="A571" i="3"/>
  <c r="F569" i="3"/>
  <c r="G569" i="3"/>
  <c r="D504" i="2"/>
  <c r="G504" i="2"/>
  <c r="H505" i="2"/>
  <c r="E505" i="2"/>
  <c r="A506" i="2"/>
  <c r="B505" i="2"/>
  <c r="J505" i="2" s="1"/>
  <c r="I504" i="2"/>
  <c r="K504" i="2"/>
  <c r="C504" i="2"/>
  <c r="F504" i="2"/>
  <c r="B721" i="8" l="1"/>
  <c r="E721" i="8"/>
  <c r="H721" i="8"/>
  <c r="K721" i="8"/>
  <c r="A722" i="8"/>
  <c r="C720" i="8"/>
  <c r="D720" i="8"/>
  <c r="L720" i="8"/>
  <c r="M720" i="8"/>
  <c r="N720" i="8"/>
  <c r="F720" i="8"/>
  <c r="J720" i="8"/>
  <c r="G720" i="8"/>
  <c r="I720" i="8"/>
  <c r="C570" i="3"/>
  <c r="D570" i="3"/>
  <c r="H570" i="3"/>
  <c r="E571" i="3"/>
  <c r="A572" i="3"/>
  <c r="B571" i="3"/>
  <c r="F570" i="3"/>
  <c r="G570" i="3"/>
  <c r="D505" i="2"/>
  <c r="G505" i="2"/>
  <c r="K505" i="2"/>
  <c r="I505" i="2"/>
  <c r="F505" i="2"/>
  <c r="C505" i="2"/>
  <c r="B506" i="2"/>
  <c r="J506" i="2" s="1"/>
  <c r="A507" i="2"/>
  <c r="E506" i="2"/>
  <c r="H506" i="2"/>
  <c r="H722" i="8" l="1"/>
  <c r="K722" i="8"/>
  <c r="A723" i="8"/>
  <c r="E722" i="8"/>
  <c r="B722" i="8"/>
  <c r="C721" i="8"/>
  <c r="M721" i="8"/>
  <c r="D721" i="8"/>
  <c r="F721" i="8"/>
  <c r="G721" i="8"/>
  <c r="I721" i="8"/>
  <c r="J721" i="8"/>
  <c r="L721" i="8"/>
  <c r="N721" i="8"/>
  <c r="D571" i="3"/>
  <c r="C571" i="3"/>
  <c r="H571" i="3"/>
  <c r="A573" i="3"/>
  <c r="B572" i="3"/>
  <c r="E572" i="3"/>
  <c r="F571" i="3"/>
  <c r="G571" i="3"/>
  <c r="D506" i="2"/>
  <c r="G506" i="2"/>
  <c r="B507" i="2"/>
  <c r="J507" i="2" s="1"/>
  <c r="H507" i="2"/>
  <c r="E507" i="2"/>
  <c r="A508" i="2"/>
  <c r="C506" i="2"/>
  <c r="F506" i="2"/>
  <c r="I506" i="2"/>
  <c r="K506" i="2"/>
  <c r="F722" i="8" l="1"/>
  <c r="G722" i="8"/>
  <c r="J722" i="8"/>
  <c r="L722" i="8"/>
  <c r="M722" i="8"/>
  <c r="N722" i="8"/>
  <c r="C722" i="8"/>
  <c r="D722" i="8"/>
  <c r="I722" i="8"/>
  <c r="H723" i="8"/>
  <c r="K723" i="8"/>
  <c r="B723" i="8"/>
  <c r="E723" i="8"/>
  <c r="A724" i="8"/>
  <c r="C572" i="3"/>
  <c r="H572" i="3"/>
  <c r="D572" i="3"/>
  <c r="F572" i="3"/>
  <c r="G572" i="3"/>
  <c r="E573" i="3"/>
  <c r="A574" i="3"/>
  <c r="B573" i="3"/>
  <c r="D507" i="2"/>
  <c r="G507" i="2"/>
  <c r="H508" i="2"/>
  <c r="A509" i="2"/>
  <c r="B508" i="2"/>
  <c r="J508" i="2" s="1"/>
  <c r="E508" i="2"/>
  <c r="F507" i="2"/>
  <c r="C507" i="2"/>
  <c r="I507" i="2"/>
  <c r="K507" i="2"/>
  <c r="K724" i="8" l="1"/>
  <c r="B724" i="8"/>
  <c r="E724" i="8"/>
  <c r="H724" i="8"/>
  <c r="A725" i="8"/>
  <c r="G723" i="8"/>
  <c r="F723" i="8"/>
  <c r="I723" i="8"/>
  <c r="J723" i="8"/>
  <c r="L723" i="8"/>
  <c r="N723" i="8"/>
  <c r="D723" i="8"/>
  <c r="C723" i="8"/>
  <c r="M723" i="8"/>
  <c r="D573" i="3"/>
  <c r="H573" i="3"/>
  <c r="C573" i="3"/>
  <c r="E574" i="3"/>
  <c r="A575" i="3"/>
  <c r="B574" i="3"/>
  <c r="G573" i="3"/>
  <c r="F573" i="3"/>
  <c r="D508" i="2"/>
  <c r="G508" i="2"/>
  <c r="I508" i="2"/>
  <c r="F508" i="2"/>
  <c r="K508" i="2"/>
  <c r="C508" i="2"/>
  <c r="E509" i="2"/>
  <c r="B509" i="2"/>
  <c r="J509" i="2" s="1"/>
  <c r="H509" i="2"/>
  <c r="A510" i="2"/>
  <c r="K725" i="8" l="1"/>
  <c r="A726" i="8"/>
  <c r="B725" i="8"/>
  <c r="E725" i="8"/>
  <c r="H725" i="8"/>
  <c r="J724" i="8"/>
  <c r="L724" i="8"/>
  <c r="G724" i="8"/>
  <c r="D724" i="8"/>
  <c r="C724" i="8"/>
  <c r="F724" i="8"/>
  <c r="I724" i="8"/>
  <c r="M724" i="8"/>
  <c r="N724" i="8"/>
  <c r="C574" i="3"/>
  <c r="D574" i="3"/>
  <c r="H574" i="3"/>
  <c r="E575" i="3"/>
  <c r="A576" i="3"/>
  <c r="B575" i="3"/>
  <c r="F574" i="3"/>
  <c r="G574" i="3"/>
  <c r="D509" i="2"/>
  <c r="G509" i="2"/>
  <c r="H510" i="2"/>
  <c r="E510" i="2"/>
  <c r="B510" i="2"/>
  <c r="J510" i="2" s="1"/>
  <c r="A511" i="2"/>
  <c r="F509" i="2"/>
  <c r="I509" i="2"/>
  <c r="C509" i="2"/>
  <c r="K509" i="2"/>
  <c r="J725" i="8" l="1"/>
  <c r="L725" i="8"/>
  <c r="M725" i="8"/>
  <c r="N725" i="8"/>
  <c r="C725" i="8"/>
  <c r="D725" i="8"/>
  <c r="F725" i="8"/>
  <c r="G725" i="8"/>
  <c r="I725" i="8"/>
  <c r="A727" i="8"/>
  <c r="B726" i="8"/>
  <c r="E726" i="8"/>
  <c r="H726" i="8"/>
  <c r="K726" i="8"/>
  <c r="E576" i="3"/>
  <c r="B576" i="3"/>
  <c r="A577" i="3"/>
  <c r="D575" i="3"/>
  <c r="H575" i="3"/>
  <c r="C575" i="3"/>
  <c r="G575" i="3"/>
  <c r="F575" i="3"/>
  <c r="D510" i="2"/>
  <c r="G510" i="2"/>
  <c r="H511" i="2"/>
  <c r="A512" i="2"/>
  <c r="B511" i="2"/>
  <c r="J511" i="2" s="1"/>
  <c r="E511" i="2"/>
  <c r="C510" i="2"/>
  <c r="K510" i="2"/>
  <c r="F510" i="2"/>
  <c r="I510" i="2"/>
  <c r="N726" i="8" l="1"/>
  <c r="C726" i="8"/>
  <c r="D726" i="8"/>
  <c r="F726" i="8"/>
  <c r="G726" i="8"/>
  <c r="L726" i="8"/>
  <c r="I726" i="8"/>
  <c r="J726" i="8"/>
  <c r="M726" i="8"/>
  <c r="B727" i="8"/>
  <c r="A728" i="8"/>
  <c r="H727" i="8"/>
  <c r="E727" i="8"/>
  <c r="K727" i="8"/>
  <c r="B577" i="3"/>
  <c r="A578" i="3"/>
  <c r="E577" i="3"/>
  <c r="H576" i="3"/>
  <c r="C576" i="3"/>
  <c r="D576" i="3"/>
  <c r="F576" i="3"/>
  <c r="G576" i="3"/>
  <c r="D511" i="2"/>
  <c r="G511" i="2"/>
  <c r="I511" i="2"/>
  <c r="K511" i="2"/>
  <c r="C511" i="2"/>
  <c r="F511" i="2"/>
  <c r="E512" i="2"/>
  <c r="A513" i="2"/>
  <c r="B512" i="2"/>
  <c r="J512" i="2" s="1"/>
  <c r="H512" i="2"/>
  <c r="K728" i="8" l="1"/>
  <c r="E728" i="8"/>
  <c r="H728" i="8"/>
  <c r="B728" i="8"/>
  <c r="A729" i="8"/>
  <c r="D727" i="8"/>
  <c r="C727" i="8"/>
  <c r="F727" i="8"/>
  <c r="G727" i="8"/>
  <c r="I727" i="8"/>
  <c r="J727" i="8"/>
  <c r="L727" i="8"/>
  <c r="M727" i="8"/>
  <c r="N727" i="8"/>
  <c r="F577" i="3"/>
  <c r="G577" i="3"/>
  <c r="E578" i="3"/>
  <c r="B578" i="3"/>
  <c r="A579" i="3"/>
  <c r="D577" i="3"/>
  <c r="H577" i="3"/>
  <c r="C577" i="3"/>
  <c r="D512" i="2"/>
  <c r="G512" i="2"/>
  <c r="F512" i="2"/>
  <c r="C512" i="2"/>
  <c r="I512" i="2"/>
  <c r="K512" i="2"/>
  <c r="B513" i="2"/>
  <c r="J513" i="2" s="1"/>
  <c r="A514" i="2"/>
  <c r="E513" i="2"/>
  <c r="H513" i="2"/>
  <c r="E729" i="8" l="1"/>
  <c r="B729" i="8"/>
  <c r="H729" i="8"/>
  <c r="A730" i="8"/>
  <c r="K729" i="8"/>
  <c r="I728" i="8"/>
  <c r="J728" i="8"/>
  <c r="L728" i="8"/>
  <c r="M728" i="8"/>
  <c r="D728" i="8"/>
  <c r="N728" i="8"/>
  <c r="C728" i="8"/>
  <c r="F728" i="8"/>
  <c r="G728" i="8"/>
  <c r="D578" i="3"/>
  <c r="C578" i="3"/>
  <c r="H578" i="3"/>
  <c r="E579" i="3"/>
  <c r="A580" i="3"/>
  <c r="B579" i="3"/>
  <c r="F578" i="3"/>
  <c r="G578" i="3"/>
  <c r="D513" i="2"/>
  <c r="G513" i="2"/>
  <c r="K513" i="2"/>
  <c r="I513" i="2"/>
  <c r="F513" i="2"/>
  <c r="C513" i="2"/>
  <c r="H514" i="2"/>
  <c r="A515" i="2"/>
  <c r="B514" i="2"/>
  <c r="J514" i="2" s="1"/>
  <c r="E514" i="2"/>
  <c r="E730" i="8" l="1"/>
  <c r="B730" i="8"/>
  <c r="H730" i="8"/>
  <c r="K730" i="8"/>
  <c r="A731" i="8"/>
  <c r="D729" i="8"/>
  <c r="F729" i="8"/>
  <c r="L729" i="8"/>
  <c r="C729" i="8"/>
  <c r="G729" i="8"/>
  <c r="I729" i="8"/>
  <c r="J729" i="8"/>
  <c r="N729" i="8"/>
  <c r="M729" i="8"/>
  <c r="E580" i="3"/>
  <c r="B580" i="3"/>
  <c r="A581" i="3"/>
  <c r="C579" i="3"/>
  <c r="H579" i="3"/>
  <c r="D579" i="3"/>
  <c r="F579" i="3"/>
  <c r="G579" i="3"/>
  <c r="D514" i="2"/>
  <c r="G514" i="2"/>
  <c r="I514" i="2"/>
  <c r="C514" i="2"/>
  <c r="F514" i="2"/>
  <c r="K514" i="2"/>
  <c r="A516" i="2"/>
  <c r="B515" i="2"/>
  <c r="J515" i="2" s="1"/>
  <c r="E515" i="2"/>
  <c r="H515" i="2"/>
  <c r="H731" i="8" l="1"/>
  <c r="E731" i="8"/>
  <c r="B731" i="8"/>
  <c r="K731" i="8"/>
  <c r="A732" i="8"/>
  <c r="D730" i="8"/>
  <c r="G730" i="8"/>
  <c r="C730" i="8"/>
  <c r="F730" i="8"/>
  <c r="I730" i="8"/>
  <c r="J730" i="8"/>
  <c r="L730" i="8"/>
  <c r="M730" i="8"/>
  <c r="N730" i="8"/>
  <c r="E581" i="3"/>
  <c r="A582" i="3"/>
  <c r="B581" i="3"/>
  <c r="H580" i="3"/>
  <c r="C580" i="3"/>
  <c r="D580" i="3"/>
  <c r="F580" i="3"/>
  <c r="G580" i="3"/>
  <c r="D515" i="2"/>
  <c r="G515" i="2"/>
  <c r="C515" i="2"/>
  <c r="F515" i="2"/>
  <c r="I515" i="2"/>
  <c r="K515" i="2"/>
  <c r="B516" i="2"/>
  <c r="J516" i="2" s="1"/>
  <c r="H516" i="2"/>
  <c r="E516" i="2"/>
  <c r="A517" i="2"/>
  <c r="E732" i="8" l="1"/>
  <c r="H732" i="8"/>
  <c r="K732" i="8"/>
  <c r="B732" i="8"/>
  <c r="A733" i="8"/>
  <c r="I731" i="8"/>
  <c r="J731" i="8"/>
  <c r="C731" i="8"/>
  <c r="D731" i="8"/>
  <c r="F731" i="8"/>
  <c r="G731" i="8"/>
  <c r="L731" i="8"/>
  <c r="M731" i="8"/>
  <c r="N731" i="8"/>
  <c r="C581" i="3"/>
  <c r="H581" i="3"/>
  <c r="D581" i="3"/>
  <c r="E582" i="3"/>
  <c r="B582" i="3"/>
  <c r="A583" i="3"/>
  <c r="F581" i="3"/>
  <c r="G581" i="3"/>
  <c r="D516" i="2"/>
  <c r="G516" i="2"/>
  <c r="C516" i="2"/>
  <c r="F516" i="2"/>
  <c r="K516" i="2"/>
  <c r="I516" i="2"/>
  <c r="H517" i="2"/>
  <c r="A518" i="2"/>
  <c r="B517" i="2"/>
  <c r="J517" i="2" s="1"/>
  <c r="E517" i="2"/>
  <c r="K733" i="8" l="1"/>
  <c r="A734" i="8"/>
  <c r="B733" i="8"/>
  <c r="E733" i="8"/>
  <c r="H733" i="8"/>
  <c r="F732" i="8"/>
  <c r="G732" i="8"/>
  <c r="I732" i="8"/>
  <c r="J732" i="8"/>
  <c r="D732" i="8"/>
  <c r="C732" i="8"/>
  <c r="L732" i="8"/>
  <c r="M732" i="8"/>
  <c r="N732" i="8"/>
  <c r="E583" i="3"/>
  <c r="B583" i="3"/>
  <c r="A584" i="3"/>
  <c r="D582" i="3"/>
  <c r="C582" i="3"/>
  <c r="H582" i="3"/>
  <c r="G582" i="3"/>
  <c r="F582" i="3"/>
  <c r="D517" i="2"/>
  <c r="G517" i="2"/>
  <c r="B518" i="2"/>
  <c r="J518" i="2" s="1"/>
  <c r="E518" i="2"/>
  <c r="H518" i="2"/>
  <c r="A519" i="2"/>
  <c r="I517" i="2"/>
  <c r="C517" i="2"/>
  <c r="F517" i="2"/>
  <c r="K517" i="2"/>
  <c r="L733" i="8" l="1"/>
  <c r="M733" i="8"/>
  <c r="N733" i="8"/>
  <c r="J733" i="8"/>
  <c r="D733" i="8"/>
  <c r="F733" i="8"/>
  <c r="G733" i="8"/>
  <c r="C733" i="8"/>
  <c r="I733" i="8"/>
  <c r="B734" i="8"/>
  <c r="H734" i="8"/>
  <c r="K734" i="8"/>
  <c r="A735" i="8"/>
  <c r="E734" i="8"/>
  <c r="E584" i="3"/>
  <c r="B584" i="3"/>
  <c r="A585" i="3"/>
  <c r="H583" i="3"/>
  <c r="D583" i="3"/>
  <c r="C583" i="3"/>
  <c r="G583" i="3"/>
  <c r="F583" i="3"/>
  <c r="D518" i="2"/>
  <c r="G518" i="2"/>
  <c r="B519" i="2"/>
  <c r="J519" i="2" s="1"/>
  <c r="E519" i="2"/>
  <c r="H519" i="2"/>
  <c r="A520" i="2"/>
  <c r="K518" i="2"/>
  <c r="C518" i="2"/>
  <c r="I518" i="2"/>
  <c r="F518" i="2"/>
  <c r="E735" i="8" l="1"/>
  <c r="H735" i="8"/>
  <c r="A736" i="8"/>
  <c r="B735" i="8"/>
  <c r="K735" i="8"/>
  <c r="C734" i="8"/>
  <c r="M734" i="8"/>
  <c r="F734" i="8"/>
  <c r="G734" i="8"/>
  <c r="I734" i="8"/>
  <c r="J734" i="8"/>
  <c r="L734" i="8"/>
  <c r="N734" i="8"/>
  <c r="D734" i="8"/>
  <c r="E585" i="3"/>
  <c r="B585" i="3"/>
  <c r="A586" i="3"/>
  <c r="D584" i="3"/>
  <c r="C584" i="3"/>
  <c r="H584" i="3"/>
  <c r="G584" i="3"/>
  <c r="F584" i="3"/>
  <c r="D519" i="2"/>
  <c r="G519" i="2"/>
  <c r="I519" i="2"/>
  <c r="K519" i="2"/>
  <c r="C519" i="2"/>
  <c r="F519" i="2"/>
  <c r="H520" i="2"/>
  <c r="A521" i="2"/>
  <c r="E520" i="2"/>
  <c r="B520" i="2"/>
  <c r="J520" i="2" s="1"/>
  <c r="F735" i="8" l="1"/>
  <c r="G735" i="8"/>
  <c r="I735" i="8"/>
  <c r="J735" i="8"/>
  <c r="C735" i="8"/>
  <c r="D735" i="8"/>
  <c r="M735" i="8"/>
  <c r="N735" i="8"/>
  <c r="L735" i="8"/>
  <c r="B736" i="8"/>
  <c r="H736" i="8"/>
  <c r="K736" i="8"/>
  <c r="E736" i="8"/>
  <c r="A737" i="8"/>
  <c r="E586" i="3"/>
  <c r="B586" i="3"/>
  <c r="A587" i="3"/>
  <c r="H585" i="3"/>
  <c r="D585" i="3"/>
  <c r="C585" i="3"/>
  <c r="F585" i="3"/>
  <c r="G585" i="3"/>
  <c r="D520" i="2"/>
  <c r="G520" i="2"/>
  <c r="I520" i="2"/>
  <c r="F520" i="2"/>
  <c r="K520" i="2"/>
  <c r="C520" i="2"/>
  <c r="A522" i="2"/>
  <c r="B521" i="2"/>
  <c r="J521" i="2" s="1"/>
  <c r="E521" i="2"/>
  <c r="H521" i="2"/>
  <c r="A738" i="8" l="1"/>
  <c r="B737" i="8"/>
  <c r="K737" i="8"/>
  <c r="H737" i="8"/>
  <c r="E737" i="8"/>
  <c r="C736" i="8"/>
  <c r="D736" i="8"/>
  <c r="F736" i="8"/>
  <c r="G736" i="8"/>
  <c r="I736" i="8"/>
  <c r="J736" i="8"/>
  <c r="M736" i="8"/>
  <c r="N736" i="8"/>
  <c r="L736" i="8"/>
  <c r="B587" i="3"/>
  <c r="A588" i="3"/>
  <c r="E587" i="3"/>
  <c r="C586" i="3"/>
  <c r="H586" i="3"/>
  <c r="D586" i="3"/>
  <c r="F586" i="3"/>
  <c r="G586" i="3"/>
  <c r="D521" i="2"/>
  <c r="G521" i="2"/>
  <c r="C521" i="2"/>
  <c r="F521" i="2"/>
  <c r="K521" i="2"/>
  <c r="I521" i="2"/>
  <c r="H522" i="2"/>
  <c r="A523" i="2"/>
  <c r="E522" i="2"/>
  <c r="B522" i="2"/>
  <c r="J522" i="2" s="1"/>
  <c r="F737" i="8" l="1"/>
  <c r="N737" i="8"/>
  <c r="J737" i="8"/>
  <c r="C737" i="8"/>
  <c r="G737" i="8"/>
  <c r="I737" i="8"/>
  <c r="D737" i="8"/>
  <c r="L737" i="8"/>
  <c r="M737" i="8"/>
  <c r="H738" i="8"/>
  <c r="A739" i="8"/>
  <c r="E738" i="8"/>
  <c r="K738" i="8"/>
  <c r="B738" i="8"/>
  <c r="F587" i="3"/>
  <c r="G587" i="3"/>
  <c r="E588" i="3"/>
  <c r="A589" i="3"/>
  <c r="B588" i="3"/>
  <c r="C587" i="3"/>
  <c r="D587" i="3"/>
  <c r="H587" i="3"/>
  <c r="D522" i="2"/>
  <c r="G522" i="2"/>
  <c r="H523" i="2"/>
  <c r="A524" i="2"/>
  <c r="E523" i="2"/>
  <c r="B523" i="2"/>
  <c r="J523" i="2" s="1"/>
  <c r="I522" i="2"/>
  <c r="K522" i="2"/>
  <c r="F522" i="2"/>
  <c r="C522" i="2"/>
  <c r="F738" i="8" l="1"/>
  <c r="G738" i="8"/>
  <c r="M738" i="8"/>
  <c r="N738" i="8"/>
  <c r="D738" i="8"/>
  <c r="I738" i="8"/>
  <c r="J738" i="8"/>
  <c r="L738" i="8"/>
  <c r="C738" i="8"/>
  <c r="B739" i="8"/>
  <c r="E739" i="8"/>
  <c r="H739" i="8"/>
  <c r="K739" i="8"/>
  <c r="A740" i="8"/>
  <c r="F588" i="3"/>
  <c r="G588" i="3"/>
  <c r="D588" i="3"/>
  <c r="C588" i="3"/>
  <c r="H588" i="3"/>
  <c r="A590" i="3"/>
  <c r="B589" i="3"/>
  <c r="E589" i="3"/>
  <c r="D523" i="2"/>
  <c r="G523" i="2"/>
  <c r="H524" i="2"/>
  <c r="A525" i="2"/>
  <c r="B524" i="2"/>
  <c r="J524" i="2" s="1"/>
  <c r="E524" i="2"/>
  <c r="I523" i="2"/>
  <c r="K523" i="2"/>
  <c r="F523" i="2"/>
  <c r="C523" i="2"/>
  <c r="K740" i="8" l="1"/>
  <c r="E740" i="8"/>
  <c r="H740" i="8"/>
  <c r="A741" i="8"/>
  <c r="B740" i="8"/>
  <c r="C739" i="8"/>
  <c r="M739" i="8"/>
  <c r="J739" i="8"/>
  <c r="L739" i="8"/>
  <c r="D739" i="8"/>
  <c r="F739" i="8"/>
  <c r="G739" i="8"/>
  <c r="I739" i="8"/>
  <c r="N739" i="8"/>
  <c r="F589" i="3"/>
  <c r="G589" i="3"/>
  <c r="C589" i="3"/>
  <c r="H589" i="3"/>
  <c r="D589" i="3"/>
  <c r="A591" i="3"/>
  <c r="B590" i="3"/>
  <c r="E590" i="3"/>
  <c r="D524" i="2"/>
  <c r="G524" i="2"/>
  <c r="H525" i="2"/>
  <c r="E525" i="2"/>
  <c r="A526" i="2"/>
  <c r="B525" i="2"/>
  <c r="J525" i="2" s="1"/>
  <c r="I524" i="2"/>
  <c r="C524" i="2"/>
  <c r="K524" i="2"/>
  <c r="F524" i="2"/>
  <c r="J740" i="8" l="1"/>
  <c r="L740" i="8"/>
  <c r="D740" i="8"/>
  <c r="F740" i="8"/>
  <c r="M740" i="8"/>
  <c r="I740" i="8"/>
  <c r="N740" i="8"/>
  <c r="C740" i="8"/>
  <c r="G740" i="8"/>
  <c r="H741" i="8"/>
  <c r="K741" i="8"/>
  <c r="A742" i="8"/>
  <c r="B741" i="8"/>
  <c r="E741" i="8"/>
  <c r="D590" i="3"/>
  <c r="C590" i="3"/>
  <c r="H590" i="3"/>
  <c r="F590" i="3"/>
  <c r="G590" i="3"/>
  <c r="E591" i="3"/>
  <c r="B591" i="3"/>
  <c r="A592" i="3"/>
  <c r="D525" i="2"/>
  <c r="G525" i="2"/>
  <c r="C525" i="2"/>
  <c r="I525" i="2"/>
  <c r="F525" i="2"/>
  <c r="K525" i="2"/>
  <c r="H526" i="2"/>
  <c r="A527" i="2"/>
  <c r="E526" i="2"/>
  <c r="B526" i="2"/>
  <c r="J526" i="2" s="1"/>
  <c r="F741" i="8" l="1"/>
  <c r="G741" i="8"/>
  <c r="I741" i="8"/>
  <c r="J741" i="8"/>
  <c r="L741" i="8"/>
  <c r="M741" i="8"/>
  <c r="N741" i="8"/>
  <c r="C741" i="8"/>
  <c r="D741" i="8"/>
  <c r="A743" i="8"/>
  <c r="B742" i="8"/>
  <c r="K742" i="8"/>
  <c r="H742" i="8"/>
  <c r="E742" i="8"/>
  <c r="E592" i="3"/>
  <c r="B592" i="3"/>
  <c r="A593" i="3"/>
  <c r="C591" i="3"/>
  <c r="H591" i="3"/>
  <c r="D591" i="3"/>
  <c r="F591" i="3"/>
  <c r="G591" i="3"/>
  <c r="D526" i="2"/>
  <c r="G526" i="2"/>
  <c r="I526" i="2"/>
  <c r="F526" i="2"/>
  <c r="C526" i="2"/>
  <c r="K526" i="2"/>
  <c r="H527" i="2"/>
  <c r="B527" i="2"/>
  <c r="J527" i="2" s="1"/>
  <c r="E527" i="2"/>
  <c r="A528" i="2"/>
  <c r="N742" i="8" l="1"/>
  <c r="F742" i="8"/>
  <c r="J742" i="8"/>
  <c r="L742" i="8"/>
  <c r="I742" i="8"/>
  <c r="M742" i="8"/>
  <c r="G742" i="8"/>
  <c r="C742" i="8"/>
  <c r="D742" i="8"/>
  <c r="B743" i="8"/>
  <c r="A744" i="8"/>
  <c r="E743" i="8"/>
  <c r="H743" i="8"/>
  <c r="K743" i="8"/>
  <c r="A594" i="3"/>
  <c r="E593" i="3"/>
  <c r="B593" i="3"/>
  <c r="D592" i="3"/>
  <c r="H592" i="3"/>
  <c r="C592" i="3"/>
  <c r="F592" i="3"/>
  <c r="G592" i="3"/>
  <c r="D527" i="2"/>
  <c r="G527" i="2"/>
  <c r="B528" i="2"/>
  <c r="J528" i="2" s="1"/>
  <c r="E528" i="2"/>
  <c r="H528" i="2"/>
  <c r="A529" i="2"/>
  <c r="C527" i="2"/>
  <c r="F527" i="2"/>
  <c r="I527" i="2"/>
  <c r="K527" i="2"/>
  <c r="B744" i="8" l="1"/>
  <c r="K744" i="8"/>
  <c r="A745" i="8"/>
  <c r="E744" i="8"/>
  <c r="H744" i="8"/>
  <c r="M743" i="8"/>
  <c r="N743" i="8"/>
  <c r="C743" i="8"/>
  <c r="D743" i="8"/>
  <c r="F743" i="8"/>
  <c r="G743" i="8"/>
  <c r="I743" i="8"/>
  <c r="J743" i="8"/>
  <c r="L743" i="8"/>
  <c r="C593" i="3"/>
  <c r="D593" i="3"/>
  <c r="H593" i="3"/>
  <c r="F593" i="3"/>
  <c r="G593" i="3"/>
  <c r="E594" i="3"/>
  <c r="B594" i="3"/>
  <c r="A595" i="3"/>
  <c r="D528" i="2"/>
  <c r="G528" i="2"/>
  <c r="H529" i="2"/>
  <c r="A530" i="2"/>
  <c r="E529" i="2"/>
  <c r="B529" i="2"/>
  <c r="J529" i="2" s="1"/>
  <c r="C528" i="2"/>
  <c r="K528" i="2"/>
  <c r="F528" i="2"/>
  <c r="I528" i="2"/>
  <c r="E745" i="8" l="1"/>
  <c r="B745" i="8"/>
  <c r="H745" i="8"/>
  <c r="K745" i="8"/>
  <c r="A746" i="8"/>
  <c r="C744" i="8"/>
  <c r="M744" i="8"/>
  <c r="J744" i="8"/>
  <c r="L744" i="8"/>
  <c r="N744" i="8"/>
  <c r="F744" i="8"/>
  <c r="G744" i="8"/>
  <c r="I744" i="8"/>
  <c r="D744" i="8"/>
  <c r="B595" i="3"/>
  <c r="E595" i="3"/>
  <c r="A596" i="3"/>
  <c r="F594" i="3"/>
  <c r="G594" i="3"/>
  <c r="C594" i="3"/>
  <c r="D594" i="3"/>
  <c r="H594" i="3"/>
  <c r="D529" i="2"/>
  <c r="G529" i="2"/>
  <c r="I529" i="2"/>
  <c r="C529" i="2"/>
  <c r="F529" i="2"/>
  <c r="K529" i="2"/>
  <c r="H530" i="2"/>
  <c r="B530" i="2"/>
  <c r="J530" i="2" s="1"/>
  <c r="A531" i="2"/>
  <c r="E530" i="2"/>
  <c r="H746" i="8" l="1"/>
  <c r="A747" i="8"/>
  <c r="K746" i="8"/>
  <c r="B746" i="8"/>
  <c r="E746" i="8"/>
  <c r="D745" i="8"/>
  <c r="F745" i="8"/>
  <c r="L745" i="8"/>
  <c r="N745" i="8"/>
  <c r="C745" i="8"/>
  <c r="G745" i="8"/>
  <c r="I745" i="8"/>
  <c r="J745" i="8"/>
  <c r="M745" i="8"/>
  <c r="A597" i="3"/>
  <c r="B596" i="3"/>
  <c r="E596" i="3"/>
  <c r="F595" i="3"/>
  <c r="G595" i="3"/>
  <c r="H595" i="3"/>
  <c r="D595" i="3"/>
  <c r="C595" i="3"/>
  <c r="D530" i="2"/>
  <c r="G530" i="2"/>
  <c r="F530" i="2"/>
  <c r="K530" i="2"/>
  <c r="C530" i="2"/>
  <c r="I530" i="2"/>
  <c r="E531" i="2"/>
  <c r="B531" i="2"/>
  <c r="J531" i="2" s="1"/>
  <c r="H531" i="2"/>
  <c r="A532" i="2"/>
  <c r="F746" i="8" l="1"/>
  <c r="G746" i="8"/>
  <c r="I746" i="8"/>
  <c r="J746" i="8"/>
  <c r="L746" i="8"/>
  <c r="M746" i="8"/>
  <c r="N746" i="8"/>
  <c r="C746" i="8"/>
  <c r="D746" i="8"/>
  <c r="H747" i="8"/>
  <c r="A748" i="8"/>
  <c r="B747" i="8"/>
  <c r="E747" i="8"/>
  <c r="K747" i="8"/>
  <c r="G596" i="3"/>
  <c r="F596" i="3"/>
  <c r="H596" i="3"/>
  <c r="C596" i="3"/>
  <c r="D596" i="3"/>
  <c r="E597" i="3"/>
  <c r="B597" i="3"/>
  <c r="A598" i="3"/>
  <c r="D531" i="2"/>
  <c r="G531" i="2"/>
  <c r="F531" i="2"/>
  <c r="C531" i="2"/>
  <c r="K531" i="2"/>
  <c r="I531" i="2"/>
  <c r="H532" i="2"/>
  <c r="A533" i="2"/>
  <c r="E532" i="2"/>
  <c r="B532" i="2"/>
  <c r="J532" i="2" s="1"/>
  <c r="I747" i="8" l="1"/>
  <c r="J747" i="8"/>
  <c r="F747" i="8"/>
  <c r="M747" i="8"/>
  <c r="N747" i="8"/>
  <c r="C747" i="8"/>
  <c r="D747" i="8"/>
  <c r="G747" i="8"/>
  <c r="L747" i="8"/>
  <c r="A749" i="8"/>
  <c r="B748" i="8"/>
  <c r="K748" i="8"/>
  <c r="E748" i="8"/>
  <c r="H748" i="8"/>
  <c r="D597" i="3"/>
  <c r="C597" i="3"/>
  <c r="H597" i="3"/>
  <c r="B598" i="3"/>
  <c r="A599" i="3"/>
  <c r="E598" i="3"/>
  <c r="F597" i="3"/>
  <c r="G597" i="3"/>
  <c r="D532" i="2"/>
  <c r="G532" i="2"/>
  <c r="H533" i="2"/>
  <c r="A534" i="2"/>
  <c r="B533" i="2"/>
  <c r="J533" i="2" s="1"/>
  <c r="E533" i="2"/>
  <c r="I532" i="2"/>
  <c r="C532" i="2"/>
  <c r="F532" i="2"/>
  <c r="K532" i="2"/>
  <c r="M748" i="8" l="1"/>
  <c r="N748" i="8"/>
  <c r="C748" i="8"/>
  <c r="D748" i="8"/>
  <c r="I748" i="8"/>
  <c r="J748" i="8"/>
  <c r="F748" i="8"/>
  <c r="G748" i="8"/>
  <c r="L748" i="8"/>
  <c r="B749" i="8"/>
  <c r="E749" i="8"/>
  <c r="A750" i="8"/>
  <c r="H749" i="8"/>
  <c r="K749" i="8"/>
  <c r="F598" i="3"/>
  <c r="G598" i="3"/>
  <c r="E599" i="3"/>
  <c r="A600" i="3"/>
  <c r="B599" i="3"/>
  <c r="H598" i="3"/>
  <c r="D598" i="3"/>
  <c r="C598" i="3"/>
  <c r="D533" i="2"/>
  <c r="G533" i="2"/>
  <c r="F533" i="2"/>
  <c r="K533" i="2"/>
  <c r="C533" i="2"/>
  <c r="I533" i="2"/>
  <c r="B534" i="2"/>
  <c r="J534" i="2" s="1"/>
  <c r="A535" i="2"/>
  <c r="E534" i="2"/>
  <c r="H534" i="2"/>
  <c r="B750" i="8" l="1"/>
  <c r="A751" i="8"/>
  <c r="K750" i="8"/>
  <c r="E750" i="8"/>
  <c r="H750" i="8"/>
  <c r="L749" i="8"/>
  <c r="M749" i="8"/>
  <c r="N749" i="8"/>
  <c r="C749" i="8"/>
  <c r="D749" i="8"/>
  <c r="G749" i="8"/>
  <c r="F749" i="8"/>
  <c r="I749" i="8"/>
  <c r="J749" i="8"/>
  <c r="F599" i="3"/>
  <c r="G599" i="3"/>
  <c r="C599" i="3"/>
  <c r="H599" i="3"/>
  <c r="D599" i="3"/>
  <c r="E600" i="3"/>
  <c r="A601" i="3"/>
  <c r="B600" i="3"/>
  <c r="D534" i="2"/>
  <c r="G534" i="2"/>
  <c r="H535" i="2"/>
  <c r="A536" i="2"/>
  <c r="B535" i="2"/>
  <c r="J535" i="2" s="1"/>
  <c r="E535" i="2"/>
  <c r="C534" i="2"/>
  <c r="F534" i="2"/>
  <c r="I534" i="2"/>
  <c r="K534" i="2"/>
  <c r="H751" i="8" l="1"/>
  <c r="B751" i="8"/>
  <c r="A752" i="8"/>
  <c r="E751" i="8"/>
  <c r="K751" i="8"/>
  <c r="L750" i="8"/>
  <c r="M750" i="8"/>
  <c r="N750" i="8"/>
  <c r="I750" i="8"/>
  <c r="J750" i="8"/>
  <c r="C750" i="8"/>
  <c r="D750" i="8"/>
  <c r="F750" i="8"/>
  <c r="G750" i="8"/>
  <c r="D600" i="3"/>
  <c r="C600" i="3"/>
  <c r="H600" i="3"/>
  <c r="E601" i="3"/>
  <c r="B601" i="3"/>
  <c r="A602" i="3"/>
  <c r="F600" i="3"/>
  <c r="G600" i="3"/>
  <c r="D535" i="2"/>
  <c r="G535" i="2"/>
  <c r="I535" i="2"/>
  <c r="C535" i="2"/>
  <c r="F535" i="2"/>
  <c r="K535" i="2"/>
  <c r="E536" i="2"/>
  <c r="B536" i="2"/>
  <c r="J536" i="2" s="1"/>
  <c r="H536" i="2"/>
  <c r="A537" i="2"/>
  <c r="B752" i="8" l="1"/>
  <c r="H752" i="8"/>
  <c r="E752" i="8"/>
  <c r="K752" i="8"/>
  <c r="A753" i="8"/>
  <c r="F751" i="8"/>
  <c r="G751" i="8"/>
  <c r="I751" i="8"/>
  <c r="J751" i="8"/>
  <c r="C751" i="8"/>
  <c r="L751" i="8"/>
  <c r="D751" i="8"/>
  <c r="M751" i="8"/>
  <c r="N751" i="8"/>
  <c r="E602" i="3"/>
  <c r="A603" i="3"/>
  <c r="B602" i="3"/>
  <c r="D601" i="3"/>
  <c r="H601" i="3"/>
  <c r="C601" i="3"/>
  <c r="F601" i="3"/>
  <c r="G601" i="3"/>
  <c r="D536" i="2"/>
  <c r="G536" i="2"/>
  <c r="K536" i="2"/>
  <c r="F536" i="2"/>
  <c r="C536" i="2"/>
  <c r="I536" i="2"/>
  <c r="B537" i="2"/>
  <c r="J537" i="2" s="1"/>
  <c r="E537" i="2"/>
  <c r="A538" i="2"/>
  <c r="H537" i="2"/>
  <c r="A754" i="8" l="1"/>
  <c r="K753" i="8"/>
  <c r="B753" i="8"/>
  <c r="E753" i="8"/>
  <c r="H753" i="8"/>
  <c r="C752" i="8"/>
  <c r="D752" i="8"/>
  <c r="F752" i="8"/>
  <c r="G752" i="8"/>
  <c r="L752" i="8"/>
  <c r="M752" i="8"/>
  <c r="N752" i="8"/>
  <c r="I752" i="8"/>
  <c r="J752" i="8"/>
  <c r="D602" i="3"/>
  <c r="H602" i="3"/>
  <c r="C602" i="3"/>
  <c r="E603" i="3"/>
  <c r="A604" i="3"/>
  <c r="B603" i="3"/>
  <c r="F602" i="3"/>
  <c r="G602" i="3"/>
  <c r="D537" i="2"/>
  <c r="G537" i="2"/>
  <c r="H538" i="2"/>
  <c r="A539" i="2"/>
  <c r="B538" i="2"/>
  <c r="J538" i="2" s="1"/>
  <c r="E538" i="2"/>
  <c r="C537" i="2"/>
  <c r="F537" i="2"/>
  <c r="I537" i="2"/>
  <c r="K537" i="2"/>
  <c r="L753" i="8" l="1"/>
  <c r="M753" i="8"/>
  <c r="N753" i="8"/>
  <c r="J753" i="8"/>
  <c r="C753" i="8"/>
  <c r="D753" i="8"/>
  <c r="F753" i="8"/>
  <c r="G753" i="8"/>
  <c r="I753" i="8"/>
  <c r="B754" i="8"/>
  <c r="E754" i="8"/>
  <c r="H754" i="8"/>
  <c r="A755" i="8"/>
  <c r="K754" i="8"/>
  <c r="H603" i="3"/>
  <c r="C603" i="3"/>
  <c r="D603" i="3"/>
  <c r="E604" i="3"/>
  <c r="A605" i="3"/>
  <c r="B604" i="3"/>
  <c r="F603" i="3"/>
  <c r="G603" i="3"/>
  <c r="D538" i="2"/>
  <c r="G538" i="2"/>
  <c r="B539" i="2"/>
  <c r="J539" i="2" s="1"/>
  <c r="H539" i="2"/>
  <c r="A540" i="2"/>
  <c r="E539" i="2"/>
  <c r="I538" i="2"/>
  <c r="K538" i="2"/>
  <c r="C538" i="2"/>
  <c r="F538" i="2"/>
  <c r="B755" i="8" l="1"/>
  <c r="E755" i="8"/>
  <c r="H755" i="8"/>
  <c r="K755" i="8"/>
  <c r="A756" i="8"/>
  <c r="F754" i="8"/>
  <c r="G754" i="8"/>
  <c r="N754" i="8"/>
  <c r="C754" i="8"/>
  <c r="D754" i="8"/>
  <c r="I754" i="8"/>
  <c r="J754" i="8"/>
  <c r="L754" i="8"/>
  <c r="M754" i="8"/>
  <c r="A606" i="3"/>
  <c r="B605" i="3"/>
  <c r="E605" i="3"/>
  <c r="H604" i="3"/>
  <c r="D604" i="3"/>
  <c r="C604" i="3"/>
  <c r="F604" i="3"/>
  <c r="G604" i="3"/>
  <c r="D539" i="2"/>
  <c r="G539" i="2"/>
  <c r="E540" i="2"/>
  <c r="H540" i="2"/>
  <c r="A541" i="2"/>
  <c r="B540" i="2"/>
  <c r="J540" i="2" s="1"/>
  <c r="I539" i="2"/>
  <c r="K539" i="2"/>
  <c r="C539" i="2"/>
  <c r="F539" i="2"/>
  <c r="K756" i="8" l="1"/>
  <c r="E756" i="8"/>
  <c r="H756" i="8"/>
  <c r="A757" i="8"/>
  <c r="B756" i="8"/>
  <c r="D755" i="8"/>
  <c r="C755" i="8"/>
  <c r="F755" i="8"/>
  <c r="G755" i="8"/>
  <c r="I755" i="8"/>
  <c r="J755" i="8"/>
  <c r="L755" i="8"/>
  <c r="M755" i="8"/>
  <c r="N755" i="8"/>
  <c r="F605" i="3"/>
  <c r="G605" i="3"/>
  <c r="H605" i="3"/>
  <c r="D605" i="3"/>
  <c r="C605" i="3"/>
  <c r="B606" i="3"/>
  <c r="A607" i="3"/>
  <c r="E606" i="3"/>
  <c r="D540" i="2"/>
  <c r="G540" i="2"/>
  <c r="H541" i="2"/>
  <c r="A542" i="2"/>
  <c r="B541" i="2"/>
  <c r="J541" i="2" s="1"/>
  <c r="E541" i="2"/>
  <c r="F540" i="2"/>
  <c r="I540" i="2"/>
  <c r="K540" i="2"/>
  <c r="C540" i="2"/>
  <c r="J756" i="8" l="1"/>
  <c r="D756" i="8"/>
  <c r="F756" i="8"/>
  <c r="G756" i="8"/>
  <c r="C756" i="8"/>
  <c r="I756" i="8"/>
  <c r="L756" i="8"/>
  <c r="N756" i="8"/>
  <c r="M756" i="8"/>
  <c r="B757" i="8"/>
  <c r="E757" i="8"/>
  <c r="H757" i="8"/>
  <c r="A758" i="8"/>
  <c r="K757" i="8"/>
  <c r="G606" i="3"/>
  <c r="F606" i="3"/>
  <c r="A608" i="3"/>
  <c r="B607" i="3"/>
  <c r="E607" i="3"/>
  <c r="H606" i="3"/>
  <c r="C606" i="3"/>
  <c r="D606" i="3"/>
  <c r="D541" i="2"/>
  <c r="G541" i="2"/>
  <c r="I541" i="2"/>
  <c r="C541" i="2"/>
  <c r="F541" i="2"/>
  <c r="K541" i="2"/>
  <c r="H542" i="2"/>
  <c r="E542" i="2"/>
  <c r="A543" i="2"/>
  <c r="B542" i="2"/>
  <c r="J542" i="2" s="1"/>
  <c r="A759" i="8" l="1"/>
  <c r="K758" i="8"/>
  <c r="B758" i="8"/>
  <c r="H758" i="8"/>
  <c r="E758" i="8"/>
  <c r="F757" i="8"/>
  <c r="C757" i="8"/>
  <c r="D757" i="8"/>
  <c r="G757" i="8"/>
  <c r="N757" i="8"/>
  <c r="I757" i="8"/>
  <c r="J757" i="8"/>
  <c r="L757" i="8"/>
  <c r="M757" i="8"/>
  <c r="F607" i="3"/>
  <c r="G607" i="3"/>
  <c r="E608" i="3"/>
  <c r="A609" i="3"/>
  <c r="B608" i="3"/>
  <c r="D607" i="3"/>
  <c r="H607" i="3"/>
  <c r="C607" i="3"/>
  <c r="D542" i="2"/>
  <c r="G542" i="2"/>
  <c r="C542" i="2"/>
  <c r="I542" i="2"/>
  <c r="F542" i="2"/>
  <c r="K542" i="2"/>
  <c r="H543" i="2"/>
  <c r="A544" i="2"/>
  <c r="B543" i="2"/>
  <c r="J543" i="2" s="1"/>
  <c r="E543" i="2"/>
  <c r="N758" i="8" l="1"/>
  <c r="J758" i="8"/>
  <c r="L758" i="8"/>
  <c r="M758" i="8"/>
  <c r="I758" i="8"/>
  <c r="F758" i="8"/>
  <c r="C758" i="8"/>
  <c r="G758" i="8"/>
  <c r="D758" i="8"/>
  <c r="B759" i="8"/>
  <c r="A760" i="8"/>
  <c r="E759" i="8"/>
  <c r="H759" i="8"/>
  <c r="K759" i="8"/>
  <c r="F608" i="3"/>
  <c r="G608" i="3"/>
  <c r="D608" i="3"/>
  <c r="C608" i="3"/>
  <c r="H608" i="3"/>
  <c r="E609" i="3"/>
  <c r="A610" i="3"/>
  <c r="B609" i="3"/>
  <c r="D543" i="2"/>
  <c r="G543" i="2"/>
  <c r="I543" i="2"/>
  <c r="K543" i="2"/>
  <c r="F543" i="2"/>
  <c r="C543" i="2"/>
  <c r="H544" i="2"/>
  <c r="A545" i="2"/>
  <c r="B544" i="2"/>
  <c r="J544" i="2" s="1"/>
  <c r="E544" i="2"/>
  <c r="B760" i="8" l="1"/>
  <c r="E760" i="8"/>
  <c r="K760" i="8"/>
  <c r="A761" i="8"/>
  <c r="H760" i="8"/>
  <c r="L759" i="8"/>
  <c r="N759" i="8"/>
  <c r="C759" i="8"/>
  <c r="D759" i="8"/>
  <c r="F759" i="8"/>
  <c r="G759" i="8"/>
  <c r="I759" i="8"/>
  <c r="J759" i="8"/>
  <c r="M759" i="8"/>
  <c r="G609" i="3"/>
  <c r="F609" i="3"/>
  <c r="C609" i="3"/>
  <c r="D609" i="3"/>
  <c r="H609" i="3"/>
  <c r="E610" i="3"/>
  <c r="A611" i="3"/>
  <c r="B610" i="3"/>
  <c r="D544" i="2"/>
  <c r="G544" i="2"/>
  <c r="I544" i="2"/>
  <c r="C544" i="2"/>
  <c r="F544" i="2"/>
  <c r="K544" i="2"/>
  <c r="B545" i="2"/>
  <c r="J545" i="2" s="1"/>
  <c r="H545" i="2"/>
  <c r="A546" i="2"/>
  <c r="E545" i="2"/>
  <c r="E761" i="8" l="1"/>
  <c r="B761" i="8"/>
  <c r="H761" i="8"/>
  <c r="A762" i="8"/>
  <c r="K761" i="8"/>
  <c r="C760" i="8"/>
  <c r="D760" i="8"/>
  <c r="N760" i="8"/>
  <c r="F760" i="8"/>
  <c r="I760" i="8"/>
  <c r="J760" i="8"/>
  <c r="M760" i="8"/>
  <c r="G760" i="8"/>
  <c r="L760" i="8"/>
  <c r="E611" i="3"/>
  <c r="A612" i="3"/>
  <c r="B611" i="3"/>
  <c r="C610" i="3"/>
  <c r="D610" i="3"/>
  <c r="H610" i="3"/>
  <c r="F610" i="3"/>
  <c r="G610" i="3"/>
  <c r="D545" i="2"/>
  <c r="G545" i="2"/>
  <c r="A547" i="2"/>
  <c r="E546" i="2"/>
  <c r="H546" i="2"/>
  <c r="B546" i="2"/>
  <c r="J546" i="2" s="1"/>
  <c r="I545" i="2"/>
  <c r="K545" i="2"/>
  <c r="C545" i="2"/>
  <c r="F545" i="2"/>
  <c r="A763" i="8" l="1"/>
  <c r="H762" i="8"/>
  <c r="K762" i="8"/>
  <c r="B762" i="8"/>
  <c r="E762" i="8"/>
  <c r="D761" i="8"/>
  <c r="C761" i="8"/>
  <c r="F761" i="8"/>
  <c r="G761" i="8"/>
  <c r="I761" i="8"/>
  <c r="M761" i="8"/>
  <c r="N761" i="8"/>
  <c r="J761" i="8"/>
  <c r="L761" i="8"/>
  <c r="H611" i="3"/>
  <c r="C611" i="3"/>
  <c r="D611" i="3"/>
  <c r="E612" i="3"/>
  <c r="A613" i="3"/>
  <c r="B612" i="3"/>
  <c r="F611" i="3"/>
  <c r="G611" i="3"/>
  <c r="D546" i="2"/>
  <c r="G546" i="2"/>
  <c r="K546" i="2"/>
  <c r="F546" i="2"/>
  <c r="I546" i="2"/>
  <c r="C546" i="2"/>
  <c r="A548" i="2"/>
  <c r="H547" i="2"/>
  <c r="B547" i="2"/>
  <c r="J547" i="2" s="1"/>
  <c r="E547" i="2"/>
  <c r="D762" i="8" l="1"/>
  <c r="L762" i="8"/>
  <c r="M762" i="8"/>
  <c r="N762" i="8"/>
  <c r="I762" i="8"/>
  <c r="J762" i="8"/>
  <c r="C762" i="8"/>
  <c r="F762" i="8"/>
  <c r="G762" i="8"/>
  <c r="H763" i="8"/>
  <c r="K763" i="8"/>
  <c r="B763" i="8"/>
  <c r="E763" i="8"/>
  <c r="A764" i="8"/>
  <c r="F612" i="3"/>
  <c r="G612" i="3"/>
  <c r="D612" i="3"/>
  <c r="H612" i="3"/>
  <c r="C612" i="3"/>
  <c r="E613" i="3"/>
  <c r="B613" i="3"/>
  <c r="A614" i="3"/>
  <c r="D547" i="2"/>
  <c r="G547" i="2"/>
  <c r="B548" i="2"/>
  <c r="J548" i="2" s="1"/>
  <c r="H548" i="2"/>
  <c r="A549" i="2"/>
  <c r="E548" i="2"/>
  <c r="I547" i="2"/>
  <c r="C547" i="2"/>
  <c r="F547" i="2"/>
  <c r="K547" i="2"/>
  <c r="E764" i="8" l="1"/>
  <c r="B764" i="8"/>
  <c r="H764" i="8"/>
  <c r="K764" i="8"/>
  <c r="A765" i="8"/>
  <c r="I763" i="8"/>
  <c r="J763" i="8"/>
  <c r="L763" i="8"/>
  <c r="M763" i="8"/>
  <c r="N763" i="8"/>
  <c r="C763" i="8"/>
  <c r="D763" i="8"/>
  <c r="F763" i="8"/>
  <c r="G763" i="8"/>
  <c r="A615" i="3"/>
  <c r="E614" i="3"/>
  <c r="B614" i="3"/>
  <c r="D613" i="3"/>
  <c r="C613" i="3"/>
  <c r="H613" i="3"/>
  <c r="F613" i="3"/>
  <c r="G613" i="3"/>
  <c r="D548" i="2"/>
  <c r="G548" i="2"/>
  <c r="A550" i="2"/>
  <c r="B549" i="2"/>
  <c r="J549" i="2" s="1"/>
  <c r="E549" i="2"/>
  <c r="H549" i="2"/>
  <c r="C548" i="2"/>
  <c r="I548" i="2"/>
  <c r="K548" i="2"/>
  <c r="F548" i="2"/>
  <c r="K765" i="8" l="1"/>
  <c r="A766" i="8"/>
  <c r="B765" i="8"/>
  <c r="E765" i="8"/>
  <c r="H765" i="8"/>
  <c r="J764" i="8"/>
  <c r="C764" i="8"/>
  <c r="D764" i="8"/>
  <c r="I764" i="8"/>
  <c r="M764" i="8"/>
  <c r="N764" i="8"/>
  <c r="F764" i="8"/>
  <c r="G764" i="8"/>
  <c r="L764" i="8"/>
  <c r="F614" i="3"/>
  <c r="G614" i="3"/>
  <c r="C614" i="3"/>
  <c r="H614" i="3"/>
  <c r="D614" i="3"/>
  <c r="E615" i="3"/>
  <c r="B615" i="3"/>
  <c r="A616" i="3"/>
  <c r="D549" i="2"/>
  <c r="G549" i="2"/>
  <c r="K549" i="2"/>
  <c r="C549" i="2"/>
  <c r="F549" i="2"/>
  <c r="I549" i="2"/>
  <c r="H550" i="2"/>
  <c r="B550" i="2"/>
  <c r="J550" i="2" s="1"/>
  <c r="E550" i="2"/>
  <c r="A551" i="2"/>
  <c r="L765" i="8" l="1"/>
  <c r="M765" i="8"/>
  <c r="J765" i="8"/>
  <c r="N765" i="8"/>
  <c r="D765" i="8"/>
  <c r="G765" i="8"/>
  <c r="F765" i="8"/>
  <c r="C765" i="8"/>
  <c r="I765" i="8"/>
  <c r="B766" i="8"/>
  <c r="E766" i="8"/>
  <c r="H766" i="8"/>
  <c r="A767" i="8"/>
  <c r="K766" i="8"/>
  <c r="E616" i="3"/>
  <c r="A617" i="3"/>
  <c r="B616" i="3"/>
  <c r="D615" i="3"/>
  <c r="C615" i="3"/>
  <c r="H615" i="3"/>
  <c r="F615" i="3"/>
  <c r="G615" i="3"/>
  <c r="D550" i="2"/>
  <c r="G550" i="2"/>
  <c r="B551" i="2"/>
  <c r="J551" i="2" s="1"/>
  <c r="E551" i="2"/>
  <c r="H551" i="2"/>
  <c r="A552" i="2"/>
  <c r="K550" i="2"/>
  <c r="I550" i="2"/>
  <c r="C550" i="2"/>
  <c r="F550" i="2"/>
  <c r="B767" i="8" l="1"/>
  <c r="E767" i="8"/>
  <c r="H767" i="8"/>
  <c r="K767" i="8"/>
  <c r="A768" i="8"/>
  <c r="C766" i="8"/>
  <c r="D766" i="8"/>
  <c r="F766" i="8"/>
  <c r="G766" i="8"/>
  <c r="L766" i="8"/>
  <c r="M766" i="8"/>
  <c r="N766" i="8"/>
  <c r="J766" i="8"/>
  <c r="I766" i="8"/>
  <c r="D616" i="3"/>
  <c r="H616" i="3"/>
  <c r="C616" i="3"/>
  <c r="E617" i="3"/>
  <c r="A618" i="3"/>
  <c r="B617" i="3"/>
  <c r="F616" i="3"/>
  <c r="G616" i="3"/>
  <c r="D551" i="2"/>
  <c r="G551" i="2"/>
  <c r="F551" i="2"/>
  <c r="I551" i="2"/>
  <c r="C551" i="2"/>
  <c r="K551" i="2"/>
  <c r="B552" i="2"/>
  <c r="J552" i="2" s="1"/>
  <c r="E552" i="2"/>
  <c r="H552" i="2"/>
  <c r="A553" i="2"/>
  <c r="B768" i="8" l="1"/>
  <c r="H768" i="8"/>
  <c r="K768" i="8"/>
  <c r="A769" i="8"/>
  <c r="E768" i="8"/>
  <c r="D767" i="8"/>
  <c r="C767" i="8"/>
  <c r="F767" i="8"/>
  <c r="G767" i="8"/>
  <c r="I767" i="8"/>
  <c r="J767" i="8"/>
  <c r="N767" i="8"/>
  <c r="M767" i="8"/>
  <c r="L767" i="8"/>
  <c r="D617" i="3"/>
  <c r="C617" i="3"/>
  <c r="H617" i="3"/>
  <c r="E618" i="3"/>
  <c r="B618" i="3"/>
  <c r="A619" i="3"/>
  <c r="F617" i="3"/>
  <c r="G617" i="3"/>
  <c r="D552" i="2"/>
  <c r="G552" i="2"/>
  <c r="C552" i="2"/>
  <c r="F552" i="2"/>
  <c r="K552" i="2"/>
  <c r="I552" i="2"/>
  <c r="H553" i="2"/>
  <c r="A554" i="2"/>
  <c r="E553" i="2"/>
  <c r="B553" i="2"/>
  <c r="J553" i="2" s="1"/>
  <c r="H769" i="8" l="1"/>
  <c r="B769" i="8"/>
  <c r="E769" i="8"/>
  <c r="A770" i="8"/>
  <c r="K769" i="8"/>
  <c r="C768" i="8"/>
  <c r="I768" i="8"/>
  <c r="J768" i="8"/>
  <c r="L768" i="8"/>
  <c r="D768" i="8"/>
  <c r="F768" i="8"/>
  <c r="M768" i="8"/>
  <c r="G768" i="8"/>
  <c r="N768" i="8"/>
  <c r="D618" i="3"/>
  <c r="H618" i="3"/>
  <c r="C618" i="3"/>
  <c r="B619" i="3"/>
  <c r="E619" i="3"/>
  <c r="A620" i="3"/>
  <c r="F618" i="3"/>
  <c r="G618" i="3"/>
  <c r="D553" i="2"/>
  <c r="G553" i="2"/>
  <c r="I553" i="2"/>
  <c r="F553" i="2"/>
  <c r="C553" i="2"/>
  <c r="K553" i="2"/>
  <c r="B554" i="2"/>
  <c r="J554" i="2" s="1"/>
  <c r="E554" i="2"/>
  <c r="H554" i="2"/>
  <c r="A555" i="2"/>
  <c r="A771" i="8" l="1"/>
  <c r="B770" i="8"/>
  <c r="E770" i="8"/>
  <c r="H770" i="8"/>
  <c r="K770" i="8"/>
  <c r="C769" i="8"/>
  <c r="D769" i="8"/>
  <c r="F769" i="8"/>
  <c r="N769" i="8"/>
  <c r="G769" i="8"/>
  <c r="I769" i="8"/>
  <c r="J769" i="8"/>
  <c r="L769" i="8"/>
  <c r="M769" i="8"/>
  <c r="F619" i="3"/>
  <c r="G619" i="3"/>
  <c r="A621" i="3"/>
  <c r="E620" i="3"/>
  <c r="B620" i="3"/>
  <c r="C619" i="3"/>
  <c r="D619" i="3"/>
  <c r="H619" i="3"/>
  <c r="D554" i="2"/>
  <c r="G554" i="2"/>
  <c r="E555" i="2"/>
  <c r="H555" i="2"/>
  <c r="A556" i="2"/>
  <c r="B555" i="2"/>
  <c r="J555" i="2" s="1"/>
  <c r="C554" i="2"/>
  <c r="F554" i="2"/>
  <c r="I554" i="2"/>
  <c r="K554" i="2"/>
  <c r="F770" i="8" l="1"/>
  <c r="G770" i="8"/>
  <c r="N770" i="8"/>
  <c r="I770" i="8"/>
  <c r="J770" i="8"/>
  <c r="L770" i="8"/>
  <c r="M770" i="8"/>
  <c r="C770" i="8"/>
  <c r="D770" i="8"/>
  <c r="B771" i="8"/>
  <c r="A772" i="8"/>
  <c r="E771" i="8"/>
  <c r="H771" i="8"/>
  <c r="K771" i="8"/>
  <c r="E621" i="3"/>
  <c r="B621" i="3"/>
  <c r="A622" i="3"/>
  <c r="D620" i="3"/>
  <c r="C620" i="3"/>
  <c r="H620" i="3"/>
  <c r="F620" i="3"/>
  <c r="G620" i="3"/>
  <c r="D555" i="2"/>
  <c r="G555" i="2"/>
  <c r="F555" i="2"/>
  <c r="K555" i="2"/>
  <c r="I555" i="2"/>
  <c r="C555" i="2"/>
  <c r="H556" i="2"/>
  <c r="A557" i="2"/>
  <c r="E556" i="2"/>
  <c r="B556" i="2"/>
  <c r="J556" i="2" s="1"/>
  <c r="K772" i="8" l="1"/>
  <c r="B772" i="8"/>
  <c r="E772" i="8"/>
  <c r="H772" i="8"/>
  <c r="A773" i="8"/>
  <c r="C771" i="8"/>
  <c r="D771" i="8"/>
  <c r="N771" i="8"/>
  <c r="M771" i="8"/>
  <c r="F771" i="8"/>
  <c r="G771" i="8"/>
  <c r="I771" i="8"/>
  <c r="L771" i="8"/>
  <c r="J771" i="8"/>
  <c r="B622" i="3"/>
  <c r="E622" i="3"/>
  <c r="A623" i="3"/>
  <c r="C621" i="3"/>
  <c r="H621" i="3"/>
  <c r="D621" i="3"/>
  <c r="F621" i="3"/>
  <c r="G621" i="3"/>
  <c r="D556" i="2"/>
  <c r="G556" i="2"/>
  <c r="I556" i="2"/>
  <c r="F556" i="2"/>
  <c r="K556" i="2"/>
  <c r="C556" i="2"/>
  <c r="B557" i="2"/>
  <c r="J557" i="2" s="1"/>
  <c r="E557" i="2"/>
  <c r="A558" i="2"/>
  <c r="H557" i="2"/>
  <c r="H773" i="8" l="1"/>
  <c r="B773" i="8"/>
  <c r="E773" i="8"/>
  <c r="K773" i="8"/>
  <c r="A774" i="8"/>
  <c r="J772" i="8"/>
  <c r="C772" i="8"/>
  <c r="D772" i="8"/>
  <c r="F772" i="8"/>
  <c r="G772" i="8"/>
  <c r="I772" i="8"/>
  <c r="M772" i="8"/>
  <c r="L772" i="8"/>
  <c r="N772" i="8"/>
  <c r="E623" i="3"/>
  <c r="A624" i="3"/>
  <c r="B623" i="3"/>
  <c r="F622" i="3"/>
  <c r="G622" i="3"/>
  <c r="H622" i="3"/>
  <c r="D622" i="3"/>
  <c r="C622" i="3"/>
  <c r="D557" i="2"/>
  <c r="G557" i="2"/>
  <c r="B558" i="2"/>
  <c r="J558" i="2" s="1"/>
  <c r="E558" i="2"/>
  <c r="A559" i="2"/>
  <c r="H558" i="2"/>
  <c r="C557" i="2"/>
  <c r="F557" i="2"/>
  <c r="K557" i="2"/>
  <c r="I557" i="2"/>
  <c r="A775" i="8" l="1"/>
  <c r="E774" i="8"/>
  <c r="H774" i="8"/>
  <c r="K774" i="8"/>
  <c r="B774" i="8"/>
  <c r="F773" i="8"/>
  <c r="G773" i="8"/>
  <c r="I773" i="8"/>
  <c r="J773" i="8"/>
  <c r="N773" i="8"/>
  <c r="C773" i="8"/>
  <c r="M773" i="8"/>
  <c r="D773" i="8"/>
  <c r="L773" i="8"/>
  <c r="D623" i="3"/>
  <c r="C623" i="3"/>
  <c r="H623" i="3"/>
  <c r="E624" i="3"/>
  <c r="B624" i="3"/>
  <c r="A625" i="3"/>
  <c r="F623" i="3"/>
  <c r="G623" i="3"/>
  <c r="D558" i="2"/>
  <c r="G558" i="2"/>
  <c r="H559" i="2"/>
  <c r="E559" i="2"/>
  <c r="A560" i="2"/>
  <c r="B559" i="2"/>
  <c r="J559" i="2" s="1"/>
  <c r="F558" i="2"/>
  <c r="K558" i="2"/>
  <c r="I558" i="2"/>
  <c r="C558" i="2"/>
  <c r="N774" i="8" l="1"/>
  <c r="F774" i="8"/>
  <c r="L774" i="8"/>
  <c r="M774" i="8"/>
  <c r="C774" i="8"/>
  <c r="D774" i="8"/>
  <c r="G774" i="8"/>
  <c r="I774" i="8"/>
  <c r="J774" i="8"/>
  <c r="A776" i="8"/>
  <c r="B775" i="8"/>
  <c r="E775" i="8"/>
  <c r="H775" i="8"/>
  <c r="K775" i="8"/>
  <c r="B625" i="3"/>
  <c r="A626" i="3"/>
  <c r="E625" i="3"/>
  <c r="H624" i="3"/>
  <c r="D624" i="3"/>
  <c r="C624" i="3"/>
  <c r="F624" i="3"/>
  <c r="G624" i="3"/>
  <c r="D559" i="2"/>
  <c r="G559" i="2"/>
  <c r="B560" i="2"/>
  <c r="J560" i="2" s="1"/>
  <c r="E560" i="2"/>
  <c r="H560" i="2"/>
  <c r="A561" i="2"/>
  <c r="I559" i="2"/>
  <c r="F559" i="2"/>
  <c r="K559" i="2"/>
  <c r="C559" i="2"/>
  <c r="L775" i="8" l="1"/>
  <c r="M775" i="8"/>
  <c r="N775" i="8"/>
  <c r="C775" i="8"/>
  <c r="D775" i="8"/>
  <c r="F775" i="8"/>
  <c r="G775" i="8"/>
  <c r="I775" i="8"/>
  <c r="J775" i="8"/>
  <c r="B776" i="8"/>
  <c r="E776" i="8"/>
  <c r="H776" i="8"/>
  <c r="A777" i="8"/>
  <c r="K776" i="8"/>
  <c r="F625" i="3"/>
  <c r="G625" i="3"/>
  <c r="E626" i="3"/>
  <c r="B626" i="3"/>
  <c r="A627" i="3"/>
  <c r="C625" i="3"/>
  <c r="D625" i="3"/>
  <c r="H625" i="3"/>
  <c r="D560" i="2"/>
  <c r="G560" i="2"/>
  <c r="H561" i="2"/>
  <c r="A562" i="2"/>
  <c r="B561" i="2"/>
  <c r="J561" i="2" s="1"/>
  <c r="E561" i="2"/>
  <c r="F560" i="2"/>
  <c r="I560" i="2"/>
  <c r="C560" i="2"/>
  <c r="K560" i="2"/>
  <c r="E777" i="8" l="1"/>
  <c r="A778" i="8"/>
  <c r="K777" i="8"/>
  <c r="B777" i="8"/>
  <c r="H777" i="8"/>
  <c r="L776" i="8"/>
  <c r="C776" i="8"/>
  <c r="D776" i="8"/>
  <c r="F776" i="8"/>
  <c r="I776" i="8"/>
  <c r="J776" i="8"/>
  <c r="N776" i="8"/>
  <c r="G776" i="8"/>
  <c r="M776" i="8"/>
  <c r="E627" i="3"/>
  <c r="A628" i="3"/>
  <c r="B627" i="3"/>
  <c r="H626" i="3"/>
  <c r="C626" i="3"/>
  <c r="D626" i="3"/>
  <c r="F626" i="3"/>
  <c r="G626" i="3"/>
  <c r="D561" i="2"/>
  <c r="G561" i="2"/>
  <c r="I561" i="2"/>
  <c r="F561" i="2"/>
  <c r="K561" i="2"/>
  <c r="C561" i="2"/>
  <c r="B562" i="2"/>
  <c r="J562" i="2" s="1"/>
  <c r="E562" i="2"/>
  <c r="A563" i="2"/>
  <c r="H562" i="2"/>
  <c r="D777" i="8" l="1"/>
  <c r="L777" i="8"/>
  <c r="M777" i="8"/>
  <c r="N777" i="8"/>
  <c r="C777" i="8"/>
  <c r="F777" i="8"/>
  <c r="G777" i="8"/>
  <c r="I777" i="8"/>
  <c r="J777" i="8"/>
  <c r="E778" i="8"/>
  <c r="B778" i="8"/>
  <c r="H778" i="8"/>
  <c r="K778" i="8"/>
  <c r="A779" i="8"/>
  <c r="D627" i="3"/>
  <c r="H627" i="3"/>
  <c r="C627" i="3"/>
  <c r="E628" i="3"/>
  <c r="B628" i="3"/>
  <c r="A629" i="3"/>
  <c r="F627" i="3"/>
  <c r="G627" i="3"/>
  <c r="D562" i="2"/>
  <c r="G562" i="2"/>
  <c r="B563" i="2"/>
  <c r="J563" i="2" s="1"/>
  <c r="H563" i="2"/>
  <c r="A564" i="2"/>
  <c r="E563" i="2"/>
  <c r="I562" i="2"/>
  <c r="C562" i="2"/>
  <c r="F562" i="2"/>
  <c r="K562" i="2"/>
  <c r="H779" i="8" l="1"/>
  <c r="B779" i="8"/>
  <c r="E779" i="8"/>
  <c r="K779" i="8"/>
  <c r="A780" i="8"/>
  <c r="D778" i="8"/>
  <c r="F778" i="8"/>
  <c r="G778" i="8"/>
  <c r="C778" i="8"/>
  <c r="I778" i="8"/>
  <c r="M778" i="8"/>
  <c r="J778" i="8"/>
  <c r="L778" i="8"/>
  <c r="N778" i="8"/>
  <c r="E629" i="3"/>
  <c r="B629" i="3"/>
  <c r="A630" i="3"/>
  <c r="D628" i="3"/>
  <c r="C628" i="3"/>
  <c r="H628" i="3"/>
  <c r="F628" i="3"/>
  <c r="G628" i="3"/>
  <c r="D563" i="2"/>
  <c r="G563" i="2"/>
  <c r="B564" i="2"/>
  <c r="J564" i="2" s="1"/>
  <c r="E564" i="2"/>
  <c r="A565" i="2"/>
  <c r="H564" i="2"/>
  <c r="I563" i="2"/>
  <c r="K563" i="2"/>
  <c r="C563" i="2"/>
  <c r="F563" i="2"/>
  <c r="K780" i="8" l="1"/>
  <c r="A781" i="8"/>
  <c r="B780" i="8"/>
  <c r="E780" i="8"/>
  <c r="H780" i="8"/>
  <c r="I779" i="8"/>
  <c r="D779" i="8"/>
  <c r="C779" i="8"/>
  <c r="F779" i="8"/>
  <c r="L779" i="8"/>
  <c r="M779" i="8"/>
  <c r="G779" i="8"/>
  <c r="J779" i="8"/>
  <c r="N779" i="8"/>
  <c r="B630" i="3"/>
  <c r="A631" i="3"/>
  <c r="E630" i="3"/>
  <c r="H629" i="3"/>
  <c r="C629" i="3"/>
  <c r="D629" i="3"/>
  <c r="G629" i="3"/>
  <c r="F629" i="3"/>
  <c r="D564" i="2"/>
  <c r="G564" i="2"/>
  <c r="E565" i="2"/>
  <c r="A566" i="2"/>
  <c r="B565" i="2"/>
  <c r="J565" i="2" s="1"/>
  <c r="H565" i="2"/>
  <c r="C564" i="2"/>
  <c r="F564" i="2"/>
  <c r="I564" i="2"/>
  <c r="K564" i="2"/>
  <c r="J780" i="8" l="1"/>
  <c r="L780" i="8"/>
  <c r="M780" i="8"/>
  <c r="I780" i="8"/>
  <c r="N780" i="8"/>
  <c r="C780" i="8"/>
  <c r="D780" i="8"/>
  <c r="F780" i="8"/>
  <c r="G780" i="8"/>
  <c r="B781" i="8"/>
  <c r="A782" i="8"/>
  <c r="E781" i="8"/>
  <c r="K781" i="8"/>
  <c r="H781" i="8"/>
  <c r="F630" i="3"/>
  <c r="G630" i="3"/>
  <c r="E631" i="3"/>
  <c r="A632" i="3"/>
  <c r="B631" i="3"/>
  <c r="C630" i="3"/>
  <c r="H630" i="3"/>
  <c r="D630" i="3"/>
  <c r="D565" i="2"/>
  <c r="G565" i="2"/>
  <c r="F565" i="2"/>
  <c r="I565" i="2"/>
  <c r="C565" i="2"/>
  <c r="K565" i="2"/>
  <c r="B566" i="2"/>
  <c r="J566" i="2" s="1"/>
  <c r="A567" i="2"/>
  <c r="H566" i="2"/>
  <c r="E566" i="2"/>
  <c r="B782" i="8" l="1"/>
  <c r="E782" i="8"/>
  <c r="H782" i="8"/>
  <c r="K782" i="8"/>
  <c r="A783" i="8"/>
  <c r="L781" i="8"/>
  <c r="M781" i="8"/>
  <c r="J781" i="8"/>
  <c r="C781" i="8"/>
  <c r="D781" i="8"/>
  <c r="N781" i="8"/>
  <c r="F781" i="8"/>
  <c r="I781" i="8"/>
  <c r="G781" i="8"/>
  <c r="D631" i="3"/>
  <c r="C631" i="3"/>
  <c r="H631" i="3"/>
  <c r="E632" i="3"/>
  <c r="B632" i="3"/>
  <c r="A633" i="3"/>
  <c r="G631" i="3"/>
  <c r="F631" i="3"/>
  <c r="D566" i="2"/>
  <c r="G566" i="2"/>
  <c r="A568" i="2"/>
  <c r="B567" i="2"/>
  <c r="J567" i="2" s="1"/>
  <c r="E567" i="2"/>
  <c r="H567" i="2"/>
  <c r="K566" i="2"/>
  <c r="F566" i="2"/>
  <c r="I566" i="2"/>
  <c r="C566" i="2"/>
  <c r="B783" i="8" l="1"/>
  <c r="E783" i="8"/>
  <c r="K783" i="8"/>
  <c r="A784" i="8"/>
  <c r="H783" i="8"/>
  <c r="C782" i="8"/>
  <c r="D782" i="8"/>
  <c r="F782" i="8"/>
  <c r="G782" i="8"/>
  <c r="I782" i="8"/>
  <c r="J782" i="8"/>
  <c r="L782" i="8"/>
  <c r="N782" i="8"/>
  <c r="M782" i="8"/>
  <c r="F632" i="3"/>
  <c r="G632" i="3"/>
  <c r="D632" i="3"/>
  <c r="H632" i="3"/>
  <c r="C632" i="3"/>
  <c r="A634" i="3"/>
  <c r="B633" i="3"/>
  <c r="E633" i="3"/>
  <c r="D567" i="2"/>
  <c r="G567" i="2"/>
  <c r="C567" i="2"/>
  <c r="K567" i="2"/>
  <c r="F567" i="2"/>
  <c r="I567" i="2"/>
  <c r="E568" i="2"/>
  <c r="B568" i="2"/>
  <c r="J568" i="2" s="1"/>
  <c r="H568" i="2"/>
  <c r="A569" i="2"/>
  <c r="B784" i="8" l="1"/>
  <c r="E784" i="8"/>
  <c r="H784" i="8"/>
  <c r="A785" i="8"/>
  <c r="K784" i="8"/>
  <c r="C783" i="8"/>
  <c r="D783" i="8"/>
  <c r="J783" i="8"/>
  <c r="L783" i="8"/>
  <c r="M783" i="8"/>
  <c r="F783" i="8"/>
  <c r="G783" i="8"/>
  <c r="I783" i="8"/>
  <c r="N783" i="8"/>
  <c r="H633" i="3"/>
  <c r="C633" i="3"/>
  <c r="D633" i="3"/>
  <c r="E634" i="3"/>
  <c r="A635" i="3"/>
  <c r="B634" i="3"/>
  <c r="F633" i="3"/>
  <c r="G633" i="3"/>
  <c r="D568" i="2"/>
  <c r="G568" i="2"/>
  <c r="B569" i="2"/>
  <c r="J569" i="2" s="1"/>
  <c r="E569" i="2"/>
  <c r="H569" i="2"/>
  <c r="A570" i="2"/>
  <c r="I568" i="2"/>
  <c r="C568" i="2"/>
  <c r="F568" i="2"/>
  <c r="K568" i="2"/>
  <c r="H785" i="8" l="1"/>
  <c r="K785" i="8"/>
  <c r="E785" i="8"/>
  <c r="A786" i="8"/>
  <c r="B785" i="8"/>
  <c r="C784" i="8"/>
  <c r="D784" i="8"/>
  <c r="M784" i="8"/>
  <c r="L784" i="8"/>
  <c r="N784" i="8"/>
  <c r="I784" i="8"/>
  <c r="F784" i="8"/>
  <c r="G784" i="8"/>
  <c r="J784" i="8"/>
  <c r="D634" i="3"/>
  <c r="H634" i="3"/>
  <c r="C634" i="3"/>
  <c r="E635" i="3"/>
  <c r="B635" i="3"/>
  <c r="A636" i="3"/>
  <c r="F634" i="3"/>
  <c r="G634" i="3"/>
  <c r="D569" i="2"/>
  <c r="G569" i="2"/>
  <c r="C569" i="2"/>
  <c r="F569" i="2"/>
  <c r="I569" i="2"/>
  <c r="K569" i="2"/>
  <c r="A571" i="2"/>
  <c r="B570" i="2"/>
  <c r="J570" i="2" s="1"/>
  <c r="E570" i="2"/>
  <c r="H570" i="2"/>
  <c r="I785" i="8" l="1"/>
  <c r="J785" i="8"/>
  <c r="D785" i="8"/>
  <c r="N785" i="8"/>
  <c r="F785" i="8"/>
  <c r="G785" i="8"/>
  <c r="L785" i="8"/>
  <c r="M785" i="8"/>
  <c r="C785" i="8"/>
  <c r="K786" i="8"/>
  <c r="A787" i="8"/>
  <c r="B786" i="8"/>
  <c r="E786" i="8"/>
  <c r="H786" i="8"/>
  <c r="F635" i="3"/>
  <c r="G635" i="3"/>
  <c r="D635" i="3"/>
  <c r="C635" i="3"/>
  <c r="H635" i="3"/>
  <c r="E636" i="3"/>
  <c r="B636" i="3"/>
  <c r="A637" i="3"/>
  <c r="D570" i="2"/>
  <c r="G570" i="2"/>
  <c r="C570" i="2"/>
  <c r="F570" i="2"/>
  <c r="I570" i="2"/>
  <c r="K570" i="2"/>
  <c r="E571" i="2"/>
  <c r="H571" i="2"/>
  <c r="A572" i="2"/>
  <c r="B571" i="2"/>
  <c r="J571" i="2" s="1"/>
  <c r="F786" i="8" l="1"/>
  <c r="G786" i="8"/>
  <c r="J786" i="8"/>
  <c r="I786" i="8"/>
  <c r="L786" i="8"/>
  <c r="M786" i="8"/>
  <c r="C786" i="8"/>
  <c r="D786" i="8"/>
  <c r="N786" i="8"/>
  <c r="A788" i="8"/>
  <c r="B787" i="8"/>
  <c r="H787" i="8"/>
  <c r="K787" i="8"/>
  <c r="E787" i="8"/>
  <c r="F636" i="3"/>
  <c r="G636" i="3"/>
  <c r="E637" i="3"/>
  <c r="B637" i="3"/>
  <c r="A638" i="3"/>
  <c r="D636" i="3"/>
  <c r="C636" i="3"/>
  <c r="H636" i="3"/>
  <c r="D571" i="2"/>
  <c r="G571" i="2"/>
  <c r="B572" i="2"/>
  <c r="J572" i="2" s="1"/>
  <c r="A573" i="2"/>
  <c r="E572" i="2"/>
  <c r="H572" i="2"/>
  <c r="I571" i="2"/>
  <c r="C571" i="2"/>
  <c r="F571" i="2"/>
  <c r="K571" i="2"/>
  <c r="N787" i="8" l="1"/>
  <c r="J787" i="8"/>
  <c r="C787" i="8"/>
  <c r="D787" i="8"/>
  <c r="F787" i="8"/>
  <c r="G787" i="8"/>
  <c r="M787" i="8"/>
  <c r="L787" i="8"/>
  <c r="I787" i="8"/>
  <c r="K788" i="8"/>
  <c r="B788" i="8"/>
  <c r="A789" i="8"/>
  <c r="E788" i="8"/>
  <c r="H788" i="8"/>
  <c r="B638" i="3"/>
  <c r="A639" i="3"/>
  <c r="E638" i="3"/>
  <c r="F637" i="3"/>
  <c r="G637" i="3"/>
  <c r="H637" i="3"/>
  <c r="D637" i="3"/>
  <c r="C637" i="3"/>
  <c r="D572" i="2"/>
  <c r="G572" i="2"/>
  <c r="E573" i="2"/>
  <c r="B573" i="2"/>
  <c r="J573" i="2" s="1"/>
  <c r="H573" i="2"/>
  <c r="A574" i="2"/>
  <c r="K572" i="2"/>
  <c r="C572" i="2"/>
  <c r="F572" i="2"/>
  <c r="I572" i="2"/>
  <c r="B789" i="8" l="1"/>
  <c r="H789" i="8"/>
  <c r="E789" i="8"/>
  <c r="K789" i="8"/>
  <c r="A790" i="8"/>
  <c r="J788" i="8"/>
  <c r="C788" i="8"/>
  <c r="M788" i="8"/>
  <c r="N788" i="8"/>
  <c r="D788" i="8"/>
  <c r="F788" i="8"/>
  <c r="G788" i="8"/>
  <c r="I788" i="8"/>
  <c r="L788" i="8"/>
  <c r="F638" i="3"/>
  <c r="G638" i="3"/>
  <c r="E639" i="3"/>
  <c r="A640" i="3"/>
  <c r="B639" i="3"/>
  <c r="D638" i="3"/>
  <c r="C638" i="3"/>
  <c r="H638" i="3"/>
  <c r="D573" i="2"/>
  <c r="G573" i="2"/>
  <c r="F573" i="2"/>
  <c r="I573" i="2"/>
  <c r="C573" i="2"/>
  <c r="K573" i="2"/>
  <c r="B574" i="2"/>
  <c r="J574" i="2" s="1"/>
  <c r="E574" i="2"/>
  <c r="H574" i="2"/>
  <c r="A575" i="2"/>
  <c r="A791" i="8" l="1"/>
  <c r="H790" i="8"/>
  <c r="K790" i="8"/>
  <c r="B790" i="8"/>
  <c r="E790" i="8"/>
  <c r="G789" i="8"/>
  <c r="I789" i="8"/>
  <c r="J789" i="8"/>
  <c r="L789" i="8"/>
  <c r="C789" i="8"/>
  <c r="D789" i="8"/>
  <c r="F789" i="8"/>
  <c r="M789" i="8"/>
  <c r="N789" i="8"/>
  <c r="D639" i="3"/>
  <c r="C639" i="3"/>
  <c r="H639" i="3"/>
  <c r="E640" i="3"/>
  <c r="A641" i="3"/>
  <c r="B640" i="3"/>
  <c r="F639" i="3"/>
  <c r="G639" i="3"/>
  <c r="D574" i="2"/>
  <c r="G574" i="2"/>
  <c r="C574" i="2"/>
  <c r="I574" i="2"/>
  <c r="K574" i="2"/>
  <c r="F574" i="2"/>
  <c r="B575" i="2"/>
  <c r="J575" i="2" s="1"/>
  <c r="A576" i="2"/>
  <c r="E575" i="2"/>
  <c r="H575" i="2"/>
  <c r="N790" i="8" l="1"/>
  <c r="F790" i="8"/>
  <c r="G790" i="8"/>
  <c r="I790" i="8"/>
  <c r="J790" i="8"/>
  <c r="L790" i="8"/>
  <c r="M790" i="8"/>
  <c r="C790" i="8"/>
  <c r="D790" i="8"/>
  <c r="H791" i="8"/>
  <c r="B791" i="8"/>
  <c r="E791" i="8"/>
  <c r="K791" i="8"/>
  <c r="A792" i="8"/>
  <c r="H640" i="3"/>
  <c r="C640" i="3"/>
  <c r="D640" i="3"/>
  <c r="E641" i="3"/>
  <c r="B641" i="3"/>
  <c r="A642" i="3"/>
  <c r="F640" i="3"/>
  <c r="G640" i="3"/>
  <c r="D575" i="2"/>
  <c r="G575" i="2"/>
  <c r="A577" i="2"/>
  <c r="H576" i="2"/>
  <c r="B576" i="2"/>
  <c r="J576" i="2" s="1"/>
  <c r="E576" i="2"/>
  <c r="K575" i="2"/>
  <c r="F575" i="2"/>
  <c r="C575" i="2"/>
  <c r="I575" i="2"/>
  <c r="A793" i="8" l="1"/>
  <c r="E792" i="8"/>
  <c r="H792" i="8"/>
  <c r="K792" i="8"/>
  <c r="B792" i="8"/>
  <c r="D791" i="8"/>
  <c r="C791" i="8"/>
  <c r="G791" i="8"/>
  <c r="I791" i="8"/>
  <c r="L791" i="8"/>
  <c r="F791" i="8"/>
  <c r="M791" i="8"/>
  <c r="J791" i="8"/>
  <c r="N791" i="8"/>
  <c r="H641" i="3"/>
  <c r="C641" i="3"/>
  <c r="D641" i="3"/>
  <c r="F641" i="3"/>
  <c r="G641" i="3"/>
  <c r="E642" i="3"/>
  <c r="B642" i="3"/>
  <c r="A643" i="3"/>
  <c r="D576" i="2"/>
  <c r="G576" i="2"/>
  <c r="I576" i="2"/>
  <c r="F576" i="2"/>
  <c r="C576" i="2"/>
  <c r="K576" i="2"/>
  <c r="B577" i="2"/>
  <c r="J577" i="2" s="1"/>
  <c r="A578" i="2"/>
  <c r="E577" i="2"/>
  <c r="H577" i="2"/>
  <c r="L792" i="8" l="1"/>
  <c r="M792" i="8"/>
  <c r="N792" i="8"/>
  <c r="D792" i="8"/>
  <c r="F792" i="8"/>
  <c r="G792" i="8"/>
  <c r="I792" i="8"/>
  <c r="C792" i="8"/>
  <c r="J792" i="8"/>
  <c r="E793" i="8"/>
  <c r="B793" i="8"/>
  <c r="H793" i="8"/>
  <c r="K793" i="8"/>
  <c r="A794" i="8"/>
  <c r="C642" i="3"/>
  <c r="D642" i="3"/>
  <c r="H642" i="3"/>
  <c r="E643" i="3"/>
  <c r="B643" i="3"/>
  <c r="A644" i="3"/>
  <c r="F642" i="3"/>
  <c r="G642" i="3"/>
  <c r="D577" i="2"/>
  <c r="G577" i="2"/>
  <c r="B578" i="2"/>
  <c r="J578" i="2" s="1"/>
  <c r="E578" i="2"/>
  <c r="A579" i="2"/>
  <c r="H578" i="2"/>
  <c r="I577" i="2"/>
  <c r="C577" i="2"/>
  <c r="F577" i="2"/>
  <c r="K577" i="2"/>
  <c r="A795" i="8" l="1"/>
  <c r="B794" i="8"/>
  <c r="H794" i="8"/>
  <c r="E794" i="8"/>
  <c r="K794" i="8"/>
  <c r="D793" i="8"/>
  <c r="N793" i="8"/>
  <c r="J793" i="8"/>
  <c r="C793" i="8"/>
  <c r="F793" i="8"/>
  <c r="G793" i="8"/>
  <c r="I793" i="8"/>
  <c r="L793" i="8"/>
  <c r="M793" i="8"/>
  <c r="F643" i="3"/>
  <c r="G643" i="3"/>
  <c r="E644" i="3"/>
  <c r="B644" i="3"/>
  <c r="A645" i="3"/>
  <c r="H643" i="3"/>
  <c r="D643" i="3"/>
  <c r="C643" i="3"/>
  <c r="D578" i="2"/>
  <c r="G578" i="2"/>
  <c r="A580" i="2"/>
  <c r="H579" i="2"/>
  <c r="E579" i="2"/>
  <c r="B579" i="2"/>
  <c r="J579" i="2" s="1"/>
  <c r="F578" i="2"/>
  <c r="K578" i="2"/>
  <c r="C578" i="2"/>
  <c r="I578" i="2"/>
  <c r="C794" i="8" l="1"/>
  <c r="D794" i="8"/>
  <c r="F794" i="8"/>
  <c r="G794" i="8"/>
  <c r="N794" i="8"/>
  <c r="I794" i="8"/>
  <c r="J794" i="8"/>
  <c r="L794" i="8"/>
  <c r="M794" i="8"/>
  <c r="H795" i="8"/>
  <c r="E795" i="8"/>
  <c r="B795" i="8"/>
  <c r="K795" i="8"/>
  <c r="A796" i="8"/>
  <c r="E645" i="3"/>
  <c r="A646" i="3"/>
  <c r="B645" i="3"/>
  <c r="D644" i="3"/>
  <c r="C644" i="3"/>
  <c r="H644" i="3"/>
  <c r="F644" i="3"/>
  <c r="G644" i="3"/>
  <c r="D579" i="2"/>
  <c r="G579" i="2"/>
  <c r="I579" i="2"/>
  <c r="K579" i="2"/>
  <c r="C579" i="2"/>
  <c r="F579" i="2"/>
  <c r="B580" i="2"/>
  <c r="J580" i="2" s="1"/>
  <c r="E580" i="2"/>
  <c r="H580" i="2"/>
  <c r="A581" i="2"/>
  <c r="H796" i="8" l="1"/>
  <c r="E796" i="8"/>
  <c r="K796" i="8"/>
  <c r="A797" i="8"/>
  <c r="B796" i="8"/>
  <c r="I795" i="8"/>
  <c r="D795" i="8"/>
  <c r="F795" i="8"/>
  <c r="G795" i="8"/>
  <c r="C795" i="8"/>
  <c r="J795" i="8"/>
  <c r="L795" i="8"/>
  <c r="M795" i="8"/>
  <c r="N795" i="8"/>
  <c r="C645" i="3"/>
  <c r="D645" i="3"/>
  <c r="H645" i="3"/>
  <c r="B646" i="3"/>
  <c r="A647" i="3"/>
  <c r="E646" i="3"/>
  <c r="F645" i="3"/>
  <c r="G645" i="3"/>
  <c r="D580" i="2"/>
  <c r="G580" i="2"/>
  <c r="B581" i="2"/>
  <c r="J581" i="2" s="1"/>
  <c r="E581" i="2"/>
  <c r="A582" i="2"/>
  <c r="H581" i="2"/>
  <c r="I580" i="2"/>
  <c r="C580" i="2"/>
  <c r="F580" i="2"/>
  <c r="K580" i="2"/>
  <c r="F796" i="8" l="1"/>
  <c r="C796" i="8"/>
  <c r="D796" i="8"/>
  <c r="G796" i="8"/>
  <c r="I796" i="8"/>
  <c r="J796" i="8"/>
  <c r="L796" i="8"/>
  <c r="M796" i="8"/>
  <c r="N796" i="8"/>
  <c r="K797" i="8"/>
  <c r="A798" i="8"/>
  <c r="B797" i="8"/>
  <c r="E797" i="8"/>
  <c r="H797" i="8"/>
  <c r="D646" i="3"/>
  <c r="H646" i="3"/>
  <c r="C646" i="3"/>
  <c r="E647" i="3"/>
  <c r="B647" i="3"/>
  <c r="A648" i="3"/>
  <c r="F646" i="3"/>
  <c r="G646" i="3"/>
  <c r="D581" i="2"/>
  <c r="G581" i="2"/>
  <c r="C581" i="2"/>
  <c r="I581" i="2"/>
  <c r="K581" i="2"/>
  <c r="F581" i="2"/>
  <c r="B582" i="2"/>
  <c r="J582" i="2" s="1"/>
  <c r="E582" i="2"/>
  <c r="A583" i="2"/>
  <c r="H582" i="2"/>
  <c r="L797" i="8" l="1"/>
  <c r="M797" i="8"/>
  <c r="J797" i="8"/>
  <c r="N797" i="8"/>
  <c r="F797" i="8"/>
  <c r="G797" i="8"/>
  <c r="I797" i="8"/>
  <c r="C797" i="8"/>
  <c r="D797" i="8"/>
  <c r="E798" i="8"/>
  <c r="B798" i="8"/>
  <c r="H798" i="8"/>
  <c r="K798" i="8"/>
  <c r="A799" i="8"/>
  <c r="D647" i="3"/>
  <c r="H647" i="3"/>
  <c r="C647" i="3"/>
  <c r="G647" i="3"/>
  <c r="F647" i="3"/>
  <c r="E648" i="3"/>
  <c r="A649" i="3"/>
  <c r="B648" i="3"/>
  <c r="D582" i="2"/>
  <c r="G582" i="2"/>
  <c r="E583" i="2"/>
  <c r="H583" i="2"/>
  <c r="A584" i="2"/>
  <c r="B583" i="2"/>
  <c r="J583" i="2" s="1"/>
  <c r="K582" i="2"/>
  <c r="F582" i="2"/>
  <c r="C582" i="2"/>
  <c r="I582" i="2"/>
  <c r="E799" i="8" l="1"/>
  <c r="H799" i="8"/>
  <c r="K799" i="8"/>
  <c r="A800" i="8"/>
  <c r="B799" i="8"/>
  <c r="L798" i="8"/>
  <c r="D798" i="8"/>
  <c r="F798" i="8"/>
  <c r="G798" i="8"/>
  <c r="I798" i="8"/>
  <c r="C798" i="8"/>
  <c r="M798" i="8"/>
  <c r="N798" i="8"/>
  <c r="J798" i="8"/>
  <c r="F648" i="3"/>
  <c r="G648" i="3"/>
  <c r="D648" i="3"/>
  <c r="C648" i="3"/>
  <c r="H648" i="3"/>
  <c r="E649" i="3"/>
  <c r="B649" i="3"/>
  <c r="A650" i="3"/>
  <c r="D583" i="2"/>
  <c r="G583" i="2"/>
  <c r="I583" i="2"/>
  <c r="F583" i="2"/>
  <c r="K583" i="2"/>
  <c r="C583" i="2"/>
  <c r="B584" i="2"/>
  <c r="J584" i="2" s="1"/>
  <c r="H584" i="2"/>
  <c r="A585" i="2"/>
  <c r="E584" i="2"/>
  <c r="I799" i="8" l="1"/>
  <c r="J799" i="8"/>
  <c r="L799" i="8"/>
  <c r="M799" i="8"/>
  <c r="N799" i="8"/>
  <c r="C799" i="8"/>
  <c r="D799" i="8"/>
  <c r="G799" i="8"/>
  <c r="F799" i="8"/>
  <c r="B800" i="8"/>
  <c r="E800" i="8"/>
  <c r="A801" i="8"/>
  <c r="H800" i="8"/>
  <c r="K800" i="8"/>
  <c r="B650" i="3"/>
  <c r="E650" i="3"/>
  <c r="A651" i="3"/>
  <c r="H649" i="3"/>
  <c r="C649" i="3"/>
  <c r="D649" i="3"/>
  <c r="F649" i="3"/>
  <c r="G649" i="3"/>
  <c r="D584" i="2"/>
  <c r="G584" i="2"/>
  <c r="B585" i="2"/>
  <c r="J585" i="2" s="1"/>
  <c r="E585" i="2"/>
  <c r="H585" i="2"/>
  <c r="A586" i="2"/>
  <c r="F584" i="2"/>
  <c r="K584" i="2"/>
  <c r="C584" i="2"/>
  <c r="I584" i="2"/>
  <c r="B801" i="8" l="1"/>
  <c r="E801" i="8"/>
  <c r="H801" i="8"/>
  <c r="K801" i="8"/>
  <c r="A802" i="8"/>
  <c r="C800" i="8"/>
  <c r="D800" i="8"/>
  <c r="M800" i="8"/>
  <c r="N800" i="8"/>
  <c r="F800" i="8"/>
  <c r="G800" i="8"/>
  <c r="I800" i="8"/>
  <c r="L800" i="8"/>
  <c r="J800" i="8"/>
  <c r="E651" i="3"/>
  <c r="B651" i="3"/>
  <c r="A652" i="3"/>
  <c r="F650" i="3"/>
  <c r="G650" i="3"/>
  <c r="H650" i="3"/>
  <c r="C650" i="3"/>
  <c r="D650" i="3"/>
  <c r="D585" i="2"/>
  <c r="G585" i="2"/>
  <c r="H586" i="2"/>
  <c r="A587" i="2"/>
  <c r="E586" i="2"/>
  <c r="B586" i="2"/>
  <c r="J586" i="2" s="1"/>
  <c r="C585" i="2"/>
  <c r="F585" i="2"/>
  <c r="I585" i="2"/>
  <c r="K585" i="2"/>
  <c r="H802" i="8" l="1"/>
  <c r="A803" i="8"/>
  <c r="K802" i="8"/>
  <c r="B802" i="8"/>
  <c r="E802" i="8"/>
  <c r="C801" i="8"/>
  <c r="N801" i="8"/>
  <c r="D801" i="8"/>
  <c r="F801" i="8"/>
  <c r="J801" i="8"/>
  <c r="I801" i="8"/>
  <c r="L801" i="8"/>
  <c r="M801" i="8"/>
  <c r="G801" i="8"/>
  <c r="H651" i="3"/>
  <c r="D651" i="3"/>
  <c r="C651" i="3"/>
  <c r="E652" i="3"/>
  <c r="A653" i="3"/>
  <c r="B652" i="3"/>
  <c r="F651" i="3"/>
  <c r="G651" i="3"/>
  <c r="D586" i="2"/>
  <c r="G586" i="2"/>
  <c r="B587" i="2"/>
  <c r="J587" i="2" s="1"/>
  <c r="E587" i="2"/>
  <c r="H587" i="2"/>
  <c r="A588" i="2"/>
  <c r="I586" i="2"/>
  <c r="K586" i="2"/>
  <c r="C586" i="2"/>
  <c r="F586" i="2"/>
  <c r="F802" i="8" l="1"/>
  <c r="G802" i="8"/>
  <c r="I802" i="8"/>
  <c r="M802" i="8"/>
  <c r="N802" i="8"/>
  <c r="L802" i="8"/>
  <c r="C802" i="8"/>
  <c r="D802" i="8"/>
  <c r="J802" i="8"/>
  <c r="K803" i="8"/>
  <c r="B803" i="8"/>
  <c r="E803" i="8"/>
  <c r="H803" i="8"/>
  <c r="A804" i="8"/>
  <c r="D652" i="3"/>
  <c r="C652" i="3"/>
  <c r="H652" i="3"/>
  <c r="E653" i="3"/>
  <c r="A654" i="3"/>
  <c r="B653" i="3"/>
  <c r="G652" i="3"/>
  <c r="F652" i="3"/>
  <c r="D587" i="2"/>
  <c r="G587" i="2"/>
  <c r="B588" i="2"/>
  <c r="J588" i="2" s="1"/>
  <c r="A589" i="2"/>
  <c r="H588" i="2"/>
  <c r="E588" i="2"/>
  <c r="C587" i="2"/>
  <c r="F587" i="2"/>
  <c r="K587" i="2"/>
  <c r="I587" i="2"/>
  <c r="K804" i="8" l="1"/>
  <c r="B804" i="8"/>
  <c r="E804" i="8"/>
  <c r="A805" i="8"/>
  <c r="H804" i="8"/>
  <c r="F803" i="8"/>
  <c r="I803" i="8"/>
  <c r="J803" i="8"/>
  <c r="L803" i="8"/>
  <c r="N803" i="8"/>
  <c r="C803" i="8"/>
  <c r="D803" i="8"/>
  <c r="G803" i="8"/>
  <c r="M803" i="8"/>
  <c r="E654" i="3"/>
  <c r="A655" i="3"/>
  <c r="B654" i="3"/>
  <c r="F653" i="3"/>
  <c r="G653" i="3"/>
  <c r="D653" i="3"/>
  <c r="C653" i="3"/>
  <c r="H653" i="3"/>
  <c r="D588" i="2"/>
  <c r="G588" i="2"/>
  <c r="B589" i="2"/>
  <c r="J589" i="2" s="1"/>
  <c r="A590" i="2"/>
  <c r="E589" i="2"/>
  <c r="H589" i="2"/>
  <c r="I588" i="2"/>
  <c r="C588" i="2"/>
  <c r="K588" i="2"/>
  <c r="F588" i="2"/>
  <c r="A806" i="8" l="1"/>
  <c r="B805" i="8"/>
  <c r="E805" i="8"/>
  <c r="H805" i="8"/>
  <c r="K805" i="8"/>
  <c r="J804" i="8"/>
  <c r="L804" i="8"/>
  <c r="M804" i="8"/>
  <c r="I804" i="8"/>
  <c r="F804" i="8"/>
  <c r="G804" i="8"/>
  <c r="N804" i="8"/>
  <c r="C804" i="8"/>
  <c r="D804" i="8"/>
  <c r="F654" i="3"/>
  <c r="G654" i="3"/>
  <c r="H654" i="3"/>
  <c r="C654" i="3"/>
  <c r="D654" i="3"/>
  <c r="E655" i="3"/>
  <c r="A656" i="3"/>
  <c r="B655" i="3"/>
  <c r="D589" i="2"/>
  <c r="G589" i="2"/>
  <c r="B590" i="2"/>
  <c r="J590" i="2" s="1"/>
  <c r="A591" i="2"/>
  <c r="H590" i="2"/>
  <c r="E590" i="2"/>
  <c r="I589" i="2"/>
  <c r="C589" i="2"/>
  <c r="F589" i="2"/>
  <c r="K589" i="2"/>
  <c r="J805" i="8" l="1"/>
  <c r="N805" i="8"/>
  <c r="C805" i="8"/>
  <c r="D805" i="8"/>
  <c r="F805" i="8"/>
  <c r="L805" i="8"/>
  <c r="G805" i="8"/>
  <c r="I805" i="8"/>
  <c r="M805" i="8"/>
  <c r="A807" i="8"/>
  <c r="E806" i="8"/>
  <c r="B806" i="8"/>
  <c r="H806" i="8"/>
  <c r="K806" i="8"/>
  <c r="F655" i="3"/>
  <c r="G655" i="3"/>
  <c r="H655" i="3"/>
  <c r="D655" i="3"/>
  <c r="C655" i="3"/>
  <c r="E656" i="3"/>
  <c r="A657" i="3"/>
  <c r="B656" i="3"/>
  <c r="D590" i="2"/>
  <c r="G590" i="2"/>
  <c r="H591" i="2"/>
  <c r="A592" i="2"/>
  <c r="E591" i="2"/>
  <c r="B591" i="2"/>
  <c r="J591" i="2" s="1"/>
  <c r="C590" i="2"/>
  <c r="F590" i="2"/>
  <c r="I590" i="2"/>
  <c r="K590" i="2"/>
  <c r="N806" i="8" l="1"/>
  <c r="D806" i="8"/>
  <c r="F806" i="8"/>
  <c r="G806" i="8"/>
  <c r="I806" i="8"/>
  <c r="L806" i="8"/>
  <c r="C806" i="8"/>
  <c r="J806" i="8"/>
  <c r="M806" i="8"/>
  <c r="B807" i="8"/>
  <c r="H807" i="8"/>
  <c r="E807" i="8"/>
  <c r="K807" i="8"/>
  <c r="A808" i="8"/>
  <c r="H656" i="3"/>
  <c r="D656" i="3"/>
  <c r="C656" i="3"/>
  <c r="F656" i="3"/>
  <c r="G656" i="3"/>
  <c r="B657" i="3"/>
  <c r="E657" i="3"/>
  <c r="A658" i="3"/>
  <c r="D591" i="2"/>
  <c r="G591" i="2"/>
  <c r="K591" i="2"/>
  <c r="C591" i="2"/>
  <c r="I591" i="2"/>
  <c r="F591" i="2"/>
  <c r="A593" i="2"/>
  <c r="B592" i="2"/>
  <c r="J592" i="2" s="1"/>
  <c r="H592" i="2"/>
  <c r="E592" i="2"/>
  <c r="A809" i="8" l="1"/>
  <c r="B808" i="8"/>
  <c r="K808" i="8"/>
  <c r="E808" i="8"/>
  <c r="H808" i="8"/>
  <c r="C807" i="8"/>
  <c r="N807" i="8"/>
  <c r="D807" i="8"/>
  <c r="F807" i="8"/>
  <c r="G807" i="8"/>
  <c r="L807" i="8"/>
  <c r="M807" i="8"/>
  <c r="I807" i="8"/>
  <c r="J807" i="8"/>
  <c r="E658" i="3"/>
  <c r="B658" i="3"/>
  <c r="A659" i="3"/>
  <c r="G657" i="3"/>
  <c r="F657" i="3"/>
  <c r="D657" i="3"/>
  <c r="C657" i="3"/>
  <c r="H657" i="3"/>
  <c r="D592" i="2"/>
  <c r="G592" i="2"/>
  <c r="I592" i="2"/>
  <c r="C592" i="2"/>
  <c r="F592" i="2"/>
  <c r="K592" i="2"/>
  <c r="B593" i="2"/>
  <c r="J593" i="2" s="1"/>
  <c r="E593" i="2"/>
  <c r="H593" i="2"/>
  <c r="A594" i="2"/>
  <c r="M808" i="8" l="1"/>
  <c r="N808" i="8"/>
  <c r="C808" i="8"/>
  <c r="D808" i="8"/>
  <c r="I808" i="8"/>
  <c r="J808" i="8"/>
  <c r="L808" i="8"/>
  <c r="F808" i="8"/>
  <c r="G808" i="8"/>
  <c r="E809" i="8"/>
  <c r="B809" i="8"/>
  <c r="H809" i="8"/>
  <c r="K809" i="8"/>
  <c r="A810" i="8"/>
  <c r="E659" i="3"/>
  <c r="A660" i="3"/>
  <c r="B659" i="3"/>
  <c r="H658" i="3"/>
  <c r="D658" i="3"/>
  <c r="C658" i="3"/>
  <c r="F658" i="3"/>
  <c r="G658" i="3"/>
  <c r="D593" i="2"/>
  <c r="G593" i="2"/>
  <c r="B594" i="2"/>
  <c r="J594" i="2" s="1"/>
  <c r="E594" i="2"/>
  <c r="H594" i="2"/>
  <c r="A595" i="2"/>
  <c r="F593" i="2"/>
  <c r="I593" i="2"/>
  <c r="C593" i="2"/>
  <c r="K593" i="2"/>
  <c r="B810" i="8" l="1"/>
  <c r="E810" i="8"/>
  <c r="H810" i="8"/>
  <c r="A811" i="8"/>
  <c r="K810" i="8"/>
  <c r="D809" i="8"/>
  <c r="F809" i="8"/>
  <c r="G809" i="8"/>
  <c r="L809" i="8"/>
  <c r="M809" i="8"/>
  <c r="N809" i="8"/>
  <c r="C809" i="8"/>
  <c r="I809" i="8"/>
  <c r="J809" i="8"/>
  <c r="D659" i="3"/>
  <c r="C659" i="3"/>
  <c r="H659" i="3"/>
  <c r="E660" i="3"/>
  <c r="B660" i="3"/>
  <c r="A661" i="3"/>
  <c r="F659" i="3"/>
  <c r="G659" i="3"/>
  <c r="D594" i="2"/>
  <c r="G594" i="2"/>
  <c r="H595" i="2"/>
  <c r="E595" i="2"/>
  <c r="A596" i="2"/>
  <c r="B595" i="2"/>
  <c r="J595" i="2" s="1"/>
  <c r="C594" i="2"/>
  <c r="F594" i="2"/>
  <c r="K594" i="2"/>
  <c r="I594" i="2"/>
  <c r="H811" i="8" l="1"/>
  <c r="K811" i="8"/>
  <c r="A812" i="8"/>
  <c r="E811" i="8"/>
  <c r="B811" i="8"/>
  <c r="D810" i="8"/>
  <c r="C810" i="8"/>
  <c r="F810" i="8"/>
  <c r="G810" i="8"/>
  <c r="I810" i="8"/>
  <c r="J810" i="8"/>
  <c r="M810" i="8"/>
  <c r="N810" i="8"/>
  <c r="L810" i="8"/>
  <c r="H660" i="3"/>
  <c r="D660" i="3"/>
  <c r="C660" i="3"/>
  <c r="F660" i="3"/>
  <c r="G660" i="3"/>
  <c r="B661" i="3"/>
  <c r="A662" i="3"/>
  <c r="E661" i="3"/>
  <c r="D595" i="2"/>
  <c r="G595" i="2"/>
  <c r="I595" i="2"/>
  <c r="F595" i="2"/>
  <c r="K595" i="2"/>
  <c r="C595" i="2"/>
  <c r="B596" i="2"/>
  <c r="J596" i="2" s="1"/>
  <c r="A597" i="2"/>
  <c r="H596" i="2"/>
  <c r="E596" i="2"/>
  <c r="I811" i="8" l="1"/>
  <c r="J811" i="8"/>
  <c r="L811" i="8"/>
  <c r="M811" i="8"/>
  <c r="N811" i="8"/>
  <c r="C811" i="8"/>
  <c r="D811" i="8"/>
  <c r="G811" i="8"/>
  <c r="F811" i="8"/>
  <c r="H812" i="8"/>
  <c r="A813" i="8"/>
  <c r="B812" i="8"/>
  <c r="E812" i="8"/>
  <c r="K812" i="8"/>
  <c r="E662" i="3"/>
  <c r="B662" i="3"/>
  <c r="A663" i="3"/>
  <c r="G661" i="3"/>
  <c r="F661" i="3"/>
  <c r="D661" i="3"/>
  <c r="C661" i="3"/>
  <c r="H661" i="3"/>
  <c r="D596" i="2"/>
  <c r="G596" i="2"/>
  <c r="B597" i="2"/>
  <c r="J597" i="2" s="1"/>
  <c r="E597" i="2"/>
  <c r="H597" i="2"/>
  <c r="A598" i="2"/>
  <c r="I596" i="2"/>
  <c r="C596" i="2"/>
  <c r="F596" i="2"/>
  <c r="K596" i="2"/>
  <c r="C812" i="8" l="1"/>
  <c r="M812" i="8"/>
  <c r="N812" i="8"/>
  <c r="D812" i="8"/>
  <c r="F812" i="8"/>
  <c r="G812" i="8"/>
  <c r="I812" i="8"/>
  <c r="J812" i="8"/>
  <c r="L812" i="8"/>
  <c r="A814" i="8"/>
  <c r="B813" i="8"/>
  <c r="E813" i="8"/>
  <c r="H813" i="8"/>
  <c r="K813" i="8"/>
  <c r="B663" i="3"/>
  <c r="E663" i="3"/>
  <c r="A664" i="3"/>
  <c r="H662" i="3"/>
  <c r="C662" i="3"/>
  <c r="D662" i="3"/>
  <c r="F662" i="3"/>
  <c r="G662" i="3"/>
  <c r="D597" i="2"/>
  <c r="G597" i="2"/>
  <c r="B598" i="2"/>
  <c r="J598" i="2" s="1"/>
  <c r="H598" i="2"/>
  <c r="E598" i="2"/>
  <c r="A599" i="2"/>
  <c r="F597" i="2"/>
  <c r="I597" i="2"/>
  <c r="C597" i="2"/>
  <c r="K597" i="2"/>
  <c r="L813" i="8" l="1"/>
  <c r="M813" i="8"/>
  <c r="N813" i="8"/>
  <c r="C813" i="8"/>
  <c r="D813" i="8"/>
  <c r="F813" i="8"/>
  <c r="G813" i="8"/>
  <c r="I813" i="8"/>
  <c r="J813" i="8"/>
  <c r="H814" i="8"/>
  <c r="E814" i="8"/>
  <c r="A815" i="8"/>
  <c r="B814" i="8"/>
  <c r="K814" i="8"/>
  <c r="E664" i="3"/>
  <c r="B664" i="3"/>
  <c r="A665" i="3"/>
  <c r="G663" i="3"/>
  <c r="F663" i="3"/>
  <c r="C663" i="3"/>
  <c r="D663" i="3"/>
  <c r="H663" i="3"/>
  <c r="D598" i="2"/>
  <c r="G598" i="2"/>
  <c r="B599" i="2"/>
  <c r="J599" i="2" s="1"/>
  <c r="A600" i="2"/>
  <c r="E599" i="2"/>
  <c r="H599" i="2"/>
  <c r="I598" i="2"/>
  <c r="C598" i="2"/>
  <c r="K598" i="2"/>
  <c r="F598" i="2"/>
  <c r="L814" i="8" l="1"/>
  <c r="G814" i="8"/>
  <c r="I814" i="8"/>
  <c r="J814" i="8"/>
  <c r="M814" i="8"/>
  <c r="D814" i="8"/>
  <c r="F814" i="8"/>
  <c r="N814" i="8"/>
  <c r="C814" i="8"/>
  <c r="H815" i="8"/>
  <c r="A816" i="8"/>
  <c r="B815" i="8"/>
  <c r="E815" i="8"/>
  <c r="K815" i="8"/>
  <c r="C664" i="3"/>
  <c r="H664" i="3"/>
  <c r="D664" i="3"/>
  <c r="E665" i="3"/>
  <c r="A666" i="3"/>
  <c r="B665" i="3"/>
  <c r="F664" i="3"/>
  <c r="G664" i="3"/>
  <c r="D599" i="2"/>
  <c r="G599" i="2"/>
  <c r="F599" i="2"/>
  <c r="I599" i="2"/>
  <c r="C599" i="2"/>
  <c r="K599" i="2"/>
  <c r="E600" i="2"/>
  <c r="B600" i="2"/>
  <c r="J600" i="2" s="1"/>
  <c r="A601" i="2"/>
  <c r="H600" i="2"/>
  <c r="L815" i="8" l="1"/>
  <c r="G815" i="8"/>
  <c r="M815" i="8"/>
  <c r="I815" i="8"/>
  <c r="N815" i="8"/>
  <c r="C815" i="8"/>
  <c r="D815" i="8"/>
  <c r="F815" i="8"/>
  <c r="J815" i="8"/>
  <c r="B816" i="8"/>
  <c r="E816" i="8"/>
  <c r="H816" i="8"/>
  <c r="K816" i="8"/>
  <c r="A817" i="8"/>
  <c r="H665" i="3"/>
  <c r="D665" i="3"/>
  <c r="C665" i="3"/>
  <c r="E666" i="3"/>
  <c r="A667" i="3"/>
  <c r="B666" i="3"/>
  <c r="G665" i="3"/>
  <c r="F665" i="3"/>
  <c r="D600" i="2"/>
  <c r="G600" i="2"/>
  <c r="F600" i="2"/>
  <c r="C600" i="2"/>
  <c r="I600" i="2"/>
  <c r="K600" i="2"/>
  <c r="E601" i="2"/>
  <c r="H601" i="2"/>
  <c r="B601" i="2"/>
  <c r="J601" i="2" s="1"/>
  <c r="A602" i="2"/>
  <c r="B817" i="8" l="1"/>
  <c r="E817" i="8"/>
  <c r="H817" i="8"/>
  <c r="K817" i="8"/>
  <c r="A818" i="8"/>
  <c r="C816" i="8"/>
  <c r="D816" i="8"/>
  <c r="F816" i="8"/>
  <c r="G816" i="8"/>
  <c r="I816" i="8"/>
  <c r="J816" i="8"/>
  <c r="L816" i="8"/>
  <c r="M816" i="8"/>
  <c r="N816" i="8"/>
  <c r="C666" i="3"/>
  <c r="D666" i="3"/>
  <c r="H666" i="3"/>
  <c r="E667" i="3"/>
  <c r="B667" i="3"/>
  <c r="A668" i="3"/>
  <c r="F666" i="3"/>
  <c r="G666" i="3"/>
  <c r="D601" i="2"/>
  <c r="G601" i="2"/>
  <c r="I601" i="2"/>
  <c r="F601" i="2"/>
  <c r="K601" i="2"/>
  <c r="C601" i="2"/>
  <c r="B602" i="2"/>
  <c r="J602" i="2" s="1"/>
  <c r="A603" i="2"/>
  <c r="E602" i="2"/>
  <c r="H602" i="2"/>
  <c r="H818" i="8" l="1"/>
  <c r="B818" i="8"/>
  <c r="E818" i="8"/>
  <c r="K818" i="8"/>
  <c r="A819" i="8"/>
  <c r="C817" i="8"/>
  <c r="D817" i="8"/>
  <c r="F817" i="8"/>
  <c r="G817" i="8"/>
  <c r="L817" i="8"/>
  <c r="M817" i="8"/>
  <c r="I817" i="8"/>
  <c r="J817" i="8"/>
  <c r="N817" i="8"/>
  <c r="C667" i="3"/>
  <c r="H667" i="3"/>
  <c r="D667" i="3"/>
  <c r="F667" i="3"/>
  <c r="G667" i="3"/>
  <c r="E668" i="3"/>
  <c r="B668" i="3"/>
  <c r="A669" i="3"/>
  <c r="D602" i="2"/>
  <c r="G602" i="2"/>
  <c r="E603" i="2"/>
  <c r="H603" i="2"/>
  <c r="B603" i="2"/>
  <c r="J603" i="2" s="1"/>
  <c r="A604" i="2"/>
  <c r="C602" i="2"/>
  <c r="F602" i="2"/>
  <c r="I602" i="2"/>
  <c r="K602" i="2"/>
  <c r="A820" i="8" l="1"/>
  <c r="H819" i="8"/>
  <c r="K819" i="8"/>
  <c r="B819" i="8"/>
  <c r="E819" i="8"/>
  <c r="F818" i="8"/>
  <c r="G818" i="8"/>
  <c r="I818" i="8"/>
  <c r="C818" i="8"/>
  <c r="D818" i="8"/>
  <c r="L818" i="8"/>
  <c r="M818" i="8"/>
  <c r="N818" i="8"/>
  <c r="J818" i="8"/>
  <c r="F668" i="3"/>
  <c r="G668" i="3"/>
  <c r="E669" i="3"/>
  <c r="A670" i="3"/>
  <c r="B669" i="3"/>
  <c r="D668" i="3"/>
  <c r="C668" i="3"/>
  <c r="H668" i="3"/>
  <c r="D603" i="2"/>
  <c r="G603" i="2"/>
  <c r="E604" i="2"/>
  <c r="H604" i="2"/>
  <c r="A605" i="2"/>
  <c r="B604" i="2"/>
  <c r="J604" i="2" s="1"/>
  <c r="F603" i="2"/>
  <c r="I603" i="2"/>
  <c r="C603" i="2"/>
  <c r="K603" i="2"/>
  <c r="F819" i="8" l="1"/>
  <c r="L819" i="8"/>
  <c r="M819" i="8"/>
  <c r="N819" i="8"/>
  <c r="G819" i="8"/>
  <c r="I819" i="8"/>
  <c r="J819" i="8"/>
  <c r="C819" i="8"/>
  <c r="D819" i="8"/>
  <c r="K820" i="8"/>
  <c r="B820" i="8"/>
  <c r="E820" i="8"/>
  <c r="H820" i="8"/>
  <c r="H669" i="3"/>
  <c r="D669" i="3"/>
  <c r="C669" i="3"/>
  <c r="F669" i="3"/>
  <c r="G669" i="3"/>
  <c r="E670" i="3"/>
  <c r="A671" i="3"/>
  <c r="B670" i="3"/>
  <c r="D604" i="2"/>
  <c r="G604" i="2"/>
  <c r="I604" i="2"/>
  <c r="K604" i="2"/>
  <c r="F604" i="2"/>
  <c r="C604" i="2"/>
  <c r="B605" i="2"/>
  <c r="J605" i="2" s="1"/>
  <c r="H605" i="2"/>
  <c r="E605" i="2"/>
  <c r="A606" i="2"/>
  <c r="J820" i="8" l="1"/>
  <c r="L820" i="8"/>
  <c r="M820" i="8"/>
  <c r="C820" i="8"/>
  <c r="D820" i="8"/>
  <c r="F820" i="8"/>
  <c r="G820" i="8"/>
  <c r="I820" i="8"/>
  <c r="N820" i="8"/>
  <c r="H670" i="3"/>
  <c r="D670" i="3"/>
  <c r="C670" i="3"/>
  <c r="G670" i="3"/>
  <c r="F670" i="3"/>
  <c r="E671" i="3"/>
  <c r="A672" i="3"/>
  <c r="B671" i="3"/>
  <c r="D605" i="2"/>
  <c r="G605" i="2"/>
  <c r="I605" i="2"/>
  <c r="K605" i="2"/>
  <c r="F605" i="2"/>
  <c r="C605" i="2"/>
  <c r="H606" i="2"/>
  <c r="A607" i="2"/>
  <c r="B606" i="2"/>
  <c r="J606" i="2" s="1"/>
  <c r="E606" i="2"/>
  <c r="E6" i="29" a="1"/>
  <c r="E6" i="29" l="1"/>
  <c r="E672" i="3"/>
  <c r="A673" i="3"/>
  <c r="B672" i="3"/>
  <c r="H671" i="3"/>
  <c r="D671" i="3"/>
  <c r="C671" i="3"/>
  <c r="F671" i="3"/>
  <c r="G671" i="3"/>
  <c r="D606" i="2"/>
  <c r="G606" i="2"/>
  <c r="C606" i="2"/>
  <c r="I606" i="2"/>
  <c r="K606" i="2"/>
  <c r="F606" i="2"/>
  <c r="B607" i="2"/>
  <c r="J607" i="2" s="1"/>
  <c r="E607" i="2"/>
  <c r="A608" i="2"/>
  <c r="H607" i="2"/>
  <c r="C672" i="3" l="1"/>
  <c r="H672" i="3"/>
  <c r="D672" i="3"/>
  <c r="E673" i="3"/>
  <c r="A674" i="3"/>
  <c r="B673" i="3"/>
  <c r="G672" i="3"/>
  <c r="F672" i="3"/>
  <c r="D607" i="2"/>
  <c r="G607" i="2"/>
  <c r="B608" i="2"/>
  <c r="J608" i="2" s="1"/>
  <c r="H608" i="2"/>
  <c r="E608" i="2"/>
  <c r="A609" i="2"/>
  <c r="I607" i="2"/>
  <c r="C607" i="2"/>
  <c r="F607" i="2"/>
  <c r="K607" i="2"/>
  <c r="G673" i="3" l="1"/>
  <c r="F673" i="3"/>
  <c r="H673" i="3"/>
  <c r="C673" i="3"/>
  <c r="D673" i="3"/>
  <c r="A675" i="3"/>
  <c r="B674" i="3"/>
  <c r="E674" i="3"/>
  <c r="D608" i="2"/>
  <c r="G608" i="2"/>
  <c r="B609" i="2"/>
  <c r="J609" i="2" s="1"/>
  <c r="A610" i="2"/>
  <c r="H609" i="2"/>
  <c r="E609" i="2"/>
  <c r="C608" i="2"/>
  <c r="F608" i="2"/>
  <c r="K608" i="2"/>
  <c r="I608" i="2"/>
  <c r="C674" i="3" l="1"/>
  <c r="H674" i="3"/>
  <c r="D674" i="3"/>
  <c r="G674" i="3"/>
  <c r="F674" i="3"/>
  <c r="E675" i="3"/>
  <c r="B675" i="3"/>
  <c r="A676" i="3"/>
  <c r="D609" i="2"/>
  <c r="G609" i="2"/>
  <c r="A611" i="2"/>
  <c r="B610" i="2"/>
  <c r="J610" i="2" s="1"/>
  <c r="E610" i="2"/>
  <c r="H610" i="2"/>
  <c r="K609" i="2"/>
  <c r="I609" i="2"/>
  <c r="F609" i="2"/>
  <c r="C609" i="2"/>
  <c r="F675" i="3" l="1"/>
  <c r="G675" i="3"/>
  <c r="A677" i="3"/>
  <c r="B676" i="3"/>
  <c r="E676" i="3"/>
  <c r="H675" i="3"/>
  <c r="D675" i="3"/>
  <c r="C675" i="3"/>
  <c r="D610" i="2"/>
  <c r="G610" i="2"/>
  <c r="I610" i="2"/>
  <c r="C610" i="2"/>
  <c r="K610" i="2"/>
  <c r="F610" i="2"/>
  <c r="A612" i="2"/>
  <c r="B611" i="2"/>
  <c r="J611" i="2" s="1"/>
  <c r="H611" i="2"/>
  <c r="E611" i="2"/>
  <c r="G676" i="3" l="1"/>
  <c r="F676" i="3"/>
  <c r="D676" i="3"/>
  <c r="H676" i="3"/>
  <c r="C676" i="3"/>
  <c r="E677" i="3"/>
  <c r="B677" i="3"/>
  <c r="A678" i="3"/>
  <c r="D611" i="2"/>
  <c r="G611" i="2"/>
  <c r="C611" i="2"/>
  <c r="F611" i="2"/>
  <c r="K611" i="2"/>
  <c r="I611" i="2"/>
  <c r="B612" i="2"/>
  <c r="J612" i="2" s="1"/>
  <c r="H612" i="2"/>
  <c r="E612" i="2"/>
  <c r="A613" i="2"/>
  <c r="H677" i="3" l="1"/>
  <c r="C677" i="3"/>
  <c r="D677" i="3"/>
  <c r="F677" i="3"/>
  <c r="G677" i="3"/>
  <c r="E678" i="3"/>
  <c r="A679" i="3"/>
  <c r="B678" i="3"/>
  <c r="D612" i="2"/>
  <c r="G612" i="2"/>
  <c r="C612" i="2"/>
  <c r="F612" i="2"/>
  <c r="I612" i="2"/>
  <c r="K612" i="2"/>
  <c r="A614" i="2"/>
  <c r="B613" i="2"/>
  <c r="J613" i="2" s="1"/>
  <c r="E613" i="2"/>
  <c r="H613" i="2"/>
  <c r="D678" i="3" l="1"/>
  <c r="H678" i="3"/>
  <c r="C678" i="3"/>
  <c r="B679" i="3"/>
  <c r="A680" i="3"/>
  <c r="E679" i="3"/>
  <c r="F678" i="3"/>
  <c r="G678" i="3"/>
  <c r="D613" i="2"/>
  <c r="G613" i="2"/>
  <c r="I613" i="2"/>
  <c r="C613" i="2"/>
  <c r="F613" i="2"/>
  <c r="K613" i="2"/>
  <c r="B614" i="2"/>
  <c r="J614" i="2" s="1"/>
  <c r="H614" i="2"/>
  <c r="E614" i="2"/>
  <c r="A615" i="2"/>
  <c r="G679" i="3" l="1"/>
  <c r="F679" i="3"/>
  <c r="A681" i="3"/>
  <c r="B680" i="3"/>
  <c r="E680" i="3"/>
  <c r="C679" i="3"/>
  <c r="D679" i="3"/>
  <c r="H679" i="3"/>
  <c r="D614" i="2"/>
  <c r="G614" i="2"/>
  <c r="A616" i="2"/>
  <c r="E615" i="2"/>
  <c r="B615" i="2"/>
  <c r="J615" i="2" s="1"/>
  <c r="H615" i="2"/>
  <c r="K614" i="2"/>
  <c r="I614" i="2"/>
  <c r="C614" i="2"/>
  <c r="F614" i="2"/>
  <c r="F680" i="3" l="1"/>
  <c r="G680" i="3"/>
  <c r="D680" i="3"/>
  <c r="C680" i="3"/>
  <c r="H680" i="3"/>
  <c r="E681" i="3"/>
  <c r="A682" i="3"/>
  <c r="B681" i="3"/>
  <c r="D615" i="2"/>
  <c r="G615" i="2"/>
  <c r="K615" i="2"/>
  <c r="F615" i="2"/>
  <c r="C615" i="2"/>
  <c r="I615" i="2"/>
  <c r="A617" i="2"/>
  <c r="B616" i="2"/>
  <c r="J616" i="2" s="1"/>
  <c r="E616" i="2"/>
  <c r="H616" i="2"/>
  <c r="C681" i="3" l="1"/>
  <c r="H681" i="3"/>
  <c r="D681" i="3"/>
  <c r="E682" i="3"/>
  <c r="B682" i="3"/>
  <c r="A683" i="3"/>
  <c r="F681" i="3"/>
  <c r="G681" i="3"/>
  <c r="D616" i="2"/>
  <c r="G616" i="2"/>
  <c r="I616" i="2"/>
  <c r="F616" i="2"/>
  <c r="K616" i="2"/>
  <c r="C616" i="2"/>
  <c r="B617" i="2"/>
  <c r="J617" i="2" s="1"/>
  <c r="H617" i="2"/>
  <c r="E617" i="2"/>
  <c r="A618" i="2"/>
  <c r="D682" i="3" l="1"/>
  <c r="C682" i="3"/>
  <c r="H682" i="3"/>
  <c r="B683" i="3"/>
  <c r="A684" i="3"/>
  <c r="E683" i="3"/>
  <c r="F682" i="3"/>
  <c r="G682" i="3"/>
  <c r="D617" i="2"/>
  <c r="G617" i="2"/>
  <c r="E618" i="2"/>
  <c r="B618" i="2"/>
  <c r="J618" i="2" s="1"/>
  <c r="H618" i="2"/>
  <c r="A619" i="2"/>
  <c r="C617" i="2"/>
  <c r="F617" i="2"/>
  <c r="I617" i="2"/>
  <c r="K617" i="2"/>
  <c r="D683" i="3" l="1"/>
  <c r="H683" i="3"/>
  <c r="C683" i="3"/>
  <c r="F683" i="3"/>
  <c r="G683" i="3"/>
  <c r="B684" i="3"/>
  <c r="A685" i="3"/>
  <c r="E684" i="3"/>
  <c r="D618" i="2"/>
  <c r="G618" i="2"/>
  <c r="A620" i="2"/>
  <c r="H619" i="2"/>
  <c r="B619" i="2"/>
  <c r="J619" i="2" s="1"/>
  <c r="E619" i="2"/>
  <c r="F618" i="2"/>
  <c r="C618" i="2"/>
  <c r="I618" i="2"/>
  <c r="K618" i="2"/>
  <c r="D684" i="3" l="1"/>
  <c r="C684" i="3"/>
  <c r="H684" i="3"/>
  <c r="E685" i="3"/>
  <c r="A686" i="3"/>
  <c r="B685" i="3"/>
  <c r="F684" i="3"/>
  <c r="G684" i="3"/>
  <c r="D619" i="2"/>
  <c r="G619" i="2"/>
  <c r="I619" i="2"/>
  <c r="K619" i="2"/>
  <c r="F619" i="2"/>
  <c r="C619" i="2"/>
  <c r="B620" i="2"/>
  <c r="J620" i="2" s="1"/>
  <c r="E620" i="2"/>
  <c r="A621" i="2"/>
  <c r="H620" i="2"/>
  <c r="H685" i="3" l="1"/>
  <c r="D685" i="3"/>
  <c r="C685" i="3"/>
  <c r="E686" i="3"/>
  <c r="B686" i="3"/>
  <c r="A687" i="3"/>
  <c r="F685" i="3"/>
  <c r="G685" i="3"/>
  <c r="D620" i="2"/>
  <c r="G620" i="2"/>
  <c r="A622" i="2"/>
  <c r="B621" i="2"/>
  <c r="J621" i="2" s="1"/>
  <c r="E621" i="2"/>
  <c r="H621" i="2"/>
  <c r="I620" i="2"/>
  <c r="K620" i="2"/>
  <c r="C620" i="2"/>
  <c r="F620" i="2"/>
  <c r="F686" i="3" l="1"/>
  <c r="G686" i="3"/>
  <c r="H686" i="3"/>
  <c r="C686" i="3"/>
  <c r="D686" i="3"/>
  <c r="E687" i="3"/>
  <c r="A688" i="3"/>
  <c r="B687" i="3"/>
  <c r="D621" i="2"/>
  <c r="G621" i="2"/>
  <c r="B622" i="2"/>
  <c r="J622" i="2" s="1"/>
  <c r="E622" i="2"/>
  <c r="H622" i="2"/>
  <c r="A623" i="2"/>
  <c r="I621" i="2"/>
  <c r="C621" i="2"/>
  <c r="F621" i="2"/>
  <c r="K621" i="2"/>
  <c r="F687" i="3" l="1"/>
  <c r="G687" i="3"/>
  <c r="C687" i="3"/>
  <c r="D687" i="3"/>
  <c r="H687" i="3"/>
  <c r="A689" i="3"/>
  <c r="B688" i="3"/>
  <c r="E688" i="3"/>
  <c r="D622" i="2"/>
  <c r="G622" i="2"/>
  <c r="H623" i="2"/>
  <c r="B623" i="2"/>
  <c r="J623" i="2" s="1"/>
  <c r="E623" i="2"/>
  <c r="A624" i="2"/>
  <c r="I622" i="2"/>
  <c r="C622" i="2"/>
  <c r="F622" i="2"/>
  <c r="K622" i="2"/>
  <c r="C688" i="3" l="1"/>
  <c r="D688" i="3"/>
  <c r="H688" i="3"/>
  <c r="E689" i="3"/>
  <c r="B689" i="3"/>
  <c r="A690" i="3"/>
  <c r="F688" i="3"/>
  <c r="G688" i="3"/>
  <c r="D623" i="2"/>
  <c r="G623" i="2"/>
  <c r="B624" i="2"/>
  <c r="J624" i="2" s="1"/>
  <c r="H624" i="2"/>
  <c r="E624" i="2"/>
  <c r="A625" i="2"/>
  <c r="I623" i="2"/>
  <c r="K623" i="2"/>
  <c r="C623" i="2"/>
  <c r="F623" i="2"/>
  <c r="F689" i="3" l="1"/>
  <c r="G689" i="3"/>
  <c r="D689" i="3"/>
  <c r="H689" i="3"/>
  <c r="C689" i="3"/>
  <c r="E690" i="3"/>
  <c r="A691" i="3"/>
  <c r="B690" i="3"/>
  <c r="D624" i="2"/>
  <c r="G624" i="2"/>
  <c r="C624" i="2"/>
  <c r="F624" i="2"/>
  <c r="I624" i="2"/>
  <c r="K624" i="2"/>
  <c r="H625" i="2"/>
  <c r="A626" i="2"/>
  <c r="E625" i="2"/>
  <c r="B625" i="2"/>
  <c r="J625" i="2" s="1"/>
  <c r="F690" i="3" l="1"/>
  <c r="G690" i="3"/>
  <c r="C690" i="3"/>
  <c r="H690" i="3"/>
  <c r="D690" i="3"/>
  <c r="E691" i="3"/>
  <c r="B691" i="3"/>
  <c r="A692" i="3"/>
  <c r="D625" i="2"/>
  <c r="G625" i="2"/>
  <c r="I625" i="2"/>
  <c r="K625" i="2"/>
  <c r="F625" i="2"/>
  <c r="C625" i="2"/>
  <c r="B626" i="2"/>
  <c r="J626" i="2" s="1"/>
  <c r="H626" i="2"/>
  <c r="A627" i="2"/>
  <c r="E626" i="2"/>
  <c r="E692" i="3" l="1"/>
  <c r="B692" i="3"/>
  <c r="A693" i="3"/>
  <c r="H691" i="3"/>
  <c r="D691" i="3"/>
  <c r="C691" i="3"/>
  <c r="F691" i="3"/>
  <c r="G691" i="3"/>
  <c r="D626" i="2"/>
  <c r="G626" i="2"/>
  <c r="B627" i="2"/>
  <c r="J627" i="2" s="1"/>
  <c r="E627" i="2"/>
  <c r="A628" i="2"/>
  <c r="H627" i="2"/>
  <c r="I626" i="2"/>
  <c r="F626" i="2"/>
  <c r="K626" i="2"/>
  <c r="C626" i="2"/>
  <c r="E693" i="3" l="1"/>
  <c r="B693" i="3"/>
  <c r="A694" i="3"/>
  <c r="D692" i="3"/>
  <c r="C692" i="3"/>
  <c r="H692" i="3"/>
  <c r="F692" i="3"/>
  <c r="G692" i="3"/>
  <c r="D627" i="2"/>
  <c r="G627" i="2"/>
  <c r="B628" i="2"/>
  <c r="J628" i="2" s="1"/>
  <c r="E628" i="2"/>
  <c r="H628" i="2"/>
  <c r="A629" i="2"/>
  <c r="C627" i="2"/>
  <c r="I627" i="2"/>
  <c r="K627" i="2"/>
  <c r="F627" i="2"/>
  <c r="E694" i="3" l="1"/>
  <c r="A695" i="3"/>
  <c r="B694" i="3"/>
  <c r="C693" i="3"/>
  <c r="H693" i="3"/>
  <c r="D693" i="3"/>
  <c r="F693" i="3"/>
  <c r="G693" i="3"/>
  <c r="D628" i="2"/>
  <c r="G628" i="2"/>
  <c r="B629" i="2"/>
  <c r="J629" i="2" s="1"/>
  <c r="A630" i="2"/>
  <c r="H629" i="2"/>
  <c r="E629" i="2"/>
  <c r="I628" i="2"/>
  <c r="F628" i="2"/>
  <c r="K628" i="2"/>
  <c r="C628" i="2"/>
  <c r="D694" i="3" l="1"/>
  <c r="H694" i="3"/>
  <c r="C694" i="3"/>
  <c r="B695" i="3"/>
  <c r="E695" i="3"/>
  <c r="A696" i="3"/>
  <c r="F694" i="3"/>
  <c r="G694" i="3"/>
  <c r="D629" i="2"/>
  <c r="G629" i="2"/>
  <c r="H630" i="2"/>
  <c r="A631" i="2"/>
  <c r="E630" i="2"/>
  <c r="B630" i="2"/>
  <c r="J630" i="2" s="1"/>
  <c r="F629" i="2"/>
  <c r="K629" i="2"/>
  <c r="I629" i="2"/>
  <c r="C629" i="2"/>
  <c r="C695" i="3" l="1"/>
  <c r="D695" i="3"/>
  <c r="H695" i="3"/>
  <c r="F695" i="3"/>
  <c r="G695" i="3"/>
  <c r="A697" i="3"/>
  <c r="B696" i="3"/>
  <c r="E696" i="3"/>
  <c r="D630" i="2"/>
  <c r="G630" i="2"/>
  <c r="B631" i="2"/>
  <c r="J631" i="2" s="1"/>
  <c r="E631" i="2"/>
  <c r="H631" i="2"/>
  <c r="A632" i="2"/>
  <c r="I630" i="2"/>
  <c r="K630" i="2"/>
  <c r="C630" i="2"/>
  <c r="F630" i="2"/>
  <c r="H696" i="3" l="1"/>
  <c r="C696" i="3"/>
  <c r="D696" i="3"/>
  <c r="E697" i="3"/>
  <c r="B697" i="3"/>
  <c r="A698" i="3"/>
  <c r="G696" i="3"/>
  <c r="F696" i="3"/>
  <c r="D631" i="2"/>
  <c r="G631" i="2"/>
  <c r="B632" i="2"/>
  <c r="J632" i="2" s="1"/>
  <c r="A633" i="2"/>
  <c r="E632" i="2"/>
  <c r="H632" i="2"/>
  <c r="I631" i="2"/>
  <c r="C631" i="2"/>
  <c r="F631" i="2"/>
  <c r="K631" i="2"/>
  <c r="H697" i="3" l="1"/>
  <c r="C697" i="3"/>
  <c r="D697" i="3"/>
  <c r="F697" i="3"/>
  <c r="G697" i="3"/>
  <c r="E698" i="3"/>
  <c r="B698" i="3"/>
  <c r="A699" i="3"/>
  <c r="D632" i="2"/>
  <c r="G632" i="2"/>
  <c r="B633" i="2"/>
  <c r="J633" i="2" s="1"/>
  <c r="E633" i="2"/>
  <c r="H633" i="2"/>
  <c r="A634" i="2"/>
  <c r="F632" i="2"/>
  <c r="C632" i="2"/>
  <c r="I632" i="2"/>
  <c r="K632" i="2"/>
  <c r="E699" i="3" l="1"/>
  <c r="B699" i="3"/>
  <c r="A700" i="3"/>
  <c r="C698" i="3"/>
  <c r="D698" i="3"/>
  <c r="H698" i="3"/>
  <c r="G698" i="3"/>
  <c r="F698" i="3"/>
  <c r="D633" i="2"/>
  <c r="G633" i="2"/>
  <c r="H634" i="2"/>
  <c r="A635" i="2"/>
  <c r="E634" i="2"/>
  <c r="B634" i="2"/>
  <c r="J634" i="2" s="1"/>
  <c r="C633" i="2"/>
  <c r="F633" i="2"/>
  <c r="K633" i="2"/>
  <c r="I633" i="2"/>
  <c r="E700" i="3" l="1"/>
  <c r="B700" i="3"/>
  <c r="A701" i="3"/>
  <c r="C699" i="3"/>
  <c r="D699" i="3"/>
  <c r="H699" i="3"/>
  <c r="F699" i="3"/>
  <c r="G699" i="3"/>
  <c r="D634" i="2"/>
  <c r="G634" i="2"/>
  <c r="I634" i="2"/>
  <c r="F634" i="2"/>
  <c r="K634" i="2"/>
  <c r="C634" i="2"/>
  <c r="H635" i="2"/>
  <c r="A636" i="2"/>
  <c r="B635" i="2"/>
  <c r="J635" i="2" s="1"/>
  <c r="E635" i="2"/>
  <c r="E701" i="3" l="1"/>
  <c r="B701" i="3"/>
  <c r="A702" i="3"/>
  <c r="D700" i="3"/>
  <c r="C700" i="3"/>
  <c r="H700" i="3"/>
  <c r="F700" i="3"/>
  <c r="G700" i="3"/>
  <c r="D635" i="2"/>
  <c r="G635" i="2"/>
  <c r="F635" i="2"/>
  <c r="K635" i="2"/>
  <c r="I635" i="2"/>
  <c r="C635" i="2"/>
  <c r="E636" i="2"/>
  <c r="H636" i="2"/>
  <c r="B636" i="2"/>
  <c r="J636" i="2" s="1"/>
  <c r="A637" i="2"/>
  <c r="E702" i="3" l="1"/>
  <c r="B702" i="3"/>
  <c r="A703" i="3"/>
  <c r="C701" i="3"/>
  <c r="D701" i="3"/>
  <c r="H701" i="3"/>
  <c r="F701" i="3"/>
  <c r="G701" i="3"/>
  <c r="D636" i="2"/>
  <c r="G636" i="2"/>
  <c r="I636" i="2"/>
  <c r="K636" i="2"/>
  <c r="C636" i="2"/>
  <c r="F636" i="2"/>
  <c r="H637" i="2"/>
  <c r="B637" i="2"/>
  <c r="J637" i="2" s="1"/>
  <c r="A638" i="2"/>
  <c r="E637" i="2"/>
  <c r="E703" i="3" l="1"/>
  <c r="B703" i="3"/>
  <c r="A704" i="3"/>
  <c r="H702" i="3"/>
  <c r="C702" i="3"/>
  <c r="D702" i="3"/>
  <c r="F702" i="3"/>
  <c r="G702" i="3"/>
  <c r="D637" i="2"/>
  <c r="G637" i="2"/>
  <c r="K637" i="2"/>
  <c r="I637" i="2"/>
  <c r="C637" i="2"/>
  <c r="F637" i="2"/>
  <c r="E638" i="2"/>
  <c r="H638" i="2"/>
  <c r="B638" i="2"/>
  <c r="J638" i="2" s="1"/>
  <c r="A639" i="2"/>
  <c r="A705" i="3" l="1"/>
  <c r="E704" i="3"/>
  <c r="B704" i="3"/>
  <c r="H703" i="3"/>
  <c r="C703" i="3"/>
  <c r="D703" i="3"/>
  <c r="F703" i="3"/>
  <c r="G703" i="3"/>
  <c r="D638" i="2"/>
  <c r="G638" i="2"/>
  <c r="A640" i="2"/>
  <c r="B639" i="2"/>
  <c r="J639" i="2" s="1"/>
  <c r="E639" i="2"/>
  <c r="H639" i="2"/>
  <c r="F638" i="2"/>
  <c r="I638" i="2"/>
  <c r="C638" i="2"/>
  <c r="K638" i="2"/>
  <c r="H704" i="3" l="1"/>
  <c r="D704" i="3"/>
  <c r="C704" i="3"/>
  <c r="F704" i="3"/>
  <c r="G704" i="3"/>
  <c r="B705" i="3"/>
  <c r="E705" i="3"/>
  <c r="A706" i="3"/>
  <c r="D639" i="2"/>
  <c r="G639" i="2"/>
  <c r="F639" i="2"/>
  <c r="K639" i="2"/>
  <c r="C639" i="2"/>
  <c r="I639" i="2"/>
  <c r="E640" i="2"/>
  <c r="B640" i="2"/>
  <c r="J640" i="2" s="1"/>
  <c r="H640" i="2"/>
  <c r="A641" i="2"/>
  <c r="H705" i="3" l="1"/>
  <c r="C705" i="3"/>
  <c r="D705" i="3"/>
  <c r="G705" i="3"/>
  <c r="F705" i="3"/>
  <c r="E706" i="3"/>
  <c r="A707" i="3"/>
  <c r="B706" i="3"/>
  <c r="D640" i="2"/>
  <c r="G640" i="2"/>
  <c r="F640" i="2"/>
  <c r="C640" i="2"/>
  <c r="K640" i="2"/>
  <c r="I640" i="2"/>
  <c r="B641" i="2"/>
  <c r="J641" i="2" s="1"/>
  <c r="A642" i="2"/>
  <c r="H641" i="2"/>
  <c r="E641" i="2"/>
  <c r="F706" i="3" l="1"/>
  <c r="G706" i="3"/>
  <c r="D706" i="3"/>
  <c r="H706" i="3"/>
  <c r="C706" i="3"/>
  <c r="B707" i="3"/>
  <c r="E707" i="3"/>
  <c r="A708" i="3"/>
  <c r="D641" i="2"/>
  <c r="G641" i="2"/>
  <c r="H642" i="2"/>
  <c r="A643" i="2"/>
  <c r="B642" i="2"/>
  <c r="J642" i="2" s="1"/>
  <c r="E642" i="2"/>
  <c r="C641" i="2"/>
  <c r="F641" i="2"/>
  <c r="I641" i="2"/>
  <c r="K641" i="2"/>
  <c r="D707" i="3" l="1"/>
  <c r="H707" i="3"/>
  <c r="C707" i="3"/>
  <c r="G707" i="3"/>
  <c r="F707" i="3"/>
  <c r="E708" i="3"/>
  <c r="A709" i="3"/>
  <c r="B708" i="3"/>
  <c r="D642" i="2"/>
  <c r="G642" i="2"/>
  <c r="I642" i="2"/>
  <c r="C642" i="2"/>
  <c r="F642" i="2"/>
  <c r="K642" i="2"/>
  <c r="E643" i="2"/>
  <c r="A644" i="2"/>
  <c r="B643" i="2"/>
  <c r="J643" i="2" s="1"/>
  <c r="H643" i="2"/>
  <c r="D708" i="3" l="1"/>
  <c r="C708" i="3"/>
  <c r="H708" i="3"/>
  <c r="G708" i="3"/>
  <c r="F708" i="3"/>
  <c r="A710" i="3"/>
  <c r="B709" i="3"/>
  <c r="E709" i="3"/>
  <c r="D643" i="2"/>
  <c r="G643" i="2"/>
  <c r="B644" i="2"/>
  <c r="J644" i="2" s="1"/>
  <c r="H644" i="2"/>
  <c r="A645" i="2"/>
  <c r="E644" i="2"/>
  <c r="F643" i="2"/>
  <c r="I643" i="2"/>
  <c r="K643" i="2"/>
  <c r="C643" i="2"/>
  <c r="F709" i="3" l="1"/>
  <c r="G709" i="3"/>
  <c r="E710" i="3"/>
  <c r="B710" i="3"/>
  <c r="A711" i="3"/>
  <c r="D709" i="3"/>
  <c r="H709" i="3"/>
  <c r="C709" i="3"/>
  <c r="D644" i="2"/>
  <c r="G644" i="2"/>
  <c r="I644" i="2"/>
  <c r="K644" i="2"/>
  <c r="C644" i="2"/>
  <c r="F644" i="2"/>
  <c r="A646" i="2"/>
  <c r="B645" i="2"/>
  <c r="J645" i="2" s="1"/>
  <c r="E645" i="2"/>
  <c r="H645" i="2"/>
  <c r="F710" i="3" l="1"/>
  <c r="G710" i="3"/>
  <c r="D710" i="3"/>
  <c r="H710" i="3"/>
  <c r="C710" i="3"/>
  <c r="E711" i="3"/>
  <c r="B711" i="3"/>
  <c r="A712" i="3"/>
  <c r="D645" i="2"/>
  <c r="G645" i="2"/>
  <c r="K645" i="2"/>
  <c r="C645" i="2"/>
  <c r="I645" i="2"/>
  <c r="F645" i="2"/>
  <c r="E646" i="2"/>
  <c r="H646" i="2"/>
  <c r="B646" i="2"/>
  <c r="J646" i="2" s="1"/>
  <c r="A647" i="2"/>
  <c r="F711" i="3" l="1"/>
  <c r="G711" i="3"/>
  <c r="H711" i="3"/>
  <c r="D711" i="3"/>
  <c r="C711" i="3"/>
  <c r="A713" i="3"/>
  <c r="B712" i="3"/>
  <c r="E712" i="3"/>
  <c r="D646" i="2"/>
  <c r="G646" i="2"/>
  <c r="E647" i="2"/>
  <c r="H647" i="2"/>
  <c r="B647" i="2"/>
  <c r="J647" i="2" s="1"/>
  <c r="A648" i="2"/>
  <c r="C646" i="2"/>
  <c r="I646" i="2"/>
  <c r="F646" i="2"/>
  <c r="K646" i="2"/>
  <c r="E713" i="3" l="1"/>
  <c r="B713" i="3"/>
  <c r="A714" i="3"/>
  <c r="H712" i="3"/>
  <c r="D712" i="3"/>
  <c r="C712" i="3"/>
  <c r="F712" i="3"/>
  <c r="G712" i="3"/>
  <c r="D647" i="2"/>
  <c r="G647" i="2"/>
  <c r="A649" i="2"/>
  <c r="H648" i="2"/>
  <c r="B648" i="2"/>
  <c r="J648" i="2" s="1"/>
  <c r="E648" i="2"/>
  <c r="F647" i="2"/>
  <c r="C647" i="2"/>
  <c r="K647" i="2"/>
  <c r="I647" i="2"/>
  <c r="B714" i="3" l="1"/>
  <c r="A715" i="3"/>
  <c r="E714" i="3"/>
  <c r="C713" i="3"/>
  <c r="D713" i="3"/>
  <c r="H713" i="3"/>
  <c r="F713" i="3"/>
  <c r="G713" i="3"/>
  <c r="D648" i="2"/>
  <c r="G648" i="2"/>
  <c r="K648" i="2"/>
  <c r="I648" i="2"/>
  <c r="F648" i="2"/>
  <c r="C648" i="2"/>
  <c r="B649" i="2"/>
  <c r="J649" i="2" s="1"/>
  <c r="H649" i="2"/>
  <c r="E649" i="2"/>
  <c r="A650" i="2"/>
  <c r="G714" i="3" l="1"/>
  <c r="F714" i="3"/>
  <c r="E715" i="3"/>
  <c r="A716" i="3"/>
  <c r="B715" i="3"/>
  <c r="C714" i="3"/>
  <c r="H714" i="3"/>
  <c r="D714" i="3"/>
  <c r="D649" i="2"/>
  <c r="G649" i="2"/>
  <c r="A651" i="2"/>
  <c r="B650" i="2"/>
  <c r="J650" i="2" s="1"/>
  <c r="E650" i="2"/>
  <c r="H650" i="2"/>
  <c r="C649" i="2"/>
  <c r="K649" i="2"/>
  <c r="F649" i="2"/>
  <c r="I649" i="2"/>
  <c r="C715" i="3" l="1"/>
  <c r="H715" i="3"/>
  <c r="D715" i="3"/>
  <c r="A717" i="3"/>
  <c r="B716" i="3"/>
  <c r="E716" i="3"/>
  <c r="F715" i="3"/>
  <c r="G715" i="3"/>
  <c r="D650" i="2"/>
  <c r="G650" i="2"/>
  <c r="K650" i="2"/>
  <c r="C650" i="2"/>
  <c r="F650" i="2"/>
  <c r="I650" i="2"/>
  <c r="B651" i="2"/>
  <c r="J651" i="2" s="1"/>
  <c r="H651" i="2"/>
  <c r="E651" i="2"/>
  <c r="A652" i="2"/>
  <c r="D716" i="3" l="1"/>
  <c r="C716" i="3"/>
  <c r="H716" i="3"/>
  <c r="E717" i="3"/>
  <c r="A718" i="3"/>
  <c r="B717" i="3"/>
  <c r="F716" i="3"/>
  <c r="G716" i="3"/>
  <c r="D651" i="2"/>
  <c r="G651" i="2"/>
  <c r="B652" i="2"/>
  <c r="J652" i="2" s="1"/>
  <c r="E652" i="2"/>
  <c r="A653" i="2"/>
  <c r="H652" i="2"/>
  <c r="C651" i="2"/>
  <c r="I651" i="2"/>
  <c r="F651" i="2"/>
  <c r="K651" i="2"/>
  <c r="F717" i="3" l="1"/>
  <c r="G717" i="3"/>
  <c r="C717" i="3"/>
  <c r="D717" i="3"/>
  <c r="H717" i="3"/>
  <c r="E718" i="3"/>
  <c r="B718" i="3"/>
  <c r="A719" i="3"/>
  <c r="D652" i="2"/>
  <c r="G652" i="2"/>
  <c r="C652" i="2"/>
  <c r="F652" i="2"/>
  <c r="I652" i="2"/>
  <c r="K652" i="2"/>
  <c r="A654" i="2"/>
  <c r="H653" i="2"/>
  <c r="E653" i="2"/>
  <c r="B653" i="2"/>
  <c r="J653" i="2" s="1"/>
  <c r="F718" i="3" l="1"/>
  <c r="G718" i="3"/>
  <c r="E719" i="3"/>
  <c r="B719" i="3"/>
  <c r="A720" i="3"/>
  <c r="H718" i="3"/>
  <c r="C718" i="3"/>
  <c r="D718" i="3"/>
  <c r="D653" i="2"/>
  <c r="G653" i="2"/>
  <c r="K653" i="2"/>
  <c r="I653" i="2"/>
  <c r="F653" i="2"/>
  <c r="C653" i="2"/>
  <c r="A655" i="2"/>
  <c r="E654" i="2"/>
  <c r="B654" i="2"/>
  <c r="J654" i="2" s="1"/>
  <c r="H654" i="2"/>
  <c r="G719" i="3" l="1"/>
  <c r="F719" i="3"/>
  <c r="D719" i="3"/>
  <c r="C719" i="3"/>
  <c r="H719" i="3"/>
  <c r="E720" i="3"/>
  <c r="B720" i="3"/>
  <c r="A721" i="3"/>
  <c r="D654" i="2"/>
  <c r="G654" i="2"/>
  <c r="B655" i="2"/>
  <c r="J655" i="2" s="1"/>
  <c r="E655" i="2"/>
  <c r="H655" i="2"/>
  <c r="A656" i="2"/>
  <c r="F654" i="2"/>
  <c r="C654" i="2"/>
  <c r="I654" i="2"/>
  <c r="K654" i="2"/>
  <c r="F720" i="3" l="1"/>
  <c r="G720" i="3"/>
  <c r="C720" i="3"/>
  <c r="D720" i="3"/>
  <c r="H720" i="3"/>
  <c r="E721" i="3"/>
  <c r="A722" i="3"/>
  <c r="B721" i="3"/>
  <c r="D655" i="2"/>
  <c r="G655" i="2"/>
  <c r="E656" i="2"/>
  <c r="A657" i="2"/>
  <c r="B656" i="2"/>
  <c r="J656" i="2" s="1"/>
  <c r="H656" i="2"/>
  <c r="I655" i="2"/>
  <c r="C655" i="2"/>
  <c r="F655" i="2"/>
  <c r="K655" i="2"/>
  <c r="D721" i="3" l="1"/>
  <c r="H721" i="3"/>
  <c r="C721" i="3"/>
  <c r="E722" i="3"/>
  <c r="A723" i="3"/>
  <c r="B722" i="3"/>
  <c r="F721" i="3"/>
  <c r="G721" i="3"/>
  <c r="D656" i="2"/>
  <c r="G656" i="2"/>
  <c r="A658" i="2"/>
  <c r="H657" i="2"/>
  <c r="B657" i="2"/>
  <c r="J657" i="2" s="1"/>
  <c r="E657" i="2"/>
  <c r="K656" i="2"/>
  <c r="C656" i="2"/>
  <c r="F656" i="2"/>
  <c r="I656" i="2"/>
  <c r="F722" i="3" l="1"/>
  <c r="G722" i="3"/>
  <c r="E723" i="3"/>
  <c r="A724" i="3"/>
  <c r="B723" i="3"/>
  <c r="H722" i="3"/>
  <c r="D722" i="3"/>
  <c r="C722" i="3"/>
  <c r="D657" i="2"/>
  <c r="G657" i="2"/>
  <c r="K657" i="2"/>
  <c r="I657" i="2"/>
  <c r="C657" i="2"/>
  <c r="F657" i="2"/>
  <c r="B658" i="2"/>
  <c r="J658" i="2" s="1"/>
  <c r="E658" i="2"/>
  <c r="A659" i="2"/>
  <c r="H658" i="2"/>
  <c r="F723" i="3" l="1"/>
  <c r="G723" i="3"/>
  <c r="D723" i="3"/>
  <c r="H723" i="3"/>
  <c r="C723" i="3"/>
  <c r="E724" i="3"/>
  <c r="A725" i="3"/>
  <c r="B724" i="3"/>
  <c r="D658" i="2"/>
  <c r="G658" i="2"/>
  <c r="B659" i="2"/>
  <c r="J659" i="2" s="1"/>
  <c r="E659" i="2"/>
  <c r="H659" i="2"/>
  <c r="A660" i="2"/>
  <c r="K658" i="2"/>
  <c r="C658" i="2"/>
  <c r="F658" i="2"/>
  <c r="I658" i="2"/>
  <c r="F724" i="3" l="1"/>
  <c r="G724" i="3"/>
  <c r="E725" i="3"/>
  <c r="B725" i="3"/>
  <c r="A726" i="3"/>
  <c r="D724" i="3"/>
  <c r="C724" i="3"/>
  <c r="H724" i="3"/>
  <c r="D659" i="2"/>
  <c r="G659" i="2"/>
  <c r="B660" i="2"/>
  <c r="J660" i="2" s="1"/>
  <c r="H660" i="2"/>
  <c r="E660" i="2"/>
  <c r="A661" i="2"/>
  <c r="C659" i="2"/>
  <c r="I659" i="2"/>
  <c r="F659" i="2"/>
  <c r="K659" i="2"/>
  <c r="B726" i="3" l="1"/>
  <c r="A727" i="3"/>
  <c r="E726" i="3"/>
  <c r="H725" i="3"/>
  <c r="D725" i="3"/>
  <c r="C725" i="3"/>
  <c r="G725" i="3"/>
  <c r="F725" i="3"/>
  <c r="D660" i="2"/>
  <c r="G660" i="2"/>
  <c r="K660" i="2"/>
  <c r="F660" i="2"/>
  <c r="C660" i="2"/>
  <c r="I660" i="2"/>
  <c r="A662" i="2"/>
  <c r="H661" i="2"/>
  <c r="E661" i="2"/>
  <c r="B661" i="2"/>
  <c r="J661" i="2" s="1"/>
  <c r="F726" i="3" l="1"/>
  <c r="G726" i="3"/>
  <c r="E727" i="3"/>
  <c r="B727" i="3"/>
  <c r="A728" i="3"/>
  <c r="H726" i="3"/>
  <c r="C726" i="3"/>
  <c r="D726" i="3"/>
  <c r="D661" i="2"/>
  <c r="G661" i="2"/>
  <c r="C661" i="2"/>
  <c r="F661" i="2"/>
  <c r="K661" i="2"/>
  <c r="I661" i="2"/>
  <c r="B662" i="2"/>
  <c r="J662" i="2" s="1"/>
  <c r="E662" i="2"/>
  <c r="H662" i="2"/>
  <c r="A663" i="2"/>
  <c r="F727" i="3" l="1"/>
  <c r="G727" i="3"/>
  <c r="H727" i="3"/>
  <c r="C727" i="3"/>
  <c r="D727" i="3"/>
  <c r="E728" i="3"/>
  <c r="B728" i="3"/>
  <c r="A729" i="3"/>
  <c r="D662" i="2"/>
  <c r="G662" i="2"/>
  <c r="H663" i="2"/>
  <c r="E663" i="2"/>
  <c r="A664" i="2"/>
  <c r="B663" i="2"/>
  <c r="J663" i="2" s="1"/>
  <c r="C662" i="2"/>
  <c r="F662" i="2"/>
  <c r="I662" i="2"/>
  <c r="K662" i="2"/>
  <c r="A730" i="3" l="1"/>
  <c r="B729" i="3"/>
  <c r="E729" i="3"/>
  <c r="F728" i="3"/>
  <c r="G728" i="3"/>
  <c r="C728" i="3"/>
  <c r="D728" i="3"/>
  <c r="H728" i="3"/>
  <c r="D663" i="2"/>
  <c r="G663" i="2"/>
  <c r="I663" i="2"/>
  <c r="C663" i="2"/>
  <c r="K663" i="2"/>
  <c r="F663" i="2"/>
  <c r="B664" i="2"/>
  <c r="J664" i="2" s="1"/>
  <c r="A665" i="2"/>
  <c r="E664" i="2"/>
  <c r="H664" i="2"/>
  <c r="F729" i="3" l="1"/>
  <c r="G729" i="3"/>
  <c r="D729" i="3"/>
  <c r="C729" i="3"/>
  <c r="H729" i="3"/>
  <c r="B730" i="3"/>
  <c r="A731" i="3"/>
  <c r="E730" i="3"/>
  <c r="D664" i="2"/>
  <c r="G664" i="2"/>
  <c r="K664" i="2"/>
  <c r="F664" i="2"/>
  <c r="I664" i="2"/>
  <c r="C664" i="2"/>
  <c r="B665" i="2"/>
  <c r="J665" i="2" s="1"/>
  <c r="H665" i="2"/>
  <c r="E665" i="2"/>
  <c r="A666" i="2"/>
  <c r="A667" i="2" s="1"/>
  <c r="C730" i="3" l="1"/>
  <c r="H730" i="3"/>
  <c r="D730" i="3"/>
  <c r="E731" i="3"/>
  <c r="B731" i="3"/>
  <c r="A732" i="3"/>
  <c r="F730" i="3"/>
  <c r="G730" i="3"/>
  <c r="D665" i="2"/>
  <c r="G665" i="2"/>
  <c r="C665" i="2"/>
  <c r="K665" i="2"/>
  <c r="F665" i="2"/>
  <c r="I665" i="2"/>
  <c r="E3" i="29" a="1"/>
  <c r="E732" i="3" l="1"/>
  <c r="B732" i="3"/>
  <c r="A733" i="3"/>
  <c r="C731" i="3"/>
  <c r="D731" i="3"/>
  <c r="H731" i="3"/>
  <c r="F731" i="3"/>
  <c r="G731" i="3"/>
  <c r="E3" i="29"/>
  <c r="F732" i="3" l="1"/>
  <c r="G732" i="3"/>
  <c r="A734" i="3"/>
  <c r="B733" i="3"/>
  <c r="E733" i="3"/>
  <c r="D732" i="3"/>
  <c r="C732" i="3"/>
  <c r="H732" i="3"/>
  <c r="F733" i="3" l="1"/>
  <c r="G733" i="3"/>
  <c r="D733" i="3"/>
  <c r="C733" i="3"/>
  <c r="H733" i="3"/>
  <c r="E734" i="3"/>
  <c r="A735" i="3"/>
  <c r="B734" i="3"/>
  <c r="D734" i="3" l="1"/>
  <c r="H734" i="3"/>
  <c r="C734" i="3"/>
  <c r="A736" i="3"/>
  <c r="E735" i="3"/>
  <c r="B735" i="3"/>
  <c r="G734" i="3"/>
  <c r="F734" i="3"/>
  <c r="C735" i="3" l="1"/>
  <c r="H735" i="3"/>
  <c r="D735" i="3"/>
  <c r="F735" i="3"/>
  <c r="G735" i="3"/>
  <c r="E736" i="3"/>
  <c r="B736" i="3"/>
  <c r="A737" i="3"/>
  <c r="A738" i="3" l="1"/>
  <c r="B737" i="3"/>
  <c r="E737" i="3"/>
  <c r="H736" i="3"/>
  <c r="D736" i="3"/>
  <c r="C736" i="3"/>
  <c r="F736" i="3"/>
  <c r="G736" i="3"/>
  <c r="F737" i="3" l="1"/>
  <c r="G737" i="3"/>
  <c r="D737" i="3"/>
  <c r="C737" i="3"/>
  <c r="H737" i="3"/>
  <c r="E738" i="3"/>
  <c r="A739" i="3"/>
  <c r="B738" i="3"/>
  <c r="F738" i="3" l="1"/>
  <c r="G738" i="3"/>
  <c r="E739" i="3"/>
  <c r="A740" i="3"/>
  <c r="B739" i="3"/>
  <c r="H738" i="3"/>
  <c r="C738" i="3"/>
  <c r="D738" i="3"/>
  <c r="A741" i="3" l="1"/>
  <c r="E740" i="3"/>
  <c r="B740" i="3"/>
  <c r="G739" i="3"/>
  <c r="F739" i="3"/>
  <c r="D739" i="3"/>
  <c r="H739" i="3"/>
  <c r="C739" i="3"/>
  <c r="C740" i="3" l="1"/>
  <c r="H740" i="3"/>
  <c r="D740" i="3"/>
  <c r="G740" i="3"/>
  <c r="F740" i="3"/>
  <c r="E741" i="3"/>
  <c r="A742" i="3"/>
  <c r="B741" i="3"/>
  <c r="C741" i="3" l="1"/>
  <c r="H741" i="3"/>
  <c r="D741" i="3"/>
  <c r="E742" i="3"/>
  <c r="B742" i="3"/>
  <c r="A743" i="3"/>
  <c r="F741" i="3"/>
  <c r="G741" i="3"/>
  <c r="C742" i="3" l="1"/>
  <c r="D742" i="3"/>
  <c r="H742" i="3"/>
  <c r="E743" i="3"/>
  <c r="B743" i="3"/>
  <c r="A744" i="3"/>
  <c r="F742" i="3"/>
  <c r="G742" i="3"/>
  <c r="F743" i="3" l="1"/>
  <c r="G743" i="3"/>
  <c r="D743" i="3"/>
  <c r="H743" i="3"/>
  <c r="C743" i="3"/>
  <c r="E744" i="3"/>
  <c r="A745" i="3"/>
  <c r="B744" i="3"/>
  <c r="G744" i="3" l="1"/>
  <c r="F744" i="3"/>
  <c r="A746" i="3"/>
  <c r="B745" i="3"/>
  <c r="E745" i="3"/>
  <c r="D744" i="3"/>
  <c r="H744" i="3"/>
  <c r="C744" i="3"/>
  <c r="F745" i="3" l="1"/>
  <c r="G745" i="3"/>
  <c r="D745" i="3"/>
  <c r="H745" i="3"/>
  <c r="C745" i="3"/>
  <c r="A747" i="3"/>
  <c r="E746" i="3"/>
  <c r="B746" i="3"/>
  <c r="H746" i="3" l="1"/>
  <c r="C746" i="3"/>
  <c r="D746" i="3"/>
  <c r="G746" i="3"/>
  <c r="F746" i="3"/>
  <c r="B747" i="3"/>
  <c r="E747" i="3"/>
  <c r="A748" i="3"/>
  <c r="F747" i="3" l="1"/>
  <c r="G747" i="3"/>
  <c r="C747" i="3"/>
  <c r="H747" i="3"/>
  <c r="D747" i="3"/>
  <c r="B748" i="3"/>
  <c r="E748" i="3"/>
  <c r="F748" i="3" l="1"/>
  <c r="G748" i="3"/>
  <c r="D748" i="3"/>
  <c r="H748" i="3"/>
  <c r="C748" i="3"/>
  <c r="E4" i="29" a="1"/>
  <c r="E4" i="2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<sst xmlns="http://schemas.openxmlformats.org/spreadsheetml/2006/main" count="940" uniqueCount="190">
  <si>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</si>
  <si>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</si>
  <si>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</si>
  <si>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</si>
  <si>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</si>
  <si>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</si>
  <si>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</si>
  <si>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</si>
  <si>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</si>
  <si>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</si>
  <si>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</si>
  <si>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</si>
  <si>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</si>
  <si>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</si>
  <si>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</si>
  <si>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</si>
  <si>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</si>
  <si>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</si>
  <si>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</si>
  <si>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</si>
  <si>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</si>
  <si>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</si>
  <si>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</si>
  <si>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</si>
  <si>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</si>
  <si>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</si>
  <si>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</si>
  <si>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</si>
  <si>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</si>
  <si>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</si>
  <si>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</si>
  <si>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</si>
  <si>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</si>
  <si>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</si>
  <si>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</si>
  <si>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</si>
  <si>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</si>
  <si>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</si>
  <si>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</si>
  <si>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</si>
  <si>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</si>
  <si>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</si>
  <si>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</si>
  <si>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</si>
  <si>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</si>
  <si>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</si>
  <si>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</si>
  <si>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</si>
  <si>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</si>
  <si>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</si>
  <si>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</si>
  <si>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</si>
  <si>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</si>
  <si>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</si>
  <si>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</si>
  <si>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</si>
  <si>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</si>
  <si>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</si>
  <si>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</si>
  <si>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</si>
  <si>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</si>
  <si>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</si>
  <si>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</si>
  <si>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</si>
  <si>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</si>
  <si>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</si>
  <si>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</si>
  <si>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</si>
  <si>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</si>
  <si>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</si>
  <si>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</si>
  <si>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</si>
  <si>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</si>
  <si>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</si>
  <si>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</si>
  <si>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</si>
  <si>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</si>
  <si>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</si>
  <si>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</si>
  <si>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</si>
  <si>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</si>
  <si>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</si>
  <si>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</si>
  <si>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</si>
  <si>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</si>
  <si>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</si>
  <si>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</si>
  <si>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</si>
  <si>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</si>
  <si>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</si>
  <si>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</si>
  <si>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</si>
  <si>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</si>
  <si>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</si>
  <si>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</si>
  <si>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</si>
  <si>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</si>
  <si>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</si>
  <si>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</si>
  <si>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</si>
  <si>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</si>
  <si>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</si>
  <si>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</si>
  <si>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</si>
  <si>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</si>
  <si>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</si>
  <si>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</si>
  <si>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</si>
  <si>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</si>
  <si>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</si>
  <si>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</si>
  <si>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</si>
  <si>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</si>
  <si>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</si>
  <si>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</si>
  <si>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</si>
  <si>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</si>
  <si>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</si>
  <si>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</si>
  <si>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</si>
  <si>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</si>
  <si>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</si>
  <si>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</si>
  <si>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</si>
  <si>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</si>
  <si>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</si>
  <si>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</si>
  <si>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</si>
  <si>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</si>
  <si>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</si>
  <si>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</si>
  <si>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</si>
  <si>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</si>
  <si>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</si>
  <si>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</si>
  <si>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</si>
  <si>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</si>
  <si>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</si>
  <si>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</si>
  <si>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</si>
  <si>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</si>
  <si>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</si>
  <si>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</si>
  <si>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</si>
  <si>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</si>
  <si>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</si>
  <si>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</si>
  <si>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</si>
  <si>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</si>
  <si>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</si>
  <si>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</si>
  <si>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</si>
  <si>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</si>
  <si>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</si>
  <si>
    <t>$ DB 3.035% 31-32</t>
  </si>
  <si>
    <t>BP772773@IBVL Corp</t>
  </si>
  <si>
    <t>€ DB 1.75% 29-30</t>
  </si>
  <si>
    <t>BM347009@BGN Corp</t>
  </si>
  <si>
    <t>12-13 time slot was empty</t>
  </si>
  <si>
    <t>*Entry Prices not mentioned and BBG intraday G-Sprd doesn't match the 111bps they mentioned in the report so taking EOD px on 21-Oct instead</t>
  </si>
  <si>
    <t>#</t>
  </si>
  <si>
    <t>trade</t>
  </si>
  <si>
    <t>date initiated</t>
  </si>
  <si>
    <t>live pnl</t>
  </si>
  <si>
    <t>ACAFP Basis</t>
  </si>
  <si>
    <t>EU Insurance CDS RV</t>
  </si>
  <si>
    <t>Barclays</t>
  </si>
  <si>
    <t>KSA RV</t>
  </si>
  <si>
    <t>EU Banks CDS RV</t>
  </si>
  <si>
    <t>EU ETF Compression</t>
  </si>
  <si>
    <t>US ETF Compression</t>
  </si>
  <si>
    <t>US IG Cash Curve</t>
  </si>
  <si>
    <t>Not_Live_BOFA Basis</t>
  </si>
  <si>
    <t>CDX IG vs SPX Puts</t>
  </si>
  <si>
    <t>IHYG vs Xover</t>
  </si>
  <si>
    <t>XCCY AT1 HSBC</t>
  </si>
  <si>
    <t>XCCY NPS DB</t>
  </si>
  <si>
    <t>EU Defence vs Oil</t>
  </si>
  <si>
    <t>Col</t>
  </si>
  <si>
    <t>I</t>
  </si>
  <si>
    <t>K</t>
  </si>
  <si>
    <t>H</t>
  </si>
  <si>
    <t>N</t>
  </si>
  <si>
    <t>T</t>
  </si>
  <si>
    <t>G</t>
  </si>
  <si>
    <t>$SOCGEN 8.5% 34</t>
  </si>
  <si>
    <t>ZD824024@IBVL Corp</t>
  </si>
  <si>
    <t>ACAFP vs SOCGEN</t>
  </si>
  <si>
    <t>SPX US 1/16/26 P6850 Index</t>
  </si>
  <si>
    <t>New_CDX IG vs SPX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</si>
</sst>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  <numFmt numFmtId="170" formatCode="[$-409]d\-mmm;@"/>
    <numFmt numFmtId="171" formatCode="mm/dd/yyyy\ hh:mm"/>
  </numFmts>
  <fonts count="10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0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0" fontId="4" fillId="12" borderId="16" xfId="0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4" fontId="4" fillId="12" borderId="16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71" fontId="0" fillId="0" borderId="0" xfId="0" applyNumberFormat="1" applyAlignment="1">
      <alignment horizontal="center" vertical="center"/>
    </xf>
    <xf numFmtId="22" fontId="0" fillId="6" borderId="0" xfId="0" applyNumberFormat="1" applyFill="1" applyAlignment="1">
      <alignment horizontal="center" vertical="center"/>
    </xf>
    <xf numFmtId="171" fontId="9" fillId="0" borderId="0" xfId="0" applyNumberFormat="1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center"/>
    </xf>
    <xf numFmtId="171" fontId="1" fillId="0" borderId="8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1" fillId="6" borderId="2" xfId="0" applyNumberFormat="1" applyFont="1" applyFill="1" applyBorder="1" applyAlignment="1">
      <alignment horizontal="center" vertical="center"/>
    </xf>
    <xf numFmtId="171" fontId="1" fillId="6" borderId="8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1" fontId="1" fillId="6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2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Data...3967811762</v>
        <stp/>
        <stp>BDP|18410541755614855691</stp>
        <tr r="B9" s="25"/>
      </tp>
      <tp t="s">
        <v>#N/A Requesting Data...3434294922</v>
        <stp/>
        <stp>BDH|14935268074772348826</stp>
        <tr r="AF3" s="14"/>
      </tp>
      <tp t="s">
        <v>#N/A Requesting Data...3403321040</v>
        <stp/>
        <stp>BDP|11883986536691201393</stp>
        <tr r="C10" s="24"/>
        <tr r="C10" s="10"/>
      </tp>
      <tp t="s">
        <v>#N/A Requesting Data...3600704077</v>
        <stp/>
        <stp>BDH|16843069983234274367</stp>
        <tr r="V3" s="10"/>
        <tr r="AA3" s="24"/>
      </tp>
      <tp t="s">
        <v>#N/A Requesting Data...4226531939</v>
        <stp/>
        <stp>BDP|18062887627254797806</stp>
        <tr r="C10" s="12"/>
        <tr r="E10" s="12"/>
      </tp>
      <tp t="s">
        <v>#N/A Requesting Data...3963426051</v>
        <stp/>
        <stp>BDP|16545953933052450030</stp>
        <tr r="B10" s="5"/>
      </tp>
      <tp t="s">
        <v>#N/A Requesting Data...4105025070</v>
        <stp/>
        <stp>BDH|10358206728959224685</stp>
        <tr r="J3" s="19"/>
        <tr r="J3" s="33"/>
      </tp>
      <tp t="s">
        <v>#N/A Requesting Data...3358416197</v>
        <stp/>
        <stp>BDP|18204419960952934455</stp>
        <tr r="CG10" s="24"/>
      </tp>
      <tp t="s">
        <v>#N/A Requesting Data...3415878346</v>
        <stp/>
        <stp>BDP|14650062796027575721</stp>
        <tr r="G10" s="12"/>
        <tr r="E10" s="14"/>
      </tp>
      <tp t="s">
        <v>#N/A Requesting Data...3543545407</v>
        <stp/>
        <stp>BDP|11067053283831622529</stp>
        <tr r="B10" s="28"/>
      </tp>
      <tp t="s">
        <v>#N/A Requesting Data...3258712412</v>
        <stp/>
        <stp>BDH|11243448991603920239</stp>
        <tr r="Q3" s="32"/>
      </tp>
      <tp t="s">
        <v>#N/A Requesting Data...3384937424</v>
        <stp/>
        <stp>BDH|15312623506177852676</stp>
        <tr r="L3" s="28"/>
      </tp>
      <tp t="s">
        <v>#N/A Requesting Data...3606963288</v>
        <stp/>
        <stp>BDH|14869131777499414979</stp>
        <tr r="O2" s="25"/>
      </tp>
      <tp t="s">
        <v>#N/A Requesting Data...3898311782</v>
        <stp/>
        <stp>BDP|12076286461161277423</stp>
        <tr r="C10" s="5"/>
      </tp>
      <tp t="s">
        <v>#N/A Requesting Data...3793204322</v>
        <stp/>
        <stp>BDP|14602333172280113394</stp>
        <tr r="C10" s="19"/>
      </tp>
      <tp t="s">
        <v>#N/A Requesting Data...4083346629</v>
        <stp/>
        <stp>BDP|17373558257440214425</stp>
        <tr r="B9" s="26"/>
        <tr r="B9" s="28"/>
      </tp>
      <tp t="s">
        <v>#N/A Requesting Data...3668908077</v>
        <stp/>
        <stp>BDH|15135414629444979492</stp>
        <tr r="L3" s="3"/>
      </tp>
      <tp t="s">
        <v>#N/A Requesting Data...3896373272</v>
        <stp/>
        <stp>BDH|11474375954954911055</stp>
        <tr r="O3" s="2"/>
      </tp>
      <tp t="s">
        <v>#N/A Requesting Data...3272827652</v>
        <stp/>
        <stp>BDP|18219294914923540841</stp>
        <tr r="C10" s="9"/>
      </tp>
      <tp t="s">
        <v>#N/A Requesting Data...3873094915</v>
        <stp/>
        <stp>BDH|11627291771431067517</stp>
        <tr r="M3" s="2"/>
      </tp>
      <tp t="s">
        <v>#N/A Requesting Data...3908663797</v>
        <stp/>
        <stp>BDP|13030111079165378191</stp>
        <tr r="F10" s="14"/>
      </tp>
      <tp t="s">
        <v>#N/A Requesting Data...4169713227</v>
        <stp/>
        <stp>BDP|17674809694487604003</stp>
        <tr r="B10" s="24"/>
        <tr r="B10" s="10"/>
      </tp>
      <tp t="s">
        <v>#N/A Requesting Data...4245196411</v>
        <stp/>
        <stp>BDH|13964635671847154499</stp>
        <tr r="AB3" s="12"/>
        <tr r="X3" s="12"/>
      </tp>
      <tp t="s">
        <v>#N/A Requesting Data...3486020633</v>
        <stp/>
        <stp>BDP|11799606091880340846</stp>
        <tr r="B10" s="26"/>
      </tp>
      <tp t="s">
        <v>#N/A Requesting Data...3876417477</v>
        <stp/>
        <stp>BDH|18162560590571847378</stp>
        <tr r="X3" s="14"/>
      </tp>
    </main>
    <main first="bofaddin.rtdserver">
      <tp t="s">
        <v>#N/A Requesting Data...3480275597</v>
        <stp/>
        <stp>BDP|11473368239062878490</stp>
        <tr r="F10" s="12"/>
        <tr r="D10" s="14"/>
      </tp>
      <tp t="s">
        <v>#N/A Requesting Data...4176865433</v>
        <stp/>
        <stp>BDP|16973413046402654363</stp>
        <tr r="CH10" s="24"/>
      </tp>
      <tp t="s">
        <v>#N/A Requesting Data...3959301668</v>
        <stp/>
        <stp>BDP|14572736216992007722</stp>
        <tr r="B10" s="2"/>
      </tp>
      <tp t="s">
        <v>#N/A Requesting Data...3807847726</v>
        <stp/>
        <stp>BDH|15267460911865140226</stp>
        <tr r="U3" s="24"/>
        <tr r="P3" s="10"/>
        <tr r="M2" s="25"/>
      </tp>
      <tp t="s">
        <v>#N/A Requesting Data...3605853187</v>
        <stp/>
        <stp>BDP|13060443244535072213</stp>
        <tr r="B10" s="32"/>
        <tr r="B10" s="31"/>
      </tp>
      <tp t="s">
        <v>#N/A Requesting Data...3683496375</v>
        <stp/>
        <stp>BDP|11311655600176944581</stp>
        <tr r="D9" s="25"/>
      </tp>
      <tp t="s">
        <v>#N/A Requesting Data...3454443950</v>
        <stp/>
        <stp>BDH|11484576345481562505</stp>
        <tr r="L3" s="5"/>
      </tp>
      <tp t="s">
        <v>#N/A Requesting Data...3572935831</v>
        <stp/>
        <stp>BDP|17166731865344641740</stp>
        <tr r="C10" s="32"/>
      </tp>
      <tp t="s">
        <v>#N/A Requesting Data...3822410914</v>
        <stp/>
        <stp>BDH|12647009602432219551</stp>
        <tr r="BE3" s="24"/>
        <tr r="V3" s="12"/>
      </tp>
      <tp t="s">
        <v>#N/A Requesting Data...4219849530</v>
        <stp/>
        <stp>BDH|16467316579085746262</stp>
        <tr r="CA2" s="24"/>
      </tp>
      <tp t="s">
        <v>#N/A Requesting Data...4058596036</v>
        <stp/>
        <stp>BDH|14951475600856442366</stp>
        <tr r="Q2" s="17"/>
      </tp>
    </main>
    <main first="bofaddin.rtdserver">
      <tp t="s">
        <v>#N/A Requesting Data...3664903700</v>
        <stp/>
        <stp>BDP|9103099545023424</stp>
        <tr r="C10" s="26"/>
      </tp>
      <tp t="s">
        <v>#N/A Requesting Data...3891897085</v>
        <stp/>
        <stp>BDH|2149836513547965024</stp>
        <tr r="J3" s="26"/>
      </tp>
      <tp t="s">
        <v>#N/A Requesting Data...3495840606</v>
        <stp/>
        <stp>BDH|9186517077447967092</stp>
        <tr r="L3" s="9"/>
      </tp>
      <tp t="s">
        <v>#N/A Requesting Data...3694711596</v>
        <stp/>
        <stp>BDH|9994458954740059513</stp>
        <tr r="L3" s="26"/>
      </tp>
      <tp t="s">
        <v>#N/A Requesting Data...4038702937</v>
        <stp/>
        <stp>BDH|5317864766721891432</stp>
        <tr r="BK3" s="24"/>
        <tr r="BG3" s="24"/>
      </tp>
      <tp t="s">
        <v>#N/A Requesting Data...3988244445</v>
        <stp/>
        <stp>BDH|6763150095287289788</stp>
        <tr r="M2" s="17"/>
      </tp>
      <tp t="s">
        <v>#N/A Requesting Data...3326210859</v>
        <stp/>
        <stp>BDH|8290031046486688454</stp>
        <tr r="M3" s="31"/>
      </tp>
      <tp t="s">
        <v>#N/A Requesting Data...3800408464</v>
        <stp/>
        <stp>BDP|4941013259557987979</stp>
        <tr r="BT10" s="24"/>
      </tp>
      <tp t="s">
        <v>#N/A Requesting Data...4269011096</v>
        <stp/>
        <stp>BDH|5510051574459006483</stp>
        <tr r="Q2" s="25"/>
      </tp>
      <tp t="s">
        <v>#N/A Requesting Data...3611905349</v>
        <stp/>
        <stp>BDH|7599666085603637537</stp>
        <tr r="J3" s="28"/>
      </tp>
      <tp t="s">
        <v>#N/A Requesting Data...3317886596</v>
        <stp/>
        <stp>BDP|9132220866750336583</stp>
        <tr r="BS10" s="24"/>
      </tp>
      <tp t="s">
        <v>#N/A Requesting Data...3367322449</v>
        <stp/>
        <stp>BDH|4115348095880790684</stp>
        <tr r="L3" s="33"/>
      </tp>
      <tp t="s">
        <v>#N/A Requesting Data...3605554946</v>
        <stp/>
        <stp>BDP|9706553668206945454</stp>
        <tr r="D10" s="8"/>
      </tp>
      <tp t="s">
        <v>#N/A Requesting Data...3685792262</v>
        <stp/>
        <stp>BDP|7397654889472929338</stp>
        <tr r="C10" s="31"/>
      </tp>
      <tp t="s">
        <v>#N/A Requesting Data...3438392995</v>
        <stp/>
        <stp>BDH|8152848245364562958</stp>
        <tr r="CQ2" s="24"/>
      </tp>
      <tp t="s">
        <v>#N/A Requesting Data...4201749607</v>
        <stp/>
        <stp>BDH|5539333081823417452</stp>
        <tr r="Y3" s="24"/>
        <tr r="T3" s="10"/>
      </tp>
      <tp t="s">
        <v>#N/A Requesting Data...4275584499</v>
        <stp/>
        <stp>BDH|1329569449212382861</stp>
        <tr r="J3" s="5"/>
      </tp>
      <tp t="s">
        <v>#N/A Requesting Data...3664141901</v>
        <stp/>
        <stp>BDH|1638971538329390838</stp>
        <tr r="O3" s="32"/>
        <tr r="K3" s="31"/>
      </tp>
      <tp t="s">
        <v>#N/A Requesting Data...3728312505</v>
        <stp/>
        <stp>BDP|4329662592027264695</stp>
        <tr r="AG10" s="24"/>
        <tr r="B10" s="12"/>
      </tp>
      <tp t="s">
        <v>#N/A Requesting Data...3329930813</v>
        <stp/>
        <stp>BDP|4304578592480280251</stp>
        <tr r="AH10" s="24"/>
        <tr r="AJ10" s="24"/>
      </tp>
      <tp t="s">
        <v>#N/A Requesting Data...3943588540</v>
        <stp/>
        <stp>BDH|5136548023480949962</stp>
        <tr r="BO3" s="24"/>
      </tp>
      <tp t="s">
        <v>#N/A Requesting Data...3378515333</v>
        <stp/>
        <stp>BDH|2606501181454536025</stp>
        <tr r="Z3" s="12"/>
        <tr r="V3" s="14"/>
        <tr r="BI3" s="24"/>
      </tp>
      <tp t="s">
        <v>#N/A Requesting Data...3365441972</v>
        <stp/>
        <stp>BDP|8565390576251624948</stp>
        <tr r="C10" s="33"/>
      </tp>
      <tp t="s">
        <v>#N/A Requesting Data...3465491138</v>
        <stp/>
        <stp>BDP|3445302272426769594</stp>
        <tr r="B10" s="19"/>
        <tr r="B10" s="33"/>
      </tp>
      <tp t="s">
        <v>#N/A Requesting Data...4233306391</v>
        <stp/>
        <stp>BDH|5761591176155605677</stp>
        <tr r="AB3" s="14"/>
        <tr r="AF3" s="12"/>
      </tp>
      <tp t="s">
        <v>#N/A Requesting Data...3569795095</v>
        <stp/>
        <stp>BDH|4754210311230384391</stp>
        <tr r="AD3" s="12"/>
        <tr r="Z3" s="14"/>
      </tp>
      <tp t="s">
        <v>#N/A Requesting Data...3435965144</v>
        <stp/>
        <stp>BDP|6614610459362681385</stp>
        <tr r="E10" s="24"/>
        <tr r="E10" s="10"/>
      </tp>
      <tp t="s">
        <v>#N/A Requesting Data...3947993949</v>
        <stp/>
        <stp>BDH|2223092252715027510</stp>
        <tr r="P3" s="8"/>
      </tp>
      <tp t="s">
        <v>#N/A Requesting Data...3626613076</v>
        <stp/>
        <stp>BDP|3122389811593012513</stp>
        <tr r="C10" s="14"/>
      </tp>
      <tp t="s">
        <v>#N/A Requesting Data...3830580656</v>
        <stp/>
        <stp>BDH|7910199718686258653</stp>
        <tr r="O2" s="17"/>
      </tp>
      <tp t="s">
        <v>#N/A Requesting Data...3369948859</v>
        <stp/>
        <stp>BDH|2149093781559007481</stp>
        <tr r="V3" s="8"/>
      </tp>
      <tp t="s">
        <v>#N/A Requesting Data...4059447572</v>
        <stp/>
        <stp>BDP|3398280159944498722</stp>
        <tr r="C9" s="25"/>
      </tp>
      <tp t="s">
        <v>#N/A Requesting Data...3387550978</v>
        <stp/>
        <stp>BDP|1931107217112743305</stp>
        <tr r="D10" s="2"/>
      </tp>
      <tp t="s">
        <v>#N/A Requesting Data...3997703177</v>
        <stp/>
        <stp>BDP|8919074471278682748</stp>
        <tr r="C10" s="3"/>
      </tp>
      <tp t="s">
        <v>#N/A Requesting Data...3491848475</v>
        <stp/>
        <stp>BDH|8585578490753792742</stp>
        <tr r="L3" s="19"/>
      </tp>
      <tp t="s">
        <v>#N/A Requesting Data...3934079239</v>
        <stp/>
        <stp>BDP|6499873574608943180</stp>
        <tr r="B10" s="8"/>
      </tp>
      <tp t="s">
        <v>#N/A Requesting Data...3605068959</v>
        <stp/>
        <stp>BDP|9073119891745028595</stp>
        <tr r="E10" s="8"/>
      </tp>
      <tp t="s">
        <v>#N/A Requesting Data...4144932052</v>
        <stp/>
        <stp>BDP|7280882837258491593</stp>
        <tr r="D10" s="24"/>
        <tr r="D10" s="10"/>
      </tp>
      <tp t="s">
        <v>#N/A Requesting Data...3453229792</v>
        <stp/>
        <stp>BDP|7292532636709731973</stp>
        <tr r="AL10" s="24"/>
      </tp>
      <tp t="s">
        <v>#N/A Requesting Data...3878420480</v>
        <stp/>
        <stp>BDH|4463772806153247286</stp>
        <tr r="Q3" s="2"/>
      </tp>
      <tp t="s">
        <v>#N/A Requesting Data...4165821481</v>
        <stp/>
        <stp>BDH|4510789450054244024</stp>
        <tr r="J3" s="9"/>
      </tp>
      <tp t="s">
        <v>#N/A Requesting Data...3757418745</v>
        <stp/>
        <stp>BDP|4720520890802409863</stp>
        <tr r="B10" s="3"/>
      </tp>
      <tp t="s">
        <v>#N/A Requesting Data...4009291079</v>
        <stp/>
        <stp>BDH|3739880719930641876</stp>
        <tr r="R3" s="8"/>
      </tp>
      <tp t="s">
        <v>#N/A Requesting Data...3504411587</v>
        <stp/>
        <stp>BDH|6711683923657654615</stp>
        <tr r="BM3" s="24"/>
      </tp>
      <tp t="s">
        <v>#N/A Requesting Data...3609052581</v>
        <stp/>
        <stp>BDH|2146480761487665479</stp>
        <tr r="CC2" s="24"/>
      </tp>
      <tp t="s">
        <v>#N/A Requesting Data...3707033913</v>
        <stp/>
        <stp>BDP|2192385730727379645</stp>
        <tr r="C10" s="8"/>
      </tp>
      <tp t="s">
        <v>#N/A Requesting Data...3877416501</v>
        <stp/>
        <stp>BDH|3477527779532621052</stp>
        <tr r="AD3" s="14"/>
      </tp>
      <tp t="s">
        <v>#N/A Requesting Data...3899451727</v>
        <stp/>
        <stp>BDP|2176230454944066217</stp>
        <tr r="AK10" s="24"/>
      </tp>
      <tp t="s">
        <v>#N/A Requesting Data...3872599258</v>
        <stp/>
        <stp>BDP|519161733290183679</stp>
        <tr r="B10" s="9"/>
      </tp>
      <tp t="s">
        <v>#N/A Requesting Data...3681635425</v>
        <stp/>
        <stp>BDH|220464810598007945</stp>
        <tr r="W3" s="24"/>
        <tr r="R3" s="10"/>
      </tp>
      <tp t="s">
        <v>#N/A Requesting Data...3851249637</v>
        <stp/>
        <stp>BDH|706323504421359590</stp>
        <tr r="T3" s="8"/>
      </tp>
      <tp t="s">
        <v>#N/A Requesting Data...4152201738</v>
        <stp/>
        <stp>BDP|332801733094788947</stp>
        <tr r="AI10" s="24"/>
        <tr r="D10" s="12"/>
        <tr r="B10" s="14"/>
      </tp>
      <tp t="s">
        <v>#N/A Requesting Data...4073631864</v>
        <stp/>
        <stp>BDH|929235834849982901</stp>
        <tr r="J3" s="3"/>
      </tp>
      <tp t="s">
        <v>#N/A Requesting Data...4093220489</v>
        <stp/>
        <stp>BDP|416056535068485843</stp>
        <tr r="C10" s="2"/>
      </tp>
      <tp t="s">
        <v>#N/A Requesting Data...3611359657</v>
        <stp/>
        <stp>BDH|394318915605183544</stp>
        <tr r="CO2" s="24"/>
      </tp>
      <tp t="s">
        <v>#N/A Requesting Data...3446238434</v>
        <stp/>
        <stp>BDP|967432059673127000</stp>
        <tr r="G10" s="14"/>
      </tp>
      <tp t="s">
        <v>#N/A Requesting Data...3690963204</v>
        <stp/>
        <stp>BDP|924843317352616161</stp>
        <tr r="C10" s="2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'ACAFP Basis'!$I$12:$I$13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'ACAFP Basis'!$A$14:$A$250</c:f>
              <c:strCache>
                <c:ptCount val="42"/>
                <c:pt idx="0">
                  <c:v>09/03/2025 15:00</c:v>
                </c:pt>
                <c:pt idx="1">
                  <c:v>09/04/2025 15:00</c:v>
                </c:pt>
                <c:pt idx="2">
                  <c:v>09/05/2025 15:00</c:v>
                </c:pt>
                <c:pt idx="3">
                  <c:v>09/08/2025 15:00</c:v>
                </c:pt>
                <c:pt idx="4">
                  <c:v>09/09/2025 15:00</c:v>
                </c:pt>
                <c:pt idx="5">
                  <c:v>09/10/2025 15:00</c:v>
                </c:pt>
                <c:pt idx="6">
                  <c:v>09/11/2025 15:00</c:v>
                </c:pt>
                <c:pt idx="7">
                  <c:v>09/12/2025 15:00</c:v>
                </c:pt>
                <c:pt idx="8">
                  <c:v>09/15/2025 15:00</c:v>
                </c:pt>
                <c:pt idx="9">
                  <c:v>09/16/2025 15:00</c:v>
                </c:pt>
                <c:pt idx="10">
                  <c:v>09/17/2025 15:00</c:v>
                </c:pt>
                <c:pt idx="11">
                  <c:v>09/18/2025 15:00</c:v>
                </c:pt>
                <c:pt idx="12">
                  <c:v>09/19/2025 15:00</c:v>
                </c:pt>
                <c:pt idx="13">
                  <c:v>09/22/2025 15:00</c:v>
                </c:pt>
                <c:pt idx="14">
                  <c:v>09/23/2025 15:00</c:v>
                </c:pt>
                <c:pt idx="15">
                  <c:v>09/24/2025 15:00</c:v>
                </c:pt>
                <c:pt idx="16">
                  <c:v>09/25/2025 15:00</c:v>
                </c:pt>
                <c:pt idx="17">
                  <c:v>09/26/2025 15:00</c:v>
                </c:pt>
                <c:pt idx="18">
                  <c:v>09/29/2025 15:00</c:v>
                </c:pt>
                <c:pt idx="19">
                  <c:v>09/30/2025 15:00</c:v>
                </c:pt>
                <c:pt idx="20">
                  <c:v>10/01/2025 15:00</c:v>
                </c:pt>
                <c:pt idx="21">
                  <c:v>10/02/2025 15:00</c:v>
                </c:pt>
                <c:pt idx="22">
                  <c:v>10/03/2025 15:00</c:v>
                </c:pt>
                <c:pt idx="23">
                  <c:v>10/06/2025 15:00</c:v>
                </c:pt>
                <c:pt idx="24">
                  <c:v>10/07/2025 15:00</c:v>
                </c:pt>
                <c:pt idx="25">
                  <c:v>10/08/2025 15:00</c:v>
                </c:pt>
                <c:pt idx="26">
                  <c:v>10/09/2025 15:00</c:v>
                </c:pt>
                <c:pt idx="27">
                  <c:v>10/14/2025 15:00</c:v>
                </c:pt>
                <c:pt idx="28">
                  <c:v>10/15/2025 15:00</c:v>
                </c:pt>
                <c:pt idx="29">
                  <c:v>10/16/2025 15:00</c:v>
                </c:pt>
                <c:pt idx="30">
                  <c:v>10/17/2025 15:00</c:v>
                </c:pt>
                <c:pt idx="31">
                  <c:v>10/20/2025 15:00</c:v>
                </c:pt>
                <c:pt idx="32">
                  <c:v>10/21/2025 15:00</c:v>
                </c:pt>
                <c:pt idx="33">
                  <c:v>10/22/2025 15:00</c:v>
                </c:pt>
                <c:pt idx="34">
                  <c:v>10/23/2025 15:00</c:v>
                </c:pt>
                <c:pt idx="35">
                  <c:v>10/24/2025 15:00</c:v>
                </c:pt>
                <c:pt idx="36">
                  <c:v>10/27/2025 15:00</c:v>
                </c:pt>
                <c:pt idx="37">
                  <c:v>10/28/2025 15:00</c:v>
                </c:pt>
                <c:pt idx="38">
                  <c:v>10/29/2025 15:00</c:v>
                </c:pt>
                <c:pt idx="39">
                  <c:v>10/30/2025 15:00</c:v>
                </c:pt>
                <c:pt idx="40">
                  <c:v>10/31/2025 15:00</c:v>
                </c:pt>
                <c:pt idx="41">
                  <c:v>10/31/2025 17:18</c:v>
                </c:pt>
              </c:strCache>
            </c:strRef>
          </c:cat>
          <c:val>
            <c:numRef>
              <c:f>'ACAFP Basis'!$I$14:$I$250</c:f>
              <c:numCache>
                <c:formatCode>_("$"* #,##0_);_("$"* \(#,##0\);_("$"* "-"??_);_(@_)</c:formatCode>
                <c:ptCount val="237"/>
                <c:pt idx="0" formatCode="_(&quot;$&quot;* #,##0.00_);_(&quot;$&quot;* \(#,##0.00\);_(&quot;$&quot;* &quot;-&quot;??_);_(@_)">
                  <c:v>0</c:v>
                </c:pt>
                <c:pt idx="1">
                  <c:v>29722.51995833364</c:v>
                </c:pt>
                <c:pt idx="2">
                  <c:v>18086.583916666765</c:v>
                </c:pt>
                <c:pt idx="3">
                  <c:v>48157.170791666424</c:v>
                </c:pt>
                <c:pt idx="4">
                  <c:v>52668.419749999608</c:v>
                </c:pt>
                <c:pt idx="5">
                  <c:v>65894.388208333519</c:v>
                </c:pt>
                <c:pt idx="6">
                  <c:v>87248.865666666738</c:v>
                </c:pt>
                <c:pt idx="7">
                  <c:v>73342.472624999675</c:v>
                </c:pt>
                <c:pt idx="8">
                  <c:v>90882.740499999694</c:v>
                </c:pt>
                <c:pt idx="9">
                  <c:v>60464.435958333299</c:v>
                </c:pt>
                <c:pt idx="10">
                  <c:v>61934.595416666576</c:v>
                </c:pt>
                <c:pt idx="11">
                  <c:v>40095.590374999476</c:v>
                </c:pt>
                <c:pt idx="12">
                  <c:v>37206.814333332717</c:v>
                </c:pt>
                <c:pt idx="13">
                  <c:v>33231.82620833283</c:v>
                </c:pt>
                <c:pt idx="14">
                  <c:v>39989.662666666482</c:v>
                </c:pt>
                <c:pt idx="15">
                  <c:v>32199.98162499952</c:v>
                </c:pt>
                <c:pt idx="16">
                  <c:v>31194.55458333284</c:v>
                </c:pt>
                <c:pt idx="17">
                  <c:v>30900.391541666799</c:v>
                </c:pt>
                <c:pt idx="18">
                  <c:v>9490.8884166666903</c:v>
                </c:pt>
                <c:pt idx="19">
                  <c:v>26532.660374999854</c:v>
                </c:pt>
                <c:pt idx="20">
                  <c:v>45721.974833333072</c:v>
                </c:pt>
                <c:pt idx="21">
                  <c:v>49500.175291667139</c:v>
                </c:pt>
                <c:pt idx="22">
                  <c:v>60255.550749999988</c:v>
                </c:pt>
                <c:pt idx="23">
                  <c:v>31785.259624999911</c:v>
                </c:pt>
                <c:pt idx="24">
                  <c:v>35174.781583332726</c:v>
                </c:pt>
                <c:pt idx="25">
                  <c:v>54870.620541666744</c:v>
                </c:pt>
                <c:pt idx="26">
                  <c:v>64562.996999999639</c:v>
                </c:pt>
                <c:pt idx="27">
                  <c:v>58397.865791666605</c:v>
                </c:pt>
                <c:pt idx="28">
                  <c:v>83542.931750000134</c:v>
                </c:pt>
                <c:pt idx="29">
                  <c:v>86508.451708333698</c:v>
                </c:pt>
                <c:pt idx="30">
                  <c:v>28772.376666666743</c:v>
                </c:pt>
                <c:pt idx="31">
                  <c:v>2608.9460416663496</c:v>
                </c:pt>
                <c:pt idx="32">
                  <c:v>35046.267999999895</c:v>
                </c:pt>
                <c:pt idx="33">
                  <c:v>36460.879458333082</c:v>
                </c:pt>
                <c:pt idx="34">
                  <c:v>37400.562416666726</c:v>
                </c:pt>
                <c:pt idx="35">
                  <c:v>35053.802374999825</c:v>
                </c:pt>
                <c:pt idx="36">
                  <c:v>32506.307250000056</c:v>
                </c:pt>
                <c:pt idx="37">
                  <c:v>38525.590208333146</c:v>
                </c:pt>
                <c:pt idx="38">
                  <c:v>51144.733666666129</c:v>
                </c:pt>
                <c:pt idx="39">
                  <c:v>56012.292624999922</c:v>
                </c:pt>
                <c:pt idx="40">
                  <c:v>65319.478083332826</c:v>
                </c:pt>
                <c:pt idx="41">
                  <c:v>56819.961641666232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D3-4987-B9B8-8FF6BE3B5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17:18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D3-4987-B9B8-8FF6BE3B564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D3-4987-B9B8-8FF6BE3B564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D3-4987-B9B8-8FF6BE3B564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D3-4987-B9B8-8FF6BE3B564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D3-4987-B9B8-8FF6BE3B564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D3-4987-B9B8-8FF6BE3B564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D3-4987-B9B8-8FF6BE3B5642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'EU Defence vs Oil'!$K$12:$K$13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 Defence vs Oil'!$A$14:$A$667</c:f>
              <c:strCache>
                <c:ptCount val="29"/>
                <c:pt idx="0">
                  <c:v>09/24/2025 15:00</c:v>
                </c:pt>
                <c:pt idx="1">
                  <c:v>09/25/2025 15:00</c:v>
                </c:pt>
                <c:pt idx="2">
                  <c:v>09/26/2025 15:00</c:v>
                </c:pt>
                <c:pt idx="3">
                  <c:v>09/29/2025 15:00</c:v>
                </c:pt>
                <c:pt idx="4">
                  <c:v>09/30/2025 15:00</c:v>
                </c:pt>
                <c:pt idx="5">
                  <c:v>10/01/2025 15:00</c:v>
                </c:pt>
                <c:pt idx="6">
                  <c:v>10/02/2025 15:00</c:v>
                </c:pt>
                <c:pt idx="7">
                  <c:v>10/03/2025 15:00</c:v>
                </c:pt>
                <c:pt idx="8">
                  <c:v>10/06/2025 15:00</c:v>
                </c:pt>
                <c:pt idx="9">
                  <c:v>10/07/2025 15:00</c:v>
                </c:pt>
                <c:pt idx="10">
                  <c:v>10/08/2025 15:00</c:v>
                </c:pt>
                <c:pt idx="11">
                  <c:v>10/09/2025 15:00</c:v>
                </c:pt>
                <c:pt idx="12">
                  <c:v>10/10/2025 15:00</c:v>
                </c:pt>
                <c:pt idx="13">
                  <c:v>10/13/2025 15:00</c:v>
                </c:pt>
                <c:pt idx="14">
                  <c:v>10/14/2025 15:00</c:v>
                </c:pt>
                <c:pt idx="15">
                  <c:v>10/15/2025 15:00</c:v>
                </c:pt>
                <c:pt idx="16">
                  <c:v>10/16/2025 15:00</c:v>
                </c:pt>
                <c:pt idx="17">
                  <c:v>10/17/2025 15:00</c:v>
                </c:pt>
                <c:pt idx="18">
                  <c:v>10/20/2025 15:00</c:v>
                </c:pt>
                <c:pt idx="19">
                  <c:v>10/21/2025 15:00</c:v>
                </c:pt>
                <c:pt idx="20">
                  <c:v>10/22/2025 15:00</c:v>
                </c:pt>
                <c:pt idx="21">
                  <c:v>10/23/2025 15:00</c:v>
                </c:pt>
                <c:pt idx="22">
                  <c:v>10/24/2025 15:00</c:v>
                </c:pt>
                <c:pt idx="23">
                  <c:v>10/27/2025 15:00</c:v>
                </c:pt>
                <c:pt idx="24">
                  <c:v>10/28/2025 15:00</c:v>
                </c:pt>
                <c:pt idx="25">
                  <c:v>10/29/2025 15:00</c:v>
                </c:pt>
                <c:pt idx="26">
                  <c:v>10/30/2025 15:00</c:v>
                </c:pt>
                <c:pt idx="27">
                  <c:v>10/31/2025 15:00</c:v>
                </c:pt>
                <c:pt idx="28">
                  <c:v>10/31/2025 17:18</c:v>
                </c:pt>
              </c:strCache>
            </c:strRef>
          </c:cat>
          <c:val>
            <c:numRef>
              <c:f>'EU Defence vs Oil'!$K$14:$K$667</c:f>
              <c:numCache>
                <c:formatCode>_("$"* #,##0_);_("$"* \(#,##0\);_("$"* "-"??_);_(@_)</c:formatCode>
                <c:ptCount val="654"/>
                <c:pt idx="0" formatCode="_(&quot;$&quot;* #,##0.00_);_(&quot;$&quot;* \(#,##0.00\);_(&quot;$&quot;* &quot;-&quot;??_);_(@_)">
                  <c:v>0</c:v>
                </c:pt>
                <c:pt idx="1">
                  <c:v>-37582.527555555585</c:v>
                </c:pt>
                <c:pt idx="2">
                  <c:v>-38151.863111111059</c:v>
                </c:pt>
                <c:pt idx="3">
                  <c:v>-39602.409777777837</c:v>
                </c:pt>
                <c:pt idx="4">
                  <c:v>-41268.625333333359</c:v>
                </c:pt>
                <c:pt idx="5">
                  <c:v>-36586.68088888887</c:v>
                </c:pt>
                <c:pt idx="6">
                  <c:v>-18248.304444444457</c:v>
                </c:pt>
                <c:pt idx="7">
                  <c:v>-35451.052000000003</c:v>
                </c:pt>
                <c:pt idx="8">
                  <c:v>-22633.790666666646</c:v>
                </c:pt>
                <c:pt idx="9">
                  <c:v>-18710.022222222215</c:v>
                </c:pt>
                <c:pt idx="10">
                  <c:v>-21759.25777777769</c:v>
                </c:pt>
                <c:pt idx="11">
                  <c:v>-7730.2733333333636</c:v>
                </c:pt>
                <c:pt idx="12">
                  <c:v>-18806.46488888887</c:v>
                </c:pt>
                <c:pt idx="13">
                  <c:v>-27308.091555555577</c:v>
                </c:pt>
                <c:pt idx="14">
                  <c:v>-20238.319111111043</c:v>
                </c:pt>
                <c:pt idx="15">
                  <c:v>-5843.8106666666536</c:v>
                </c:pt>
                <c:pt idx="16">
                  <c:v>-6799.7982222222599</c:v>
                </c:pt>
                <c:pt idx="17">
                  <c:v>-2927.9777777777599</c:v>
                </c:pt>
                <c:pt idx="18">
                  <c:v>13597.871555555543</c:v>
                </c:pt>
                <c:pt idx="19">
                  <c:v>11628.260000000068</c:v>
                </c:pt>
                <c:pt idx="20">
                  <c:v>18000.05644444441</c:v>
                </c:pt>
                <c:pt idx="21">
                  <c:v>14202.068888888865</c:v>
                </c:pt>
                <c:pt idx="22">
                  <c:v>14730.2093333333</c:v>
                </c:pt>
                <c:pt idx="23">
                  <c:v>25706.682666666635</c:v>
                </c:pt>
                <c:pt idx="24">
                  <c:v>24404.295111111136</c:v>
                </c:pt>
                <c:pt idx="25">
                  <c:v>51375.079555555596</c:v>
                </c:pt>
                <c:pt idx="26">
                  <c:v>44516.619999999966</c:v>
                </c:pt>
                <c:pt idx="27">
                  <c:v>48864.164444444446</c:v>
                </c:pt>
                <c:pt idx="28">
                  <c:v>63742.236008888911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AE-4DFE-BAB2-4FE171C5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842208"/>
        <c:axId val="6378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'EU Defence vs Oil'!$B$12:$B$13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'EU Defence vs Oil'!$B$14:$B$667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 formatCode="0.00">
                        <c:v>44.5</c:v>
                      </c:pt>
                      <c:pt idx="1">
                        <c:v>46.070999999999998</c:v>
                      </c:pt>
                      <c:pt idx="2">
                        <c:v>45.92</c:v>
                      </c:pt>
                      <c:pt idx="3">
                        <c:v>45.886000000000003</c:v>
                      </c:pt>
                      <c:pt idx="4">
                        <c:v>46.996000000000002</c:v>
                      </c:pt>
                      <c:pt idx="5">
                        <c:v>46.935000000000002</c:v>
                      </c:pt>
                      <c:pt idx="6">
                        <c:v>46.104999999999997</c:v>
                      </c:pt>
                      <c:pt idx="7">
                        <c:v>46.1</c:v>
                      </c:pt>
                      <c:pt idx="8">
                        <c:v>46.697000000000003</c:v>
                      </c:pt>
                      <c:pt idx="9">
                        <c:v>46.832000000000001</c:v>
                      </c:pt>
                      <c:pt idx="10">
                        <c:v>47.168999999999997</c:v>
                      </c:pt>
                      <c:pt idx="11">
                        <c:v>46.902000000000001</c:v>
                      </c:pt>
                      <c:pt idx="12">
                        <c:v>48.610999999999997</c:v>
                      </c:pt>
                      <c:pt idx="13">
                        <c:v>50.231000000000002</c:v>
                      </c:pt>
                      <c:pt idx="14">
                        <c:v>50.671999999999997</c:v>
                      </c:pt>
                      <c:pt idx="15">
                        <c:v>47.665999999999997</c:v>
                      </c:pt>
                      <c:pt idx="16">
                        <c:v>47.408999999999999</c:v>
                      </c:pt>
                      <c:pt idx="17">
                        <c:v>48.587000000000003</c:v>
                      </c:pt>
                      <c:pt idx="18">
                        <c:v>47.418999999999997</c:v>
                      </c:pt>
                      <c:pt idx="19">
                        <c:v>46.823999999999998</c:v>
                      </c:pt>
                      <c:pt idx="20">
                        <c:v>46.738999999999997</c:v>
                      </c:pt>
                      <c:pt idx="21">
                        <c:v>46.947000000000003</c:v>
                      </c:pt>
                      <c:pt idx="22">
                        <c:v>46.313000000000002</c:v>
                      </c:pt>
                      <c:pt idx="23">
                        <c:v>45.597000000000001</c:v>
                      </c:pt>
                      <c:pt idx="24">
                        <c:v>45.210999999999999</c:v>
                      </c:pt>
                      <c:pt idx="25">
                        <c:v>43.238</c:v>
                      </c:pt>
                      <c:pt idx="26">
                        <c:v>44.523000000000003</c:v>
                      </c:pt>
                      <c:pt idx="27">
                        <c:v>45.018000000000001</c:v>
                      </c:pt>
                      <c:pt idx="28">
                        <c:v>44.590519999999998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AE-4DFE-BAB2-4FE171C548F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Oil'!$C$14:$C$667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-12888.483999999986</c:v>
                      </c:pt>
                      <c:pt idx="2">
                        <c:v>-11649.680000000015</c:v>
                      </c:pt>
                      <c:pt idx="3">
                        <c:v>-11370.744000000024</c:v>
                      </c:pt>
                      <c:pt idx="4">
                        <c:v>-20477.184000000019</c:v>
                      </c:pt>
                      <c:pt idx="5">
                        <c:v>-19976.74000000002</c:v>
                      </c:pt>
                      <c:pt idx="6">
                        <c:v>-13167.419999999976</c:v>
                      </c:pt>
                      <c:pt idx="7">
                        <c:v>-13126.400000000012</c:v>
                      </c:pt>
                      <c:pt idx="8">
                        <c:v>-18024.188000000024</c:v>
                      </c:pt>
                      <c:pt idx="9">
                        <c:v>-19131.728000000006</c:v>
                      </c:pt>
                      <c:pt idx="10">
                        <c:v>-21896.475999999977</c:v>
                      </c:pt>
                      <c:pt idx="11">
                        <c:v>-19706.008000000013</c:v>
                      </c:pt>
                      <c:pt idx="12">
                        <c:v>-33726.643999999978</c:v>
                      </c:pt>
                      <c:pt idx="13">
                        <c:v>-47017.124000000018</c:v>
                      </c:pt>
                      <c:pt idx="14">
                        <c:v>-50635.087999999982</c:v>
                      </c:pt>
                      <c:pt idx="15">
                        <c:v>-25973.863999999976</c:v>
                      </c:pt>
                      <c:pt idx="16">
                        <c:v>-23865.435999999994</c:v>
                      </c:pt>
                      <c:pt idx="17">
                        <c:v>-33529.748000000029</c:v>
                      </c:pt>
                      <c:pt idx="18">
                        <c:v>-23947.475999999977</c:v>
                      </c:pt>
                      <c:pt idx="19">
                        <c:v>-19066.095999999987</c:v>
                      </c:pt>
                      <c:pt idx="20">
                        <c:v>-18368.755999999979</c:v>
                      </c:pt>
                      <c:pt idx="21">
                        <c:v>-20075.188000000027</c:v>
                      </c:pt>
                      <c:pt idx="22">
                        <c:v>-14873.852000000023</c:v>
                      </c:pt>
                      <c:pt idx="23">
                        <c:v>-8999.7880000000114</c:v>
                      </c:pt>
                      <c:pt idx="24">
                        <c:v>-5833.043999999989</c:v>
                      </c:pt>
                      <c:pt idx="25">
                        <c:v>10353.448000000006</c:v>
                      </c:pt>
                      <c:pt idx="26">
                        <c:v>-188.69200000002658</c:v>
                      </c:pt>
                      <c:pt idx="27">
                        <c:v>-4249.6720000000059</c:v>
                      </c:pt>
                      <c:pt idx="28">
                        <c:v>-742.62607999998318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AE-4DFE-BAB2-4FE171C548F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Oil'!$D$14:$D$667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1944.4444444444443</c:v>
                      </c:pt>
                      <c:pt idx="2">
                        <c:v>3888.8888888888887</c:v>
                      </c:pt>
                      <c:pt idx="3">
                        <c:v>9722.2222222222226</c:v>
                      </c:pt>
                      <c:pt idx="4">
                        <c:v>11666.66666666667</c:v>
                      </c:pt>
                      <c:pt idx="5">
                        <c:v>13611.111111111113</c:v>
                      </c:pt>
                      <c:pt idx="6">
                        <c:v>15555.555555555555</c:v>
                      </c:pt>
                      <c:pt idx="7">
                        <c:v>17500</c:v>
                      </c:pt>
                      <c:pt idx="8">
                        <c:v>23333.333333333339</c:v>
                      </c:pt>
                      <c:pt idx="9">
                        <c:v>25277.777777777781</c:v>
                      </c:pt>
                      <c:pt idx="10">
                        <c:v>27222.222222222226</c:v>
                      </c:pt>
                      <c:pt idx="11">
                        <c:v>29166.666666666668</c:v>
                      </c:pt>
                      <c:pt idx="12">
                        <c:v>31111.111111111109</c:v>
                      </c:pt>
                      <c:pt idx="13">
                        <c:v>36944.444444444445</c:v>
                      </c:pt>
                      <c:pt idx="14">
                        <c:v>38888.888888888891</c:v>
                      </c:pt>
                      <c:pt idx="15">
                        <c:v>40833.333333333336</c:v>
                      </c:pt>
                      <c:pt idx="16">
                        <c:v>42777.777777777781</c:v>
                      </c:pt>
                      <c:pt idx="17">
                        <c:v>44722.222222222226</c:v>
                      </c:pt>
                      <c:pt idx="18">
                        <c:v>50555.555555555562</c:v>
                      </c:pt>
                      <c:pt idx="19">
                        <c:v>52500.000000000007</c:v>
                      </c:pt>
                      <c:pt idx="20">
                        <c:v>54444.444444444453</c:v>
                      </c:pt>
                      <c:pt idx="21">
                        <c:v>56388.888888888898</c:v>
                      </c:pt>
                      <c:pt idx="22">
                        <c:v>58333.333333333336</c:v>
                      </c:pt>
                      <c:pt idx="23">
                        <c:v>64166.666666666664</c:v>
                      </c:pt>
                      <c:pt idx="24">
                        <c:v>66111.111111111124</c:v>
                      </c:pt>
                      <c:pt idx="25">
                        <c:v>68055.555555555562</c:v>
                      </c:pt>
                      <c:pt idx="26">
                        <c:v>70000</c:v>
                      </c:pt>
                      <c:pt idx="27">
                        <c:v>71944.444444444453</c:v>
                      </c:pt>
                      <c:pt idx="28">
                        <c:v>73888.888888888891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AE-4DFE-BAB2-4FE171C548F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Oil'!$E$14:$E$667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>
                        <c:v>34</c:v>
                      </c:pt>
                      <c:pt idx="1">
                        <c:v>35.453000000000003</c:v>
                      </c:pt>
                      <c:pt idx="2">
                        <c:v>35.406999999999996</c:v>
                      </c:pt>
                      <c:pt idx="3">
                        <c:v>35.353000000000002</c:v>
                      </c:pt>
                      <c:pt idx="4">
                        <c:v>35.423000000000002</c:v>
                      </c:pt>
                      <c:pt idx="5">
                        <c:v>34.911999999999999</c:v>
                      </c:pt>
                      <c:pt idx="6">
                        <c:v>33.39</c:v>
                      </c:pt>
                      <c:pt idx="7">
                        <c:v>33.387</c:v>
                      </c:pt>
                      <c:pt idx="8">
                        <c:v>34.415999999999997</c:v>
                      </c:pt>
                      <c:pt idx="9">
                        <c:v>34.781999999999996</c:v>
                      </c:pt>
                      <c:pt idx="10">
                        <c:v>35.098999999999997</c:v>
                      </c:pt>
                      <c:pt idx="11">
                        <c:v>34.442</c:v>
                      </c:pt>
                      <c:pt idx="12">
                        <c:v>34.442</c:v>
                      </c:pt>
                      <c:pt idx="13">
                        <c:v>36.572000000000003</c:v>
                      </c:pt>
                      <c:pt idx="14">
                        <c:v>37.72</c:v>
                      </c:pt>
                      <c:pt idx="15">
                        <c:v>35.18</c:v>
                      </c:pt>
                      <c:pt idx="16">
                        <c:v>35.090000000000003</c:v>
                      </c:pt>
                      <c:pt idx="17">
                        <c:v>35.686999999999998</c:v>
                      </c:pt>
                      <c:pt idx="18">
                        <c:v>34.273000000000003</c:v>
                      </c:pt>
                      <c:pt idx="19">
                        <c:v>34.064</c:v>
                      </c:pt>
                      <c:pt idx="20">
                        <c:v>33.892000000000003</c:v>
                      </c:pt>
                      <c:pt idx="21">
                        <c:v>34.267000000000003</c:v>
                      </c:pt>
                      <c:pt idx="22">
                        <c:v>33.981999999999999</c:v>
                      </c:pt>
                      <c:pt idx="23">
                        <c:v>32.850999999999999</c:v>
                      </c:pt>
                      <c:pt idx="24">
                        <c:v>32.231999999999999</c:v>
                      </c:pt>
                      <c:pt idx="25">
                        <c:v>32.119</c:v>
                      </c:pt>
                      <c:pt idx="26">
                        <c:v>32.652999999999999</c:v>
                      </c:pt>
                      <c:pt idx="27">
                        <c:v>32.923000000000002</c:v>
                      </c:pt>
                      <c:pt idx="28">
                        <c:v>32.613300000000002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AE-4DFE-BAB2-4FE171C548F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Oil'!$F$12:$F$13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Oil'!$F$14:$F$667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-11763.488000000023</c:v>
                      </c:pt>
                      <c:pt idx="2">
                        <c:v>-11391.071999999971</c:v>
                      </c:pt>
                      <c:pt idx="3">
                        <c:v>-10953.888000000012</c:v>
                      </c:pt>
                      <c:pt idx="4">
                        <c:v>-11520.608000000013</c:v>
                      </c:pt>
                      <c:pt idx="5">
                        <c:v>-7383.5519999999924</c:v>
                      </c:pt>
                      <c:pt idx="6">
                        <c:v>4938.5599999999959</c:v>
                      </c:pt>
                      <c:pt idx="7">
                        <c:v>4962.8479999999963</c:v>
                      </c:pt>
                      <c:pt idx="8">
                        <c:v>-3367.9359999999742</c:v>
                      </c:pt>
                      <c:pt idx="9">
                        <c:v>-6331.071999999971</c:v>
                      </c:pt>
                      <c:pt idx="10">
                        <c:v>-8897.5039999999735</c:v>
                      </c:pt>
                      <c:pt idx="11">
                        <c:v>-3578.4320000000012</c:v>
                      </c:pt>
                      <c:pt idx="12">
                        <c:v>-3578.4320000000012</c:v>
                      </c:pt>
                      <c:pt idx="13">
                        <c:v>-20822.912000000022</c:v>
                      </c:pt>
                      <c:pt idx="14">
                        <c:v>-30117.119999999988</c:v>
                      </c:pt>
                      <c:pt idx="15">
                        <c:v>-9553.279999999997</c:v>
                      </c:pt>
                      <c:pt idx="16">
                        <c:v>-8824.6400000000285</c:v>
                      </c:pt>
                      <c:pt idx="17">
                        <c:v>-13657.951999999979</c:v>
                      </c:pt>
                      <c:pt idx="18">
                        <c:v>-2210.208000000026</c:v>
                      </c:pt>
                      <c:pt idx="19">
                        <c:v>-518.14400000000046</c:v>
                      </c:pt>
                      <c:pt idx="20">
                        <c:v>874.36799999997561</c:v>
                      </c:pt>
                      <c:pt idx="21">
                        <c:v>-2161.6320000000246</c:v>
                      </c:pt>
                      <c:pt idx="22">
                        <c:v>145.72800000000552</c:v>
                      </c:pt>
                      <c:pt idx="23">
                        <c:v>9302.3040000000074</c:v>
                      </c:pt>
                      <c:pt idx="24">
                        <c:v>14313.728000000005</c:v>
                      </c:pt>
                      <c:pt idx="25">
                        <c:v>15228.576000000001</c:v>
                      </c:pt>
                      <c:pt idx="26">
                        <c:v>10905.312000000009</c:v>
                      </c:pt>
                      <c:pt idx="27">
                        <c:v>8719.3919999999853</c:v>
                      </c:pt>
                      <c:pt idx="28">
                        <c:v>11226.723199999979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AE-4DFE-BAB2-4FE171C548F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Oil'!$G$12:$G$13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Oil'!$G$14:$G$667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444.44444444444446</c:v>
                      </c:pt>
                      <c:pt idx="2">
                        <c:v>888.88888888888891</c:v>
                      </c:pt>
                      <c:pt idx="3">
                        <c:v>2222.2222222222222</c:v>
                      </c:pt>
                      <c:pt idx="4">
                        <c:v>2666.6666666666665</c:v>
                      </c:pt>
                      <c:pt idx="5">
                        <c:v>3111.1111111111113</c:v>
                      </c:pt>
                      <c:pt idx="6">
                        <c:v>3555.5555555555557</c:v>
                      </c:pt>
                      <c:pt idx="7">
                        <c:v>4000</c:v>
                      </c:pt>
                      <c:pt idx="8">
                        <c:v>5333.333333333333</c:v>
                      </c:pt>
                      <c:pt idx="9">
                        <c:v>5777.7777777777783</c:v>
                      </c:pt>
                      <c:pt idx="10">
                        <c:v>6222.2222222222226</c:v>
                      </c:pt>
                      <c:pt idx="11">
                        <c:v>6666.6666666666661</c:v>
                      </c:pt>
                      <c:pt idx="12">
                        <c:v>7111.1111111111113</c:v>
                      </c:pt>
                      <c:pt idx="13">
                        <c:v>8444.4444444444453</c:v>
                      </c:pt>
                      <c:pt idx="14">
                        <c:v>8888.8888888888887</c:v>
                      </c:pt>
                      <c:pt idx="15">
                        <c:v>9333.3333333333321</c:v>
                      </c:pt>
                      <c:pt idx="16">
                        <c:v>9777.7777777777774</c:v>
                      </c:pt>
                      <c:pt idx="17">
                        <c:v>10222.222222222223</c:v>
                      </c:pt>
                      <c:pt idx="18">
                        <c:v>11555.555555555557</c:v>
                      </c:pt>
                      <c:pt idx="19">
                        <c:v>12000</c:v>
                      </c:pt>
                      <c:pt idx="20">
                        <c:v>12444.444444444445</c:v>
                      </c:pt>
                      <c:pt idx="21">
                        <c:v>12888.888888888887</c:v>
                      </c:pt>
                      <c:pt idx="22">
                        <c:v>13333.333333333332</c:v>
                      </c:pt>
                      <c:pt idx="23">
                        <c:v>14666.666666666668</c:v>
                      </c:pt>
                      <c:pt idx="24">
                        <c:v>15111.111111111111</c:v>
                      </c:pt>
                      <c:pt idx="25">
                        <c:v>15555.555555555557</c:v>
                      </c:pt>
                      <c:pt idx="26">
                        <c:v>16000</c:v>
                      </c:pt>
                      <c:pt idx="27">
                        <c:v>16444.444444444445</c:v>
                      </c:pt>
                      <c:pt idx="28">
                        <c:v>16888.888888888891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AE-4DFE-BAB2-4FE171C548F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Oil'!$H$14:$H$667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>
                        <c:v>51</c:v>
                      </c:pt>
                      <c:pt idx="1">
                        <c:v>49.83</c:v>
                      </c:pt>
                      <c:pt idx="2">
                        <c:v>49.52</c:v>
                      </c:pt>
                      <c:pt idx="3">
                        <c:v>48.94</c:v>
                      </c:pt>
                      <c:pt idx="4">
                        <c:v>49.445</c:v>
                      </c:pt>
                      <c:pt idx="5">
                        <c:v>49.313000000000002</c:v>
                      </c:pt>
                      <c:pt idx="6">
                        <c:v>49.113999999999997</c:v>
                      </c:pt>
                      <c:pt idx="7">
                        <c:v>47.597000000000001</c:v>
                      </c:pt>
                      <c:pt idx="8">
                        <c:v>49.274000000000001</c:v>
                      </c:pt>
                      <c:pt idx="9">
                        <c:v>49.777999999999999</c:v>
                      </c:pt>
                      <c:pt idx="10">
                        <c:v>49.825000000000003</c:v>
                      </c:pt>
                      <c:pt idx="11">
                        <c:v>50.210999999999999</c:v>
                      </c:pt>
                      <c:pt idx="12">
                        <c:v>50.311</c:v>
                      </c:pt>
                      <c:pt idx="13">
                        <c:v>51.667000000000002</c:v>
                      </c:pt>
                      <c:pt idx="14">
                        <c:v>53.13</c:v>
                      </c:pt>
                      <c:pt idx="15">
                        <c:v>50.527999999999999</c:v>
                      </c:pt>
                      <c:pt idx="16">
                        <c:v>50.088999999999999</c:v>
                      </c:pt>
                      <c:pt idx="17">
                        <c:v>51.423000000000002</c:v>
                      </c:pt>
                      <c:pt idx="18">
                        <c:v>50.655999999999999</c:v>
                      </c:pt>
                      <c:pt idx="19">
                        <c:v>49.837000000000003</c:v>
                      </c:pt>
                      <c:pt idx="20">
                        <c:v>50.043999999999997</c:v>
                      </c:pt>
                      <c:pt idx="21">
                        <c:v>49.984000000000002</c:v>
                      </c:pt>
                      <c:pt idx="22">
                        <c:v>49.29</c:v>
                      </c:pt>
                      <c:pt idx="23">
                        <c:v>48.558999999999997</c:v>
                      </c:pt>
                      <c:pt idx="24">
                        <c:v>47.664999999999999</c:v>
                      </c:pt>
                      <c:pt idx="25">
                        <c:v>48.319000000000003</c:v>
                      </c:pt>
                      <c:pt idx="26">
                        <c:v>48.823999999999998</c:v>
                      </c:pt>
                      <c:pt idx="27">
                        <c:v>49.536000000000001</c:v>
                      </c:pt>
                      <c:pt idx="28">
                        <c:v>50.109540000000003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BAE-4DFE-BAB2-4FE171C548F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Oil'!$I$12:$I$13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Oil'!$I$14:$I$667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14625.000000000022</c:v>
                      </c:pt>
                      <c:pt idx="2">
                        <c:v>18499.99999999996</c:v>
                      </c:pt>
                      <c:pt idx="3">
                        <c:v>25750.000000000029</c:v>
                      </c:pt>
                      <c:pt idx="4">
                        <c:v>19437.5</c:v>
                      </c:pt>
                      <c:pt idx="5">
                        <c:v>21087.499999999971</c:v>
                      </c:pt>
                      <c:pt idx="6">
                        <c:v>23575.000000000033</c:v>
                      </c:pt>
                      <c:pt idx="7">
                        <c:v>42537.499999999985</c:v>
                      </c:pt>
                      <c:pt idx="8">
                        <c:v>21574.999999999989</c:v>
                      </c:pt>
                      <c:pt idx="9">
                        <c:v>15275.000000000016</c:v>
                      </c:pt>
                      <c:pt idx="10">
                        <c:v>14687.499999999965</c:v>
                      </c:pt>
                      <c:pt idx="11">
                        <c:v>9862.5000000000182</c:v>
                      </c:pt>
                      <c:pt idx="12">
                        <c:v>8612.5</c:v>
                      </c:pt>
                      <c:pt idx="13">
                        <c:v>-8337.50000000002</c:v>
                      </c:pt>
                      <c:pt idx="14">
                        <c:v>-26625.000000000033</c:v>
                      </c:pt>
                      <c:pt idx="15">
                        <c:v>5900.0000000000164</c:v>
                      </c:pt>
                      <c:pt idx="16">
                        <c:v>11387.500000000018</c:v>
                      </c:pt>
                      <c:pt idx="17">
                        <c:v>-5287.5000000000227</c:v>
                      </c:pt>
                      <c:pt idx="18">
                        <c:v>4300.0000000000155</c:v>
                      </c:pt>
                      <c:pt idx="19">
                        <c:v>14537.499999999958</c:v>
                      </c:pt>
                      <c:pt idx="20">
                        <c:v>11950.00000000004</c:v>
                      </c:pt>
                      <c:pt idx="21">
                        <c:v>12699.999999999978</c:v>
                      </c:pt>
                      <c:pt idx="22">
                        <c:v>21375.000000000011</c:v>
                      </c:pt>
                      <c:pt idx="23">
                        <c:v>30512.500000000033</c:v>
                      </c:pt>
                      <c:pt idx="24">
                        <c:v>41687.500000000007</c:v>
                      </c:pt>
                      <c:pt idx="25">
                        <c:v>33512.499999999971</c:v>
                      </c:pt>
                      <c:pt idx="26">
                        <c:v>27200.000000000022</c:v>
                      </c:pt>
                      <c:pt idx="27">
                        <c:v>18299.999999999985</c:v>
                      </c:pt>
                      <c:pt idx="28">
                        <c:v>11130.749999999967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AE-4DFE-BAB2-4FE171C548F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Oil'!$J$12:$J$13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 Defence vs Oil'!$J$14:$J$667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25694.444444444445</c:v>
                      </c:pt>
                      <c:pt idx="28">
                        <c:v>26388.888888888891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AE-4DFE-BAB2-4FE171C548F9}"/>
                  </c:ext>
                </c:extLst>
              </c15:ser>
            </c15:filteredLineSeries>
          </c:ext>
        </c:extLst>
      </c:lineChart>
      <c:dateAx>
        <c:axId val="637842208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42688"/>
        <c:crosses val="autoZero"/>
        <c:auto val="1"/>
        <c:lblOffset val="100"/>
        <c:baseTimeUnit val="days"/>
      </c:dateAx>
      <c:valAx>
        <c:axId val="637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'EU Insurance CDS RV'!$H$12:$H$13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 Insurance CDS RV'!$A$14:$A$250</c:f>
              <c:strCache>
                <c:ptCount val="28"/>
                <c:pt idx="0">
                  <c:v>09/25/2025 15:00</c:v>
                </c:pt>
                <c:pt idx="1">
                  <c:v>09/26/2025 15:00</c:v>
                </c:pt>
                <c:pt idx="2">
                  <c:v>09/29/2025 15:00</c:v>
                </c:pt>
                <c:pt idx="3">
                  <c:v>09/30/2025 15:00</c:v>
                </c:pt>
                <c:pt idx="4">
                  <c:v>10/01/2025 15:00</c:v>
                </c:pt>
                <c:pt idx="5">
                  <c:v>10/02/2025 15:00</c:v>
                </c:pt>
                <c:pt idx="6">
                  <c:v>10/03/2025 15:00</c:v>
                </c:pt>
                <c:pt idx="7">
                  <c:v>10/06/2025 15:00</c:v>
                </c:pt>
                <c:pt idx="8">
                  <c:v>10/07/2025 15:00</c:v>
                </c:pt>
                <c:pt idx="9">
                  <c:v>10/08/2025 15:00</c:v>
                </c:pt>
                <c:pt idx="10">
                  <c:v>10/09/2025 15:00</c:v>
                </c:pt>
                <c:pt idx="11">
                  <c:v>10/10/2025 15:00</c:v>
                </c:pt>
                <c:pt idx="12">
                  <c:v>10/13/2025 15:00</c:v>
                </c:pt>
                <c:pt idx="13">
                  <c:v>10/14/2025 15:00</c:v>
                </c:pt>
                <c:pt idx="14">
                  <c:v>10/15/2025 15:00</c:v>
                </c:pt>
                <c:pt idx="15">
                  <c:v>10/16/2025 15:00</c:v>
                </c:pt>
                <c:pt idx="16">
                  <c:v>10/17/2025 15:00</c:v>
                </c:pt>
                <c:pt idx="17">
                  <c:v>10/20/2025 15:00</c:v>
                </c:pt>
                <c:pt idx="18">
                  <c:v>10/21/2025 15:00</c:v>
                </c:pt>
                <c:pt idx="19">
                  <c:v>10/22/2025 15:00</c:v>
                </c:pt>
                <c:pt idx="20">
                  <c:v>10/23/2025 15:00</c:v>
                </c:pt>
                <c:pt idx="21">
                  <c:v>10/24/2025 15:00</c:v>
                </c:pt>
                <c:pt idx="22">
                  <c:v>10/27/2025 15:00</c:v>
                </c:pt>
                <c:pt idx="23">
                  <c:v>10/28/2025 15:00</c:v>
                </c:pt>
                <c:pt idx="24">
                  <c:v>10/29/2025 15:00</c:v>
                </c:pt>
                <c:pt idx="25">
                  <c:v>10/30/2025 15:00</c:v>
                </c:pt>
                <c:pt idx="26">
                  <c:v>10/31/2025 15:00</c:v>
                </c:pt>
                <c:pt idx="27">
                  <c:v>10/31/2025 17:18</c:v>
                </c:pt>
              </c:strCache>
            </c:strRef>
          </c:cat>
          <c:val>
            <c:numRef>
              <c:f>'EU Insurance CDS RV'!$H$14:$H$250</c:f>
              <c:numCache>
                <c:formatCode>_("$"* #,##0_);_("$"* \(#,##0\);_("$"* "-"??_);_(@_)</c:formatCode>
                <c:ptCount val="237"/>
                <c:pt idx="0">
                  <c:v>0</c:v>
                </c:pt>
                <c:pt idx="1">
                  <c:v>-6165.1582222222023</c:v>
                </c:pt>
                <c:pt idx="2">
                  <c:v>-3827.7808888889067</c:v>
                </c:pt>
                <c:pt idx="3">
                  <c:v>1521.9848888889455</c:v>
                </c:pt>
                <c:pt idx="4">
                  <c:v>3248.1346666666204</c:v>
                </c:pt>
                <c:pt idx="5">
                  <c:v>1703.8324444444233</c:v>
                </c:pt>
                <c:pt idx="6">
                  <c:v>4203.9702222221968</c:v>
                </c:pt>
                <c:pt idx="7">
                  <c:v>3757.0515555555176</c:v>
                </c:pt>
                <c:pt idx="8">
                  <c:v>2646.5653333333194</c:v>
                </c:pt>
                <c:pt idx="9">
                  <c:v>1324.447111111047</c:v>
                </c:pt>
                <c:pt idx="10">
                  <c:v>-4186.8551111111228</c:v>
                </c:pt>
                <c:pt idx="11">
                  <c:v>4334.8866666667363</c:v>
                </c:pt>
                <c:pt idx="12">
                  <c:v>13551.30000000001</c:v>
                </c:pt>
                <c:pt idx="13">
                  <c:v>6398.55377777781</c:v>
                </c:pt>
                <c:pt idx="14">
                  <c:v>855.32355555550021</c:v>
                </c:pt>
                <c:pt idx="15">
                  <c:v>289.92933333334804</c:v>
                </c:pt>
                <c:pt idx="16">
                  <c:v>4495.8031111111195</c:v>
                </c:pt>
                <c:pt idx="17">
                  <c:v>11291.164444444483</c:v>
                </c:pt>
                <c:pt idx="18">
                  <c:v>2969.4102222222828</c:v>
                </c:pt>
                <c:pt idx="19">
                  <c:v>2019.9600000000173</c:v>
                </c:pt>
                <c:pt idx="20">
                  <c:v>2784.2297777778076</c:v>
                </c:pt>
                <c:pt idx="21">
                  <c:v>2745.5635555555491</c:v>
                </c:pt>
                <c:pt idx="22">
                  <c:v>-2237.0671111111078</c:v>
                </c:pt>
                <c:pt idx="23">
                  <c:v>-2606.0413333333963</c:v>
                </c:pt>
                <c:pt idx="24">
                  <c:v>2770.7844444443981</c:v>
                </c:pt>
                <c:pt idx="25">
                  <c:v>1605.1982222221886</c:v>
                </c:pt>
                <c:pt idx="26">
                  <c:v>662.24000000000888</c:v>
                </c:pt>
                <c:pt idx="27">
                  <c:v>9790.7816577777194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1-4188-B814-700DA9B6B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17:18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621-4188-B814-700DA9B6B69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621-4188-B814-700DA9B6B69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21-4188-B814-700DA9B6B69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621-4188-B814-700DA9B6B69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621-4188-B814-700DA9B6B69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621-4188-B814-700DA9B6B69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Insurance CDS RV'!$A$14:$A$250</c15:sqref>
                        </c15:formulaRef>
                      </c:ext>
                    </c:extLst>
                    <c:strCache>
                      <c:ptCount val="28"/>
                      <c:pt idx="0">
                        <c:v>09/25/2025 15:00</c:v>
                      </c:pt>
                      <c:pt idx="1">
                        <c:v>09/26/2025 15:00</c:v>
                      </c:pt>
                      <c:pt idx="2">
                        <c:v>09/29/2025 15:00</c:v>
                      </c:pt>
                      <c:pt idx="3">
                        <c:v>09/30/2025 15:00</c:v>
                      </c:pt>
                      <c:pt idx="4">
                        <c:v>10/01/2025 15:00</c:v>
                      </c:pt>
                      <c:pt idx="5">
                        <c:v>10/02/2025 15:00</c:v>
                      </c:pt>
                      <c:pt idx="6">
                        <c:v>10/03/2025 15:00</c:v>
                      </c:pt>
                      <c:pt idx="7">
                        <c:v>10/06/2025 15:00</c:v>
                      </c:pt>
                      <c:pt idx="8">
                        <c:v>10/07/2025 15:00</c:v>
                      </c:pt>
                      <c:pt idx="9">
                        <c:v>10/08/2025 15:00</c:v>
                      </c:pt>
                      <c:pt idx="10">
                        <c:v>10/09/2025 15:00</c:v>
                      </c:pt>
                      <c:pt idx="11">
                        <c:v>10/10/2025 15:00</c:v>
                      </c:pt>
                      <c:pt idx="12">
                        <c:v>10/13/2025 15:00</c:v>
                      </c:pt>
                      <c:pt idx="13">
                        <c:v>10/14/2025 15:00</c:v>
                      </c:pt>
                      <c:pt idx="14">
                        <c:v>10/15/2025 15:00</c:v>
                      </c:pt>
                      <c:pt idx="15">
                        <c:v>10/16/2025 15:00</c:v>
                      </c:pt>
                      <c:pt idx="16">
                        <c:v>10/17/2025 15:00</c:v>
                      </c:pt>
                      <c:pt idx="17">
                        <c:v>10/20/2025 15:00</c:v>
                      </c:pt>
                      <c:pt idx="18">
                        <c:v>10/21/2025 15:00</c:v>
                      </c:pt>
                      <c:pt idx="19">
                        <c:v>10/22/2025 15:00</c:v>
                      </c:pt>
                      <c:pt idx="20">
                        <c:v>10/23/2025 15:00</c:v>
                      </c:pt>
                      <c:pt idx="21">
                        <c:v>10/24/2025 15:00</c:v>
                      </c:pt>
                      <c:pt idx="22">
                        <c:v>10/27/2025 15:00</c:v>
                      </c:pt>
                      <c:pt idx="23">
                        <c:v>10/28/2025 15:00</c:v>
                      </c:pt>
                      <c:pt idx="24">
                        <c:v>10/29/2025 15:00</c:v>
                      </c:pt>
                      <c:pt idx="25">
                        <c:v>10/30/2025 15:00</c:v>
                      </c:pt>
                      <c:pt idx="26">
                        <c:v>10/31/2025 15:00</c:v>
                      </c:pt>
                      <c:pt idx="27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621-4188-B814-700DA9B6B696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Barclays!$H$12:$H$13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Barclays!$A$14:$A$250</c:f>
              <c:strCache>
                <c:ptCount val="23"/>
                <c:pt idx="0">
                  <c:v>09/30/2025 15:00</c:v>
                </c:pt>
                <c:pt idx="1">
                  <c:v>10/01/2025 15:00</c:v>
                </c:pt>
                <c:pt idx="2">
                  <c:v>10/02/2025 15:00</c:v>
                </c:pt>
                <c:pt idx="3">
                  <c:v>10/03/2025 15:00</c:v>
                </c:pt>
                <c:pt idx="4">
                  <c:v>10/06/2025 15:00</c:v>
                </c:pt>
                <c:pt idx="5">
                  <c:v>10/07/2025 15:00</c:v>
                </c:pt>
                <c:pt idx="6">
                  <c:v>10/08/2025 15:00</c:v>
                </c:pt>
                <c:pt idx="7">
                  <c:v>10/09/2025 15:00</c:v>
                </c:pt>
                <c:pt idx="8">
                  <c:v>10/14/2025 15:00</c:v>
                </c:pt>
                <c:pt idx="9">
                  <c:v>10/15/2025 15:00</c:v>
                </c:pt>
                <c:pt idx="10">
                  <c:v>10/16/2025 15:00</c:v>
                </c:pt>
                <c:pt idx="11">
                  <c:v>10/17/2025 15:00</c:v>
                </c:pt>
                <c:pt idx="12">
                  <c:v>10/20/2025 15:00</c:v>
                </c:pt>
                <c:pt idx="13">
                  <c:v>10/21/2025 15:00</c:v>
                </c:pt>
                <c:pt idx="14">
                  <c:v>10/22/2025 15:00</c:v>
                </c:pt>
                <c:pt idx="15">
                  <c:v>10/23/2025 15:00</c:v>
                </c:pt>
                <c:pt idx="16">
                  <c:v>10/24/2025 15:00</c:v>
                </c:pt>
                <c:pt idx="17">
                  <c:v>10/27/2025 15:00</c:v>
                </c:pt>
                <c:pt idx="18">
                  <c:v>10/28/2025 15:00</c:v>
                </c:pt>
                <c:pt idx="19">
                  <c:v>10/29/2025 15:00</c:v>
                </c:pt>
                <c:pt idx="20">
                  <c:v>10/30/2025 15:00</c:v>
                </c:pt>
                <c:pt idx="21">
                  <c:v>10/31/2025 15:00</c:v>
                </c:pt>
                <c:pt idx="22">
                  <c:v>10/31/2025 17:18</c:v>
                </c:pt>
              </c:strCache>
            </c:strRef>
          </c:cat>
          <c:val>
            <c:numRef>
              <c:f>Barclays!$H$14:$H$250</c:f>
              <c:numCache>
                <c:formatCode>_("$"* #,##0_);_("$"* \(#,##0\);_("$"* "-"??_);_(@_)</c:formatCode>
                <c:ptCount val="237"/>
                <c:pt idx="0" formatCode="_(&quot;$&quot;* #,##0.00_);_(&quot;$&quot;* \(#,##0.00\);_(&quot;$&quot;* &quot;-&quot;??_);_(@_)">
                  <c:v>0</c:v>
                </c:pt>
                <c:pt idx="1">
                  <c:v>-40714.599305555654</c:v>
                </c:pt>
                <c:pt idx="2">
                  <c:v>-44589.198611111329</c:v>
                </c:pt>
                <c:pt idx="3">
                  <c:v>-61343.797916665128</c:v>
                </c:pt>
                <c:pt idx="4">
                  <c:v>-38127.59583333406</c:v>
                </c:pt>
                <c:pt idx="5">
                  <c:v>-39482.195138888783</c:v>
                </c:pt>
                <c:pt idx="6">
                  <c:v>-44336.794444443171</c:v>
                </c:pt>
                <c:pt idx="7">
                  <c:v>-43051.393749998366</c:v>
                </c:pt>
                <c:pt idx="8">
                  <c:v>-13664.390277778683</c:v>
                </c:pt>
                <c:pt idx="9">
                  <c:v>-23858.989583334125</c:v>
                </c:pt>
                <c:pt idx="10">
                  <c:v>59186.411111111694</c:v>
                </c:pt>
                <c:pt idx="11">
                  <c:v>59091.811805555597</c:v>
                </c:pt>
                <c:pt idx="12">
                  <c:v>75688.013888888032</c:v>
                </c:pt>
                <c:pt idx="13">
                  <c:v>68433.414583333259</c:v>
                </c:pt>
                <c:pt idx="14">
                  <c:v>89778.81527777751</c:v>
                </c:pt>
                <c:pt idx="15">
                  <c:v>45864.215972221631</c:v>
                </c:pt>
                <c:pt idx="16">
                  <c:v>45329.616666665708</c:v>
                </c:pt>
                <c:pt idx="17">
                  <c:v>23905.818750000188</c:v>
                </c:pt>
                <c:pt idx="18">
                  <c:v>49451.219444444308</c:v>
                </c:pt>
                <c:pt idx="19">
                  <c:v>81856.620138889615</c:v>
                </c:pt>
                <c:pt idx="20">
                  <c:v>80042.020833334711</c:v>
                </c:pt>
                <c:pt idx="21">
                  <c:v>88347.421527777769</c:v>
                </c:pt>
                <c:pt idx="22">
                  <c:v>83592.822222221599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2-463F-B32C-7E853F1DF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17:18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9F2-463F-B32C-7E853F1DF89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9F2-463F-B32C-7E853F1DF89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F2-463F-B32C-7E853F1DF89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F2-463F-B32C-7E853F1DF89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9F2-463F-B32C-7E853F1DF89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9F2-463F-B32C-7E853F1DF89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Barclays!$A$14:$A$250</c15:sqref>
                        </c15:formulaRef>
                      </c:ext>
                    </c:extLst>
                    <c:strCache>
                      <c:ptCount val="23"/>
                      <c:pt idx="0">
                        <c:v>09/30/2025 15:00</c:v>
                      </c:pt>
                      <c:pt idx="1">
                        <c:v>10/01/2025 15:00</c:v>
                      </c:pt>
                      <c:pt idx="2">
                        <c:v>10/02/2025 15:00</c:v>
                      </c:pt>
                      <c:pt idx="3">
                        <c:v>10/03/2025 15:00</c:v>
                      </c:pt>
                      <c:pt idx="4">
                        <c:v>10/06/2025 15:00</c:v>
                      </c:pt>
                      <c:pt idx="5">
                        <c:v>10/07/2025 15:00</c:v>
                      </c:pt>
                      <c:pt idx="6">
                        <c:v>10/08/2025 15:00</c:v>
                      </c:pt>
                      <c:pt idx="7">
                        <c:v>10/09/2025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15:00</c:v>
                      </c:pt>
                      <c:pt idx="22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9F2-463F-B32C-7E853F1DF89D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'KSA RV'!$N$12:$N$13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'KSA RV'!$A$14:$A$250</c:f>
              <c:strCache>
                <c:ptCount val="22"/>
                <c:pt idx="0">
                  <c:v>10/01/2025 15:00</c:v>
                </c:pt>
                <c:pt idx="1">
                  <c:v>10/02/2025 15:00</c:v>
                </c:pt>
                <c:pt idx="2">
                  <c:v>10/03/2025 15:00</c:v>
                </c:pt>
                <c:pt idx="3">
                  <c:v>10/06/2025 15:00</c:v>
                </c:pt>
                <c:pt idx="4">
                  <c:v>10/07/2025 15:00</c:v>
                </c:pt>
                <c:pt idx="5">
                  <c:v>10/08/2025 15:00</c:v>
                </c:pt>
                <c:pt idx="6">
                  <c:v>10/09/2025 15:00</c:v>
                </c:pt>
                <c:pt idx="7">
                  <c:v>10/10/2025 15:00</c:v>
                </c:pt>
                <c:pt idx="8">
                  <c:v>10/14/2025 15:00</c:v>
                </c:pt>
                <c:pt idx="9">
                  <c:v>10/15/2025 15:00</c:v>
                </c:pt>
                <c:pt idx="10">
                  <c:v>10/16/2025 15:00</c:v>
                </c:pt>
                <c:pt idx="11">
                  <c:v>10/17/2025 15:00</c:v>
                </c:pt>
                <c:pt idx="12">
                  <c:v>10/20/2025 15:00</c:v>
                </c:pt>
                <c:pt idx="13">
                  <c:v>10/21/2025 15:00</c:v>
                </c:pt>
                <c:pt idx="14">
                  <c:v>10/22/2025 15:00</c:v>
                </c:pt>
                <c:pt idx="15">
                  <c:v>10/23/2025 15:00</c:v>
                </c:pt>
                <c:pt idx="16">
                  <c:v>10/24/2025 15:00</c:v>
                </c:pt>
                <c:pt idx="17">
                  <c:v>10/27/2025 15:00</c:v>
                </c:pt>
                <c:pt idx="18">
                  <c:v>10/28/2025 15:00</c:v>
                </c:pt>
                <c:pt idx="19">
                  <c:v>10/29/2025 15:00</c:v>
                </c:pt>
                <c:pt idx="20">
                  <c:v>10/30/2025 15:00</c:v>
                </c:pt>
                <c:pt idx="21">
                  <c:v>10/31/2025 17:18</c:v>
                </c:pt>
              </c:strCache>
            </c:strRef>
          </c:cat>
          <c:val>
            <c:numRef>
              <c:f>'KSA RV'!$N$14:$N$250</c:f>
              <c:numCache>
                <c:formatCode>_("$"* #,##0_);_("$"* \(#,##0\);_("$"* "-"??_);_(@_)</c:formatCode>
                <c:ptCount val="237"/>
                <c:pt idx="0">
                  <c:v>0</c:v>
                </c:pt>
                <c:pt idx="1">
                  <c:v>-33999.438363333589</c:v>
                </c:pt>
                <c:pt idx="2">
                  <c:v>-21872.876726667379</c:v>
                </c:pt>
                <c:pt idx="3">
                  <c:v>-18600.691816667229</c:v>
                </c:pt>
                <c:pt idx="4">
                  <c:v>-17319.130180001801</c:v>
                </c:pt>
                <c:pt idx="5">
                  <c:v>-2621.318543333357</c:v>
                </c:pt>
                <c:pt idx="6">
                  <c:v>-1704.7569066679584</c:v>
                </c:pt>
                <c:pt idx="7">
                  <c:v>-21558.195270002099</c:v>
                </c:pt>
                <c:pt idx="8">
                  <c:v>-13894.448723334845</c:v>
                </c:pt>
                <c:pt idx="9">
                  <c:v>-23517.887086668132</c:v>
                </c:pt>
                <c:pt idx="10">
                  <c:v>-32467.575450000637</c:v>
                </c:pt>
                <c:pt idx="11">
                  <c:v>-16834.763813335761</c:v>
                </c:pt>
                <c:pt idx="12">
                  <c:v>-556.32890333517753</c:v>
                </c:pt>
                <c:pt idx="13">
                  <c:v>15552.732733332554</c:v>
                </c:pt>
                <c:pt idx="14">
                  <c:v>17298.044369998373</c:v>
                </c:pt>
                <c:pt idx="15">
                  <c:v>10450.856006665303</c:v>
                </c:pt>
                <c:pt idx="16">
                  <c:v>17324.917643332756</c:v>
                </c:pt>
                <c:pt idx="17">
                  <c:v>29227.102553332756</c:v>
                </c:pt>
                <c:pt idx="18">
                  <c:v>15477.41418999967</c:v>
                </c:pt>
                <c:pt idx="19">
                  <c:v>38606.475826664973</c:v>
                </c:pt>
                <c:pt idx="20">
                  <c:v>21604.287463332927</c:v>
                </c:pt>
                <c:pt idx="21">
                  <c:v>-1835.0892633339663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F-452C-BF1C-8A115BECF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17:18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FAF-452C-BF1C-8A115BECFD3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FAF-452C-BF1C-8A115BECFD3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FAF-452C-BF1C-8A115BECFD3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FAF-452C-BF1C-8A115BECFD3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FAF-452C-BF1C-8A115BECFD3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FAF-452C-BF1C-8A115BECFD3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'KSA RV'!$A$14:$A$250</c15:sqref>
                        </c15:formulaRef>
                      </c:ext>
                    </c:extLst>
                    <c:strCache>
                      <c:ptCount val="22"/>
                      <c:pt idx="0">
                        <c:v>10/01/2025 15:00</c:v>
                      </c:pt>
                      <c:pt idx="1">
                        <c:v>10/02/2025 15:00</c:v>
                      </c:pt>
                      <c:pt idx="2">
                        <c:v>10/03/2025 15:00</c:v>
                      </c:pt>
                      <c:pt idx="3">
                        <c:v>10/06/2025 15:00</c:v>
                      </c:pt>
                      <c:pt idx="4">
                        <c:v>10/07/2025 15:00</c:v>
                      </c:pt>
                      <c:pt idx="5">
                        <c:v>10/08/2025 15:00</c:v>
                      </c:pt>
                      <c:pt idx="6">
                        <c:v>10/09/2025 15:00</c:v>
                      </c:pt>
                      <c:pt idx="7">
                        <c:v>10/10/2025 15:00</c:v>
                      </c:pt>
                      <c:pt idx="8">
                        <c:v>10/14/2025 15:00</c:v>
                      </c:pt>
                      <c:pt idx="9">
                        <c:v>10/15/2025 15:00</c:v>
                      </c:pt>
                      <c:pt idx="10">
                        <c:v>10/16/2025 15:00</c:v>
                      </c:pt>
                      <c:pt idx="11">
                        <c:v>10/17/2025 15:00</c:v>
                      </c:pt>
                      <c:pt idx="12">
                        <c:v>10/20/2025 15:00</c:v>
                      </c:pt>
                      <c:pt idx="13">
                        <c:v>10/21/2025 15:00</c:v>
                      </c:pt>
                      <c:pt idx="14">
                        <c:v>10/22/2025 15:00</c:v>
                      </c:pt>
                      <c:pt idx="15">
                        <c:v>10/23/2025 15:00</c:v>
                      </c:pt>
                      <c:pt idx="16">
                        <c:v>10/24/2025 15:00</c:v>
                      </c:pt>
                      <c:pt idx="17">
                        <c:v>10/27/2025 15:00</c:v>
                      </c:pt>
                      <c:pt idx="18">
                        <c:v>10/28/2025 15:00</c:v>
                      </c:pt>
                      <c:pt idx="19">
                        <c:v>10/29/2025 15:00</c:v>
                      </c:pt>
                      <c:pt idx="20">
                        <c:v>10/30/2025 15:00</c:v>
                      </c:pt>
                      <c:pt idx="21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FAF-452C-BF1C-8A115BECFD32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'EU Banks CDS RV'!$H$12:$H$13</c:f>
              <c:strCache>
                <c:ptCount val="2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 Banks CDS RV'!$A$14:$A$250</c:f>
              <c:strCache>
                <c:ptCount val="5"/>
                <c:pt idx="0">
                  <c:v>10/03/2025 15:00</c:v>
                </c:pt>
                <c:pt idx="1">
                  <c:v>10/08/2025 15:00</c:v>
                </c:pt>
                <c:pt idx="2">
                  <c:v>10/21/2025 15:00</c:v>
                </c:pt>
                <c:pt idx="3">
                  <c:v>10/29/2025 15:00</c:v>
                </c:pt>
                <c:pt idx="4">
                  <c:v>10/31/2025 17:18</c:v>
                </c:pt>
              </c:strCache>
            </c:strRef>
          </c:cat>
          <c:val>
            <c:numRef>
              <c:f>'EU Banks CDS RV'!$H$14:$H$250</c:f>
              <c:numCache>
                <c:formatCode>_("$"* #,##0_);_("$"* \(#,##0\);_("$"* "-"??_);_(@_)</c:formatCode>
                <c:ptCount val="237"/>
                <c:pt idx="0">
                  <c:v>0</c:v>
                </c:pt>
                <c:pt idx="1">
                  <c:v>-1868.1268888890072</c:v>
                </c:pt>
                <c:pt idx="2">
                  <c:v>-29599.508999999987</c:v>
                </c:pt>
                <c:pt idx="3">
                  <c:v>-11554.249222222228</c:v>
                </c:pt>
                <c:pt idx="4">
                  <c:v>-9008.3867622722682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C-4315-BB1B-5C8036815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'EU Banks CDS RV'!$A$14:$A$250</c15:sqref>
                        </c15:formulaRef>
                      </c:ext>
                    </c:extLst>
                    <c:strCache>
                      <c:ptCount val="5"/>
                      <c:pt idx="0">
                        <c:v>10/03/2025 15:00</c:v>
                      </c:pt>
                      <c:pt idx="1">
                        <c:v>10/08/2025 15:00</c:v>
                      </c:pt>
                      <c:pt idx="2">
                        <c:v>10/21/2025 15:00</c:v>
                      </c:pt>
                      <c:pt idx="3">
                        <c:v>10/29/2025 15:00</c:v>
                      </c:pt>
                      <c:pt idx="4">
                        <c:v>10/31/2025 17:18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ACC-4315-BB1B-5C80368153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Banks CDS RV'!$A$14:$A$250</c15:sqref>
                        </c15:formulaRef>
                      </c:ext>
                    </c:extLst>
                    <c:strCache>
                      <c:ptCount val="5"/>
                      <c:pt idx="0">
                        <c:v>10/03/2025 15:00</c:v>
                      </c:pt>
                      <c:pt idx="1">
                        <c:v>10/08/2025 15:00</c:v>
                      </c:pt>
                      <c:pt idx="2">
                        <c:v>10/21/2025 15:00</c:v>
                      </c:pt>
                      <c:pt idx="3">
                        <c:v>10/29/2025 15:00</c:v>
                      </c:pt>
                      <c:pt idx="4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ACC-4315-BB1B-5C80368153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Banks CDS RV'!$A$14:$A$250</c15:sqref>
                        </c15:formulaRef>
                      </c:ext>
                    </c:extLst>
                    <c:strCache>
                      <c:ptCount val="5"/>
                      <c:pt idx="0">
                        <c:v>10/03/2025 15:00</c:v>
                      </c:pt>
                      <c:pt idx="1">
                        <c:v>10/08/2025 15:00</c:v>
                      </c:pt>
                      <c:pt idx="2">
                        <c:v>10/21/2025 15:00</c:v>
                      </c:pt>
                      <c:pt idx="3">
                        <c:v>10/29/2025 15:00</c:v>
                      </c:pt>
                      <c:pt idx="4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ACC-4315-BB1B-5C80368153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Banks CDS RV'!$A$14:$A$250</c15:sqref>
                        </c15:formulaRef>
                      </c:ext>
                    </c:extLst>
                    <c:strCache>
                      <c:ptCount val="5"/>
                      <c:pt idx="0">
                        <c:v>10/03/2025 15:00</c:v>
                      </c:pt>
                      <c:pt idx="1">
                        <c:v>10/08/2025 15:00</c:v>
                      </c:pt>
                      <c:pt idx="2">
                        <c:v>10/21/2025 15:00</c:v>
                      </c:pt>
                      <c:pt idx="3">
                        <c:v>10/29/2025 15:00</c:v>
                      </c:pt>
                      <c:pt idx="4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ACC-4315-BB1B-5C80368153C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Banks CDS RV'!$A$14:$A$250</c15:sqref>
                        </c15:formulaRef>
                      </c:ext>
                    </c:extLst>
                    <c:strCache>
                      <c:ptCount val="5"/>
                      <c:pt idx="0">
                        <c:v>10/03/2025 15:00</c:v>
                      </c:pt>
                      <c:pt idx="1">
                        <c:v>10/08/2025 15:00</c:v>
                      </c:pt>
                      <c:pt idx="2">
                        <c:v>10/21/2025 15:00</c:v>
                      </c:pt>
                      <c:pt idx="3">
                        <c:v>10/29/2025 15:00</c:v>
                      </c:pt>
                      <c:pt idx="4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ACC-4315-BB1B-5C80368153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Banks CDS RV'!$A$14:$A$250</c15:sqref>
                        </c15:formulaRef>
                      </c:ext>
                    </c:extLst>
                    <c:strCache>
                      <c:ptCount val="5"/>
                      <c:pt idx="0">
                        <c:v>10/03/2025 15:00</c:v>
                      </c:pt>
                      <c:pt idx="1">
                        <c:v>10/08/2025 15:00</c:v>
                      </c:pt>
                      <c:pt idx="2">
                        <c:v>10/21/2025 15:00</c:v>
                      </c:pt>
                      <c:pt idx="3">
                        <c:v>10/29/2025 15:00</c:v>
                      </c:pt>
                      <c:pt idx="4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ACC-4315-BB1B-5C80368153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Banks CDS RV'!$A$14:$A$250</c15:sqref>
                        </c15:formulaRef>
                      </c:ext>
                    </c:extLst>
                    <c:strCache>
                      <c:ptCount val="5"/>
                      <c:pt idx="0">
                        <c:v>10/03/2025 15:00</c:v>
                      </c:pt>
                      <c:pt idx="1">
                        <c:v>10/08/2025 15:00</c:v>
                      </c:pt>
                      <c:pt idx="2">
                        <c:v>10/21/2025 15:00</c:v>
                      </c:pt>
                      <c:pt idx="3">
                        <c:v>10/29/2025 15:00</c:v>
                      </c:pt>
                      <c:pt idx="4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ACC-4315-BB1B-5C80368153C3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'EU ETF Compression'!$N$12:$N$13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 ETF Compression'!$A$14:$A$250</c:f>
              <c:strCache>
                <c:ptCount val="19"/>
                <c:pt idx="0">
                  <c:v>10/07/2025 15:00</c:v>
                </c:pt>
                <c:pt idx="1">
                  <c:v>10/08/2025 15:00</c:v>
                </c:pt>
                <c:pt idx="2">
                  <c:v>10/09/2025 15:00</c:v>
                </c:pt>
                <c:pt idx="3">
                  <c:v>10/10/2025 15:00</c:v>
                </c:pt>
                <c:pt idx="4">
                  <c:v>10/13/2025 15:00</c:v>
                </c:pt>
                <c:pt idx="5">
                  <c:v>10/14/2025 15:00</c:v>
                </c:pt>
                <c:pt idx="6">
                  <c:v>10/15/2025 15:00</c:v>
                </c:pt>
                <c:pt idx="7">
                  <c:v>10/16/2025 15:00</c:v>
                </c:pt>
                <c:pt idx="8">
                  <c:v>10/17/2025 15:00</c:v>
                </c:pt>
                <c:pt idx="9">
                  <c:v>10/20/2025 15:00</c:v>
                </c:pt>
                <c:pt idx="10">
                  <c:v>10/22/2025 15:00</c:v>
                </c:pt>
                <c:pt idx="11">
                  <c:v>10/23/2025 15:00</c:v>
                </c:pt>
                <c:pt idx="12">
                  <c:v>10/24/2025 15:00</c:v>
                </c:pt>
                <c:pt idx="13">
                  <c:v>10/27/2025 15:00</c:v>
                </c:pt>
                <c:pt idx="14">
                  <c:v>10/28/2025 15:00</c:v>
                </c:pt>
                <c:pt idx="15">
                  <c:v>10/29/2025 15:00</c:v>
                </c:pt>
                <c:pt idx="16">
                  <c:v>10/30/2025 15:00</c:v>
                </c:pt>
                <c:pt idx="17">
                  <c:v>10/31/2025 15:00</c:v>
                </c:pt>
                <c:pt idx="18">
                  <c:v>10/31/2025 17:18</c:v>
                </c:pt>
              </c:strCache>
            </c:strRef>
          </c:cat>
          <c:val>
            <c:numRef>
              <c:f>'EU ETF Compression'!$N$14:$N$250</c:f>
              <c:numCache>
                <c:formatCode>_("$"* #,##0_);_("$"* \(#,##0\);_("$"* "-"??_);_(@_)</c:formatCode>
                <c:ptCount val="237"/>
                <c:pt idx="0">
                  <c:v>0</c:v>
                </c:pt>
                <c:pt idx="1">
                  <c:v>-84513.222513004264</c:v>
                </c:pt>
                <c:pt idx="2">
                  <c:v>-107288.81744881991</c:v>
                </c:pt>
                <c:pt idx="3">
                  <c:v>-103712.69433464142</c:v>
                </c:pt>
                <c:pt idx="4">
                  <c:v>-85685.002180177136</c:v>
                </c:pt>
                <c:pt idx="5">
                  <c:v>-84796.624262727753</c:v>
                </c:pt>
                <c:pt idx="6">
                  <c:v>-23155.512247244649</c:v>
                </c:pt>
                <c:pt idx="7">
                  <c:v>-69793.868856556044</c:v>
                </c:pt>
                <c:pt idx="8">
                  <c:v>-78912.603815332302</c:v>
                </c:pt>
                <c:pt idx="9">
                  <c:v>-51205.136366713792</c:v>
                </c:pt>
                <c:pt idx="10">
                  <c:v>-56180.53131926489</c:v>
                </c:pt>
                <c:pt idx="11">
                  <c:v>-13443.390776273118</c:v>
                </c:pt>
                <c:pt idx="12">
                  <c:v>-33678.528160718713</c:v>
                </c:pt>
                <c:pt idx="13">
                  <c:v>19225.445729385356</c:v>
                </c:pt>
                <c:pt idx="14">
                  <c:v>5371.5705332876969</c:v>
                </c:pt>
                <c:pt idx="15">
                  <c:v>-20832.304662818497</c:v>
                </c:pt>
                <c:pt idx="16">
                  <c:v>-83858.484289994129</c:v>
                </c:pt>
                <c:pt idx="17">
                  <c:v>-18111.520514764939</c:v>
                </c:pt>
                <c:pt idx="18">
                  <c:v>-21419.041223268185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D-4C90-AB0E-4F086B64A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'EU ETF Compression'!$A$14:$A$250</c15:sqref>
                        </c15:formulaRef>
                      </c:ext>
                    </c:extLst>
                    <c:strCache>
                      <c:ptCount val="19"/>
                      <c:pt idx="0">
                        <c:v>10/07/2025 15:00</c:v>
                      </c:pt>
                      <c:pt idx="1">
                        <c:v>10/08/2025 15:00</c:v>
                      </c:pt>
                      <c:pt idx="2">
                        <c:v>10/09/2025 15:00</c:v>
                      </c:pt>
                      <c:pt idx="3">
                        <c:v>10/10/2025 15:00</c:v>
                      </c:pt>
                      <c:pt idx="4">
                        <c:v>10/13/2025 15:00</c:v>
                      </c:pt>
                      <c:pt idx="5">
                        <c:v>10/14/2025 15:00</c:v>
                      </c:pt>
                      <c:pt idx="6">
                        <c:v>10/15/2025 15:00</c:v>
                      </c:pt>
                      <c:pt idx="7">
                        <c:v>10/16/2025 15:00</c:v>
                      </c:pt>
                      <c:pt idx="8">
                        <c:v>10/17/2025 15:00</c:v>
                      </c:pt>
                      <c:pt idx="9">
                        <c:v>10/20/2025 15:00</c:v>
                      </c:pt>
                      <c:pt idx="10">
                        <c:v>10/22/2025 15:00</c:v>
                      </c:pt>
                      <c:pt idx="11">
                        <c:v>10/23/2025 15:00</c:v>
                      </c:pt>
                      <c:pt idx="12">
                        <c:v>10/24/2025 15:00</c:v>
                      </c:pt>
                      <c:pt idx="13">
                        <c:v>10/27/2025 15:00</c:v>
                      </c:pt>
                      <c:pt idx="14">
                        <c:v>10/28/2025 15:00</c:v>
                      </c:pt>
                      <c:pt idx="15">
                        <c:v>10/29/2025 15:00</c:v>
                      </c:pt>
                      <c:pt idx="16">
                        <c:v>10/30/2025 15:00</c:v>
                      </c:pt>
                      <c:pt idx="17">
                        <c:v>10/31/2025 15:00</c:v>
                      </c:pt>
                      <c:pt idx="18">
                        <c:v>10/31/2025 17:18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100.9828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25D-4C90-AB0E-4F086B64AB1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ETF Compression'!$A$14:$A$250</c15:sqref>
                        </c15:formulaRef>
                      </c:ext>
                    </c:extLst>
                    <c:strCache>
                      <c:ptCount val="19"/>
                      <c:pt idx="0">
                        <c:v>10/07/2025 15:00</c:v>
                      </c:pt>
                      <c:pt idx="1">
                        <c:v>10/08/2025 15:00</c:v>
                      </c:pt>
                      <c:pt idx="2">
                        <c:v>10/09/2025 15:00</c:v>
                      </c:pt>
                      <c:pt idx="3">
                        <c:v>10/10/2025 15:00</c:v>
                      </c:pt>
                      <c:pt idx="4">
                        <c:v>10/13/2025 15:00</c:v>
                      </c:pt>
                      <c:pt idx="5">
                        <c:v>10/14/2025 15:00</c:v>
                      </c:pt>
                      <c:pt idx="6">
                        <c:v>10/15/2025 15:00</c:v>
                      </c:pt>
                      <c:pt idx="7">
                        <c:v>10/16/2025 15:00</c:v>
                      </c:pt>
                      <c:pt idx="8">
                        <c:v>10/17/2025 15:00</c:v>
                      </c:pt>
                      <c:pt idx="9">
                        <c:v>10/20/2025 15:00</c:v>
                      </c:pt>
                      <c:pt idx="10">
                        <c:v>10/22/2025 15:00</c:v>
                      </c:pt>
                      <c:pt idx="11">
                        <c:v>10/23/2025 15:00</c:v>
                      </c:pt>
                      <c:pt idx="12">
                        <c:v>10/24/2025 15:00</c:v>
                      </c:pt>
                      <c:pt idx="13">
                        <c:v>10/27/2025 15:00</c:v>
                      </c:pt>
                      <c:pt idx="14">
                        <c:v>10/28/2025 15:00</c:v>
                      </c:pt>
                      <c:pt idx="15">
                        <c:v>10/29/2025 15:00</c:v>
                      </c:pt>
                      <c:pt idx="16">
                        <c:v>10/30/2025 15:00</c:v>
                      </c:pt>
                      <c:pt idx="17">
                        <c:v>10/31/2025 15:00</c:v>
                      </c:pt>
                      <c:pt idx="1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89.441800000000001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25D-4C90-AB0E-4F086B64AB1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ETF Compression'!$A$14:$A$250</c15:sqref>
                        </c15:formulaRef>
                      </c:ext>
                    </c:extLst>
                    <c:strCache>
                      <c:ptCount val="19"/>
                      <c:pt idx="0">
                        <c:v>10/07/2025 15:00</c:v>
                      </c:pt>
                      <c:pt idx="1">
                        <c:v>10/08/2025 15:00</c:v>
                      </c:pt>
                      <c:pt idx="2">
                        <c:v>10/09/2025 15:00</c:v>
                      </c:pt>
                      <c:pt idx="3">
                        <c:v>10/10/2025 15:00</c:v>
                      </c:pt>
                      <c:pt idx="4">
                        <c:v>10/13/2025 15:00</c:v>
                      </c:pt>
                      <c:pt idx="5">
                        <c:v>10/14/2025 15:00</c:v>
                      </c:pt>
                      <c:pt idx="6">
                        <c:v>10/15/2025 15:00</c:v>
                      </c:pt>
                      <c:pt idx="7">
                        <c:v>10/16/2025 15:00</c:v>
                      </c:pt>
                      <c:pt idx="8">
                        <c:v>10/17/2025 15:00</c:v>
                      </c:pt>
                      <c:pt idx="9">
                        <c:v>10/20/2025 15:00</c:v>
                      </c:pt>
                      <c:pt idx="10">
                        <c:v>10/22/2025 15:00</c:v>
                      </c:pt>
                      <c:pt idx="11">
                        <c:v>10/23/2025 15:00</c:v>
                      </c:pt>
                      <c:pt idx="12">
                        <c:v>10/24/2025 15:00</c:v>
                      </c:pt>
                      <c:pt idx="13">
                        <c:v>10/27/2025 15:00</c:v>
                      </c:pt>
                      <c:pt idx="14">
                        <c:v>10/28/2025 15:00</c:v>
                      </c:pt>
                      <c:pt idx="15">
                        <c:v>10/29/2025 15:00</c:v>
                      </c:pt>
                      <c:pt idx="16">
                        <c:v>10/30/2025 15:00</c:v>
                      </c:pt>
                      <c:pt idx="17">
                        <c:v>10/31/2025 15:00</c:v>
                      </c:pt>
                      <c:pt idx="1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190198.93000000002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5D-4C90-AB0E-4F086B64AB1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ETF Compression'!$A$14:$A$250</c15:sqref>
                        </c15:formulaRef>
                      </c:ext>
                    </c:extLst>
                    <c:strCache>
                      <c:ptCount val="19"/>
                      <c:pt idx="0">
                        <c:v>10/07/2025 15:00</c:v>
                      </c:pt>
                      <c:pt idx="1">
                        <c:v>10/08/2025 15:00</c:v>
                      </c:pt>
                      <c:pt idx="2">
                        <c:v>10/09/2025 15:00</c:v>
                      </c:pt>
                      <c:pt idx="3">
                        <c:v>10/10/2025 15:00</c:v>
                      </c:pt>
                      <c:pt idx="4">
                        <c:v>10/13/2025 15:00</c:v>
                      </c:pt>
                      <c:pt idx="5">
                        <c:v>10/14/2025 15:00</c:v>
                      </c:pt>
                      <c:pt idx="6">
                        <c:v>10/15/2025 15:00</c:v>
                      </c:pt>
                      <c:pt idx="7">
                        <c:v>10/16/2025 15:00</c:v>
                      </c:pt>
                      <c:pt idx="8">
                        <c:v>10/17/2025 15:00</c:v>
                      </c:pt>
                      <c:pt idx="9">
                        <c:v>10/20/2025 15:00</c:v>
                      </c:pt>
                      <c:pt idx="10">
                        <c:v>10/22/2025 15:00</c:v>
                      </c:pt>
                      <c:pt idx="11">
                        <c:v>10/23/2025 15:00</c:v>
                      </c:pt>
                      <c:pt idx="12">
                        <c:v>10/24/2025 15:00</c:v>
                      </c:pt>
                      <c:pt idx="13">
                        <c:v>10/27/2025 15:00</c:v>
                      </c:pt>
                      <c:pt idx="14">
                        <c:v>10/28/2025 15:00</c:v>
                      </c:pt>
                      <c:pt idx="15">
                        <c:v>10/29/2025 15:00</c:v>
                      </c:pt>
                      <c:pt idx="16">
                        <c:v>10/30/2025 15:00</c:v>
                      </c:pt>
                      <c:pt idx="17">
                        <c:v>10/31/2025 15:00</c:v>
                      </c:pt>
                      <c:pt idx="1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40972.222222222219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5D-4C90-AB0E-4F086B64AB1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ETF Compression'!$A$14:$A$250</c15:sqref>
                        </c15:formulaRef>
                      </c:ext>
                    </c:extLst>
                    <c:strCache>
                      <c:ptCount val="19"/>
                      <c:pt idx="0">
                        <c:v>10/07/2025 15:00</c:v>
                      </c:pt>
                      <c:pt idx="1">
                        <c:v>10/08/2025 15:00</c:v>
                      </c:pt>
                      <c:pt idx="2">
                        <c:v>10/09/2025 15:00</c:v>
                      </c:pt>
                      <c:pt idx="3">
                        <c:v>10/10/2025 15:00</c:v>
                      </c:pt>
                      <c:pt idx="4">
                        <c:v>10/13/2025 15:00</c:v>
                      </c:pt>
                      <c:pt idx="5">
                        <c:v>10/14/2025 15:00</c:v>
                      </c:pt>
                      <c:pt idx="6">
                        <c:v>10/15/2025 15:00</c:v>
                      </c:pt>
                      <c:pt idx="7">
                        <c:v>10/16/2025 15:00</c:v>
                      </c:pt>
                      <c:pt idx="8">
                        <c:v>10/17/2025 15:00</c:v>
                      </c:pt>
                      <c:pt idx="9">
                        <c:v>10/20/2025 15:00</c:v>
                      </c:pt>
                      <c:pt idx="10">
                        <c:v>10/22/2025 15:00</c:v>
                      </c:pt>
                      <c:pt idx="11">
                        <c:v>10/23/2025 15:00</c:v>
                      </c:pt>
                      <c:pt idx="12">
                        <c:v>10/24/2025 15:00</c:v>
                      </c:pt>
                      <c:pt idx="13">
                        <c:v>10/27/2025 15:00</c:v>
                      </c:pt>
                      <c:pt idx="14">
                        <c:v>10/28/2025 15:00</c:v>
                      </c:pt>
                      <c:pt idx="15">
                        <c:v>10/29/2025 15:00</c:v>
                      </c:pt>
                      <c:pt idx="16">
                        <c:v>10/30/2025 15:00</c:v>
                      </c:pt>
                      <c:pt idx="17">
                        <c:v>10/31/2025 15:00</c:v>
                      </c:pt>
                      <c:pt idx="1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101.29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5D-4C90-AB0E-4F086B64AB1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ETF Compression'!$A$14:$A$250</c15:sqref>
                        </c15:formulaRef>
                      </c:ext>
                    </c:extLst>
                    <c:strCache>
                      <c:ptCount val="19"/>
                      <c:pt idx="0">
                        <c:v>10/07/2025 15:00</c:v>
                      </c:pt>
                      <c:pt idx="1">
                        <c:v>10/08/2025 15:00</c:v>
                      </c:pt>
                      <c:pt idx="2">
                        <c:v>10/09/2025 15:00</c:v>
                      </c:pt>
                      <c:pt idx="3">
                        <c:v>10/10/2025 15:00</c:v>
                      </c:pt>
                      <c:pt idx="4">
                        <c:v>10/13/2025 15:00</c:v>
                      </c:pt>
                      <c:pt idx="5">
                        <c:v>10/14/2025 15:00</c:v>
                      </c:pt>
                      <c:pt idx="6">
                        <c:v>10/15/2025 15:00</c:v>
                      </c:pt>
                      <c:pt idx="7">
                        <c:v>10/16/2025 15:00</c:v>
                      </c:pt>
                      <c:pt idx="8">
                        <c:v>10/17/2025 15:00</c:v>
                      </c:pt>
                      <c:pt idx="9">
                        <c:v>10/20/2025 15:00</c:v>
                      </c:pt>
                      <c:pt idx="10">
                        <c:v>10/22/2025 15:00</c:v>
                      </c:pt>
                      <c:pt idx="11">
                        <c:v>10/23/2025 15:00</c:v>
                      </c:pt>
                      <c:pt idx="12">
                        <c:v>10/24/2025 15:00</c:v>
                      </c:pt>
                      <c:pt idx="13">
                        <c:v>10/27/2025 15:00</c:v>
                      </c:pt>
                      <c:pt idx="14">
                        <c:v>10/28/2025 15:00</c:v>
                      </c:pt>
                      <c:pt idx="15">
                        <c:v>10/29/2025 15:00</c:v>
                      </c:pt>
                      <c:pt idx="16">
                        <c:v>10/30/2025 15:00</c:v>
                      </c:pt>
                      <c:pt idx="17">
                        <c:v>10/31/2025 15:00</c:v>
                      </c:pt>
                      <c:pt idx="1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181125.00000000047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5D-4C90-AB0E-4F086B64AB1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ETF Compression'!$A$14:$A$250</c15:sqref>
                        </c15:formulaRef>
                      </c:ext>
                    </c:extLst>
                    <c:strCache>
                      <c:ptCount val="19"/>
                      <c:pt idx="0">
                        <c:v>10/07/2025 15:00</c:v>
                      </c:pt>
                      <c:pt idx="1">
                        <c:v>10/08/2025 15:00</c:v>
                      </c:pt>
                      <c:pt idx="2">
                        <c:v>10/09/2025 15:00</c:v>
                      </c:pt>
                      <c:pt idx="3">
                        <c:v>10/10/2025 15:00</c:v>
                      </c:pt>
                      <c:pt idx="4">
                        <c:v>10/13/2025 15:00</c:v>
                      </c:pt>
                      <c:pt idx="5">
                        <c:v>10/14/2025 15:00</c:v>
                      </c:pt>
                      <c:pt idx="6">
                        <c:v>10/15/2025 15:00</c:v>
                      </c:pt>
                      <c:pt idx="7">
                        <c:v>10/16/2025 15:00</c:v>
                      </c:pt>
                      <c:pt idx="8">
                        <c:v>10/17/2025 15:00</c:v>
                      </c:pt>
                      <c:pt idx="9">
                        <c:v>10/20/2025 15:00</c:v>
                      </c:pt>
                      <c:pt idx="10">
                        <c:v>10/22/2025 15:00</c:v>
                      </c:pt>
                      <c:pt idx="11">
                        <c:v>10/23/2025 15:00</c:v>
                      </c:pt>
                      <c:pt idx="12">
                        <c:v>10/24/2025 15:00</c:v>
                      </c:pt>
                      <c:pt idx="13">
                        <c:v>10/27/2025 15:00</c:v>
                      </c:pt>
                      <c:pt idx="14">
                        <c:v>10/28/2025 15:00</c:v>
                      </c:pt>
                      <c:pt idx="15">
                        <c:v>10/29/2025 15:00</c:v>
                      </c:pt>
                      <c:pt idx="16">
                        <c:v>10/30/2025 15:00</c:v>
                      </c:pt>
                      <c:pt idx="17">
                        <c:v>10/31/2025 15:00</c:v>
                      </c:pt>
                      <c:pt idx="18">
                        <c:v>10/31/2025 17:18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32525.286458333328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5D-4C90-AB0E-4F086B64AB19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 formatCode="d\-mmm\-yy">
                  <c:v>45957</c:v>
                </c:pt>
                <c:pt idx="32" formatCode="d\-mmm\-yy">
                  <c:v>45958</c:v>
                </c:pt>
                <c:pt idx="33" formatCode="d\-mmm\-yy">
                  <c:v>45959</c:v>
                </c:pt>
                <c:pt idx="34" formatCode="d\-mmm\-yy">
                  <c:v>45960</c:v>
                </c:pt>
                <c:pt idx="35" formatCode="d\-mmm\-yy">
                  <c:v>45961</c:v>
                </c:pt>
                <c:pt idx="36" formatCode="d\-mmm\-yy">
                  <c:v>45964</c:v>
                </c:pt>
                <c:pt idx="37" formatCode="d\-mmm\-yy">
                  <c:v>45965</c:v>
                </c:pt>
                <c:pt idx="38" formatCode="d\-mmm\-yy">
                  <c:v>45966</c:v>
                </c:pt>
                <c:pt idx="39" formatCode="d\-mmm\-yy">
                  <c:v>45967</c:v>
                </c:pt>
                <c:pt idx="40" formatCode="d\-mmm\-yy">
                  <c:v>45968</c:v>
                </c:pt>
                <c:pt idx="41" formatCode="d\-mmm\-yy">
                  <c:v>45969</c:v>
                </c:pt>
                <c:pt idx="42" formatCode="d\-mmm\-yy">
                  <c:v>45970</c:v>
                </c:pt>
              </c:numCache>
            </c:numRef>
          </c:cat>
          <c:val>
            <c:numRef>
              <c:f>'US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-18143.291734328275</c:v>
                </c:pt>
                <c:pt idx="29">
                  <c:v>5596.2472118571386</c:v>
                </c:pt>
                <c:pt idx="30">
                  <c:v>40154.160378583088</c:v>
                </c:pt>
                <c:pt idx="31">
                  <c:v>107932.80913954574</c:v>
                </c:pt>
                <c:pt idx="32">
                  <c:v>104229.40309668628</c:v>
                </c:pt>
                <c:pt idx="33">
                  <c:v>47953.936326813244</c:v>
                </c:pt>
                <c:pt idx="34">
                  <c:v>104686.13899330422</c:v>
                </c:pt>
                <c:pt idx="35">
                  <c:v>195825.99538542083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>
                  <c:v>45957</c:v>
                </c:pt>
                <c:pt idx="24">
                  <c:v>45958</c:v>
                </c:pt>
                <c:pt idx="25">
                  <c:v>45959</c:v>
                </c:pt>
                <c:pt idx="26">
                  <c:v>45960</c:v>
                </c:pt>
                <c:pt idx="27">
                  <c:v>45961</c:v>
                </c:pt>
                <c:pt idx="28">
                  <c:v>45964</c:v>
                </c:pt>
                <c:pt idx="29">
                  <c:v>45965</c:v>
                </c:pt>
                <c:pt idx="30">
                  <c:v>45966</c:v>
                </c:pt>
                <c:pt idx="31">
                  <c:v>45967</c:v>
                </c:pt>
                <c:pt idx="32">
                  <c:v>45968</c:v>
                </c:pt>
                <c:pt idx="33">
                  <c:v>45969</c:v>
                </c:pt>
                <c:pt idx="34">
                  <c:v>45970</c:v>
                </c:pt>
              </c:numCache>
            </c:numRef>
          </c:cat>
          <c:val>
            <c:numRef>
              <c:f>'US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-26523.5588060015</c:v>
                </c:pt>
                <c:pt idx="21">
                  <c:v>-44952.125937808218</c:v>
                </c:pt>
                <c:pt idx="22">
                  <c:v>-68839.548203094368</c:v>
                </c:pt>
                <c:pt idx="23">
                  <c:v>-84688.749534910487</c:v>
                </c:pt>
                <c:pt idx="24">
                  <c:v>-77664.350388752151</c:v>
                </c:pt>
                <c:pt idx="25">
                  <c:v>-104068.11841539203</c:v>
                </c:pt>
                <c:pt idx="26">
                  <c:v>-128302.96977278279</c:v>
                </c:pt>
                <c:pt idx="27">
                  <c:v>-136544.50760059571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'Not_Live_BOFA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'Not_Live_BOFA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 formatCode="d\-mmm\-yy">
                  <c:v>45957</c:v>
                </c:pt>
                <c:pt idx="15" formatCode="d\-mmm\-yy">
                  <c:v>45958</c:v>
                </c:pt>
                <c:pt idx="16" formatCode="d\-mmm\-yy">
                  <c:v>45959</c:v>
                </c:pt>
                <c:pt idx="17" formatCode="d\-mmm\-yy">
                  <c:v>45960</c:v>
                </c:pt>
                <c:pt idx="18" formatCode="d\-mmm\-yy">
                  <c:v>45961</c:v>
                </c:pt>
                <c:pt idx="19" formatCode="d\-mmm\-yy">
                  <c:v>45964</c:v>
                </c:pt>
                <c:pt idx="20" formatCode="d\-mmm\-yy">
                  <c:v>45965</c:v>
                </c:pt>
                <c:pt idx="21" formatCode="d\-mmm\-yy">
                  <c:v>45966</c:v>
                </c:pt>
                <c:pt idx="22" formatCode="d\-mmm\-yy">
                  <c:v>45967</c:v>
                </c:pt>
                <c:pt idx="23" formatCode="d\-mmm\-yy">
                  <c:v>45968</c:v>
                </c:pt>
                <c:pt idx="24" formatCode="d\-mmm\-yy">
                  <c:v>45969</c:v>
                </c:pt>
                <c:pt idx="25" formatCode="d\-mmm\-yy">
                  <c:v>45970</c:v>
                </c:pt>
              </c:numCache>
            </c:numRef>
          </c:cat>
          <c:val>
            <c:numRef>
              <c:f>'Not_Live_BOFA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-3511.4437604154009</c:v>
                </c:pt>
                <c:pt idx="10" formatCode="_(&quot;$&quot;* #,##0_);_(&quot;$&quot;* \(#,##0\);_(&quot;$&quot;* &quot;-&quot;??_);_(@_)">
                  <c:v>11768.965280381855</c:v>
                </c:pt>
                <c:pt idx="11" formatCode="_(&quot;$&quot;* #,##0_);_(&quot;$&quot;* \(#,##0\);_(&quot;$&quot;* &quot;-&quot;??_);_(@_)">
                  <c:v>2056.5293211804819</c:v>
                </c:pt>
                <c:pt idx="12" formatCode="_(&quot;$&quot;* #,##0_);_(&quot;$&quot;* \(#,##0\);_(&quot;$&quot;* &quot;-&quot;??_);_(@_)">
                  <c:v>802.73186198033</c:v>
                </c:pt>
                <c:pt idx="13" formatCode="_(&quot;$&quot;* #,##0_);_(&quot;$&quot;* \(#,##0\);_(&quot;$&quot;* &quot;-&quot;??_);_(@_)">
                  <c:v>15002.181402778595</c:v>
                </c:pt>
                <c:pt idx="14" formatCode="_(&quot;$&quot;* #,##0_);_(&quot;$&quot;* \(#,##0\);_(&quot;$&quot;* &quot;-&quot;??_);_(@_)">
                  <c:v>34524.063275174354</c:v>
                </c:pt>
                <c:pt idx="15" formatCode="_(&quot;$&quot;* #,##0_);_(&quot;$&quot;* \(#,##0\);_(&quot;$&quot;* &quot;-&quot;??_);_(@_)">
                  <c:v>16502.223565972756</c:v>
                </c:pt>
                <c:pt idx="16" formatCode="_(&quot;$&quot;* #,##0_);_(&quot;$&quot;* \(#,##0\);_(&quot;$&quot;* &quot;-&quot;??_);_(@_)">
                  <c:v>-5004.7771432288391</c:v>
                </c:pt>
                <c:pt idx="17" formatCode="_(&quot;$&quot;* #,##0_);_(&quot;$&quot;* \(#,##0\);_(&quot;$&quot;* &quot;-&quot;??_);_(@_)">
                  <c:v>-16497.324602430621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Puts'!$A$13:$A$57</c:f>
              <c:numCache>
                <c:formatCode>d\-mmm\-yy</c:formatCode>
                <c:ptCount val="31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>
                  <c:v>45957</c:v>
                </c:pt>
                <c:pt idx="14">
                  <c:v>45958</c:v>
                </c:pt>
                <c:pt idx="15">
                  <c:v>45959</c:v>
                </c:pt>
                <c:pt idx="16">
                  <c:v>45960</c:v>
                </c:pt>
                <c:pt idx="17">
                  <c:v>45961</c:v>
                </c:pt>
                <c:pt idx="18">
                  <c:v>45964</c:v>
                </c:pt>
                <c:pt idx="19">
                  <c:v>45965</c:v>
                </c:pt>
                <c:pt idx="20">
                  <c:v>45966</c:v>
                </c:pt>
                <c:pt idx="21">
                  <c:v>45967</c:v>
                </c:pt>
                <c:pt idx="22">
                  <c:v>45968</c:v>
                </c:pt>
                <c:pt idx="23">
                  <c:v>45969</c:v>
                </c:pt>
                <c:pt idx="24">
                  <c:v>45970</c:v>
                </c:pt>
              </c:numCache>
            </c:numRef>
          </c:cat>
          <c:val>
            <c:numRef>
              <c:f>'CDX IG vs SPX Puts'!$G$13:$G$57</c:f>
              <c:numCache>
                <c:formatCode>_("$"* #,##0_);_("$"* \(#,##0\);_("$"* "-"??_);_(@_)</c:formatCode>
                <c:ptCount val="31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27498.888888888818</c:v>
                </c:pt>
                <c:pt idx="11">
                  <c:v>43118.111111111037</c:v>
                </c:pt>
                <c:pt idx="12">
                  <c:v>32223.333333333459</c:v>
                </c:pt>
                <c:pt idx="13">
                  <c:v>68616.999999999971</c:v>
                </c:pt>
                <c:pt idx="14">
                  <c:v>42731.222222222219</c:v>
                </c:pt>
                <c:pt idx="15">
                  <c:v>43830.444444444598</c:v>
                </c:pt>
                <c:pt idx="16">
                  <c:v>19471.666666666613</c:v>
                </c:pt>
                <c:pt idx="17">
                  <c:v>-15486.711111110999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'New_CDX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'New_CDX IG vs SPX Puts'!$A$13:$A$46</c:f>
              <c:numCache>
                <c:formatCode>d\-mmm\-yy</c:formatCode>
                <c:ptCount val="20"/>
                <c:pt idx="1">
                  <c:v>45960</c:v>
                </c:pt>
                <c:pt idx="2">
                  <c:v>45961</c:v>
                </c:pt>
                <c:pt idx="3">
                  <c:v>45964</c:v>
                </c:pt>
                <c:pt idx="4">
                  <c:v>45965</c:v>
                </c:pt>
                <c:pt idx="5">
                  <c:v>45966</c:v>
                </c:pt>
                <c:pt idx="6">
                  <c:v>45967</c:v>
                </c:pt>
                <c:pt idx="7">
                  <c:v>45968</c:v>
                </c:pt>
                <c:pt idx="8">
                  <c:v>45969</c:v>
                </c:pt>
                <c:pt idx="9">
                  <c:v>45970</c:v>
                </c:pt>
              </c:numCache>
            </c:numRef>
          </c:cat>
          <c:val>
            <c:numRef>
              <c:f>'New_CDX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20812.222222222168</c:v>
                </c:pt>
                <c:pt idx="3">
                  <c:v>4108.2888888887537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B-4543-BD03-2460610D0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Compression'!$EA$13:$EA$800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  <c:pt idx="64">
                  <c:v>-108643.00450832825</c:v>
                </c:pt>
                <c:pt idx="65">
                  <c:v>-73328.008011593367</c:v>
                </c:pt>
                <c:pt idx="66">
                  <c:v>-90846.487627631141</c:v>
                </c:pt>
                <c:pt idx="67">
                  <c:v>-47162.944934811181</c:v>
                </c:pt>
                <c:pt idx="68">
                  <c:v>-58645.213050824706</c:v>
                </c:pt>
                <c:pt idx="69">
                  <c:v>-80501.481166842772</c:v>
                </c:pt>
                <c:pt idx="70">
                  <c:v>-132618.89015723925</c:v>
                </c:pt>
                <c:pt idx="71">
                  <c:v>-81457.38819197999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Compression'!$EB$13:$EB$800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  <c:pt idx="64">
                  <c:v>-233057.01642309691</c:v>
                </c:pt>
                <c:pt idx="65">
                  <c:v>-213149.96904214483</c:v>
                </c:pt>
                <c:pt idx="66">
                  <c:v>-190364.1255649224</c:v>
                </c:pt>
                <c:pt idx="67">
                  <c:v>-142558.80927970918</c:v>
                </c:pt>
                <c:pt idx="68">
                  <c:v>-147268.85944735745</c:v>
                </c:pt>
                <c:pt idx="69">
                  <c:v>-181274.36075941485</c:v>
                </c:pt>
                <c:pt idx="70">
                  <c:v>-136462.38834117877</c:v>
                </c:pt>
                <c:pt idx="71">
                  <c:v>-67680.598933968315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Compression'!$EC$13:$EC$800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  <c:pt idx="64">
                  <c:v>63144.806666666671</c:v>
                </c:pt>
                <c:pt idx="65">
                  <c:v>49935.363333333313</c:v>
                </c:pt>
                <c:pt idx="66">
                  <c:v>54676.93000000008</c:v>
                </c:pt>
                <c:pt idx="67">
                  <c:v>53556.930000000255</c:v>
                </c:pt>
                <c:pt idx="68">
                  <c:v>28512.306666666758</c:v>
                </c:pt>
                <c:pt idx="69">
                  <c:v>4581.9433333335328</c:v>
                </c:pt>
                <c:pt idx="70">
                  <c:v>10930.639999999868</c:v>
                </c:pt>
                <c:pt idx="71">
                  <c:v>24444.358166666672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Compression'!$ED$13:$ED$800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  <c:pt idx="64">
                  <c:v>-114099.99999999825</c:v>
                </c:pt>
                <c:pt idx="65">
                  <c:v>-111943.74999999878</c:v>
                </c:pt>
                <c:pt idx="66">
                  <c:v>-106068.74999999985</c:v>
                </c:pt>
                <c:pt idx="67">
                  <c:v>-106124.99999999939</c:v>
                </c:pt>
                <c:pt idx="68">
                  <c:v>-119156.24999999875</c:v>
                </c:pt>
                <c:pt idx="69">
                  <c:v>-119612.4999999998</c:v>
                </c:pt>
                <c:pt idx="70">
                  <c:v>-111231.24999999846</c:v>
                </c:pt>
                <c:pt idx="71">
                  <c:v>-100601.37499999988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 formatCode="d\-mmm\-yy">
                  <c:v>45957</c:v>
                </c:pt>
                <c:pt idx="7" formatCode="d\-mmm\-yy">
                  <c:v>45958</c:v>
                </c:pt>
                <c:pt idx="8" formatCode="d\-mmm\-yy">
                  <c:v>45959</c:v>
                </c:pt>
                <c:pt idx="9" formatCode="d\-mmm\-yy">
                  <c:v>45960</c:v>
                </c:pt>
                <c:pt idx="10" formatCode="d\-mmm\-yy">
                  <c:v>45961</c:v>
                </c:pt>
                <c:pt idx="11" formatCode="d\-mmm\-yy">
                  <c:v>45964</c:v>
                </c:pt>
                <c:pt idx="12" formatCode="d\-mmm\-yy">
                  <c:v>45965</c:v>
                </c:pt>
                <c:pt idx="13" formatCode="d\-mmm\-yy">
                  <c:v>45966</c:v>
                </c:pt>
                <c:pt idx="14" formatCode="d\-mmm\-yy">
                  <c:v>45967</c:v>
                </c:pt>
                <c:pt idx="15" formatCode="d\-mmm\-yy">
                  <c:v>45968</c:v>
                </c:pt>
                <c:pt idx="16" formatCode="d\-mmm\-yy">
                  <c:v>45969</c:v>
                </c:pt>
                <c:pt idx="17" formatCode="d\-mmm\-yy">
                  <c:v>45970</c:v>
                </c:pt>
              </c:numCache>
            </c:numRef>
          </c:cat>
          <c:val>
            <c:numRef>
              <c:f>'IHYG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-12093.363071158528</c:v>
                </c:pt>
                <c:pt idx="3" formatCode="_(&quot;$&quot;* #,##0_);_(&quot;$&quot;* \(#,##0\);_(&quot;$&quot;* &quot;-&quot;??_);_(@_)">
                  <c:v>-46409.211500048114</c:v>
                </c:pt>
                <c:pt idx="4" formatCode="_(&quot;$&quot;* #,##0_);_(&quot;$&quot;* \(#,##0\);_(&quot;$&quot;* &quot;-&quot;??_);_(@_)">
                  <c:v>-20231.955772026216</c:v>
                </c:pt>
                <c:pt idx="5" formatCode="_(&quot;$&quot;* #,##0_);_(&quot;$&quot;* \(#,##0\);_(&quot;$&quot;* &quot;-&quot;??_);_(@_)">
                  <c:v>18694.996316514145</c:v>
                </c:pt>
                <c:pt idx="6" formatCode="_(&quot;$&quot;* #,##0_);_(&quot;$&quot;* \(#,##0\);_(&quot;$&quot;* &quot;-&quot;??_);_(@_)">
                  <c:v>21250.688990204017</c:v>
                </c:pt>
                <c:pt idx="7" formatCode="_(&quot;$&quot;* #,##0_);_(&quot;$&quot;* \(#,##0\);_(&quot;$&quot;* &quot;-&quot;??_);_(@_)">
                  <c:v>33263.798132728261</c:v>
                </c:pt>
                <c:pt idx="8" formatCode="_(&quot;$&quot;* #,##0_);_(&quot;$&quot;* \(#,##0\);_(&quot;$&quot;* &quot;-&quot;??_);_(@_)">
                  <c:v>48027.019107115644</c:v>
                </c:pt>
                <c:pt idx="9" formatCode="_(&quot;$&quot;* #,##0_);_(&quot;$&quot;* \(#,##0\);_(&quot;$&quot;* &quot;-&quot;??_);_(@_)">
                  <c:v>38067.645771497657</c:v>
                </c:pt>
                <c:pt idx="10" formatCode="_(&quot;$&quot;* #,##0_);_(&quot;$&quot;* \(#,##0\);_(&quot;$&quot;* &quot;-&quot;??_);_(@_)">
                  <c:v>47236.021252453174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-41096.363625624639</c:v>
                </c:pt>
                <c:pt idx="3">
                  <c:v>-35642.699251250604</c:v>
                </c:pt>
                <c:pt idx="4">
                  <c:v>-27615.274876874337</c:v>
                </c:pt>
                <c:pt idx="5">
                  <c:v>-5159.7457537511573</c:v>
                </c:pt>
                <c:pt idx="6">
                  <c:v>9249.7466206249446</c:v>
                </c:pt>
                <c:pt idx="7">
                  <c:v>13996.256995000524</c:v>
                </c:pt>
                <c:pt idx="8">
                  <c:v>-13502.816630625361</c:v>
                </c:pt>
                <c:pt idx="9">
                  <c:v>-10843.118256251029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NPS DB'!$H$12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NPS DB'!$A$13:$A$41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NPS DB'!$H$13:$H$41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-17754.689019317619</c:v>
                </c:pt>
                <c:pt idx="3">
                  <c:v>-7782.138038629947</c:v>
                </c:pt>
                <c:pt idx="4">
                  <c:v>16512.407942053054</c:v>
                </c:pt>
                <c:pt idx="5">
                  <c:v>-4232.9441158930049</c:v>
                </c:pt>
                <c:pt idx="6">
                  <c:v>10675.921864791737</c:v>
                </c:pt>
                <c:pt idx="7">
                  <c:v>562.5278454741001</c:v>
                </c:pt>
                <c:pt idx="8">
                  <c:v>-58562.751173838391</c:v>
                </c:pt>
                <c:pt idx="9">
                  <c:v>-89706.940193153918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333-86B4-20944A2F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vs SOCGEN'!$H$12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vs SOCGEN'!$A$13:$A$326</c:f>
              <c:numCache>
                <c:formatCode>d\-mmm\-yy</c:formatCode>
                <c:ptCount val="300"/>
                <c:pt idx="1">
                  <c:v>45957</c:v>
                </c:pt>
                <c:pt idx="2">
                  <c:v>45958</c:v>
                </c:pt>
                <c:pt idx="3">
                  <c:v>45959</c:v>
                </c:pt>
                <c:pt idx="4">
                  <c:v>45960</c:v>
                </c:pt>
                <c:pt idx="5">
                  <c:v>45961</c:v>
                </c:pt>
                <c:pt idx="6">
                  <c:v>45964</c:v>
                </c:pt>
                <c:pt idx="7">
                  <c:v>45965</c:v>
                </c:pt>
                <c:pt idx="8">
                  <c:v>45966</c:v>
                </c:pt>
                <c:pt idx="9">
                  <c:v>45967</c:v>
                </c:pt>
              </c:numCache>
            </c:numRef>
          </c:cat>
          <c:val>
            <c:numRef>
              <c:f>'ACAFP vs SOCGEN'!$H$13:$H$326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-38967.000000000175</c:v>
                </c:pt>
                <c:pt idx="3" formatCode="_(&quot;$&quot;* #,##0_);_(&quot;$&quot;* \(#,##0\);_(&quot;$&quot;* &quot;-&quot;??_);_(@_)">
                  <c:v>-55294.000000000247</c:v>
                </c:pt>
                <c:pt idx="4" formatCode="_(&quot;$&quot;* #,##0_);_(&quot;$&quot;* \(#,##0\);_(&quot;$&quot;* &quot;-&quot;??_);_(@_)">
                  <c:v>-99941.000000000262</c:v>
                </c:pt>
                <c:pt idx="5" formatCode="_(&quot;$&quot;* #,##0_);_(&quot;$&quot;* \(#,##0\);_(&quot;$&quot;* &quot;-&quot;??_);_(@_)">
                  <c:v>-91708.00000000016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E-4BB6-8716-E0ED3F97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4</xdr:row>
      <xdr:rowOff>142875</xdr:rowOff>
    </xdr:from>
    <xdr:to>
      <xdr:col>33</xdr:col>
      <xdr:colOff>152400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064E24-F19E-45CD-B928-1425A3883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133350</xdr:colOff>
      <xdr:row>1</xdr:row>
      <xdr:rowOff>95250</xdr:rowOff>
    </xdr:from>
    <xdr:to>
      <xdr:col>33</xdr:col>
      <xdr:colOff>419100</xdr:colOff>
      <xdr:row>21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D52CEA-88F1-4DEB-ACF0-635BFBB29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6</xdr:row>
      <xdr:rowOff>66675</xdr:rowOff>
    </xdr:from>
    <xdr:to>
      <xdr:col>31</xdr:col>
      <xdr:colOff>495300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045442-1B7E-4AE3-98A9-714599A62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638175</xdr:colOff>
      <xdr:row>6</xdr:row>
      <xdr:rowOff>114300</xdr:rowOff>
    </xdr:from>
    <xdr:to>
      <xdr:col>24</xdr:col>
      <xdr:colOff>542925</xdr:colOff>
      <xdr:row>35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2A093-9158-4DD3-8635-B6F302F7E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3</xdr:row>
      <xdr:rowOff>285750</xdr:rowOff>
    </xdr:from>
    <xdr:to>
      <xdr:col>25</xdr:col>
      <xdr:colOff>695325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7471C8-CDB5-465C-8DC8-C15FC54B7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3</xdr:row>
      <xdr:rowOff>295275</xdr:rowOff>
    </xdr:from>
    <xdr:to>
      <xdr:col>18</xdr:col>
      <xdr:colOff>581025</xdr:colOff>
      <xdr:row>30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AAEEF-38CB-43FF-A81B-2CCD15D65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7</xdr:row>
      <xdr:rowOff>152400</xdr:rowOff>
    </xdr:from>
    <xdr:to>
      <xdr:col>26</xdr:col>
      <xdr:colOff>409575</xdr:colOff>
      <xdr:row>36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74C89-2F3F-4125-9AED-E1A1E54ED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95247</xdr:colOff>
      <xdr:row>3</xdr:row>
      <xdr:rowOff>212270</xdr:rowOff>
    </xdr:from>
    <xdr:to>
      <xdr:col>52</xdr:col>
      <xdr:colOff>435700</xdr:colOff>
      <xdr:row>27</xdr:row>
      <xdr:rowOff>42454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71438</xdr:rowOff>
    </xdr:from>
    <xdr:to>
      <xdr:col>23</xdr:col>
      <xdr:colOff>209550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10</xdr:row>
      <xdr:rowOff>100013</xdr:rowOff>
    </xdr:from>
    <xdr:to>
      <xdr:col>29</xdr:col>
      <xdr:colOff>556260</xdr:colOff>
      <xdr:row>47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08817-5160-4A39-A77B-2D3707BFF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354420</xdr:colOff>
      <xdr:row>1</xdr:row>
      <xdr:rowOff>156573</xdr:rowOff>
    </xdr:from>
    <xdr:to>
      <xdr:col>133</xdr:col>
      <xdr:colOff>1793966</xdr:colOff>
      <xdr:row>41</xdr:row>
      <xdr:rowOff>135981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6</xdr:row>
      <xdr:rowOff>11430</xdr:rowOff>
    </xdr:from>
    <xdr:to>
      <xdr:col>22</xdr:col>
      <xdr:colOff>144780</xdr:colOff>
      <xdr:row>25</xdr:row>
      <xdr:rowOff>164783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BA2EE-2C1D-465B-ABFF-DBD8110A3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60D00-686A-4207-BDD1-7107D64F1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ZK885444@BGN%20Cor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BP772773@IBVL%20Cor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A33-778A-4860-BAEB-6AEE792197E9}">
  <dimension ref="A1:E17"/>
  <sheetViews>
    <sheetView workbookViewId="0"/>
  </sheetViews>
  <sheetFormatPr defaultColWidth="8.88671875" defaultRowHeight="14.4"/>
  <cols>
    <col min="1" max="1" width="8.88671875" style="3"/>
    <col min="2" max="2" width="18.33203125" style="157" bestFit="1" customWidth="1"/>
    <col min="3" max="3" width="11.6640625" style="159" bestFit="1" customWidth="1"/>
    <col min="4" max="4" width="11.6640625" style="159" hidden="1" customWidth="1"/>
    <col min="5" max="5" width="11.109375" style="161" bestFit="1" customWidth="1"/>
    <col min="6" max="16384" width="8.88671875" style="3"/>
  </cols>
  <sheetData>
    <row r="1" spans="1:5">
      <c r="A1" s="156" t="s">
        <v>160</v>
      </c>
      <c r="B1" s="156" t="s">
        <v>161</v>
      </c>
      <c r="C1" s="158" t="s">
        <v>162</v>
      </c>
      <c r="D1" s="158" t="s">
        <v>178</v>
      </c>
      <c r="E1" s="160" t="s">
        <v>163</v>
      </c>
    </row>
    <row r="2" spans="1:5">
      <c r="A2" s="3">
        <v>1</v>
      </c>
      <c r="B2" s="157" t="s">
        <v>164</v>
      </c>
      <c r="C2" s="159" cm="1">
        <f t="array" aca="1" ref="C2" ca="1">INDIRECT("'" &amp; B2 &amp; "'!A14")</f>
        <v>45903.625</v>
      </c>
      <c r="D2" s="159" t="s">
        <v>179</v>
      </c>
      <c r="E2" s="161" cm="1">
        <f t="array" aca="1" ref="E2" ca="1">_xlfn.LET(_xlpm.r,INDIRECT("'" &amp; B2 &amp; "'!" &amp; D2 &amp; ":" &amp; D2),LOOKUP(2,1/(ISNUMBER(_xlpm.r)),_xlpm.r))</f>
        <v>56819.961641666232</v>
      </c>
    </row>
    <row r="3" spans="1:5">
      <c r="A3" s="3">
        <v>2</v>
      </c>
      <c r="B3" s="157" t="s">
        <v>177</v>
      </c>
      <c r="C3" s="159" cm="1">
        <f t="array" aca="1" ref="C3" ca="1">INDIRECT("'" &amp; B3 &amp; "'!A14")</f>
        <v>45924.625</v>
      </c>
      <c r="D3" s="159" t="s">
        <v>180</v>
      </c>
      <c r="E3" s="161" cm="1">
        <f t="array" aca="1" ref="E3" ca="1">_xlfn.LET(_xlpm.r,INDIRECT("'" &amp; B3 &amp; "'!" &amp; D3 &amp; ":" &amp; D3),LOOKUP(2,1/(ISNUMBER(_xlpm.r)),_xlpm.r))</f>
        <v>63742.236008888911</v>
      </c>
    </row>
    <row r="4" spans="1:5">
      <c r="A4" s="3">
        <v>3</v>
      </c>
      <c r="B4" s="157" t="s">
        <v>165</v>
      </c>
      <c r="C4" s="159" cm="1">
        <f t="array" aca="1" ref="C4" ca="1">INDIRECT("'" &amp; B4 &amp; "'!A14")</f>
        <v>45925.625</v>
      </c>
      <c r="D4" s="159" t="s">
        <v>181</v>
      </c>
      <c r="E4" s="161" cm="1">
        <f t="array" aca="1" ref="E4" ca="1">_xlfn.LET(_xlpm.r,INDIRECT("'" &amp; B4 &amp; "'!" &amp; D4 &amp; ":" &amp; D4),LOOKUP(2,1/(ISNUMBER(_xlpm.r)),_xlpm.r))</f>
        <v>9790.7816577777194</v>
      </c>
    </row>
    <row r="5" spans="1:5">
      <c r="A5" s="3">
        <v>4</v>
      </c>
      <c r="B5" s="157" t="s">
        <v>166</v>
      </c>
      <c r="C5" s="159" cm="1">
        <f t="array" aca="1" ref="C5" ca="1">INDIRECT("'" &amp; B5 &amp; "'!A14")</f>
        <v>45930.625</v>
      </c>
      <c r="D5" s="159" t="s">
        <v>181</v>
      </c>
      <c r="E5" s="161" cm="1">
        <f t="array" aca="1" ref="E5" ca="1">_xlfn.LET(_xlpm.r,INDIRECT("'" &amp; B5 &amp; "'!" &amp; D5 &amp; ":" &amp; D5),LOOKUP(2,1/(ISNUMBER(_xlpm.r)),_xlpm.r))</f>
        <v>83592.822222221599</v>
      </c>
    </row>
    <row r="6" spans="1:5">
      <c r="A6" s="3">
        <v>5</v>
      </c>
      <c r="B6" s="157" t="s">
        <v>167</v>
      </c>
      <c r="C6" s="159" cm="1">
        <f t="array" aca="1" ref="C6" ca="1">INDIRECT("'" &amp; B6 &amp; "'!A14")</f>
        <v>45931.625</v>
      </c>
      <c r="D6" s="159" t="s">
        <v>182</v>
      </c>
      <c r="E6" s="161" cm="1">
        <f t="array" aca="1" ref="E6" ca="1">_xlfn.LET(_xlpm.r,INDIRECT("'" &amp; B6 &amp; "'!" &amp; D6 &amp; ":" &amp; D6),LOOKUP(2,1/(ISNUMBER(_xlpm.r)),_xlpm.r))</f>
        <v>-1835.0892633339663</v>
      </c>
    </row>
    <row r="7" spans="1:5">
      <c r="A7" s="3">
        <v>6</v>
      </c>
      <c r="B7" s="157" t="s">
        <v>168</v>
      </c>
      <c r="C7" s="159" cm="1">
        <f t="array" aca="1" ref="C7" ca="1">INDIRECT("'" &amp; B7 &amp; "'!A14")</f>
        <v>45933.625</v>
      </c>
      <c r="D7" s="159" t="s">
        <v>181</v>
      </c>
      <c r="E7" s="161" cm="1">
        <f t="array" aca="1" ref="E7" ca="1">_xlfn.LET(_xlpm.r,INDIRECT("'" &amp; B7 &amp; "'!" &amp; D7 &amp; ":" &amp; D7),LOOKUP(2,1/(ISNUMBER(_xlpm.r)),_xlpm.r))</f>
        <v>-9008.3867622722682</v>
      </c>
    </row>
    <row r="8" spans="1:5">
      <c r="A8" s="3">
        <v>7</v>
      </c>
      <c r="B8" s="157" t="s">
        <v>169</v>
      </c>
      <c r="C8" s="159" cm="1">
        <f t="array" aca="1" ref="C8" ca="1">INDIRECT("'" &amp; B8 &amp; "'!A14")</f>
        <v>45937.625</v>
      </c>
      <c r="D8" s="159" t="s">
        <v>182</v>
      </c>
      <c r="E8" s="161" cm="1">
        <f t="array" aca="1" ref="E8" ca="1">_xlfn.LET(_xlpm.r,INDIRECT("'" &amp; B8 &amp; "'!" &amp; D8 &amp; ":" &amp; D8),LOOKUP(2,1/(ISNUMBER(_xlpm.r)),_xlpm.r))</f>
        <v>-21419.041223268185</v>
      </c>
    </row>
    <row r="9" spans="1:5">
      <c r="A9" s="3">
        <v>8</v>
      </c>
      <c r="B9" s="157" t="s">
        <v>170</v>
      </c>
      <c r="C9" s="159" cm="1">
        <f t="array" aca="1" ref="C9" ca="1">INDIRECT("'" &amp; B9 &amp; "'!A14")</f>
        <v>45915</v>
      </c>
      <c r="D9" s="159" t="s">
        <v>183</v>
      </c>
      <c r="E9" s="161" cm="1">
        <f t="array" aca="1" ref="E9" ca="1">_xlfn.LET(_xlpm.r,INDIRECT("'" &amp; B9 &amp; "'!" &amp; D9 &amp; ":" &amp; D9),LOOKUP(2,1/(ISNUMBER(_xlpm.r)),_xlpm.r))</f>
        <v>195825.99538542083</v>
      </c>
    </row>
    <row r="10" spans="1:5">
      <c r="A10" s="3">
        <v>9</v>
      </c>
      <c r="B10" s="157" t="s">
        <v>171</v>
      </c>
      <c r="C10" s="159" cm="1">
        <f t="array" aca="1" ref="C10" ca="1">INDIRECT("'" &amp; B10 &amp; "'!A14")</f>
        <v>45925</v>
      </c>
      <c r="D10" s="159" t="s">
        <v>183</v>
      </c>
      <c r="E10" s="161" cm="1">
        <f t="array" aca="1" ref="E10" ca="1">_xlfn.LET(_xlpm.r,INDIRECT("'" &amp; B10 &amp; "'!" &amp; D10 &amp; ":" &amp; D10),LOOKUP(2,1/(ISNUMBER(_xlpm.r)),_xlpm.r))</f>
        <v>-136544.50760059571</v>
      </c>
    </row>
    <row r="11" spans="1:5">
      <c r="A11" s="3">
        <v>10</v>
      </c>
      <c r="B11" s="157" t="s">
        <v>172</v>
      </c>
      <c r="C11" s="159" cm="1">
        <f t="array" aca="1" ref="C11" ca="1">INDIRECT("'" &amp; B11 &amp; "'!A14")</f>
        <v>45938</v>
      </c>
      <c r="D11" s="159" t="s">
        <v>180</v>
      </c>
      <c r="E11" s="161" cm="1">
        <f t="array" aca="1" ref="E11" ca="1">_xlfn.LET(_xlpm.r,INDIRECT("'" &amp; B11 &amp; "'!" &amp; D11 &amp; ":" &amp; D11),LOOKUP(2,1/(ISNUMBER(_xlpm.r)),_xlpm.r))</f>
        <v>-16497.324602430621</v>
      </c>
    </row>
    <row r="12" spans="1:5">
      <c r="A12" s="3">
        <v>11</v>
      </c>
      <c r="B12" s="157" t="s">
        <v>173</v>
      </c>
      <c r="C12" s="159" cm="1">
        <f t="array" aca="1" ref="C12" ca="1">INDIRECT("'" &amp; B12 &amp; "'!A14")</f>
        <v>45939</v>
      </c>
      <c r="D12" s="159" t="s">
        <v>184</v>
      </c>
      <c r="E12" s="161" cm="1">
        <f t="array" aca="1" ref="E12" ca="1">_xlfn.LET(_xlpm.r,INDIRECT("'" &amp; B12 &amp; "'!" &amp; D12 &amp; ":" &amp; D12),LOOKUP(2,1/(ISNUMBER(_xlpm.r)),_xlpm.r))</f>
        <v>-15486.711111110999</v>
      </c>
    </row>
    <row r="13" spans="1:5">
      <c r="A13" s="3">
        <v>12</v>
      </c>
      <c r="B13" s="157" t="s">
        <v>189</v>
      </c>
      <c r="C13" s="159" cm="1">
        <f t="array" aca="1" ref="C13" ca="1">INDIRECT("'" &amp; B13 &amp; "'!A14")</f>
        <v>45960</v>
      </c>
      <c r="D13" s="159" t="s">
        <v>184</v>
      </c>
      <c r="E13" s="161" cm="1">
        <f t="array" aca="1" ref="E13" ca="1">_xlfn.LET(_xlpm.r,INDIRECT("'" &amp; B13 &amp; "'!" &amp; D13 &amp; ":" &amp; D13),LOOKUP(2,1/(ISNUMBER(_xlpm.r)),_xlpm.r))</f>
        <v>4108.2888888887537</v>
      </c>
    </row>
    <row r="14" spans="1:5">
      <c r="A14" s="3">
        <v>13</v>
      </c>
      <c r="B14" s="157" t="s">
        <v>174</v>
      </c>
      <c r="C14" s="159" cm="1">
        <f t="array" aca="1" ref="C14" ca="1">INDIRECT("'" &amp; B14 &amp; "'!A14")</f>
        <v>45950</v>
      </c>
      <c r="D14" s="159" t="s">
        <v>180</v>
      </c>
      <c r="E14" s="161" cm="1">
        <f t="array" aca="1" ref="E14" ca="1">_xlfn.LET(_xlpm.r,INDIRECT("'" &amp; B14 &amp; "'!" &amp; D14 &amp; ":" &amp; D14),LOOKUP(2,1/(ISNUMBER(_xlpm.r)),_xlpm.r))</f>
        <v>47236.021252453174</v>
      </c>
    </row>
    <row r="15" spans="1:5">
      <c r="A15" s="3">
        <v>14</v>
      </c>
      <c r="B15" s="157" t="s">
        <v>175</v>
      </c>
      <c r="C15" s="159" cm="1">
        <f t="array" aca="1" ref="C15" ca="1">INDIRECT("'" &amp; B15 &amp; "'!A14")</f>
        <v>45951</v>
      </c>
      <c r="D15" s="159" t="s">
        <v>181</v>
      </c>
      <c r="E15" s="161" cm="1">
        <f t="array" aca="1" ref="E15" ca="1">_xlfn.LET(_xlpm.r,INDIRECT("'" &amp; B15 &amp; "'!" &amp; D15 &amp; ":" &amp; D15),LOOKUP(2,1/(ISNUMBER(_xlpm.r)),_xlpm.r))</f>
        <v>-10843.118256251029</v>
      </c>
    </row>
    <row r="16" spans="1:5">
      <c r="A16" s="3">
        <v>15</v>
      </c>
      <c r="B16" s="157" t="s">
        <v>176</v>
      </c>
      <c r="C16" s="159" cm="1">
        <f t="array" aca="1" ref="C16" ca="1">INDIRECT("'" &amp; B16 &amp; "'!A14")</f>
        <v>45951</v>
      </c>
      <c r="D16" s="159" t="s">
        <v>181</v>
      </c>
      <c r="E16" s="161" cm="1">
        <f t="array" aca="1" ref="E16" ca="1">_xlfn.LET(_xlpm.r,INDIRECT("'" &amp; B16 &amp; "'!" &amp; D16 &amp; ":" &amp; D16),LOOKUP(2,1/(ISNUMBER(_xlpm.r)),_xlpm.r))</f>
        <v>-89706.940193153918</v>
      </c>
    </row>
    <row r="17" spans="1:5">
      <c r="A17" s="3">
        <v>16</v>
      </c>
      <c r="B17" s="157" t="s">
        <v>187</v>
      </c>
      <c r="C17" s="159" cm="1">
        <f t="array" aca="1" ref="C17" ca="1">INDIRECT("'" &amp; B17 &amp; "'!A14")</f>
        <v>45957</v>
      </c>
      <c r="D17" s="159" t="s">
        <v>181</v>
      </c>
      <c r="E17" s="161" cm="1">
        <f t="array" aca="1" ref="E17" ca="1">_xlfn.LET(_xlpm.r,INDIRECT("'" &amp; B17 &amp; "'!" &amp; D17 &amp; ":" &amp; D17),LOOKUP(2,1/(ISNUMBER(_xlpm.r)),_xlpm.r))</f>
        <v>-91708.00000000016</v>
      </c>
    </row>
  </sheetData>
  <conditionalFormatting sqref="E1:E1048576">
    <cfRule type="cellIs" dxfId="19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4EB3-E9DA-47F3-99A4-35DC8ACE8CC9}">
  <dimension ref="A1:R965"/>
  <sheetViews>
    <sheetView topLeftCell="F47" zoomScale="80" zoomScaleNormal="80" workbookViewId="0">
      <selection activeCell="L30" sqref="L30"/>
    </sheetView>
  </sheetViews>
  <sheetFormatPr defaultColWidth="9.109375" defaultRowHeight="14.4"/>
  <cols>
    <col min="1" max="1" width="15.66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2" bestFit="1" customWidth="1"/>
    <col min="10" max="10" width="10.6640625" style="3" bestFit="1" customWidth="1"/>
    <col min="11" max="13" width="15.6640625" style="168" customWidth="1"/>
    <col min="14" max="14" width="15.6640625" style="168" bestFit="1" customWidth="1"/>
    <col min="15" max="15" width="15.6640625" style="3" customWidth="1"/>
    <col min="16" max="16" width="8" style="3" customWidth="1"/>
    <col min="17" max="17" width="15.6640625" style="3" customWidth="1"/>
    <col min="18" max="18" width="9.109375" style="3" customWidth="1"/>
    <col min="19" max="19" width="15.33203125" style="3" bestFit="1" customWidth="1"/>
    <col min="20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N1" s="170" cm="1">
        <f t="array" ref="N1">LOOKUP(2,1/(N:N&lt;&gt;""),N:N)</f>
        <v>45961.625</v>
      </c>
      <c r="O1" s="52"/>
    </row>
    <row r="2" spans="1:18" ht="15" thickBot="1">
      <c r="A2" s="14"/>
      <c r="B2" s="27" t="s">
        <v>0</v>
      </c>
      <c r="C2" s="28" t="s">
        <v>1</v>
      </c>
      <c r="D2" s="31"/>
      <c r="E2" s="123" t="s">
        <v>101</v>
      </c>
      <c r="F2" s="124">
        <v>0.625</v>
      </c>
      <c r="L2" s="3" cm="1">
        <f t="array" ref="L2:L137">_xlfn.UNIQUE(K:K)</f>
        <v>0</v>
      </c>
      <c r="M2" s="3"/>
      <c r="N2" s="3" cm="1">
        <f t="array" ref="N2:N43">_xlfn.UNIQUE(M:M)</f>
        <v>0</v>
      </c>
      <c r="O2" s="27" t="s">
        <v>0</v>
      </c>
      <c r="Q2" s="28" t="s">
        <v>1</v>
      </c>
    </row>
    <row r="3" spans="1:18" ht="15" thickBot="1">
      <c r="A3" s="14" t="s">
        <v>32</v>
      </c>
      <c r="B3" s="15" t="s">
        <v>5</v>
      </c>
      <c r="C3" s="5" t="s">
        <v>6</v>
      </c>
      <c r="D3" s="31"/>
      <c r="E3" s="1"/>
      <c r="K3" s="168" t="e">
        <f t="shared" ref="K3:K66" si="0">VLOOKUP(O3,Q:Q,1)</f>
        <v>#N/A</v>
      </c>
      <c r="L3" s="168" t="e">
        <v>#N/A</v>
      </c>
      <c r="N3" s="168" t="str">
        <v/>
      </c>
      <c r="O3" s="122" cm="1">
        <f t="array" ref="O3:P143">_xll.BDH(B4, "LAST_PRICE", "01/01/2025 15:00:00", "01/01/2035 16:00:00", "BarSize=60", "BarType=T", "RecurDaily=True", "TZ=London")</f>
        <v>45765.625</v>
      </c>
      <c r="P3" s="3">
        <v>127.19199999999999</v>
      </c>
      <c r="Q3" s="122" cm="1">
        <f t="array" ref="Q3:R136">_xll.BDH(C4, "LAST_PRICE", "01/01/2025 15:00:00", "01/01/2035 16:00:00", "BarSize=60", "BarType=T", "RecurDaily=True", "TZ=London")</f>
        <v>45768.625</v>
      </c>
      <c r="R3" s="3">
        <v>93.224999999999994</v>
      </c>
    </row>
    <row r="4" spans="1:18" ht="30" customHeight="1" thickBot="1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68">
        <f t="shared" si="0"/>
        <v>45768.625</v>
      </c>
      <c r="L4" s="168">
        <v>45768.625</v>
      </c>
      <c r="M4" s="168" t="str">
        <f>IF(L4&gt;$A$14,L4,"")</f>
        <v/>
      </c>
      <c r="N4" s="168">
        <v>45904.625</v>
      </c>
      <c r="O4" s="122">
        <v>45768.625</v>
      </c>
      <c r="P4" s="3">
        <v>127.057</v>
      </c>
      <c r="Q4" s="122">
        <v>45769.625</v>
      </c>
      <c r="R4" s="3">
        <v>93.620999999999995</v>
      </c>
    </row>
    <row r="5" spans="1:18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68">
        <f t="shared" si="0"/>
        <v>45769.625</v>
      </c>
      <c r="L5" s="168">
        <v>45769.625</v>
      </c>
      <c r="M5" s="168" t="str">
        <f t="shared" ref="M5:M68" si="1">IF(L5&gt;$A$14,L5,"")</f>
        <v/>
      </c>
      <c r="N5" s="168">
        <v>45905.625</v>
      </c>
      <c r="O5" s="122">
        <v>45769.625</v>
      </c>
      <c r="P5" s="3">
        <v>128.417</v>
      </c>
      <c r="Q5" s="122">
        <v>45770.625</v>
      </c>
      <c r="R5" s="3">
        <v>94.974999999999994</v>
      </c>
    </row>
    <row r="6" spans="1:18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68">
        <f t="shared" si="0"/>
        <v>45770.625</v>
      </c>
      <c r="L6" s="168">
        <v>45770.625</v>
      </c>
      <c r="M6" s="168" t="str">
        <f t="shared" si="1"/>
        <v/>
      </c>
      <c r="N6" s="168">
        <v>45908.625</v>
      </c>
      <c r="O6" s="122">
        <v>45770.625</v>
      </c>
      <c r="P6" s="3">
        <v>120.089</v>
      </c>
      <c r="Q6" s="122">
        <v>45771.625</v>
      </c>
      <c r="R6" s="3">
        <v>94.802000000000007</v>
      </c>
    </row>
    <row r="7" spans="1:18" ht="15" thickBot="1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68">
        <f t="shared" si="0"/>
        <v>45771.625</v>
      </c>
      <c r="L7" s="168">
        <v>45771.625</v>
      </c>
      <c r="M7" s="168" t="str">
        <f t="shared" si="1"/>
        <v/>
      </c>
      <c r="N7" s="168">
        <v>45909.625</v>
      </c>
      <c r="O7" s="122">
        <v>45771.625</v>
      </c>
      <c r="P7" s="3">
        <v>119.34</v>
      </c>
      <c r="Q7" s="122">
        <v>45772.625</v>
      </c>
      <c r="R7" s="3">
        <v>95.19</v>
      </c>
    </row>
    <row r="8" spans="1:18" ht="15" thickBot="1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68">
        <f t="shared" si="0"/>
        <v>45772.625</v>
      </c>
      <c r="L8" s="168">
        <v>45772.625</v>
      </c>
      <c r="M8" s="168" t="str">
        <f t="shared" si="1"/>
        <v/>
      </c>
      <c r="N8" s="168">
        <v>45910.625</v>
      </c>
      <c r="O8" s="122">
        <v>45772.625</v>
      </c>
      <c r="P8" s="3">
        <v>117.146</v>
      </c>
      <c r="Q8" s="122">
        <v>45775.625</v>
      </c>
      <c r="R8" s="3">
        <v>95.531999999999996</v>
      </c>
    </row>
    <row r="9" spans="1:18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68">
        <f t="shared" si="0"/>
        <v>45775.625</v>
      </c>
      <c r="L9" s="168">
        <v>45775.625</v>
      </c>
      <c r="M9" s="168" t="str">
        <f t="shared" si="1"/>
        <v/>
      </c>
      <c r="N9" s="168">
        <v>45911.625</v>
      </c>
      <c r="O9" s="122">
        <v>45775.625</v>
      </c>
      <c r="P9" s="3">
        <v>115.843</v>
      </c>
      <c r="Q9" s="122">
        <v>45776.625</v>
      </c>
      <c r="R9" s="3">
        <v>95.388000000000005</v>
      </c>
    </row>
    <row r="10" spans="1:18" ht="15" thickBot="1">
      <c r="A10" s="16" t="s">
        <v>28</v>
      </c>
      <c r="B10" s="20" cm="1">
        <f t="array" ref="B10">_xll.BDP(B4,"PX_LAST")</f>
        <v>100.9828</v>
      </c>
      <c r="C10" s="13" cm="1">
        <f t="array" ref="C10">_xll.BDP(C4,"PX_LAST")</f>
        <v>101.29</v>
      </c>
      <c r="D10" s="31"/>
      <c r="E10" s="1"/>
      <c r="F10" s="1"/>
      <c r="G10" s="1"/>
      <c r="H10" s="1"/>
      <c r="I10" s="1"/>
      <c r="J10" s="1"/>
      <c r="K10" s="168">
        <f t="shared" si="0"/>
        <v>45776.625</v>
      </c>
      <c r="L10" s="168">
        <v>45776.625</v>
      </c>
      <c r="M10" s="168" t="str">
        <f t="shared" si="1"/>
        <v/>
      </c>
      <c r="N10" s="168">
        <v>45912.625</v>
      </c>
      <c r="O10" s="122">
        <v>45776.625</v>
      </c>
      <c r="P10" s="3">
        <v>114.739</v>
      </c>
      <c r="Q10" s="122">
        <v>45777.625</v>
      </c>
      <c r="R10" s="3">
        <v>94.76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68">
        <f t="shared" si="0"/>
        <v>45777.625</v>
      </c>
      <c r="L11" s="168">
        <v>45777.625</v>
      </c>
      <c r="M11" s="168" t="str">
        <f t="shared" si="1"/>
        <v/>
      </c>
      <c r="N11" s="168">
        <v>45915.625</v>
      </c>
      <c r="O11" s="122">
        <v>45777.625</v>
      </c>
      <c r="P11" s="3">
        <v>118.17</v>
      </c>
      <c r="Q11" s="122">
        <v>45778.625</v>
      </c>
      <c r="R11" s="3">
        <v>94.893000000000001</v>
      </c>
    </row>
    <row r="12" spans="1:18" ht="15" thickBot="1">
      <c r="A12" s="39" t="s">
        <v>22</v>
      </c>
      <c r="B12" s="174" t="s">
        <v>0</v>
      </c>
      <c r="C12" s="175"/>
      <c r="D12" s="175"/>
      <c r="E12" s="176"/>
      <c r="F12" s="177" t="s">
        <v>1</v>
      </c>
      <c r="G12" s="178"/>
      <c r="H12" s="179"/>
      <c r="I12" s="39" t="s">
        <v>16</v>
      </c>
      <c r="J12" s="1"/>
      <c r="K12" s="168">
        <f t="shared" si="0"/>
        <v>45778.625</v>
      </c>
      <c r="L12" s="168">
        <v>45778.625</v>
      </c>
      <c r="M12" s="168" t="str">
        <f t="shared" si="1"/>
        <v/>
      </c>
      <c r="N12" s="168">
        <v>45916.625</v>
      </c>
      <c r="O12" s="122">
        <v>45778.625</v>
      </c>
      <c r="P12" s="3">
        <v>116.595</v>
      </c>
      <c r="Q12" s="122">
        <v>45779.625</v>
      </c>
      <c r="R12" s="3">
        <v>94.658000000000001</v>
      </c>
    </row>
    <row r="13" spans="1:18" ht="15" thickBot="1"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68">
        <f t="shared" si="0"/>
        <v>45779.625</v>
      </c>
      <c r="L13" s="168">
        <v>45779.625</v>
      </c>
      <c r="M13" s="168" t="str">
        <f t="shared" si="1"/>
        <v/>
      </c>
      <c r="N13" s="168">
        <v>45917.625</v>
      </c>
      <c r="O13" s="122">
        <v>45779.625</v>
      </c>
      <c r="P13" s="3">
        <v>114.43300000000001</v>
      </c>
      <c r="Q13" s="122">
        <v>45782.625</v>
      </c>
      <c r="R13" s="3">
        <v>95.11</v>
      </c>
    </row>
    <row r="14" spans="1:18">
      <c r="A14" s="169">
        <v>45903.625</v>
      </c>
      <c r="B14" s="171">
        <v>106.5</v>
      </c>
      <c r="C14" s="1">
        <v>106.5</v>
      </c>
      <c r="D14" s="31"/>
      <c r="E14" s="5"/>
      <c r="F14" s="171">
        <v>98.875</v>
      </c>
      <c r="G14" s="1"/>
      <c r="H14" s="5"/>
      <c r="I14" s="78">
        <v>0</v>
      </c>
      <c r="J14" s="1"/>
      <c r="K14" s="168">
        <f t="shared" si="0"/>
        <v>45782.625</v>
      </c>
      <c r="L14" s="168">
        <v>45782.625</v>
      </c>
      <c r="M14" s="168" t="str">
        <f t="shared" si="1"/>
        <v/>
      </c>
      <c r="N14" s="168">
        <v>45918.625</v>
      </c>
      <c r="O14" s="122">
        <v>45782.625</v>
      </c>
      <c r="P14" s="3">
        <v>114.46</v>
      </c>
      <c r="Q14" s="122">
        <v>45783.625</v>
      </c>
      <c r="R14" s="3">
        <v>94.977999999999994</v>
      </c>
    </row>
    <row r="15" spans="1:18">
      <c r="A15" s="168">
        <f ca="1">IF(AND(ISBLANK(N4), A14 = $N$1),NOW(),IF(ISBLANK(N4),"",N4))</f>
        <v>45904.625</v>
      </c>
      <c r="B15" s="4">
        <f ca="1">IF(COUNTIF(O:O,A15)=1,VLOOKUP(A15,O:P,2), IF(COUNTIF(O:O,A15)=0,$B$10,""))</f>
        <v>102.55200000000001</v>
      </c>
      <c r="C15" s="1">
        <v>101.988</v>
      </c>
      <c r="D15" s="31">
        <f ca="1">IF(ISERROR(B15-2),"", -1*(C15-$C$14)*10^-4*$B$8*$B$5)</f>
        <v>50308.800000000003</v>
      </c>
      <c r="E15" s="32">
        <f ca="1">IF(ISERROR(B15-2),"",$B$6*ROUNDUP(A15-$A$14,0)/360*$B$5)</f>
        <v>694.44444444444446</v>
      </c>
      <c r="F15" s="4">
        <f ca="1">IF(COUNTIF(O:O,A15)=1,VLOOKUP(A15,Q:R,2), IF(COUNTIF(O:O,A15)=0,$C$10,""))</f>
        <v>99.266999999999996</v>
      </c>
      <c r="G15" s="31">
        <f ca="1">IF(ISERROR(F15-2),"",(F15-$F$14)/100*$C$5)</f>
        <v>29399.999999999694</v>
      </c>
      <c r="H15" s="32">
        <f ca="1">IF(ISERROR(F15-2),"",$C$6*ROUNDUP(A15-$A$14,0)/360*$C$5-$C$7*ROUNDUP(A15-$A$14,0)/360*$C$5*$F$14/100)</f>
        <v>551.27604166666697</v>
      </c>
      <c r="I15" s="79">
        <f ca="1">IF(ISERROR(F15-2),"",(D15+E15)*$B$9-G15-H15)</f>
        <v>29722.51995833364</v>
      </c>
      <c r="J15" s="1"/>
      <c r="K15" s="168">
        <f t="shared" si="0"/>
        <v>45783.625</v>
      </c>
      <c r="L15" s="168">
        <v>45783.625</v>
      </c>
      <c r="M15" s="168" t="str">
        <f t="shared" si="1"/>
        <v/>
      </c>
      <c r="N15" s="168">
        <v>45919.625</v>
      </c>
      <c r="O15" s="122">
        <v>45783.625</v>
      </c>
      <c r="P15" s="3">
        <v>114.01900000000001</v>
      </c>
      <c r="Q15" s="122">
        <v>45784.625</v>
      </c>
      <c r="R15" s="3">
        <v>95.123000000000005</v>
      </c>
    </row>
    <row r="16" spans="1:18">
      <c r="A16" s="168">
        <f t="shared" ref="A16:A78" ca="1" si="2">IF(AND(ISBLANK(N5), A15 = $N$1),NOW(),IF(ISBLANK(N5),"",N5))</f>
        <v>45905.625</v>
      </c>
      <c r="B16" s="4">
        <f t="shared" ref="B16:B79" ca="1" si="3">IF(COUNTIF(O:O,A16)=1,VLOOKUP(A16,O:P,2), IF(COUNTIF(O:O,A16)=0,$B$10,""))</f>
        <v>97.619</v>
      </c>
      <c r="C16" s="1">
        <v>99.507999999999996</v>
      </c>
      <c r="D16" s="31">
        <f t="shared" ref="D16:D54" ca="1" si="4">IF(ISERROR(B16-2),"", -1*(C16-$C$14)*10^-4*$B$8*$B$5)</f>
        <v>77960.800000000047</v>
      </c>
      <c r="E16" s="32">
        <f t="shared" ref="E16:E79" ca="1" si="5">IF(ISERROR(B16-2),"",$B$6*ROUNDUP(A16-$A$14,0)/360*$B$5)</f>
        <v>1388.8888888888889</v>
      </c>
      <c r="F16" s="4">
        <f t="shared" ref="F16:F79" ca="1" si="6">IF(COUNTIF(O:O,A16)=1,VLOOKUP(A16,Q:R,2), IF(COUNTIF(O:O,A16)=0,$C$10,""))</f>
        <v>99.856999999999999</v>
      </c>
      <c r="G16" s="31">
        <f t="shared" ref="G16:G79" ca="1" si="7">IF(ISERROR(F16-2),"",(F16-$F$14)/100*$C$5)</f>
        <v>73649.999999999956</v>
      </c>
      <c r="H16" s="32">
        <f t="shared" ref="H16:H79" ca="1" si="8">IF(ISERROR(F16-2),"",$C$6*ROUNDUP(A16-$A$14,0)/360*$C$5-$C$7*ROUNDUP(A16-$A$14,0)/360*$C$5*$F$14/100)</f>
        <v>1102.5520833333339</v>
      </c>
      <c r="I16" s="79">
        <f t="shared" ref="I16:I54" ca="1" si="9">IF(ISERROR(F16-2),"",(D16+E16)*$B$9-G16-H16)</f>
        <v>18086.583916666765</v>
      </c>
      <c r="J16" s="1"/>
      <c r="K16" s="168">
        <f t="shared" si="0"/>
        <v>45784.625</v>
      </c>
      <c r="L16" s="168">
        <v>45784.625</v>
      </c>
      <c r="M16" s="168" t="str">
        <f t="shared" si="1"/>
        <v/>
      </c>
      <c r="N16" s="168">
        <v>45922.625</v>
      </c>
      <c r="O16" s="122">
        <v>45784.625</v>
      </c>
      <c r="P16" s="3">
        <v>113.444</v>
      </c>
      <c r="Q16" s="122">
        <v>45785.625</v>
      </c>
      <c r="R16" s="3">
        <v>95.341999999999999</v>
      </c>
    </row>
    <row r="17" spans="1:18">
      <c r="A17" s="168">
        <f t="shared" ca="1" si="2"/>
        <v>45908.625</v>
      </c>
      <c r="B17" s="4">
        <f t="shared" ca="1" si="3"/>
        <v>97.876000000000005</v>
      </c>
      <c r="C17" s="1">
        <v>97.378</v>
      </c>
      <c r="D17" s="31">
        <f t="shared" ca="1" si="4"/>
        <v>101710.30000000002</v>
      </c>
      <c r="E17" s="32">
        <f t="shared" ca="1" si="5"/>
        <v>3472.2222222222222</v>
      </c>
      <c r="F17" s="4">
        <f t="shared" ca="1" si="6"/>
        <v>99.837000000000003</v>
      </c>
      <c r="G17" s="31">
        <f t="shared" ca="1" si="7"/>
        <v>72150.000000000247</v>
      </c>
      <c r="H17" s="32">
        <f t="shared" ca="1" si="8"/>
        <v>2756.380208333333</v>
      </c>
      <c r="I17" s="79">
        <f t="shared" ca="1" si="9"/>
        <v>48157.170791666424</v>
      </c>
      <c r="J17" s="1"/>
      <c r="K17" s="168">
        <f t="shared" si="0"/>
        <v>45785.625</v>
      </c>
      <c r="L17" s="168">
        <v>45785.625</v>
      </c>
      <c r="M17" s="168" t="str">
        <f t="shared" si="1"/>
        <v/>
      </c>
      <c r="N17" s="168">
        <v>45923.625</v>
      </c>
      <c r="O17" s="122">
        <v>45785.625</v>
      </c>
      <c r="P17" s="3">
        <v>111.55800000000001</v>
      </c>
      <c r="Q17" s="122">
        <v>45786.625</v>
      </c>
      <c r="R17" s="3">
        <v>95.43</v>
      </c>
    </row>
    <row r="18" spans="1:18">
      <c r="A18" s="168">
        <f t="shared" ca="1" si="2"/>
        <v>45909.625</v>
      </c>
      <c r="B18" s="4">
        <f t="shared" ca="1" si="3"/>
        <v>96.716999999999999</v>
      </c>
      <c r="C18" s="1">
        <v>96.828000000000003</v>
      </c>
      <c r="D18" s="31">
        <f t="shared" ca="1" si="4"/>
        <v>107842.79999999997</v>
      </c>
      <c r="E18" s="32">
        <f t="shared" ca="1" si="5"/>
        <v>4166.666666666667</v>
      </c>
      <c r="F18" s="4">
        <f t="shared" ca="1" si="6"/>
        <v>99.876000000000005</v>
      </c>
      <c r="G18" s="31">
        <f t="shared" ca="1" si="7"/>
        <v>75075.000000000364</v>
      </c>
      <c r="H18" s="32">
        <f t="shared" ca="1" si="8"/>
        <v>3307.65625</v>
      </c>
      <c r="I18" s="79">
        <f t="shared" ca="1" si="9"/>
        <v>52668.419749999608</v>
      </c>
      <c r="J18" s="1"/>
      <c r="K18" s="168">
        <f t="shared" si="0"/>
        <v>45786.625</v>
      </c>
      <c r="L18" s="168">
        <v>45786.625</v>
      </c>
      <c r="M18" s="168" t="str">
        <f t="shared" si="1"/>
        <v/>
      </c>
      <c r="N18" s="168">
        <v>45924.625</v>
      </c>
      <c r="O18" s="122">
        <v>45786.625</v>
      </c>
      <c r="P18" s="3">
        <v>109.861</v>
      </c>
      <c r="Q18" s="122">
        <v>45789.625</v>
      </c>
      <c r="R18" s="3">
        <v>96.028999999999996</v>
      </c>
    </row>
    <row r="19" spans="1:18">
      <c r="A19" s="168">
        <f t="shared" ca="1" si="2"/>
        <v>45910.625</v>
      </c>
      <c r="B19" s="4">
        <f t="shared" ca="1" si="3"/>
        <v>95.831999999999994</v>
      </c>
      <c r="C19" s="1">
        <v>95.448999999999998</v>
      </c>
      <c r="D19" s="31">
        <f t="shared" ca="1" si="4"/>
        <v>123218.65000000002</v>
      </c>
      <c r="E19" s="32">
        <f t="shared" ca="1" si="5"/>
        <v>4861.1111111111113</v>
      </c>
      <c r="F19" s="4">
        <f t="shared" ca="1" si="6"/>
        <v>99.942999999999998</v>
      </c>
      <c r="G19" s="31">
        <f t="shared" ca="1" si="7"/>
        <v>80099.99999999984</v>
      </c>
      <c r="H19" s="32">
        <f t="shared" ca="1" si="8"/>
        <v>3858.9322916666661</v>
      </c>
      <c r="I19" s="79">
        <f t="shared" ca="1" si="9"/>
        <v>65894.388208333519</v>
      </c>
      <c r="J19" s="1"/>
      <c r="K19" s="168">
        <f t="shared" si="0"/>
        <v>45789.625</v>
      </c>
      <c r="L19" s="168">
        <v>45789.625</v>
      </c>
      <c r="M19" s="168" t="str">
        <f t="shared" si="1"/>
        <v/>
      </c>
      <c r="N19" s="168">
        <v>45925.625</v>
      </c>
      <c r="O19" s="122">
        <v>45789.625</v>
      </c>
      <c r="P19" s="3">
        <v>105.154</v>
      </c>
      <c r="Q19" s="122">
        <v>45790.625</v>
      </c>
      <c r="R19" s="3">
        <v>96.102000000000004</v>
      </c>
    </row>
    <row r="20" spans="1:18">
      <c r="A20" s="168">
        <f t="shared" ca="1" si="2"/>
        <v>45911.625</v>
      </c>
      <c r="B20" s="4">
        <f t="shared" ca="1" si="3"/>
        <v>93.906000000000006</v>
      </c>
      <c r="C20" s="1">
        <v>92.872</v>
      </c>
      <c r="D20" s="31">
        <f t="shared" ca="1" si="4"/>
        <v>151952.20000000001</v>
      </c>
      <c r="E20" s="32">
        <f t="shared" ca="1" si="5"/>
        <v>5555.5555555555557</v>
      </c>
      <c r="F20" s="4">
        <f t="shared" ca="1" si="6"/>
        <v>100.11</v>
      </c>
      <c r="G20" s="31">
        <f t="shared" ca="1" si="7"/>
        <v>92624.999999999956</v>
      </c>
      <c r="H20" s="32">
        <f t="shared" ca="1" si="8"/>
        <v>4410.2083333333358</v>
      </c>
      <c r="I20" s="79">
        <f t="shared" ca="1" si="9"/>
        <v>87248.865666666738</v>
      </c>
      <c r="J20" s="1"/>
      <c r="K20" s="168">
        <f t="shared" si="0"/>
        <v>45790.625</v>
      </c>
      <c r="L20" s="168">
        <v>45790.625</v>
      </c>
      <c r="M20" s="168" t="str">
        <f t="shared" si="1"/>
        <v/>
      </c>
      <c r="N20" s="168">
        <v>45926.625</v>
      </c>
      <c r="O20" s="122">
        <v>45790.625</v>
      </c>
      <c r="P20" s="3">
        <v>99.885999999999996</v>
      </c>
      <c r="Q20" s="122">
        <v>45791.625</v>
      </c>
      <c r="R20" s="3">
        <v>95.909000000000006</v>
      </c>
    </row>
    <row r="21" spans="1:18">
      <c r="A21" s="168">
        <f t="shared" ca="1" si="2"/>
        <v>45912.625</v>
      </c>
      <c r="B21" s="4">
        <f t="shared" ca="1" si="3"/>
        <v>92.352999999999994</v>
      </c>
      <c r="C21" s="1">
        <v>92.445999999999998</v>
      </c>
      <c r="D21" s="31">
        <f t="shared" ca="1" si="4"/>
        <v>156702.10000000003</v>
      </c>
      <c r="E21" s="32">
        <f t="shared" ca="1" si="5"/>
        <v>6250</v>
      </c>
      <c r="F21" s="4">
        <f t="shared" ca="1" si="6"/>
        <v>100.373</v>
      </c>
      <c r="G21" s="31">
        <f t="shared" ca="1" si="7"/>
        <v>112350.00000000035</v>
      </c>
      <c r="H21" s="32">
        <f t="shared" ca="1" si="8"/>
        <v>4961.4843749999973</v>
      </c>
      <c r="I21" s="79">
        <f t="shared" ca="1" si="9"/>
        <v>73342.472624999675</v>
      </c>
      <c r="J21" s="1"/>
      <c r="K21" s="168">
        <f t="shared" si="0"/>
        <v>45791.625</v>
      </c>
      <c r="L21" s="168">
        <v>45791.625</v>
      </c>
      <c r="M21" s="168" t="str">
        <f t="shared" si="1"/>
        <v/>
      </c>
      <c r="N21" s="168">
        <v>45929.625</v>
      </c>
      <c r="O21" s="122">
        <v>45791.625</v>
      </c>
      <c r="P21" s="3">
        <v>99.960999999999999</v>
      </c>
      <c r="Q21" s="122">
        <v>45792.625</v>
      </c>
      <c r="R21" s="3">
        <v>95.572000000000003</v>
      </c>
    </row>
    <row r="22" spans="1:18">
      <c r="A22" s="168">
        <f t="shared" ca="1" si="2"/>
        <v>45915.625</v>
      </c>
      <c r="B22" s="4">
        <f t="shared" ca="1" si="3"/>
        <v>91.721999999999994</v>
      </c>
      <c r="C22" s="1">
        <v>91.334000000000003</v>
      </c>
      <c r="D22" s="31">
        <f t="shared" ca="1" si="4"/>
        <v>169100.89999999997</v>
      </c>
      <c r="E22" s="32">
        <f t="shared" ca="1" si="5"/>
        <v>8333.3333333333339</v>
      </c>
      <c r="F22" s="4">
        <f t="shared" ca="1" si="6"/>
        <v>100.343</v>
      </c>
      <c r="G22" s="31">
        <f t="shared" ca="1" si="7"/>
        <v>110100.00000000026</v>
      </c>
      <c r="H22" s="32">
        <f t="shared" ca="1" si="8"/>
        <v>6615.3125</v>
      </c>
      <c r="I22" s="79">
        <f t="shared" ca="1" si="9"/>
        <v>90882.740499999694</v>
      </c>
      <c r="J22" s="1"/>
      <c r="K22" s="168">
        <f t="shared" si="0"/>
        <v>45792.625</v>
      </c>
      <c r="L22" s="168">
        <v>45792.625</v>
      </c>
      <c r="M22" s="168" t="str">
        <f t="shared" si="1"/>
        <v/>
      </c>
      <c r="N22" s="168">
        <v>45930.625</v>
      </c>
      <c r="O22" s="122">
        <v>45792.625</v>
      </c>
      <c r="P22" s="3">
        <v>102.67700000000001</v>
      </c>
      <c r="Q22" s="122">
        <v>45793.625</v>
      </c>
      <c r="R22" s="3">
        <v>95.935000000000002</v>
      </c>
    </row>
    <row r="23" spans="1:18">
      <c r="A23" s="168">
        <f t="shared" ca="1" si="2"/>
        <v>45916.625</v>
      </c>
      <c r="B23" s="4">
        <f t="shared" ca="1" si="3"/>
        <v>92.043000000000006</v>
      </c>
      <c r="C23" s="1">
        <v>91.960999999999999</v>
      </c>
      <c r="D23" s="31">
        <f t="shared" ca="1" si="4"/>
        <v>162109.85000000003</v>
      </c>
      <c r="E23" s="32">
        <f t="shared" ca="1" si="5"/>
        <v>9027.7777777777792</v>
      </c>
      <c r="F23" s="4">
        <f t="shared" ca="1" si="6"/>
        <v>100.643</v>
      </c>
      <c r="G23" s="31">
        <f t="shared" ca="1" si="7"/>
        <v>132600.00000000006</v>
      </c>
      <c r="H23" s="32">
        <f t="shared" ca="1" si="8"/>
        <v>7166.5885416666679</v>
      </c>
      <c r="I23" s="79">
        <f t="shared" ca="1" si="9"/>
        <v>60464.435958333299</v>
      </c>
      <c r="J23" s="1"/>
      <c r="K23" s="168">
        <f t="shared" si="0"/>
        <v>45793.625</v>
      </c>
      <c r="L23" s="168">
        <v>45793.625</v>
      </c>
      <c r="M23" s="168" t="str">
        <f t="shared" si="1"/>
        <v/>
      </c>
      <c r="N23" s="168">
        <v>45931.625</v>
      </c>
      <c r="O23" s="122">
        <v>45793.625</v>
      </c>
      <c r="P23" s="3">
        <v>101.176</v>
      </c>
      <c r="Q23" s="122">
        <v>45796.625</v>
      </c>
      <c r="R23" s="3">
        <v>95.763000000000005</v>
      </c>
    </row>
    <row r="24" spans="1:18">
      <c r="A24" s="168">
        <f t="shared" ca="1" si="2"/>
        <v>45917.625</v>
      </c>
      <c r="B24" s="4">
        <f t="shared" ca="1" si="3"/>
        <v>92.41</v>
      </c>
      <c r="C24" s="1">
        <v>92.38</v>
      </c>
      <c r="D24" s="31">
        <f t="shared" ca="1" si="4"/>
        <v>157438.00000000006</v>
      </c>
      <c r="E24" s="32">
        <f t="shared" ca="1" si="5"/>
        <v>9722.2222222222226</v>
      </c>
      <c r="F24" s="4">
        <f t="shared" ca="1" si="6"/>
        <v>100.554</v>
      </c>
      <c r="G24" s="31">
        <f t="shared" ca="1" si="7"/>
        <v>125925.00000000015</v>
      </c>
      <c r="H24" s="32">
        <f t="shared" ca="1" si="8"/>
        <v>7717.8645833333321</v>
      </c>
      <c r="I24" s="79">
        <f t="shared" ca="1" si="9"/>
        <v>61934.595416666576</v>
      </c>
      <c r="J24" s="1"/>
      <c r="K24" s="168">
        <f t="shared" si="0"/>
        <v>45796.625</v>
      </c>
      <c r="L24" s="168">
        <v>45796.625</v>
      </c>
      <c r="M24" s="168" t="str">
        <f t="shared" si="1"/>
        <v/>
      </c>
      <c r="N24" s="168">
        <v>45932.625</v>
      </c>
      <c r="O24" s="122">
        <v>45796.625</v>
      </c>
      <c r="P24" s="3">
        <v>101.77</v>
      </c>
      <c r="Q24" s="122">
        <v>45797.625</v>
      </c>
      <c r="R24" s="3">
        <v>95.956000000000003</v>
      </c>
    </row>
    <row r="25" spans="1:18">
      <c r="A25" s="168">
        <f t="shared" ca="1" si="2"/>
        <v>45918.625</v>
      </c>
      <c r="B25" s="4">
        <f t="shared" ca="1" si="3"/>
        <v>91.355999999999995</v>
      </c>
      <c r="C25" s="1">
        <v>91.418000000000006</v>
      </c>
      <c r="D25" s="31">
        <f t="shared" ca="1" si="4"/>
        <v>168164.29999999993</v>
      </c>
      <c r="E25" s="32">
        <f t="shared" ca="1" si="5"/>
        <v>10416.666666666666</v>
      </c>
      <c r="F25" s="4">
        <f t="shared" ca="1" si="6"/>
        <v>101.01600000000001</v>
      </c>
      <c r="G25" s="31">
        <f t="shared" ca="1" si="7"/>
        <v>160575.00000000041</v>
      </c>
      <c r="H25" s="32">
        <f t="shared" ca="1" si="8"/>
        <v>8269.1406250000036</v>
      </c>
      <c r="I25" s="79">
        <f t="shared" ca="1" si="9"/>
        <v>40095.590374999476</v>
      </c>
      <c r="J25" s="1"/>
      <c r="K25" s="168">
        <f t="shared" si="0"/>
        <v>45797.625</v>
      </c>
      <c r="L25" s="168">
        <v>45797.625</v>
      </c>
      <c r="M25" s="168" t="str">
        <f t="shared" si="1"/>
        <v/>
      </c>
      <c r="N25" s="168">
        <v>45933.625</v>
      </c>
      <c r="O25" s="122">
        <v>45797.625</v>
      </c>
      <c r="P25" s="3">
        <v>100.45099999999999</v>
      </c>
      <c r="Q25" s="122">
        <v>45798.625</v>
      </c>
      <c r="R25" s="3">
        <v>95.772999999999996</v>
      </c>
    </row>
    <row r="26" spans="1:18">
      <c r="A26" s="168">
        <f t="shared" ca="1" si="2"/>
        <v>45919.625</v>
      </c>
      <c r="B26" s="4">
        <f t="shared" ca="1" si="3"/>
        <v>91.385999999999996</v>
      </c>
      <c r="C26" s="1">
        <v>91.418000000000006</v>
      </c>
      <c r="D26" s="31">
        <f t="shared" ca="1" si="4"/>
        <v>168164.29999999993</v>
      </c>
      <c r="E26" s="32">
        <f t="shared" ca="1" si="5"/>
        <v>11111.111111111111</v>
      </c>
      <c r="F26" s="4">
        <f t="shared" ca="1" si="6"/>
        <v>101.05800000000001</v>
      </c>
      <c r="G26" s="31">
        <f t="shared" ca="1" si="7"/>
        <v>163725.00000000052</v>
      </c>
      <c r="H26" s="32">
        <f t="shared" ca="1" si="8"/>
        <v>8820.4166666666715</v>
      </c>
      <c r="I26" s="79">
        <f t="shared" ca="1" si="9"/>
        <v>37206.814333332717</v>
      </c>
      <c r="J26" s="1"/>
      <c r="K26" s="168">
        <f t="shared" si="0"/>
        <v>45798.625</v>
      </c>
      <c r="L26" s="168">
        <v>45798.625</v>
      </c>
      <c r="M26" s="168" t="str">
        <f t="shared" si="1"/>
        <v/>
      </c>
      <c r="N26" s="168">
        <v>45936.625</v>
      </c>
      <c r="O26" s="122">
        <v>45798.625</v>
      </c>
      <c r="P26" s="3">
        <v>101.446</v>
      </c>
      <c r="Q26" s="122">
        <v>45799.625</v>
      </c>
      <c r="R26" s="3">
        <v>95.494</v>
      </c>
    </row>
    <row r="27" spans="1:18">
      <c r="A27" s="168">
        <f t="shared" ca="1" si="2"/>
        <v>45922.625</v>
      </c>
      <c r="B27" s="4">
        <f t="shared" ca="1" si="3"/>
        <v>103.479</v>
      </c>
      <c r="C27" s="1">
        <f ca="1">IF(ISERROR(B27-$F$8),"",B27-$F$8)</f>
        <v>91.938000000000002</v>
      </c>
      <c r="D27" s="31">
        <f t="shared" ca="1" si="4"/>
        <v>162366.29999999996</v>
      </c>
      <c r="E27" s="32">
        <f t="shared" ca="1" si="5"/>
        <v>13194.444444444445</v>
      </c>
      <c r="F27" s="4">
        <f t="shared" ca="1" si="6"/>
        <v>101.03100000000001</v>
      </c>
      <c r="G27" s="31">
        <f t="shared" ca="1" si="7"/>
        <v>161700.00000000044</v>
      </c>
      <c r="H27" s="32">
        <f t="shared" ca="1" si="8"/>
        <v>10474.244791666672</v>
      </c>
      <c r="I27" s="79">
        <f t="shared" ca="1" si="9"/>
        <v>33231.82620833283</v>
      </c>
      <c r="J27" s="1"/>
      <c r="K27" s="168">
        <f t="shared" si="0"/>
        <v>45799.625</v>
      </c>
      <c r="L27" s="168">
        <v>45799.625</v>
      </c>
      <c r="M27" s="168" t="str">
        <f t="shared" si="1"/>
        <v/>
      </c>
      <c r="N27" s="168">
        <v>45937.625</v>
      </c>
      <c r="O27" s="122">
        <v>45799.625</v>
      </c>
      <c r="P27" s="3">
        <v>104.67400000000001</v>
      </c>
      <c r="Q27" s="122">
        <v>45800.625</v>
      </c>
      <c r="R27" s="3">
        <v>95.557000000000002</v>
      </c>
    </row>
    <row r="28" spans="1:18">
      <c r="A28" s="168">
        <f t="shared" ca="1" si="2"/>
        <v>45923.625</v>
      </c>
      <c r="B28" s="4">
        <f t="shared" ca="1" si="3"/>
        <v>103.004</v>
      </c>
      <c r="C28" s="1">
        <f t="shared" ref="C28:C91" ca="1" si="10">IF(ISERROR(B28-$F$8),"",B28-$F$8)</f>
        <v>91.463000000000008</v>
      </c>
      <c r="D28" s="31">
        <f t="shared" ca="1" si="4"/>
        <v>167662.54999999993</v>
      </c>
      <c r="E28" s="32">
        <f t="shared" ca="1" si="5"/>
        <v>13888.888888888889</v>
      </c>
      <c r="F28" s="4">
        <f t="shared" ca="1" si="6"/>
        <v>101.027</v>
      </c>
      <c r="G28" s="31">
        <f t="shared" ca="1" si="7"/>
        <v>161400.00000000009</v>
      </c>
      <c r="H28" s="32">
        <f t="shared" ca="1" si="8"/>
        <v>11025.520833333332</v>
      </c>
      <c r="I28" s="79">
        <f t="shared" ca="1" si="9"/>
        <v>39989.662666666482</v>
      </c>
      <c r="J28" s="1"/>
      <c r="K28" s="168">
        <f t="shared" si="0"/>
        <v>45800.625</v>
      </c>
      <c r="L28" s="168">
        <v>45800.625</v>
      </c>
      <c r="M28" s="168" t="str">
        <f t="shared" si="1"/>
        <v/>
      </c>
      <c r="N28" s="168">
        <v>45938.625</v>
      </c>
      <c r="O28" s="122">
        <v>45800.625</v>
      </c>
      <c r="P28" s="3">
        <v>104.48</v>
      </c>
      <c r="Q28" s="122">
        <v>45804.625</v>
      </c>
      <c r="R28" s="3">
        <v>95.932000000000002</v>
      </c>
    </row>
    <row r="29" spans="1:18">
      <c r="A29" s="168">
        <f t="shared" ca="1" si="2"/>
        <v>45924.625</v>
      </c>
      <c r="B29" s="4">
        <f t="shared" ca="1" si="3"/>
        <v>102.914</v>
      </c>
      <c r="C29" s="1">
        <f t="shared" ca="1" si="10"/>
        <v>91.373000000000005</v>
      </c>
      <c r="D29" s="31">
        <f t="shared" ca="1" si="4"/>
        <v>168666.04999999996</v>
      </c>
      <c r="E29" s="32">
        <f t="shared" ca="1" si="5"/>
        <v>14583.333333333332</v>
      </c>
      <c r="F29" s="4">
        <f t="shared" ca="1" si="6"/>
        <v>101.15</v>
      </c>
      <c r="G29" s="31">
        <f t="shared" ca="1" si="7"/>
        <v>170625.00000000044</v>
      </c>
      <c r="H29" s="32">
        <f t="shared" ca="1" si="8"/>
        <v>11576.796875</v>
      </c>
      <c r="I29" s="79">
        <f t="shared" ca="1" si="9"/>
        <v>32199.98162499952</v>
      </c>
      <c r="J29" s="1"/>
      <c r="K29" s="168">
        <f t="shared" si="0"/>
        <v>45800.625</v>
      </c>
      <c r="L29" s="168">
        <v>45804.625</v>
      </c>
      <c r="M29" s="168" t="str">
        <f t="shared" si="1"/>
        <v/>
      </c>
      <c r="N29" s="168">
        <v>45939.625</v>
      </c>
      <c r="O29" s="122">
        <v>45803.625</v>
      </c>
      <c r="P29" s="3">
        <v>104.973</v>
      </c>
      <c r="Q29" s="122">
        <v>45805.625</v>
      </c>
      <c r="R29" s="3">
        <v>96.037000000000006</v>
      </c>
    </row>
    <row r="30" spans="1:18">
      <c r="A30" s="168">
        <f t="shared" ca="1" si="2"/>
        <v>45925.625</v>
      </c>
      <c r="B30" s="4">
        <f t="shared" ca="1" si="3"/>
        <v>105.236</v>
      </c>
      <c r="C30" s="1">
        <f t="shared" ca="1" si="10"/>
        <v>93.695000000000007</v>
      </c>
      <c r="D30" s="31">
        <f t="shared" ca="1" si="4"/>
        <v>142775.74999999994</v>
      </c>
      <c r="E30" s="32">
        <f t="shared" ca="1" si="5"/>
        <v>15277.777777777777</v>
      </c>
      <c r="F30" s="4">
        <f t="shared" ca="1" si="6"/>
        <v>100.76300000000001</v>
      </c>
      <c r="G30" s="31">
        <f t="shared" ca="1" si="7"/>
        <v>141600.00000000041</v>
      </c>
      <c r="H30" s="32">
        <f t="shared" ca="1" si="8"/>
        <v>12128.072916666668</v>
      </c>
      <c r="I30" s="79">
        <f t="shared" ca="1" si="9"/>
        <v>31194.55458333284</v>
      </c>
      <c r="J30" s="1"/>
      <c r="K30" s="168">
        <f t="shared" si="0"/>
        <v>45804.625</v>
      </c>
      <c r="L30" s="168">
        <v>45805.625</v>
      </c>
      <c r="M30" s="168" t="str">
        <f t="shared" si="1"/>
        <v/>
      </c>
      <c r="N30" s="168">
        <v>45944.625</v>
      </c>
      <c r="O30" s="122">
        <v>45804.625</v>
      </c>
      <c r="P30" s="3">
        <v>100.896</v>
      </c>
      <c r="Q30" s="122">
        <v>45806.625</v>
      </c>
      <c r="R30" s="3">
        <v>96.45</v>
      </c>
    </row>
    <row r="31" spans="1:18">
      <c r="A31" s="168">
        <f t="shared" ca="1" si="2"/>
        <v>45926.625</v>
      </c>
      <c r="B31" s="4">
        <f t="shared" ca="1" si="3"/>
        <v>105.75</v>
      </c>
      <c r="C31" s="1">
        <f t="shared" ca="1" si="10"/>
        <v>94.209000000000003</v>
      </c>
      <c r="D31" s="31">
        <f t="shared" ca="1" si="4"/>
        <v>137044.64999999997</v>
      </c>
      <c r="E31" s="32">
        <f t="shared" ca="1" si="5"/>
        <v>15972.222222222223</v>
      </c>
      <c r="F31" s="4">
        <f t="shared" ca="1" si="6"/>
        <v>100.681</v>
      </c>
      <c r="G31" s="31">
        <f t="shared" ca="1" si="7"/>
        <v>135449.99999999983</v>
      </c>
      <c r="H31" s="32">
        <f t="shared" ca="1" si="8"/>
        <v>12679.348958333332</v>
      </c>
      <c r="I31" s="79">
        <f t="shared" ca="1" si="9"/>
        <v>30900.391541666799</v>
      </c>
      <c r="J31" s="1"/>
      <c r="K31" s="168">
        <f t="shared" si="0"/>
        <v>45805.625</v>
      </c>
      <c r="L31" s="168">
        <v>45806.625</v>
      </c>
      <c r="M31" s="168" t="str">
        <f t="shared" si="1"/>
        <v/>
      </c>
      <c r="N31" s="168">
        <v>45945.625</v>
      </c>
      <c r="O31" s="122">
        <v>45805.625</v>
      </c>
      <c r="P31" s="3">
        <v>101.648</v>
      </c>
      <c r="Q31" s="122">
        <v>45807.625</v>
      </c>
      <c r="R31" s="3">
        <v>96.408000000000001</v>
      </c>
    </row>
    <row r="32" spans="1:18">
      <c r="A32" s="168">
        <f t="shared" ca="1" si="2"/>
        <v>45929.625</v>
      </c>
      <c r="B32" s="4">
        <f t="shared" ca="1" si="3"/>
        <v>105.6</v>
      </c>
      <c r="C32" s="1">
        <f t="shared" ca="1" si="10"/>
        <v>94.058999999999997</v>
      </c>
      <c r="D32" s="31">
        <f t="shared" ca="1" si="4"/>
        <v>138717.15000000002</v>
      </c>
      <c r="E32" s="32">
        <f t="shared" ca="1" si="5"/>
        <v>18055.555555555558</v>
      </c>
      <c r="F32" s="4">
        <f t="shared" ca="1" si="6"/>
        <v>101.003</v>
      </c>
      <c r="G32" s="31">
        <f t="shared" ca="1" si="7"/>
        <v>159600</v>
      </c>
      <c r="H32" s="32">
        <f t="shared" ca="1" si="8"/>
        <v>14333.177083333336</v>
      </c>
      <c r="I32" s="79">
        <f t="shared" ca="1" si="9"/>
        <v>9490.8884166666903</v>
      </c>
      <c r="J32" s="1"/>
      <c r="K32" s="168">
        <f t="shared" si="0"/>
        <v>45806.625</v>
      </c>
      <c r="L32" s="168">
        <v>45807.625</v>
      </c>
      <c r="M32" s="168" t="str">
        <f t="shared" si="1"/>
        <v/>
      </c>
      <c r="N32" s="168">
        <v>45946.625</v>
      </c>
      <c r="O32" s="122">
        <v>45806.625</v>
      </c>
      <c r="P32" s="3">
        <v>99.975999999999999</v>
      </c>
      <c r="Q32" s="122">
        <v>45810.625</v>
      </c>
      <c r="R32" s="3">
        <v>96.438999999999993</v>
      </c>
    </row>
    <row r="33" spans="1:18">
      <c r="A33" s="168">
        <f t="shared" ca="1" si="2"/>
        <v>45930.625</v>
      </c>
      <c r="B33" s="4">
        <f t="shared" ca="1" si="3"/>
        <v>105.544</v>
      </c>
      <c r="C33" s="1">
        <f t="shared" ca="1" si="10"/>
        <v>94.003</v>
      </c>
      <c r="D33" s="31">
        <f t="shared" ca="1" si="4"/>
        <v>139341.54999999999</v>
      </c>
      <c r="E33" s="32">
        <f t="shared" ca="1" si="5"/>
        <v>18750</v>
      </c>
      <c r="F33" s="4">
        <f t="shared" ca="1" si="6"/>
        <v>100.789</v>
      </c>
      <c r="G33" s="31">
        <f t="shared" ca="1" si="7"/>
        <v>143550.00000000012</v>
      </c>
      <c r="H33" s="32">
        <f t="shared" ca="1" si="8"/>
        <v>14884.453125000007</v>
      </c>
      <c r="I33" s="79">
        <f t="shared" ca="1" si="9"/>
        <v>26532.660374999854</v>
      </c>
      <c r="J33" s="1"/>
      <c r="K33" s="168">
        <f t="shared" si="0"/>
        <v>45807.625</v>
      </c>
      <c r="L33" s="168">
        <v>45810.625</v>
      </c>
      <c r="M33" s="168" t="str">
        <f t="shared" si="1"/>
        <v/>
      </c>
      <c r="N33" s="168">
        <v>45947.625</v>
      </c>
      <c r="O33" s="122">
        <v>45807.625</v>
      </c>
      <c r="P33" s="3">
        <v>100.161</v>
      </c>
      <c r="Q33" s="122">
        <v>45811.625</v>
      </c>
      <c r="R33" s="3">
        <v>96.614999999999995</v>
      </c>
    </row>
    <row r="34" spans="1:18">
      <c r="A34" s="168">
        <f t="shared" ca="1" si="2"/>
        <v>45931.625</v>
      </c>
      <c r="B34" s="4">
        <f t="shared" ca="1" si="3"/>
        <v>104.553</v>
      </c>
      <c r="C34" s="1">
        <f t="shared" ca="1" si="10"/>
        <v>93.012</v>
      </c>
      <c r="D34" s="31">
        <f t="shared" ca="1" si="4"/>
        <v>150391.20000000001</v>
      </c>
      <c r="E34" s="32">
        <f t="shared" ca="1" si="5"/>
        <v>19444.444444444445</v>
      </c>
      <c r="F34" s="4">
        <f t="shared" ca="1" si="6"/>
        <v>100.709</v>
      </c>
      <c r="G34" s="31">
        <f t="shared" ca="1" si="7"/>
        <v>137550.00000000026</v>
      </c>
      <c r="H34" s="32">
        <f t="shared" ca="1" si="8"/>
        <v>15435.729166666664</v>
      </c>
      <c r="I34" s="79">
        <f t="shared" ca="1" si="9"/>
        <v>45721.974833333072</v>
      </c>
      <c r="J34" s="1"/>
      <c r="K34" s="168">
        <f t="shared" si="0"/>
        <v>45810.625</v>
      </c>
      <c r="L34" s="168">
        <v>45811.625</v>
      </c>
      <c r="M34" s="168" t="str">
        <f t="shared" si="1"/>
        <v/>
      </c>
      <c r="N34" s="168">
        <v>45950.625</v>
      </c>
      <c r="O34" s="122">
        <v>45810.625</v>
      </c>
      <c r="P34" s="3">
        <v>100.687</v>
      </c>
      <c r="Q34" s="122">
        <v>45812.625</v>
      </c>
      <c r="R34" s="3">
        <v>96.897000000000006</v>
      </c>
    </row>
    <row r="35" spans="1:18">
      <c r="A35" s="168">
        <f t="shared" ca="1" si="2"/>
        <v>45932.625</v>
      </c>
      <c r="B35" s="4">
        <f t="shared" ca="1" si="3"/>
        <v>102.07</v>
      </c>
      <c r="C35" s="1">
        <f t="shared" ca="1" si="10"/>
        <v>90.528999999999996</v>
      </c>
      <c r="D35" s="31">
        <f t="shared" ca="1" si="4"/>
        <v>178076.65000000005</v>
      </c>
      <c r="E35" s="32">
        <f t="shared" ca="1" si="5"/>
        <v>20138.888888888887</v>
      </c>
      <c r="F35" s="4">
        <f t="shared" ca="1" si="6"/>
        <v>101.09399999999999</v>
      </c>
      <c r="G35" s="31">
        <f t="shared" ca="1" si="7"/>
        <v>166424.99999999956</v>
      </c>
      <c r="H35" s="32">
        <f t="shared" ca="1" si="8"/>
        <v>15987.005208333343</v>
      </c>
      <c r="I35" s="79">
        <f t="shared" ca="1" si="9"/>
        <v>49500.175291667139</v>
      </c>
      <c r="J35" s="1"/>
      <c r="K35" s="168">
        <f t="shared" si="0"/>
        <v>45811.625</v>
      </c>
      <c r="L35" s="168">
        <v>45812.625</v>
      </c>
      <c r="M35" s="168" t="str">
        <f t="shared" si="1"/>
        <v/>
      </c>
      <c r="N35" s="168">
        <v>45951.625</v>
      </c>
      <c r="O35" s="122">
        <v>45811.625</v>
      </c>
      <c r="P35" s="3">
        <v>100.36</v>
      </c>
      <c r="Q35" s="122">
        <v>45813.625</v>
      </c>
      <c r="R35" s="3">
        <v>96.96</v>
      </c>
    </row>
    <row r="36" spans="1:18">
      <c r="A36" s="168">
        <f t="shared" ca="1" si="2"/>
        <v>45933.625</v>
      </c>
      <c r="B36" s="4">
        <f t="shared" ca="1" si="3"/>
        <v>101.73699999999999</v>
      </c>
      <c r="C36" s="1">
        <f t="shared" ca="1" si="10"/>
        <v>90.195999999999998</v>
      </c>
      <c r="D36" s="31">
        <f t="shared" ca="1" si="4"/>
        <v>181789.60000000003</v>
      </c>
      <c r="E36" s="32">
        <f t="shared" ca="1" si="5"/>
        <v>20833.333333333332</v>
      </c>
      <c r="F36" s="4">
        <f t="shared" ca="1" si="6"/>
        <v>101.012</v>
      </c>
      <c r="G36" s="31">
        <f t="shared" ca="1" si="7"/>
        <v>160275.00000000003</v>
      </c>
      <c r="H36" s="32">
        <f t="shared" ca="1" si="8"/>
        <v>16538.281250000007</v>
      </c>
      <c r="I36" s="79">
        <f t="shared" ca="1" si="9"/>
        <v>60255.550749999988</v>
      </c>
      <c r="J36" s="1"/>
      <c r="K36" s="168">
        <f t="shared" si="0"/>
        <v>45812.625</v>
      </c>
      <c r="L36" s="168">
        <v>45813.625</v>
      </c>
      <c r="M36" s="168" t="str">
        <f t="shared" si="1"/>
        <v/>
      </c>
      <c r="N36" s="168">
        <v>45952.625</v>
      </c>
      <c r="O36" s="122">
        <v>45812.625</v>
      </c>
      <c r="P36" s="3">
        <v>99.268000000000001</v>
      </c>
      <c r="Q36" s="122">
        <v>45814.625</v>
      </c>
      <c r="R36" s="3">
        <v>97.397999999999996</v>
      </c>
    </row>
    <row r="37" spans="1:18">
      <c r="A37" s="168">
        <f t="shared" ca="1" si="2"/>
        <v>45936.625</v>
      </c>
      <c r="B37" s="4">
        <f t="shared" ca="1" si="3"/>
        <v>106.923</v>
      </c>
      <c r="C37" s="1">
        <f t="shared" ca="1" si="10"/>
        <v>95.382000000000005</v>
      </c>
      <c r="D37" s="31">
        <f t="shared" ca="1" si="4"/>
        <v>123965.69999999995</v>
      </c>
      <c r="E37" s="32">
        <f t="shared" ca="1" si="5"/>
        <v>22916.666666666668</v>
      </c>
      <c r="F37" s="4">
        <f t="shared" ca="1" si="6"/>
        <v>100.5</v>
      </c>
      <c r="G37" s="31">
        <f t="shared" ca="1" si="7"/>
        <v>121875</v>
      </c>
      <c r="H37" s="32">
        <f t="shared" ca="1" si="8"/>
        <v>18192.109375000007</v>
      </c>
      <c r="I37" s="79">
        <f t="shared" ca="1" si="9"/>
        <v>31785.259624999911</v>
      </c>
      <c r="J37" s="1"/>
      <c r="K37" s="168">
        <f t="shared" si="0"/>
        <v>45813.625</v>
      </c>
      <c r="L37" s="168">
        <v>45814.625</v>
      </c>
      <c r="M37" s="168" t="str">
        <f t="shared" si="1"/>
        <v/>
      </c>
      <c r="N37" s="168">
        <v>45953.625</v>
      </c>
      <c r="O37" s="122">
        <v>45813.625</v>
      </c>
      <c r="P37" s="3">
        <v>99.311999999999998</v>
      </c>
      <c r="Q37" s="122">
        <v>45817.625</v>
      </c>
      <c r="R37" s="3">
        <v>97.316999999999993</v>
      </c>
    </row>
    <row r="38" spans="1:18">
      <c r="A38" s="168">
        <f t="shared" ca="1" si="2"/>
        <v>45937.625</v>
      </c>
      <c r="B38" s="4">
        <f t="shared" ca="1" si="3"/>
        <v>106.367</v>
      </c>
      <c r="C38" s="1">
        <f t="shared" ca="1" si="10"/>
        <v>94.826000000000008</v>
      </c>
      <c r="D38" s="31">
        <f t="shared" ca="1" si="4"/>
        <v>130165.09999999992</v>
      </c>
      <c r="E38" s="32">
        <f t="shared" ca="1" si="5"/>
        <v>23611.111111111113</v>
      </c>
      <c r="F38" s="4">
        <f t="shared" ca="1" si="6"/>
        <v>100.55500000000001</v>
      </c>
      <c r="G38" s="31">
        <f t="shared" ca="1" si="7"/>
        <v>126000.00000000051</v>
      </c>
      <c r="H38" s="32">
        <f t="shared" ca="1" si="8"/>
        <v>18743.385416666664</v>
      </c>
      <c r="I38" s="79">
        <f t="shared" ca="1" si="9"/>
        <v>35174.781583332726</v>
      </c>
      <c r="J38" s="1"/>
      <c r="K38" s="168">
        <f t="shared" si="0"/>
        <v>45814.625</v>
      </c>
      <c r="L38" s="168">
        <v>45817.625</v>
      </c>
      <c r="M38" s="168" t="str">
        <f t="shared" si="1"/>
        <v/>
      </c>
      <c r="N38" s="168">
        <v>45954.625</v>
      </c>
      <c r="O38" s="122">
        <v>45814.625</v>
      </c>
      <c r="P38" s="3">
        <v>99.111999999999995</v>
      </c>
      <c r="Q38" s="122">
        <v>45818.625</v>
      </c>
      <c r="R38" s="3">
        <v>97.459000000000003</v>
      </c>
    </row>
    <row r="39" spans="1:18">
      <c r="A39" s="168">
        <f t="shared" ca="1" si="2"/>
        <v>45938.625</v>
      </c>
      <c r="B39" s="4">
        <f t="shared" ca="1" si="3"/>
        <v>104.837</v>
      </c>
      <c r="C39" s="1">
        <f t="shared" ca="1" si="10"/>
        <v>93.296000000000006</v>
      </c>
      <c r="D39" s="31">
        <f t="shared" ca="1" si="4"/>
        <v>147224.59999999992</v>
      </c>
      <c r="E39" s="32">
        <f t="shared" ca="1" si="5"/>
        <v>24305.555555555558</v>
      </c>
      <c r="F39" s="4">
        <f t="shared" ca="1" si="6"/>
        <v>100.562</v>
      </c>
      <c r="G39" s="31">
        <f t="shared" ca="1" si="7"/>
        <v>126524.99999999981</v>
      </c>
      <c r="H39" s="32">
        <f t="shared" ca="1" si="8"/>
        <v>19294.661458333336</v>
      </c>
      <c r="I39" s="79">
        <f t="shared" ca="1" si="9"/>
        <v>54870.620541666744</v>
      </c>
      <c r="J39" s="1"/>
      <c r="K39" s="168">
        <f t="shared" si="0"/>
        <v>45817.625</v>
      </c>
      <c r="L39" s="168">
        <v>45818.625</v>
      </c>
      <c r="M39" s="168" t="str">
        <f t="shared" si="1"/>
        <v/>
      </c>
      <c r="N39" s="168">
        <v>45957.625</v>
      </c>
      <c r="O39" s="122">
        <v>45817.625</v>
      </c>
      <c r="P39" s="3">
        <v>97.832999999999998</v>
      </c>
      <c r="Q39" s="122">
        <v>45819.625</v>
      </c>
      <c r="R39" s="3">
        <v>97.754000000000005</v>
      </c>
    </row>
    <row r="40" spans="1:18">
      <c r="A40" s="168">
        <f t="shared" ca="1" si="2"/>
        <v>45939.625</v>
      </c>
      <c r="B40" s="4">
        <f t="shared" ca="1" si="3"/>
        <v>104.482</v>
      </c>
      <c r="C40" s="1">
        <f t="shared" ca="1" si="10"/>
        <v>92.941000000000003</v>
      </c>
      <c r="D40" s="31">
        <f t="shared" ca="1" si="4"/>
        <v>151182.84999999998</v>
      </c>
      <c r="E40" s="32">
        <f t="shared" ca="1" si="5"/>
        <v>25000</v>
      </c>
      <c r="F40" s="4">
        <f t="shared" ca="1" si="6"/>
        <v>100.498</v>
      </c>
      <c r="G40" s="31">
        <f t="shared" ca="1" si="7"/>
        <v>121725.00000000035</v>
      </c>
      <c r="H40" s="32">
        <f t="shared" ca="1" si="8"/>
        <v>19845.937499999989</v>
      </c>
      <c r="I40" s="79">
        <f t="shared" ca="1" si="9"/>
        <v>64562.996999999639</v>
      </c>
      <c r="J40" s="1"/>
      <c r="K40" s="168">
        <f t="shared" si="0"/>
        <v>45818.625</v>
      </c>
      <c r="L40" s="168">
        <v>45819.625</v>
      </c>
      <c r="M40" s="168" t="str">
        <f t="shared" si="1"/>
        <v/>
      </c>
      <c r="N40" s="168">
        <v>45958.625</v>
      </c>
      <c r="O40" s="122">
        <v>45818.625</v>
      </c>
      <c r="P40" s="3">
        <v>97.355999999999995</v>
      </c>
      <c r="Q40" s="122">
        <v>45820.625</v>
      </c>
      <c r="R40" s="3">
        <v>97.39</v>
      </c>
    </row>
    <row r="41" spans="1:18">
      <c r="A41" s="168">
        <f t="shared" ca="1" si="2"/>
        <v>45944.625</v>
      </c>
      <c r="B41" s="4">
        <f t="shared" ca="1" si="3"/>
        <v>108.004</v>
      </c>
      <c r="C41" s="1">
        <f t="shared" ca="1" si="10"/>
        <v>96.463000000000008</v>
      </c>
      <c r="D41" s="31">
        <f t="shared" ca="1" si="4"/>
        <v>111912.54999999992</v>
      </c>
      <c r="E41" s="32">
        <f t="shared" ca="1" si="5"/>
        <v>28472.222222222223</v>
      </c>
      <c r="F41" s="4">
        <f t="shared" ca="1" si="6"/>
        <v>99.984999999999999</v>
      </c>
      <c r="G41" s="31">
        <f t="shared" ca="1" si="7"/>
        <v>83249.999999999956</v>
      </c>
      <c r="H41" s="32">
        <f t="shared" ca="1" si="8"/>
        <v>22602.317708333336</v>
      </c>
      <c r="I41" s="79">
        <f t="shared" ca="1" si="9"/>
        <v>58397.865791666605</v>
      </c>
      <c r="J41" s="1"/>
      <c r="K41" s="168">
        <f t="shared" si="0"/>
        <v>45819.625</v>
      </c>
      <c r="L41" s="168">
        <v>45820.625</v>
      </c>
      <c r="M41" s="168" t="str">
        <f t="shared" si="1"/>
        <v/>
      </c>
      <c r="N41" s="168">
        <v>45959.625</v>
      </c>
      <c r="O41" s="122">
        <v>45819.625</v>
      </c>
      <c r="P41" s="3">
        <v>96.275000000000006</v>
      </c>
      <c r="Q41" s="122">
        <v>45821.625</v>
      </c>
      <c r="R41" s="3">
        <v>97.503</v>
      </c>
    </row>
    <row r="42" spans="1:18">
      <c r="A42" s="168">
        <f t="shared" ca="1" si="2"/>
        <v>45945.625</v>
      </c>
      <c r="B42" s="4">
        <f t="shared" ca="1" si="3"/>
        <v>101.48</v>
      </c>
      <c r="C42" s="1">
        <f t="shared" ca="1" si="10"/>
        <v>89.939000000000007</v>
      </c>
      <c r="D42" s="31">
        <f t="shared" ca="1" si="4"/>
        <v>184655.14999999991</v>
      </c>
      <c r="E42" s="32">
        <f t="shared" ca="1" si="5"/>
        <v>29166.666666666664</v>
      </c>
      <c r="F42" s="4">
        <f t="shared" ca="1" si="6"/>
        <v>100.788</v>
      </c>
      <c r="G42" s="31">
        <f t="shared" ca="1" si="7"/>
        <v>143474.99999999974</v>
      </c>
      <c r="H42" s="32">
        <f t="shared" ca="1" si="8"/>
        <v>23153.59375</v>
      </c>
      <c r="I42" s="79">
        <f t="shared" ca="1" si="9"/>
        <v>83542.931750000134</v>
      </c>
      <c r="J42" s="1"/>
      <c r="K42" s="168">
        <f t="shared" si="0"/>
        <v>45820.625</v>
      </c>
      <c r="L42" s="168">
        <v>45821.625</v>
      </c>
      <c r="M42" s="168" t="str">
        <f t="shared" si="1"/>
        <v/>
      </c>
      <c r="N42" s="168">
        <v>45960.625</v>
      </c>
      <c r="O42" s="122">
        <v>45820.625</v>
      </c>
      <c r="P42" s="3">
        <v>97.052999999999997</v>
      </c>
      <c r="Q42" s="122">
        <v>45824.625</v>
      </c>
      <c r="R42" s="3">
        <v>97.588999999999999</v>
      </c>
    </row>
    <row r="43" spans="1:18">
      <c r="A43" s="168">
        <f t="shared" ca="1" si="2"/>
        <v>45946.625</v>
      </c>
      <c r="B43" s="4">
        <f t="shared" ca="1" si="3"/>
        <v>100.968</v>
      </c>
      <c r="C43" s="1">
        <f t="shared" ca="1" si="10"/>
        <v>89.427000000000007</v>
      </c>
      <c r="D43" s="31">
        <f t="shared" ca="1" si="4"/>
        <v>190363.94999999995</v>
      </c>
      <c r="E43" s="32">
        <f t="shared" ca="1" si="5"/>
        <v>29861.111111111109</v>
      </c>
      <c r="F43" s="4">
        <f t="shared" ca="1" si="6"/>
        <v>100.84099999999999</v>
      </c>
      <c r="G43" s="31">
        <f t="shared" ca="1" si="7"/>
        <v>147449.99999999956</v>
      </c>
      <c r="H43" s="32">
        <f t="shared" ca="1" si="8"/>
        <v>23704.869791666672</v>
      </c>
      <c r="I43" s="79">
        <f t="shared" ca="1" si="9"/>
        <v>86508.451708333698</v>
      </c>
      <c r="J43" s="1"/>
      <c r="K43" s="168">
        <f t="shared" si="0"/>
        <v>45821.625</v>
      </c>
      <c r="L43" s="168">
        <v>45824.625</v>
      </c>
      <c r="M43" s="168" t="str">
        <f t="shared" si="1"/>
        <v/>
      </c>
      <c r="N43" s="168">
        <v>45961.625</v>
      </c>
      <c r="O43" s="122">
        <v>45821.625</v>
      </c>
      <c r="P43" s="3">
        <v>100.646</v>
      </c>
      <c r="Q43" s="122">
        <v>45825.625</v>
      </c>
      <c r="R43" s="3">
        <v>97.742000000000004</v>
      </c>
    </row>
    <row r="44" spans="1:18">
      <c r="A44" s="168">
        <f t="shared" ca="1" si="2"/>
        <v>45947.625</v>
      </c>
      <c r="B44" s="4">
        <f t="shared" ca="1" si="3"/>
        <v>105.54600000000001</v>
      </c>
      <c r="C44" s="1">
        <f t="shared" ca="1" si="10"/>
        <v>94.00500000000001</v>
      </c>
      <c r="D44" s="31">
        <f t="shared" ca="1" si="4"/>
        <v>139319.24999999991</v>
      </c>
      <c r="E44" s="32">
        <f t="shared" ca="1" si="5"/>
        <v>30555.555555555555</v>
      </c>
      <c r="F44" s="4">
        <f t="shared" ca="1" si="6"/>
        <v>100.818</v>
      </c>
      <c r="G44" s="31">
        <f t="shared" ca="1" si="7"/>
        <v>145724.99999999983</v>
      </c>
      <c r="H44" s="32">
        <f t="shared" ca="1" si="8"/>
        <v>24256.145833333336</v>
      </c>
      <c r="I44" s="79">
        <f t="shared" ca="1" si="9"/>
        <v>28772.376666666743</v>
      </c>
      <c r="J44" s="1"/>
      <c r="K44" s="168">
        <f t="shared" si="0"/>
        <v>45824.625</v>
      </c>
      <c r="L44" s="168">
        <v>45825.625</v>
      </c>
      <c r="M44" s="168" t="str">
        <f t="shared" si="1"/>
        <v/>
      </c>
      <c r="O44" s="122">
        <v>45824.625</v>
      </c>
      <c r="P44" s="3">
        <v>98.992000000000004</v>
      </c>
      <c r="Q44" s="122">
        <v>45826.625</v>
      </c>
      <c r="R44" s="3">
        <v>97.769000000000005</v>
      </c>
    </row>
    <row r="45" spans="1:18">
      <c r="A45" s="168">
        <f t="shared" ca="1" si="2"/>
        <v>45950.625</v>
      </c>
      <c r="B45" s="4">
        <f t="shared" ca="1" si="3"/>
        <v>106.801</v>
      </c>
      <c r="C45" s="1">
        <f t="shared" ca="1" si="10"/>
        <v>95.26</v>
      </c>
      <c r="D45" s="31">
        <f t="shared" ca="1" si="4"/>
        <v>125325.99999999996</v>
      </c>
      <c r="E45" s="32">
        <f t="shared" ca="1" si="5"/>
        <v>32638.888888888891</v>
      </c>
      <c r="F45" s="4">
        <f t="shared" ca="1" si="6"/>
        <v>100.959</v>
      </c>
      <c r="G45" s="31">
        <f t="shared" ca="1" si="7"/>
        <v>156300.00000000023</v>
      </c>
      <c r="H45" s="32">
        <f t="shared" ca="1" si="8"/>
        <v>25909.973958333343</v>
      </c>
      <c r="I45" s="79">
        <f t="shared" ca="1" si="9"/>
        <v>2608.9460416663496</v>
      </c>
      <c r="J45" s="1"/>
      <c r="K45" s="168">
        <f t="shared" si="0"/>
        <v>45825.625</v>
      </c>
      <c r="L45" s="168">
        <v>45826.625</v>
      </c>
      <c r="M45" s="168" t="str">
        <f t="shared" si="1"/>
        <v/>
      </c>
      <c r="O45" s="122">
        <v>45825.625</v>
      </c>
      <c r="P45" s="3">
        <v>99.960999999999999</v>
      </c>
      <c r="Q45" s="122">
        <v>45828.625</v>
      </c>
      <c r="R45" s="3">
        <v>97.44</v>
      </c>
    </row>
    <row r="46" spans="1:18">
      <c r="A46" s="168">
        <f t="shared" ca="1" si="2"/>
        <v>45951.625</v>
      </c>
      <c r="B46" s="4">
        <f t="shared" ca="1" si="3"/>
        <v>104.645</v>
      </c>
      <c r="C46" s="1">
        <f t="shared" ca="1" si="10"/>
        <v>93.103999999999999</v>
      </c>
      <c r="D46" s="31">
        <f t="shared" ca="1" si="4"/>
        <v>149365.4</v>
      </c>
      <c r="E46" s="32">
        <f t="shared" ca="1" si="5"/>
        <v>33333.333333333336</v>
      </c>
      <c r="F46" s="4">
        <f t="shared" ca="1" si="6"/>
        <v>100.905</v>
      </c>
      <c r="G46" s="31">
        <f t="shared" ca="1" si="7"/>
        <v>152250.00000000009</v>
      </c>
      <c r="H46" s="32">
        <f t="shared" ca="1" si="8"/>
        <v>26461.25</v>
      </c>
      <c r="I46" s="79">
        <f t="shared" ca="1" si="9"/>
        <v>35046.267999999895</v>
      </c>
      <c r="J46" s="1"/>
      <c r="K46" s="168">
        <f t="shared" si="0"/>
        <v>45826.625</v>
      </c>
      <c r="L46" s="168">
        <v>45828.625</v>
      </c>
      <c r="M46" s="168" t="str">
        <f t="shared" si="1"/>
        <v/>
      </c>
      <c r="O46" s="122">
        <v>45826.625</v>
      </c>
      <c r="P46" s="3">
        <v>101.992</v>
      </c>
      <c r="Q46" s="122">
        <v>45831.625</v>
      </c>
      <c r="R46" s="3">
        <v>97.382000000000005</v>
      </c>
    </row>
    <row r="47" spans="1:18">
      <c r="A47" s="168">
        <f t="shared" ca="1" si="2"/>
        <v>45952.625</v>
      </c>
      <c r="B47" s="4">
        <f t="shared" ca="1" si="3"/>
        <v>105.12</v>
      </c>
      <c r="C47" s="1">
        <f t="shared" ca="1" si="10"/>
        <v>93.579000000000008</v>
      </c>
      <c r="D47" s="31">
        <f t="shared" ca="1" si="4"/>
        <v>144069.14999999994</v>
      </c>
      <c r="E47" s="32">
        <f t="shared" ca="1" si="5"/>
        <v>34027.777777777781</v>
      </c>
      <c r="F47" s="4">
        <f t="shared" ca="1" si="6"/>
        <v>100.807</v>
      </c>
      <c r="G47" s="31">
        <f t="shared" ca="1" si="7"/>
        <v>144900.00000000015</v>
      </c>
      <c r="H47" s="32">
        <f t="shared" ca="1" si="8"/>
        <v>27012.526041666679</v>
      </c>
      <c r="I47" s="79">
        <f t="shared" ca="1" si="9"/>
        <v>36460.879458333082</v>
      </c>
      <c r="J47" s="1"/>
      <c r="K47" s="168">
        <f t="shared" si="0"/>
        <v>45826.625</v>
      </c>
      <c r="L47" s="168">
        <v>45831.625</v>
      </c>
      <c r="M47" s="168" t="str">
        <f t="shared" si="1"/>
        <v/>
      </c>
      <c r="O47" s="122">
        <v>45827.625</v>
      </c>
      <c r="P47" s="3">
        <v>105.15300000000001</v>
      </c>
      <c r="Q47" s="122">
        <v>45832.625</v>
      </c>
      <c r="R47" s="3">
        <v>97.813000000000002</v>
      </c>
    </row>
    <row r="48" spans="1:18">
      <c r="A48" s="168">
        <f t="shared" ca="1" si="2"/>
        <v>45953.625</v>
      </c>
      <c r="B48" s="4">
        <f t="shared" ca="1" si="3"/>
        <v>105.02200000000001</v>
      </c>
      <c r="C48" s="1">
        <f t="shared" ca="1" si="10"/>
        <v>93.481000000000009</v>
      </c>
      <c r="D48" s="31">
        <f t="shared" ca="1" si="4"/>
        <v>145161.84999999992</v>
      </c>
      <c r="E48" s="32">
        <f t="shared" ca="1" si="5"/>
        <v>34722.222222222226</v>
      </c>
      <c r="F48" s="4">
        <f t="shared" ca="1" si="6"/>
        <v>100.815</v>
      </c>
      <c r="G48" s="31">
        <f t="shared" ca="1" si="7"/>
        <v>145499.99999999983</v>
      </c>
      <c r="H48" s="32">
        <f t="shared" ca="1" si="8"/>
        <v>27563.802083333328</v>
      </c>
      <c r="I48" s="79">
        <f t="shared" ca="1" si="9"/>
        <v>37400.562416666726</v>
      </c>
      <c r="J48" s="1"/>
      <c r="K48" s="168">
        <f t="shared" si="0"/>
        <v>45828.625</v>
      </c>
      <c r="L48" s="168">
        <v>45832.625</v>
      </c>
      <c r="M48" s="168" t="str">
        <f t="shared" si="1"/>
        <v/>
      </c>
      <c r="O48" s="122">
        <v>45828.625</v>
      </c>
      <c r="P48" s="3">
        <v>104.91800000000001</v>
      </c>
      <c r="Q48" s="122">
        <v>45833.625</v>
      </c>
      <c r="R48" s="3">
        <v>97.658000000000001</v>
      </c>
    </row>
    <row r="49" spans="1:18">
      <c r="A49" s="168">
        <f t="shared" ca="1" si="2"/>
        <v>45954.625</v>
      </c>
      <c r="B49" s="4">
        <f t="shared" ca="1" si="3"/>
        <v>104.67</v>
      </c>
      <c r="C49" s="1">
        <f t="shared" ca="1" si="10"/>
        <v>93.129000000000005</v>
      </c>
      <c r="D49" s="31">
        <f t="shared" ca="1" si="4"/>
        <v>149086.64999999994</v>
      </c>
      <c r="E49" s="32">
        <f t="shared" ca="1" si="5"/>
        <v>35416.666666666672</v>
      </c>
      <c r="F49" s="4">
        <f t="shared" ca="1" si="6"/>
        <v>100.911</v>
      </c>
      <c r="G49" s="31">
        <f t="shared" ca="1" si="7"/>
        <v>152700.00000000009</v>
      </c>
      <c r="H49" s="32">
        <f t="shared" ca="1" si="8"/>
        <v>28115.078125</v>
      </c>
      <c r="I49" s="79">
        <f t="shared" ca="1" si="9"/>
        <v>35053.802374999825</v>
      </c>
      <c r="J49" s="1"/>
      <c r="K49" s="168">
        <f t="shared" si="0"/>
        <v>45831.625</v>
      </c>
      <c r="L49" s="168">
        <v>45833.625</v>
      </c>
      <c r="M49" s="168" t="str">
        <f t="shared" si="1"/>
        <v/>
      </c>
      <c r="O49" s="122">
        <v>45831.625</v>
      </c>
      <c r="P49" s="3">
        <v>105.04900000000001</v>
      </c>
      <c r="Q49" s="122">
        <v>45834.625</v>
      </c>
      <c r="R49" s="3">
        <v>97.56</v>
      </c>
    </row>
    <row r="50" spans="1:18">
      <c r="A50" s="168">
        <f t="shared" ca="1" si="2"/>
        <v>45957.625</v>
      </c>
      <c r="B50" s="4">
        <f t="shared" ca="1" si="3"/>
        <v>102.34399999999999</v>
      </c>
      <c r="C50" s="1">
        <f t="shared" ca="1" si="10"/>
        <v>90.802999999999997</v>
      </c>
      <c r="D50" s="31">
        <f t="shared" ca="1" si="4"/>
        <v>175021.55000000002</v>
      </c>
      <c r="E50" s="32">
        <f t="shared" ca="1" si="5"/>
        <v>37500</v>
      </c>
      <c r="F50" s="4">
        <f t="shared" ca="1" si="6"/>
        <v>101.36</v>
      </c>
      <c r="G50" s="31">
        <f t="shared" ca="1" si="7"/>
        <v>186374.99999999994</v>
      </c>
      <c r="H50" s="32">
        <f t="shared" ca="1" si="8"/>
        <v>29768.906250000015</v>
      </c>
      <c r="I50" s="79">
        <f t="shared" ca="1" si="9"/>
        <v>32506.307250000056</v>
      </c>
      <c r="J50" s="1"/>
      <c r="K50" s="168">
        <f t="shared" si="0"/>
        <v>45832.625</v>
      </c>
      <c r="L50" s="168">
        <v>45834.625</v>
      </c>
      <c r="M50" s="168" t="str">
        <f t="shared" si="1"/>
        <v/>
      </c>
      <c r="O50" s="122">
        <v>45832.625</v>
      </c>
      <c r="P50" s="3">
        <v>98.676000000000002</v>
      </c>
      <c r="Q50" s="122">
        <v>45835.625</v>
      </c>
      <c r="R50" s="3">
        <v>97.772000000000006</v>
      </c>
    </row>
    <row r="51" spans="1:18">
      <c r="A51" s="168">
        <f t="shared" ca="1" si="2"/>
        <v>45958.625</v>
      </c>
      <c r="B51" s="4">
        <f t="shared" ca="1" si="3"/>
        <v>101.04600000000001</v>
      </c>
      <c r="C51" s="1">
        <f t="shared" ca="1" si="10"/>
        <v>89.50500000000001</v>
      </c>
      <c r="D51" s="31">
        <f t="shared" ca="1" si="4"/>
        <v>189494.24999999991</v>
      </c>
      <c r="E51" s="32">
        <f t="shared" ca="1" si="5"/>
        <v>38194.444444444445</v>
      </c>
      <c r="F51" s="4">
        <f t="shared" ca="1" si="6"/>
        <v>101.509</v>
      </c>
      <c r="G51" s="31">
        <f t="shared" ca="1" si="7"/>
        <v>197550.00000000003</v>
      </c>
      <c r="H51" s="32">
        <f t="shared" ca="1" si="8"/>
        <v>30320.182291666672</v>
      </c>
      <c r="I51" s="79">
        <f t="shared" ca="1" si="9"/>
        <v>38525.590208333146</v>
      </c>
      <c r="J51" s="1"/>
      <c r="K51" s="168">
        <f t="shared" si="0"/>
        <v>45833.625</v>
      </c>
      <c r="L51" s="168">
        <v>45835.625</v>
      </c>
      <c r="M51" s="168" t="str">
        <f t="shared" si="1"/>
        <v/>
      </c>
      <c r="O51" s="122">
        <v>45833.625</v>
      </c>
      <c r="P51" s="3">
        <v>99.372</v>
      </c>
      <c r="Q51" s="122">
        <v>45838.625</v>
      </c>
      <c r="R51" s="3">
        <v>97.974999999999994</v>
      </c>
    </row>
    <row r="52" spans="1:18">
      <c r="A52" s="168">
        <f t="shared" ca="1" si="2"/>
        <v>45959.625</v>
      </c>
      <c r="B52" s="4">
        <f t="shared" ca="1" si="3"/>
        <v>99.816999999999993</v>
      </c>
      <c r="C52" s="1">
        <f t="shared" ca="1" si="10"/>
        <v>88.275999999999996</v>
      </c>
      <c r="D52" s="31">
        <f t="shared" ca="1" si="4"/>
        <v>203197.60000000003</v>
      </c>
      <c r="E52" s="32">
        <f t="shared" ca="1" si="5"/>
        <v>38888.888888888891</v>
      </c>
      <c r="F52" s="4">
        <f t="shared" ca="1" si="6"/>
        <v>101.55800000000001</v>
      </c>
      <c r="G52" s="31">
        <f t="shared" ca="1" si="7"/>
        <v>201225.00000000052</v>
      </c>
      <c r="H52" s="32">
        <f t="shared" ca="1" si="8"/>
        <v>30871.458333333328</v>
      </c>
      <c r="I52" s="79">
        <f t="shared" ca="1" si="9"/>
        <v>51144.733666666129</v>
      </c>
      <c r="J52" s="1"/>
      <c r="K52" s="168">
        <f t="shared" si="0"/>
        <v>45834.625</v>
      </c>
      <c r="L52" s="168">
        <v>45838.625</v>
      </c>
      <c r="M52" s="168" t="str">
        <f t="shared" si="1"/>
        <v/>
      </c>
      <c r="O52" s="122">
        <v>45834.625</v>
      </c>
      <c r="P52" s="3">
        <v>99.778000000000006</v>
      </c>
      <c r="Q52" s="122">
        <v>45839.625</v>
      </c>
      <c r="R52" s="3">
        <v>98.146000000000001</v>
      </c>
    </row>
    <row r="53" spans="1:18">
      <c r="A53" s="168">
        <f t="shared" ca="1" si="2"/>
        <v>45960.625</v>
      </c>
      <c r="B53" s="4">
        <f t="shared" ca="1" si="3"/>
        <v>100.447</v>
      </c>
      <c r="C53" s="1">
        <f t="shared" ca="1" si="10"/>
        <v>88.906000000000006</v>
      </c>
      <c r="D53" s="31">
        <f t="shared" ca="1" si="4"/>
        <v>196173.09999999995</v>
      </c>
      <c r="E53" s="32">
        <f t="shared" ca="1" si="5"/>
        <v>39583.333333333336</v>
      </c>
      <c r="F53" s="4">
        <f t="shared" ca="1" si="6"/>
        <v>101.387</v>
      </c>
      <c r="G53" s="31">
        <f t="shared" ca="1" si="7"/>
        <v>188400.00000000003</v>
      </c>
      <c r="H53" s="32">
        <f t="shared" ca="1" si="8"/>
        <v>31422.734374999993</v>
      </c>
      <c r="I53" s="79">
        <f t="shared" ca="1" si="9"/>
        <v>56012.292624999922</v>
      </c>
      <c r="J53" s="1"/>
      <c r="K53" s="168">
        <f t="shared" si="0"/>
        <v>45835.625</v>
      </c>
      <c r="L53" s="168">
        <v>45839.625</v>
      </c>
      <c r="M53" s="168" t="str">
        <f t="shared" si="1"/>
        <v/>
      </c>
      <c r="O53" s="122">
        <v>45835.625</v>
      </c>
      <c r="P53" s="3">
        <v>98.491</v>
      </c>
      <c r="Q53" s="122">
        <v>45840.625</v>
      </c>
      <c r="R53" s="3">
        <v>98.274000000000001</v>
      </c>
    </row>
    <row r="54" spans="1:18">
      <c r="A54" s="168">
        <f t="shared" ca="1" si="2"/>
        <v>45961.625</v>
      </c>
      <c r="B54" s="4">
        <f t="shared" ca="1" si="3"/>
        <v>100.294</v>
      </c>
      <c r="C54" s="1">
        <f t="shared" ca="1" si="10"/>
        <v>88.753</v>
      </c>
      <c r="D54" s="31">
        <f t="shared" ca="1" si="4"/>
        <v>197879.05</v>
      </c>
      <c r="E54" s="32">
        <f t="shared" ca="1" si="5"/>
        <v>40277.777777777774</v>
      </c>
      <c r="F54" s="4">
        <f t="shared" ca="1" si="6"/>
        <v>101.29300000000001</v>
      </c>
      <c r="G54" s="31">
        <f t="shared" ca="1" si="7"/>
        <v>181350.00000000047</v>
      </c>
      <c r="H54" s="32">
        <f t="shared" ca="1" si="8"/>
        <v>31974.010416666686</v>
      </c>
      <c r="I54" s="79">
        <f t="shared" ca="1" si="9"/>
        <v>65319.478083332826</v>
      </c>
      <c r="J54" s="1"/>
      <c r="K54" s="168">
        <f t="shared" si="0"/>
        <v>45838.625</v>
      </c>
      <c r="L54" s="168">
        <v>45840.625</v>
      </c>
      <c r="M54" s="168" t="str">
        <f t="shared" si="1"/>
        <v/>
      </c>
      <c r="O54" s="122">
        <v>45838.625</v>
      </c>
      <c r="P54" s="3">
        <v>97.775999999999996</v>
      </c>
      <c r="Q54" s="122">
        <v>45841.625</v>
      </c>
      <c r="R54" s="3">
        <v>98.831000000000003</v>
      </c>
    </row>
    <row r="55" spans="1:18">
      <c r="A55" s="168">
        <f t="shared" ca="1" si="2"/>
        <v>45961.721304513892</v>
      </c>
      <c r="B55" s="4">
        <f t="shared" ca="1" si="3"/>
        <v>100.9828</v>
      </c>
      <c r="C55" s="1">
        <f t="shared" ca="1" si="10"/>
        <v>89.441800000000001</v>
      </c>
      <c r="D55" s="31">
        <f t="shared" ref="D55:D118" ca="1" si="11">IF(ISERROR(B55-2),"", -1*(C55-$C$14)*10^-4*$B$8*$B$5)</f>
        <v>190198.93000000002</v>
      </c>
      <c r="E55" s="32">
        <f t="shared" ca="1" si="5"/>
        <v>40972.222222222219</v>
      </c>
      <c r="F55" s="4">
        <f t="shared" ca="1" si="6"/>
        <v>101.29</v>
      </c>
      <c r="G55" s="31">
        <f t="shared" ca="1" si="7"/>
        <v>181125.00000000047</v>
      </c>
      <c r="H55" s="32">
        <f t="shared" ca="1" si="8"/>
        <v>32525.286458333328</v>
      </c>
      <c r="I55" s="79">
        <f t="shared" ref="I55:I118" ca="1" si="12">IF(ISERROR(F55-2),"",(D55+E55)*$B$9-G55-H55)</f>
        <v>56819.961641666232</v>
      </c>
      <c r="J55" s="1"/>
      <c r="K55" s="168">
        <f t="shared" si="0"/>
        <v>45839.625</v>
      </c>
      <c r="L55" s="168">
        <v>45841.625</v>
      </c>
      <c r="M55" s="168" t="str">
        <f t="shared" si="1"/>
        <v/>
      </c>
      <c r="O55" s="122">
        <v>45839.625</v>
      </c>
      <c r="P55" s="3">
        <v>97.828000000000003</v>
      </c>
      <c r="Q55" s="122">
        <v>45845.625</v>
      </c>
      <c r="R55" s="3">
        <v>98.700999999999993</v>
      </c>
    </row>
    <row r="56" spans="1:18">
      <c r="A56" s="168" t="str">
        <f t="shared" ca="1" si="2"/>
        <v/>
      </c>
      <c r="B56" s="4" t="str">
        <f t="shared" ca="1" si="3"/>
        <v/>
      </c>
      <c r="C56" s="1" t="str">
        <f t="shared" ca="1" si="10"/>
        <v/>
      </c>
      <c r="D56" s="31" t="str">
        <f t="shared" ca="1" si="11"/>
        <v/>
      </c>
      <c r="E56" s="32" t="str">
        <f t="shared" ca="1" si="5"/>
        <v/>
      </c>
      <c r="F56" s="4" t="str">
        <f t="shared" ca="1" si="6"/>
        <v/>
      </c>
      <c r="G56" s="31" t="str">
        <f t="shared" ca="1" si="7"/>
        <v/>
      </c>
      <c r="H56" s="32" t="str">
        <f t="shared" ca="1" si="8"/>
        <v/>
      </c>
      <c r="I56" s="79" t="str">
        <f t="shared" ca="1" si="12"/>
        <v/>
      </c>
      <c r="J56" s="1"/>
      <c r="K56" s="168">
        <f t="shared" si="0"/>
        <v>45840.625</v>
      </c>
      <c r="L56" s="168">
        <v>45845.625</v>
      </c>
      <c r="M56" s="168" t="str">
        <f t="shared" si="1"/>
        <v/>
      </c>
      <c r="O56" s="122">
        <v>45840.625</v>
      </c>
      <c r="P56" s="3">
        <v>96.846999999999994</v>
      </c>
      <c r="Q56" s="122">
        <v>45846.625</v>
      </c>
      <c r="R56" s="3">
        <v>98.694999999999993</v>
      </c>
    </row>
    <row r="57" spans="1:18">
      <c r="A57" s="168" t="str">
        <f t="shared" ca="1" si="2"/>
        <v/>
      </c>
      <c r="B57" s="4" t="str">
        <f t="shared" ca="1" si="3"/>
        <v/>
      </c>
      <c r="C57" s="1" t="str">
        <f t="shared" ca="1" si="10"/>
        <v/>
      </c>
      <c r="D57" s="31" t="str">
        <f t="shared" ca="1" si="11"/>
        <v/>
      </c>
      <c r="E57" s="32" t="str">
        <f t="shared" ca="1" si="5"/>
        <v/>
      </c>
      <c r="F57" s="4" t="str">
        <f t="shared" ca="1" si="6"/>
        <v/>
      </c>
      <c r="G57" s="31" t="str">
        <f t="shared" ca="1" si="7"/>
        <v/>
      </c>
      <c r="H57" s="32" t="str">
        <f t="shared" ca="1" si="8"/>
        <v/>
      </c>
      <c r="I57" s="79" t="str">
        <f t="shared" ca="1" si="12"/>
        <v/>
      </c>
      <c r="J57" s="1"/>
      <c r="K57" s="168">
        <f t="shared" si="0"/>
        <v>45841.625</v>
      </c>
      <c r="L57" s="168">
        <v>45846.625</v>
      </c>
      <c r="M57" s="168" t="str">
        <f t="shared" si="1"/>
        <v/>
      </c>
      <c r="O57" s="122">
        <v>45841.625</v>
      </c>
      <c r="P57" s="3">
        <v>96.338999999999999</v>
      </c>
      <c r="Q57" s="122">
        <v>45847.625</v>
      </c>
      <c r="R57" s="3">
        <v>99.075000000000003</v>
      </c>
    </row>
    <row r="58" spans="1:18">
      <c r="A58" s="168" t="str">
        <f t="shared" ca="1" si="2"/>
        <v/>
      </c>
      <c r="B58" s="4" t="str">
        <f t="shared" ca="1" si="3"/>
        <v/>
      </c>
      <c r="C58" s="1" t="str">
        <f t="shared" ca="1" si="10"/>
        <v/>
      </c>
      <c r="D58" s="31" t="str">
        <f t="shared" ca="1" si="11"/>
        <v/>
      </c>
      <c r="E58" s="32" t="str">
        <f t="shared" ca="1" si="5"/>
        <v/>
      </c>
      <c r="F58" s="4" t="str">
        <f t="shared" ca="1" si="6"/>
        <v/>
      </c>
      <c r="G58" s="31" t="str">
        <f t="shared" ca="1" si="7"/>
        <v/>
      </c>
      <c r="H58" s="32" t="str">
        <f t="shared" ca="1" si="8"/>
        <v/>
      </c>
      <c r="I58" s="79" t="str">
        <f t="shared" ca="1" si="12"/>
        <v/>
      </c>
      <c r="J58" s="1"/>
      <c r="K58" s="168">
        <f t="shared" si="0"/>
        <v>45841.625</v>
      </c>
      <c r="L58" s="168">
        <v>45847.625</v>
      </c>
      <c r="M58" s="168" t="str">
        <f t="shared" si="1"/>
        <v/>
      </c>
      <c r="O58" s="122">
        <v>45842.625</v>
      </c>
      <c r="P58" s="3">
        <v>97.531999999999996</v>
      </c>
      <c r="Q58" s="122">
        <v>45848.625</v>
      </c>
      <c r="R58" s="3">
        <v>98.983000000000004</v>
      </c>
    </row>
    <row r="59" spans="1:18">
      <c r="A59" s="168" t="str">
        <f t="shared" ca="1" si="2"/>
        <v/>
      </c>
      <c r="B59" s="4" t="str">
        <f t="shared" ca="1" si="3"/>
        <v/>
      </c>
      <c r="C59" s="1" t="str">
        <f t="shared" ca="1" si="10"/>
        <v/>
      </c>
      <c r="D59" s="31" t="str">
        <f t="shared" ca="1" si="11"/>
        <v/>
      </c>
      <c r="E59" s="32" t="str">
        <f t="shared" ca="1" si="5"/>
        <v/>
      </c>
      <c r="F59" s="4" t="str">
        <f t="shared" ca="1" si="6"/>
        <v/>
      </c>
      <c r="G59" s="31" t="str">
        <f t="shared" ca="1" si="7"/>
        <v/>
      </c>
      <c r="H59" s="32" t="str">
        <f t="shared" ca="1" si="8"/>
        <v/>
      </c>
      <c r="I59" s="79" t="str">
        <f t="shared" ca="1" si="12"/>
        <v/>
      </c>
      <c r="J59" s="1"/>
      <c r="K59" s="168">
        <f t="shared" si="0"/>
        <v>45845.625</v>
      </c>
      <c r="L59" s="168">
        <v>45848.625</v>
      </c>
      <c r="M59" s="168" t="str">
        <f t="shared" si="1"/>
        <v/>
      </c>
      <c r="O59" s="122">
        <v>45845.625</v>
      </c>
      <c r="P59" s="3">
        <v>97.003</v>
      </c>
      <c r="Q59" s="122">
        <v>45849.625</v>
      </c>
      <c r="R59" s="3">
        <v>98.903999999999996</v>
      </c>
    </row>
    <row r="60" spans="1:18">
      <c r="A60" s="168" t="str">
        <f t="shared" ca="1" si="2"/>
        <v/>
      </c>
      <c r="B60" s="4" t="str">
        <f t="shared" ca="1" si="3"/>
        <v/>
      </c>
      <c r="C60" s="1" t="str">
        <f t="shared" ca="1" si="10"/>
        <v/>
      </c>
      <c r="D60" s="31" t="str">
        <f t="shared" ca="1" si="11"/>
        <v/>
      </c>
      <c r="E60" s="32" t="str">
        <f t="shared" ca="1" si="5"/>
        <v/>
      </c>
      <c r="F60" s="4" t="str">
        <f t="shared" ca="1" si="6"/>
        <v/>
      </c>
      <c r="G60" s="31" t="str">
        <f t="shared" ca="1" si="7"/>
        <v/>
      </c>
      <c r="H60" s="32" t="str">
        <f t="shared" ca="1" si="8"/>
        <v/>
      </c>
      <c r="I60" s="79" t="str">
        <f t="shared" ca="1" si="12"/>
        <v/>
      </c>
      <c r="J60" s="1"/>
      <c r="K60" s="168">
        <f t="shared" si="0"/>
        <v>45846.625</v>
      </c>
      <c r="L60" s="168">
        <v>45849.625</v>
      </c>
      <c r="M60" s="168" t="str">
        <f t="shared" si="1"/>
        <v/>
      </c>
      <c r="O60" s="122">
        <v>45846.625</v>
      </c>
      <c r="P60" s="3">
        <v>96.25</v>
      </c>
      <c r="Q60" s="122">
        <v>45852.625</v>
      </c>
      <c r="R60" s="3">
        <v>98.831999999999994</v>
      </c>
    </row>
    <row r="61" spans="1:18">
      <c r="A61" s="168" t="str">
        <f t="shared" ca="1" si="2"/>
        <v/>
      </c>
      <c r="B61" s="4" t="str">
        <f t="shared" ca="1" si="3"/>
        <v/>
      </c>
      <c r="C61" s="1" t="str">
        <f t="shared" ca="1" si="10"/>
        <v/>
      </c>
      <c r="D61" s="31" t="str">
        <f t="shared" ca="1" si="11"/>
        <v/>
      </c>
      <c r="E61" s="32" t="str">
        <f t="shared" ca="1" si="5"/>
        <v/>
      </c>
      <c r="F61" s="4" t="str">
        <f t="shared" ca="1" si="6"/>
        <v/>
      </c>
      <c r="G61" s="31" t="str">
        <f t="shared" ca="1" si="7"/>
        <v/>
      </c>
      <c r="H61" s="32" t="str">
        <f t="shared" ca="1" si="8"/>
        <v/>
      </c>
      <c r="I61" s="79" t="str">
        <f t="shared" ca="1" si="12"/>
        <v/>
      </c>
      <c r="J61" s="1"/>
      <c r="K61" s="168">
        <f t="shared" si="0"/>
        <v>45847.625</v>
      </c>
      <c r="L61" s="168">
        <v>45852.625</v>
      </c>
      <c r="M61" s="168" t="str">
        <f t="shared" si="1"/>
        <v/>
      </c>
      <c r="O61" s="122">
        <v>45847.625</v>
      </c>
      <c r="P61" s="3">
        <v>96.17</v>
      </c>
      <c r="Q61" s="122">
        <v>45853.625</v>
      </c>
      <c r="R61" s="3">
        <v>98.623999999999995</v>
      </c>
    </row>
    <row r="62" spans="1:18">
      <c r="A62" s="168" t="str">
        <f t="shared" ca="1" si="2"/>
        <v/>
      </c>
      <c r="B62" s="4" t="str">
        <f t="shared" ca="1" si="3"/>
        <v/>
      </c>
      <c r="C62" s="1" t="str">
        <f t="shared" ca="1" si="10"/>
        <v/>
      </c>
      <c r="D62" s="31" t="str">
        <f t="shared" ca="1" si="11"/>
        <v/>
      </c>
      <c r="E62" s="32" t="str">
        <f t="shared" ca="1" si="5"/>
        <v/>
      </c>
      <c r="F62" s="4" t="str">
        <f t="shared" ca="1" si="6"/>
        <v/>
      </c>
      <c r="G62" s="31" t="str">
        <f t="shared" ca="1" si="7"/>
        <v/>
      </c>
      <c r="H62" s="32" t="str">
        <f t="shared" ca="1" si="8"/>
        <v/>
      </c>
      <c r="I62" s="79" t="str">
        <f t="shared" ca="1" si="12"/>
        <v/>
      </c>
      <c r="J62" s="1"/>
      <c r="K62" s="168">
        <f t="shared" si="0"/>
        <v>45848.625</v>
      </c>
      <c r="L62" s="168">
        <v>45853.625</v>
      </c>
      <c r="M62" s="168" t="str">
        <f t="shared" si="1"/>
        <v/>
      </c>
      <c r="O62" s="122">
        <v>45848.625</v>
      </c>
      <c r="P62" s="3">
        <v>94.885999999999996</v>
      </c>
      <c r="Q62" s="122">
        <v>45854.625</v>
      </c>
      <c r="R62" s="3">
        <v>98.533000000000001</v>
      </c>
    </row>
    <row r="63" spans="1:18">
      <c r="A63" s="168" t="str">
        <f t="shared" ca="1" si="2"/>
        <v/>
      </c>
      <c r="B63" s="4" t="str">
        <f t="shared" ca="1" si="3"/>
        <v/>
      </c>
      <c r="C63" s="1" t="str">
        <f t="shared" ca="1" si="10"/>
        <v/>
      </c>
      <c r="D63" s="31" t="str">
        <f t="shared" ca="1" si="11"/>
        <v/>
      </c>
      <c r="E63" s="32" t="str">
        <f t="shared" ca="1" si="5"/>
        <v/>
      </c>
      <c r="F63" s="4" t="str">
        <f t="shared" ca="1" si="6"/>
        <v/>
      </c>
      <c r="G63" s="31" t="str">
        <f t="shared" ca="1" si="7"/>
        <v/>
      </c>
      <c r="H63" s="32" t="str">
        <f t="shared" ca="1" si="8"/>
        <v/>
      </c>
      <c r="I63" s="79" t="str">
        <f t="shared" ca="1" si="12"/>
        <v/>
      </c>
      <c r="J63" s="1"/>
      <c r="K63" s="168">
        <f t="shared" si="0"/>
        <v>45849.625</v>
      </c>
      <c r="L63" s="168">
        <v>45854.625</v>
      </c>
      <c r="M63" s="168" t="str">
        <f t="shared" si="1"/>
        <v/>
      </c>
      <c r="O63" s="122">
        <v>45849.625</v>
      </c>
      <c r="P63" s="3">
        <v>96.510999999999996</v>
      </c>
      <c r="Q63" s="122">
        <v>45855.625</v>
      </c>
      <c r="R63" s="3">
        <v>98.546000000000006</v>
      </c>
    </row>
    <row r="64" spans="1:18">
      <c r="A64" s="168" t="str">
        <f t="shared" ca="1" si="2"/>
        <v/>
      </c>
      <c r="B64" s="4" t="str">
        <f t="shared" ca="1" si="3"/>
        <v/>
      </c>
      <c r="C64" s="1" t="str">
        <f t="shared" ca="1" si="10"/>
        <v/>
      </c>
      <c r="D64" s="31" t="str">
        <f t="shared" ca="1" si="11"/>
        <v/>
      </c>
      <c r="E64" s="32" t="str">
        <f t="shared" ca="1" si="5"/>
        <v/>
      </c>
      <c r="F64" s="4" t="str">
        <f t="shared" ca="1" si="6"/>
        <v/>
      </c>
      <c r="G64" s="31" t="str">
        <f t="shared" ca="1" si="7"/>
        <v/>
      </c>
      <c r="H64" s="32" t="str">
        <f t="shared" ca="1" si="8"/>
        <v/>
      </c>
      <c r="I64" s="79" t="str">
        <f t="shared" ca="1" si="12"/>
        <v/>
      </c>
      <c r="J64" s="1"/>
      <c r="K64" s="168">
        <f t="shared" si="0"/>
        <v>45852.625</v>
      </c>
      <c r="L64" s="168">
        <v>45855.625</v>
      </c>
      <c r="M64" s="168" t="str">
        <f t="shared" si="1"/>
        <v/>
      </c>
      <c r="O64" s="122">
        <v>45852.625</v>
      </c>
      <c r="P64" s="3">
        <v>97.629000000000005</v>
      </c>
      <c r="Q64" s="122">
        <v>45856.625</v>
      </c>
      <c r="R64" s="3">
        <v>98.555999999999997</v>
      </c>
    </row>
    <row r="65" spans="1:18">
      <c r="A65" s="168" t="str">
        <f t="shared" ca="1" si="2"/>
        <v/>
      </c>
      <c r="B65" s="4" t="str">
        <f t="shared" ca="1" si="3"/>
        <v/>
      </c>
      <c r="C65" s="1" t="str">
        <f t="shared" ca="1" si="10"/>
        <v/>
      </c>
      <c r="D65" s="31" t="str">
        <f t="shared" ca="1" si="11"/>
        <v/>
      </c>
      <c r="E65" s="32" t="str">
        <f t="shared" ca="1" si="5"/>
        <v/>
      </c>
      <c r="F65" s="4" t="str">
        <f t="shared" ca="1" si="6"/>
        <v/>
      </c>
      <c r="G65" s="31" t="str">
        <f t="shared" ca="1" si="7"/>
        <v/>
      </c>
      <c r="H65" s="32" t="str">
        <f t="shared" ca="1" si="8"/>
        <v/>
      </c>
      <c r="I65" s="79" t="str">
        <f t="shared" ca="1" si="12"/>
        <v/>
      </c>
      <c r="J65" s="1"/>
      <c r="K65" s="168">
        <f t="shared" si="0"/>
        <v>45853.625</v>
      </c>
      <c r="L65" s="168">
        <v>45856.625</v>
      </c>
      <c r="M65" s="168" t="str">
        <f t="shared" si="1"/>
        <v/>
      </c>
      <c r="O65" s="122">
        <v>45853.625</v>
      </c>
      <c r="P65" s="3">
        <v>97.247</v>
      </c>
      <c r="Q65" s="122">
        <v>45859.625</v>
      </c>
      <c r="R65" s="3">
        <v>98.796999999999997</v>
      </c>
    </row>
    <row r="66" spans="1:18">
      <c r="A66" s="168" t="str">
        <f t="shared" ca="1" si="2"/>
        <v/>
      </c>
      <c r="B66" s="4" t="str">
        <f t="shared" ca="1" si="3"/>
        <v/>
      </c>
      <c r="C66" s="1" t="str">
        <f t="shared" ca="1" si="10"/>
        <v/>
      </c>
      <c r="D66" s="31" t="str">
        <f t="shared" ca="1" si="11"/>
        <v/>
      </c>
      <c r="E66" s="32" t="str">
        <f t="shared" ca="1" si="5"/>
        <v/>
      </c>
      <c r="F66" s="4" t="str">
        <f t="shared" ca="1" si="6"/>
        <v/>
      </c>
      <c r="G66" s="31" t="str">
        <f t="shared" ca="1" si="7"/>
        <v/>
      </c>
      <c r="H66" s="32" t="str">
        <f t="shared" ca="1" si="8"/>
        <v/>
      </c>
      <c r="I66" s="79" t="str">
        <f t="shared" ca="1" si="12"/>
        <v/>
      </c>
      <c r="K66" s="168">
        <f t="shared" si="0"/>
        <v>45854.625</v>
      </c>
      <c r="L66" s="168">
        <v>45859.625</v>
      </c>
      <c r="M66" s="168" t="str">
        <f t="shared" si="1"/>
        <v/>
      </c>
      <c r="O66" s="122">
        <v>45854.625</v>
      </c>
      <c r="P66" s="3">
        <v>98.581000000000003</v>
      </c>
      <c r="Q66" s="122">
        <v>45860.625</v>
      </c>
      <c r="R66" s="3">
        <v>98.896000000000001</v>
      </c>
    </row>
    <row r="67" spans="1:18">
      <c r="A67" s="168" t="str">
        <f t="shared" ca="1" si="2"/>
        <v/>
      </c>
      <c r="B67" s="4" t="str">
        <f t="shared" ca="1" si="3"/>
        <v/>
      </c>
      <c r="C67" s="1" t="str">
        <f t="shared" ca="1" si="10"/>
        <v/>
      </c>
      <c r="D67" s="31" t="str">
        <f t="shared" ca="1" si="11"/>
        <v/>
      </c>
      <c r="E67" s="32" t="str">
        <f t="shared" ca="1" si="5"/>
        <v/>
      </c>
      <c r="F67" s="4" t="str">
        <f t="shared" ca="1" si="6"/>
        <v/>
      </c>
      <c r="G67" s="31" t="str">
        <f t="shared" ca="1" si="7"/>
        <v/>
      </c>
      <c r="H67" s="32" t="str">
        <f t="shared" ca="1" si="8"/>
        <v/>
      </c>
      <c r="I67" s="79" t="str">
        <f t="shared" ca="1" si="12"/>
        <v/>
      </c>
      <c r="K67" s="168">
        <f t="shared" ref="K67:K130" si="13">VLOOKUP(O67,Q:Q,1)</f>
        <v>45855.625</v>
      </c>
      <c r="L67" s="168">
        <v>45860.625</v>
      </c>
      <c r="M67" s="168" t="str">
        <f t="shared" si="1"/>
        <v/>
      </c>
      <c r="O67" s="122">
        <v>45855.625</v>
      </c>
      <c r="P67" s="3">
        <v>97.709000000000003</v>
      </c>
      <c r="Q67" s="122">
        <v>45861.625</v>
      </c>
      <c r="R67" s="3">
        <v>98.986999999999995</v>
      </c>
    </row>
    <row r="68" spans="1:18">
      <c r="A68" s="168" t="str">
        <f t="shared" ca="1" si="2"/>
        <v/>
      </c>
      <c r="B68" s="4" t="str">
        <f t="shared" ca="1" si="3"/>
        <v/>
      </c>
      <c r="C68" s="1" t="str">
        <f t="shared" ca="1" si="10"/>
        <v/>
      </c>
      <c r="D68" s="31" t="str">
        <f t="shared" ca="1" si="11"/>
        <v/>
      </c>
      <c r="E68" s="32" t="str">
        <f t="shared" ca="1" si="5"/>
        <v/>
      </c>
      <c r="F68" s="4" t="str">
        <f t="shared" ca="1" si="6"/>
        <v/>
      </c>
      <c r="G68" s="31" t="str">
        <f t="shared" ca="1" si="7"/>
        <v/>
      </c>
      <c r="H68" s="32" t="str">
        <f t="shared" ca="1" si="8"/>
        <v/>
      </c>
      <c r="I68" s="79" t="str">
        <f t="shared" ca="1" si="12"/>
        <v/>
      </c>
      <c r="K68" s="168">
        <f t="shared" si="13"/>
        <v>45856.625</v>
      </c>
      <c r="L68" s="168">
        <v>45861.625</v>
      </c>
      <c r="M68" s="168" t="str">
        <f t="shared" si="1"/>
        <v/>
      </c>
      <c r="O68" s="122">
        <v>45856.625</v>
      </c>
      <c r="P68" s="3">
        <v>97.168999999999997</v>
      </c>
      <c r="Q68" s="122">
        <v>45862.625</v>
      </c>
      <c r="R68" s="3">
        <v>99.215000000000003</v>
      </c>
    </row>
    <row r="69" spans="1:18">
      <c r="A69" s="168" t="str">
        <f t="shared" ca="1" si="2"/>
        <v/>
      </c>
      <c r="B69" s="4" t="str">
        <f t="shared" ca="1" si="3"/>
        <v/>
      </c>
      <c r="C69" s="1" t="str">
        <f t="shared" ca="1" si="10"/>
        <v/>
      </c>
      <c r="D69" s="31" t="str">
        <f t="shared" ca="1" si="11"/>
        <v/>
      </c>
      <c r="E69" s="32" t="str">
        <f t="shared" ca="1" si="5"/>
        <v/>
      </c>
      <c r="F69" s="4" t="str">
        <f t="shared" ca="1" si="6"/>
        <v/>
      </c>
      <c r="G69" s="31" t="str">
        <f t="shared" ca="1" si="7"/>
        <v/>
      </c>
      <c r="H69" s="32" t="str">
        <f t="shared" ca="1" si="8"/>
        <v/>
      </c>
      <c r="I69" s="79" t="str">
        <f t="shared" ca="1" si="12"/>
        <v/>
      </c>
      <c r="K69" s="168">
        <f t="shared" si="13"/>
        <v>45859.625</v>
      </c>
      <c r="L69" s="168">
        <v>45862.625</v>
      </c>
      <c r="M69" s="168" t="str">
        <f t="shared" ref="M69:M132" si="14">IF(L69&gt;$A$14,L69,"")</f>
        <v/>
      </c>
      <c r="O69" s="122">
        <v>45859.625</v>
      </c>
      <c r="P69" s="3">
        <v>97.474000000000004</v>
      </c>
      <c r="Q69" s="122">
        <v>45863.625</v>
      </c>
      <c r="R69" s="3">
        <v>99.356999999999999</v>
      </c>
    </row>
    <row r="70" spans="1:18">
      <c r="A70" s="168" t="str">
        <f t="shared" ca="1" si="2"/>
        <v/>
      </c>
      <c r="B70" s="4" t="str">
        <f t="shared" ca="1" si="3"/>
        <v/>
      </c>
      <c r="C70" s="1" t="str">
        <f t="shared" ca="1" si="10"/>
        <v/>
      </c>
      <c r="D70" s="31" t="str">
        <f t="shared" ca="1" si="11"/>
        <v/>
      </c>
      <c r="E70" s="32" t="str">
        <f t="shared" ca="1" si="5"/>
        <v/>
      </c>
      <c r="F70" s="4" t="str">
        <f t="shared" ca="1" si="6"/>
        <v/>
      </c>
      <c r="G70" s="31" t="str">
        <f t="shared" ca="1" si="7"/>
        <v/>
      </c>
      <c r="H70" s="32" t="str">
        <f t="shared" ca="1" si="8"/>
        <v/>
      </c>
      <c r="I70" s="79" t="str">
        <f t="shared" ca="1" si="12"/>
        <v/>
      </c>
      <c r="K70" s="168">
        <f t="shared" si="13"/>
        <v>45860.625</v>
      </c>
      <c r="L70" s="168">
        <v>45863.625</v>
      </c>
      <c r="M70" s="168" t="str">
        <f t="shared" si="14"/>
        <v/>
      </c>
      <c r="O70" s="122">
        <v>45860.625</v>
      </c>
      <c r="P70" s="3">
        <v>98.94</v>
      </c>
      <c r="Q70" s="122">
        <v>45866.625</v>
      </c>
      <c r="R70" s="3">
        <v>99.575000000000003</v>
      </c>
    </row>
    <row r="71" spans="1:18">
      <c r="A71" s="168" t="str">
        <f t="shared" ca="1" si="2"/>
        <v/>
      </c>
      <c r="B71" s="4" t="str">
        <f t="shared" ca="1" si="3"/>
        <v/>
      </c>
      <c r="C71" s="1" t="str">
        <f t="shared" ca="1" si="10"/>
        <v/>
      </c>
      <c r="D71" s="31" t="str">
        <f t="shared" ca="1" si="11"/>
        <v/>
      </c>
      <c r="E71" s="32" t="str">
        <f t="shared" ca="1" si="5"/>
        <v/>
      </c>
      <c r="F71" s="4" t="str">
        <f t="shared" ca="1" si="6"/>
        <v/>
      </c>
      <c r="G71" s="31" t="str">
        <f t="shared" ca="1" si="7"/>
        <v/>
      </c>
      <c r="H71" s="32" t="str">
        <f t="shared" ca="1" si="8"/>
        <v/>
      </c>
      <c r="I71" s="79" t="str">
        <f t="shared" ca="1" si="12"/>
        <v/>
      </c>
      <c r="K71" s="168">
        <f t="shared" si="13"/>
        <v>45861.625</v>
      </c>
      <c r="L71" s="168">
        <v>45866.625</v>
      </c>
      <c r="M71" s="168" t="str">
        <f t="shared" si="14"/>
        <v/>
      </c>
      <c r="O71" s="122">
        <v>45861.625</v>
      </c>
      <c r="P71" s="3">
        <v>97.263999999999996</v>
      </c>
      <c r="Q71" s="122">
        <v>45867.625</v>
      </c>
      <c r="R71" s="3">
        <v>99.679000000000002</v>
      </c>
    </row>
    <row r="72" spans="1:18">
      <c r="A72" s="168" t="str">
        <f t="shared" ca="1" si="2"/>
        <v/>
      </c>
      <c r="B72" s="4" t="str">
        <f t="shared" ca="1" si="3"/>
        <v/>
      </c>
      <c r="C72" s="1" t="str">
        <f t="shared" ca="1" si="10"/>
        <v/>
      </c>
      <c r="D72" s="31" t="str">
        <f t="shared" ca="1" si="11"/>
        <v/>
      </c>
      <c r="E72" s="32" t="str">
        <f t="shared" ca="1" si="5"/>
        <v/>
      </c>
      <c r="F72" s="4" t="str">
        <f t="shared" ca="1" si="6"/>
        <v/>
      </c>
      <c r="G72" s="31" t="str">
        <f t="shared" ca="1" si="7"/>
        <v/>
      </c>
      <c r="H72" s="32" t="str">
        <f t="shared" ca="1" si="8"/>
        <v/>
      </c>
      <c r="I72" s="79" t="str">
        <f t="shared" ca="1" si="12"/>
        <v/>
      </c>
      <c r="K72" s="168">
        <f t="shared" si="13"/>
        <v>45862.625</v>
      </c>
      <c r="L72" s="168">
        <v>45867.625</v>
      </c>
      <c r="M72" s="168" t="str">
        <f t="shared" si="14"/>
        <v/>
      </c>
      <c r="O72" s="122">
        <v>45862.625</v>
      </c>
      <c r="P72" s="3">
        <v>96.298000000000002</v>
      </c>
      <c r="Q72" s="122">
        <v>45868.625</v>
      </c>
      <c r="R72" s="3">
        <v>99.745999999999995</v>
      </c>
    </row>
    <row r="73" spans="1:18">
      <c r="A73" s="168" t="str">
        <f t="shared" ca="1" si="2"/>
        <v/>
      </c>
      <c r="B73" s="4" t="str">
        <f t="shared" ca="1" si="3"/>
        <v/>
      </c>
      <c r="C73" s="1" t="str">
        <f t="shared" ca="1" si="10"/>
        <v/>
      </c>
      <c r="D73" s="31" t="str">
        <f t="shared" ca="1" si="11"/>
        <v/>
      </c>
      <c r="E73" s="32" t="str">
        <f t="shared" ca="1" si="5"/>
        <v/>
      </c>
      <c r="F73" s="4" t="str">
        <f t="shared" ca="1" si="6"/>
        <v/>
      </c>
      <c r="G73" s="31" t="str">
        <f t="shared" ca="1" si="7"/>
        <v/>
      </c>
      <c r="H73" s="32" t="str">
        <f t="shared" ca="1" si="8"/>
        <v/>
      </c>
      <c r="I73" s="79" t="str">
        <f t="shared" ca="1" si="12"/>
        <v/>
      </c>
      <c r="K73" s="168">
        <f t="shared" si="13"/>
        <v>45863.625</v>
      </c>
      <c r="L73" s="168">
        <v>45868.625</v>
      </c>
      <c r="M73" s="168" t="str">
        <f t="shared" si="14"/>
        <v/>
      </c>
      <c r="O73" s="122">
        <v>45863.625</v>
      </c>
      <c r="P73" s="3">
        <v>96.741</v>
      </c>
      <c r="Q73" s="122">
        <v>45869.625</v>
      </c>
      <c r="R73" s="3">
        <v>99.888000000000005</v>
      </c>
    </row>
    <row r="74" spans="1:18">
      <c r="A74" s="168" t="str">
        <f t="shared" ca="1" si="2"/>
        <v/>
      </c>
      <c r="B74" s="4" t="str">
        <f t="shared" ca="1" si="3"/>
        <v/>
      </c>
      <c r="C74" s="1" t="str">
        <f t="shared" ca="1" si="10"/>
        <v/>
      </c>
      <c r="D74" s="31" t="str">
        <f t="shared" ca="1" si="11"/>
        <v/>
      </c>
      <c r="E74" s="32" t="str">
        <f t="shared" ca="1" si="5"/>
        <v/>
      </c>
      <c r="F74" s="4" t="str">
        <f t="shared" ca="1" si="6"/>
        <v/>
      </c>
      <c r="G74" s="31" t="str">
        <f t="shared" ca="1" si="7"/>
        <v/>
      </c>
      <c r="H74" s="32" t="str">
        <f t="shared" ca="1" si="8"/>
        <v/>
      </c>
      <c r="I74" s="79" t="str">
        <f t="shared" ca="1" si="12"/>
        <v/>
      </c>
      <c r="K74" s="168">
        <f t="shared" si="13"/>
        <v>45866.625</v>
      </c>
      <c r="L74" s="168">
        <v>45869.625</v>
      </c>
      <c r="M74" s="168" t="str">
        <f t="shared" si="14"/>
        <v/>
      </c>
      <c r="O74" s="122">
        <v>45866.625</v>
      </c>
      <c r="P74" s="3">
        <v>94.462000000000003</v>
      </c>
      <c r="Q74" s="122">
        <v>45870.625</v>
      </c>
      <c r="R74" s="3">
        <v>99.468999999999994</v>
      </c>
    </row>
    <row r="75" spans="1:18">
      <c r="A75" s="168" t="str">
        <f t="shared" ca="1" si="2"/>
        <v/>
      </c>
      <c r="B75" s="4" t="str">
        <f t="shared" ca="1" si="3"/>
        <v/>
      </c>
      <c r="C75" s="1" t="str">
        <f t="shared" ca="1" si="10"/>
        <v/>
      </c>
      <c r="D75" s="31" t="str">
        <f t="shared" ca="1" si="11"/>
        <v/>
      </c>
      <c r="E75" s="32" t="str">
        <f t="shared" ca="1" si="5"/>
        <v/>
      </c>
      <c r="F75" s="4" t="str">
        <f t="shared" ca="1" si="6"/>
        <v/>
      </c>
      <c r="G75" s="31" t="str">
        <f t="shared" ca="1" si="7"/>
        <v/>
      </c>
      <c r="H75" s="32" t="str">
        <f t="shared" ca="1" si="8"/>
        <v/>
      </c>
      <c r="I75" s="79" t="str">
        <f t="shared" ca="1" si="12"/>
        <v/>
      </c>
      <c r="K75" s="168">
        <f t="shared" si="13"/>
        <v>45867.625</v>
      </c>
      <c r="L75" s="168">
        <v>45870.625</v>
      </c>
      <c r="M75" s="168" t="str">
        <f t="shared" si="14"/>
        <v/>
      </c>
      <c r="O75" s="122">
        <v>45867.625</v>
      </c>
      <c r="P75" s="3">
        <v>94.534000000000006</v>
      </c>
      <c r="Q75" s="122">
        <v>45873.625</v>
      </c>
      <c r="R75" s="3">
        <v>99.652000000000001</v>
      </c>
    </row>
    <row r="76" spans="1:18">
      <c r="A76" s="168" t="str">
        <f t="shared" ca="1" si="2"/>
        <v/>
      </c>
      <c r="B76" s="4" t="str">
        <f t="shared" ca="1" si="3"/>
        <v/>
      </c>
      <c r="C76" s="1" t="str">
        <f t="shared" ca="1" si="10"/>
        <v/>
      </c>
      <c r="D76" s="31" t="str">
        <f t="shared" ca="1" si="11"/>
        <v/>
      </c>
      <c r="E76" s="32" t="str">
        <f t="shared" ca="1" si="5"/>
        <v/>
      </c>
      <c r="F76" s="4" t="str">
        <f t="shared" ca="1" si="6"/>
        <v/>
      </c>
      <c r="G76" s="31" t="str">
        <f t="shared" ca="1" si="7"/>
        <v/>
      </c>
      <c r="H76" s="32" t="str">
        <f t="shared" ca="1" si="8"/>
        <v/>
      </c>
      <c r="I76" s="79" t="str">
        <f t="shared" ca="1" si="12"/>
        <v/>
      </c>
      <c r="K76" s="168">
        <f t="shared" si="13"/>
        <v>45868.625</v>
      </c>
      <c r="L76" s="168">
        <v>45873.625</v>
      </c>
      <c r="M76" s="168" t="str">
        <f t="shared" si="14"/>
        <v/>
      </c>
      <c r="O76" s="122">
        <v>45868.625</v>
      </c>
      <c r="P76" s="3">
        <v>94.784000000000006</v>
      </c>
      <c r="Q76" s="122">
        <v>45874.625</v>
      </c>
      <c r="R76" s="3">
        <v>99.858000000000004</v>
      </c>
    </row>
    <row r="77" spans="1:18">
      <c r="A77" s="168" t="str">
        <f t="shared" ca="1" si="2"/>
        <v/>
      </c>
      <c r="B77" s="4" t="str">
        <f t="shared" ca="1" si="3"/>
        <v/>
      </c>
      <c r="C77" s="1" t="str">
        <f t="shared" ca="1" si="10"/>
        <v/>
      </c>
      <c r="D77" s="31" t="str">
        <f t="shared" ca="1" si="11"/>
        <v/>
      </c>
      <c r="E77" s="32" t="str">
        <f t="shared" ca="1" si="5"/>
        <v/>
      </c>
      <c r="F77" s="4" t="str">
        <f t="shared" ca="1" si="6"/>
        <v/>
      </c>
      <c r="G77" s="31" t="str">
        <f t="shared" ca="1" si="7"/>
        <v/>
      </c>
      <c r="H77" s="32" t="str">
        <f t="shared" ca="1" si="8"/>
        <v/>
      </c>
      <c r="I77" s="79" t="str">
        <f t="shared" ca="1" si="12"/>
        <v/>
      </c>
      <c r="K77" s="168">
        <f t="shared" si="13"/>
        <v>45869.625</v>
      </c>
      <c r="L77" s="168">
        <v>45874.625</v>
      </c>
      <c r="M77" s="168" t="str">
        <f t="shared" si="14"/>
        <v/>
      </c>
      <c r="O77" s="122">
        <v>45869.625</v>
      </c>
      <c r="P77" s="3">
        <v>94.63</v>
      </c>
      <c r="Q77" s="122">
        <v>45875.625</v>
      </c>
      <c r="R77" s="3">
        <v>100.123</v>
      </c>
    </row>
    <row r="78" spans="1:18">
      <c r="A78" s="168" t="str">
        <f t="shared" ca="1" si="2"/>
        <v/>
      </c>
      <c r="B78" s="4" t="str">
        <f t="shared" ca="1" si="3"/>
        <v/>
      </c>
      <c r="C78" s="1" t="str">
        <f t="shared" ca="1" si="10"/>
        <v/>
      </c>
      <c r="D78" s="31" t="str">
        <f t="shared" ca="1" si="11"/>
        <v/>
      </c>
      <c r="E78" s="32" t="str">
        <f t="shared" ca="1" si="5"/>
        <v/>
      </c>
      <c r="F78" s="4" t="str">
        <f t="shared" ca="1" si="6"/>
        <v/>
      </c>
      <c r="G78" s="31" t="str">
        <f t="shared" ca="1" si="7"/>
        <v/>
      </c>
      <c r="H78" s="32" t="str">
        <f t="shared" ca="1" si="8"/>
        <v/>
      </c>
      <c r="I78" s="79" t="str">
        <f t="shared" ca="1" si="12"/>
        <v/>
      </c>
      <c r="K78" s="168">
        <f t="shared" si="13"/>
        <v>45870.625</v>
      </c>
      <c r="L78" s="168">
        <v>45875.625</v>
      </c>
      <c r="M78" s="168" t="str">
        <f t="shared" si="14"/>
        <v/>
      </c>
      <c r="O78" s="122">
        <v>45870.625</v>
      </c>
      <c r="P78" s="3">
        <v>98.915000000000006</v>
      </c>
      <c r="Q78" s="122">
        <v>45876.625</v>
      </c>
      <c r="R78" s="3">
        <v>100.367</v>
      </c>
    </row>
    <row r="79" spans="1:18">
      <c r="A79" s="168" t="str">
        <f t="shared" ref="A79:A142" ca="1" si="15">IF(AND(ISBLANK(N68), A78 = $N$1),NOW(),IF(ISBLANK(N68),"",N68))</f>
        <v/>
      </c>
      <c r="B79" s="4" t="str">
        <f t="shared" ca="1" si="3"/>
        <v/>
      </c>
      <c r="C79" s="1" t="str">
        <f t="shared" ca="1" si="10"/>
        <v/>
      </c>
      <c r="D79" s="31" t="str">
        <f t="shared" ca="1" si="11"/>
        <v/>
      </c>
      <c r="E79" s="32" t="str">
        <f t="shared" ca="1" si="5"/>
        <v/>
      </c>
      <c r="F79" s="4" t="str">
        <f t="shared" ca="1" si="6"/>
        <v/>
      </c>
      <c r="G79" s="31" t="str">
        <f t="shared" ca="1" si="7"/>
        <v/>
      </c>
      <c r="H79" s="32" t="str">
        <f t="shared" ca="1" si="8"/>
        <v/>
      </c>
      <c r="I79" s="79" t="str">
        <f t="shared" ca="1" si="12"/>
        <v/>
      </c>
      <c r="K79" s="168">
        <f t="shared" si="13"/>
        <v>45873.625</v>
      </c>
      <c r="L79" s="168">
        <v>45876.625</v>
      </c>
      <c r="M79" s="168" t="str">
        <f t="shared" si="14"/>
        <v/>
      </c>
      <c r="O79" s="122">
        <v>45873.625</v>
      </c>
      <c r="P79" s="3">
        <v>98.665000000000006</v>
      </c>
      <c r="Q79" s="122">
        <v>45877.625</v>
      </c>
      <c r="R79" s="3">
        <v>100.40600000000001</v>
      </c>
    </row>
    <row r="80" spans="1:18">
      <c r="A80" s="168" t="str">
        <f t="shared" ca="1" si="15"/>
        <v/>
      </c>
      <c r="B80" s="4" t="str">
        <f t="shared" ref="B80:B143" ca="1" si="16">IF(COUNTIF(O:O,A80)=1,VLOOKUP(A80,O:P,2), IF(COUNTIF(O:O,A80)=0,$B$10,""))</f>
        <v/>
      </c>
      <c r="C80" s="1" t="str">
        <f t="shared" ca="1" si="10"/>
        <v/>
      </c>
      <c r="D80" s="31" t="str">
        <f t="shared" ca="1" si="11"/>
        <v/>
      </c>
      <c r="E80" s="32" t="str">
        <f t="shared" ref="E80:E143" ca="1" si="17">IF(ISERROR(B80-2),"",$B$6*ROUNDUP(A80-$A$14,0)/360*$B$5)</f>
        <v/>
      </c>
      <c r="F80" s="4" t="str">
        <f t="shared" ref="F80:F143" ca="1" si="18">IF(COUNTIF(O:O,A80)=1,VLOOKUP(A80,Q:R,2), IF(COUNTIF(O:O,A80)=0,$C$10,""))</f>
        <v/>
      </c>
      <c r="G80" s="31" t="str">
        <f t="shared" ref="G80:G143" ca="1" si="19">IF(ISERROR(F80-2),"",(F80-$F$14)/100*$C$5)</f>
        <v/>
      </c>
      <c r="H80" s="32" t="str">
        <f t="shared" ref="H80:H143" ca="1" si="20">IF(ISERROR(F80-2),"",$C$6*ROUNDUP(A80-$A$14,0)/360*$C$5-$C$7*ROUNDUP(A80-$A$14,0)/360*$C$5*$F$14/100)</f>
        <v/>
      </c>
      <c r="I80" s="79" t="str">
        <f t="shared" ca="1" si="12"/>
        <v/>
      </c>
      <c r="K80" s="168">
        <f t="shared" si="13"/>
        <v>45874.625</v>
      </c>
      <c r="L80" s="168">
        <v>45877.625</v>
      </c>
      <c r="M80" s="168" t="str">
        <f t="shared" si="14"/>
        <v/>
      </c>
      <c r="O80" s="122">
        <v>45874.625</v>
      </c>
      <c r="P80" s="3">
        <v>97.302999999999997</v>
      </c>
      <c r="Q80" s="122">
        <v>45880.625</v>
      </c>
      <c r="R80" s="3">
        <v>100.592</v>
      </c>
    </row>
    <row r="81" spans="1:18">
      <c r="A81" s="168" t="str">
        <f t="shared" ca="1" si="15"/>
        <v/>
      </c>
      <c r="B81" s="4" t="str">
        <f t="shared" ca="1" si="16"/>
        <v/>
      </c>
      <c r="C81" s="1" t="str">
        <f t="shared" ca="1" si="10"/>
        <v/>
      </c>
      <c r="D81" s="31" t="str">
        <f t="shared" ca="1" si="11"/>
        <v/>
      </c>
      <c r="E81" s="32" t="str">
        <f t="shared" ca="1" si="17"/>
        <v/>
      </c>
      <c r="F81" s="4" t="str">
        <f t="shared" ca="1" si="18"/>
        <v/>
      </c>
      <c r="G81" s="31" t="str">
        <f t="shared" ca="1" si="19"/>
        <v/>
      </c>
      <c r="H81" s="32" t="str">
        <f t="shared" ca="1" si="20"/>
        <v/>
      </c>
      <c r="I81" s="79" t="str">
        <f t="shared" ca="1" si="12"/>
        <v/>
      </c>
      <c r="K81" s="168">
        <f t="shared" si="13"/>
        <v>45875.625</v>
      </c>
      <c r="L81" s="168">
        <v>45880.625</v>
      </c>
      <c r="M81" s="168" t="str">
        <f t="shared" si="14"/>
        <v/>
      </c>
      <c r="O81" s="122">
        <v>45875.625</v>
      </c>
      <c r="P81" s="3">
        <v>97.346999999999994</v>
      </c>
      <c r="Q81" s="122">
        <v>45881.625</v>
      </c>
      <c r="R81" s="3">
        <v>100.723</v>
      </c>
    </row>
    <row r="82" spans="1:18">
      <c r="A82" s="168" t="str">
        <f t="shared" ca="1" si="15"/>
        <v/>
      </c>
      <c r="B82" s="4" t="str">
        <f t="shared" ca="1" si="16"/>
        <v/>
      </c>
      <c r="C82" s="1" t="str">
        <f t="shared" ca="1" si="10"/>
        <v/>
      </c>
      <c r="D82" s="31" t="str">
        <f t="shared" ca="1" si="11"/>
        <v/>
      </c>
      <c r="E82" s="32" t="str">
        <f t="shared" ca="1" si="17"/>
        <v/>
      </c>
      <c r="F82" s="4" t="str">
        <f t="shared" ca="1" si="18"/>
        <v/>
      </c>
      <c r="G82" s="31" t="str">
        <f t="shared" ca="1" si="19"/>
        <v/>
      </c>
      <c r="H82" s="32" t="str">
        <f t="shared" ca="1" si="20"/>
        <v/>
      </c>
      <c r="I82" s="79" t="str">
        <f t="shared" ca="1" si="12"/>
        <v/>
      </c>
      <c r="K82" s="168">
        <f t="shared" si="13"/>
        <v>45876.625</v>
      </c>
      <c r="L82" s="168">
        <v>45881.625</v>
      </c>
      <c r="M82" s="168" t="str">
        <f t="shared" si="14"/>
        <v/>
      </c>
      <c r="O82" s="122">
        <v>45876.625</v>
      </c>
      <c r="P82" s="3">
        <v>95.873999999999995</v>
      </c>
      <c r="Q82" s="122">
        <v>45882.625</v>
      </c>
      <c r="R82" s="3">
        <v>100.87</v>
      </c>
    </row>
    <row r="83" spans="1:18">
      <c r="A83" s="168" t="str">
        <f t="shared" ca="1" si="15"/>
        <v/>
      </c>
      <c r="B83" s="4" t="str">
        <f t="shared" ca="1" si="16"/>
        <v/>
      </c>
      <c r="C83" s="1" t="str">
        <f t="shared" ca="1" si="10"/>
        <v/>
      </c>
      <c r="D83" s="31" t="str">
        <f t="shared" ca="1" si="11"/>
        <v/>
      </c>
      <c r="E83" s="32" t="str">
        <f t="shared" ca="1" si="17"/>
        <v/>
      </c>
      <c r="F83" s="4" t="str">
        <f t="shared" ca="1" si="18"/>
        <v/>
      </c>
      <c r="G83" s="31" t="str">
        <f t="shared" ca="1" si="19"/>
        <v/>
      </c>
      <c r="H83" s="32" t="str">
        <f t="shared" ca="1" si="20"/>
        <v/>
      </c>
      <c r="I83" s="79" t="str">
        <f t="shared" ca="1" si="12"/>
        <v/>
      </c>
      <c r="K83" s="168">
        <f t="shared" si="13"/>
        <v>45877.625</v>
      </c>
      <c r="L83" s="168">
        <v>45882.625</v>
      </c>
      <c r="M83" s="168" t="str">
        <f t="shared" si="14"/>
        <v/>
      </c>
      <c r="O83" s="122">
        <v>45877.625</v>
      </c>
      <c r="P83" s="3">
        <v>95.239000000000004</v>
      </c>
      <c r="Q83" s="122">
        <v>45883.625</v>
      </c>
      <c r="R83" s="3">
        <v>100.889</v>
      </c>
    </row>
    <row r="84" spans="1:18">
      <c r="A84" s="168" t="str">
        <f t="shared" ca="1" si="15"/>
        <v/>
      </c>
      <c r="B84" s="4" t="str">
        <f t="shared" ca="1" si="16"/>
        <v/>
      </c>
      <c r="C84" s="1" t="str">
        <f t="shared" ca="1" si="10"/>
        <v/>
      </c>
      <c r="D84" s="31" t="str">
        <f t="shared" ca="1" si="11"/>
        <v/>
      </c>
      <c r="E84" s="32" t="str">
        <f t="shared" ca="1" si="17"/>
        <v/>
      </c>
      <c r="F84" s="4" t="str">
        <f t="shared" ca="1" si="18"/>
        <v/>
      </c>
      <c r="G84" s="31" t="str">
        <f t="shared" ca="1" si="19"/>
        <v/>
      </c>
      <c r="H84" s="32" t="str">
        <f t="shared" ca="1" si="20"/>
        <v/>
      </c>
      <c r="I84" s="79" t="str">
        <f t="shared" ca="1" si="12"/>
        <v/>
      </c>
      <c r="K84" s="168">
        <f t="shared" si="13"/>
        <v>45880.625</v>
      </c>
      <c r="L84" s="168">
        <v>45883.625</v>
      </c>
      <c r="M84" s="168" t="str">
        <f t="shared" si="14"/>
        <v/>
      </c>
      <c r="O84" s="122">
        <v>45880.625</v>
      </c>
      <c r="P84" s="3">
        <v>94.683000000000007</v>
      </c>
      <c r="Q84" s="122">
        <v>45884.625</v>
      </c>
      <c r="R84" s="3">
        <v>101.062</v>
      </c>
    </row>
    <row r="85" spans="1:18">
      <c r="A85" s="168" t="str">
        <f t="shared" ca="1" si="15"/>
        <v/>
      </c>
      <c r="B85" s="4" t="str">
        <f t="shared" ca="1" si="16"/>
        <v/>
      </c>
      <c r="C85" s="1" t="str">
        <f t="shared" ca="1" si="10"/>
        <v/>
      </c>
      <c r="D85" s="31" t="str">
        <f t="shared" ca="1" si="11"/>
        <v/>
      </c>
      <c r="E85" s="32" t="str">
        <f t="shared" ca="1" si="17"/>
        <v/>
      </c>
      <c r="F85" s="4" t="str">
        <f t="shared" ca="1" si="18"/>
        <v/>
      </c>
      <c r="G85" s="31" t="str">
        <f t="shared" ca="1" si="19"/>
        <v/>
      </c>
      <c r="H85" s="32" t="str">
        <f t="shared" ca="1" si="20"/>
        <v/>
      </c>
      <c r="I85" s="79" t="str">
        <f t="shared" ca="1" si="12"/>
        <v/>
      </c>
      <c r="K85" s="168">
        <f t="shared" si="13"/>
        <v>45881.625</v>
      </c>
      <c r="L85" s="168">
        <v>45884.625</v>
      </c>
      <c r="M85" s="168" t="str">
        <f t="shared" si="14"/>
        <v/>
      </c>
      <c r="O85" s="122">
        <v>45881.625</v>
      </c>
      <c r="P85" s="3">
        <v>94.650999999999996</v>
      </c>
      <c r="Q85" s="122">
        <v>45887.625</v>
      </c>
      <c r="R85" s="3">
        <v>100.98699999999999</v>
      </c>
    </row>
    <row r="86" spans="1:18">
      <c r="A86" s="168" t="str">
        <f t="shared" ca="1" si="15"/>
        <v/>
      </c>
      <c r="B86" s="4" t="str">
        <f t="shared" ca="1" si="16"/>
        <v/>
      </c>
      <c r="C86" s="1" t="str">
        <f t="shared" ca="1" si="10"/>
        <v/>
      </c>
      <c r="D86" s="31" t="str">
        <f t="shared" ca="1" si="11"/>
        <v/>
      </c>
      <c r="E86" s="32" t="str">
        <f t="shared" ca="1" si="17"/>
        <v/>
      </c>
      <c r="F86" s="4" t="str">
        <f t="shared" ca="1" si="18"/>
        <v/>
      </c>
      <c r="G86" s="31" t="str">
        <f t="shared" ca="1" si="19"/>
        <v/>
      </c>
      <c r="H86" s="32" t="str">
        <f t="shared" ca="1" si="20"/>
        <v/>
      </c>
      <c r="I86" s="79" t="str">
        <f t="shared" ca="1" si="12"/>
        <v/>
      </c>
      <c r="K86" s="168">
        <f t="shared" si="13"/>
        <v>45882.625</v>
      </c>
      <c r="L86" s="168">
        <v>45887.625</v>
      </c>
      <c r="M86" s="168" t="str">
        <f t="shared" si="14"/>
        <v/>
      </c>
      <c r="O86" s="122">
        <v>45882.625</v>
      </c>
      <c r="P86" s="3">
        <v>92.992999999999995</v>
      </c>
      <c r="Q86" s="122">
        <v>45888.625</v>
      </c>
      <c r="R86" s="3">
        <v>101.111</v>
      </c>
    </row>
    <row r="87" spans="1:18">
      <c r="A87" s="168" t="str">
        <f t="shared" ca="1" si="15"/>
        <v/>
      </c>
      <c r="B87" s="4" t="str">
        <f t="shared" ca="1" si="16"/>
        <v/>
      </c>
      <c r="C87" s="1" t="str">
        <f t="shared" ca="1" si="10"/>
        <v/>
      </c>
      <c r="D87" s="31" t="str">
        <f t="shared" ca="1" si="11"/>
        <v/>
      </c>
      <c r="E87" s="32" t="str">
        <f t="shared" ca="1" si="17"/>
        <v/>
      </c>
      <c r="F87" s="4" t="str">
        <f t="shared" ca="1" si="18"/>
        <v/>
      </c>
      <c r="G87" s="31" t="str">
        <f t="shared" ca="1" si="19"/>
        <v/>
      </c>
      <c r="H87" s="32" t="str">
        <f t="shared" ca="1" si="20"/>
        <v/>
      </c>
      <c r="I87" s="79" t="str">
        <f t="shared" ca="1" si="12"/>
        <v/>
      </c>
      <c r="K87" s="168">
        <f t="shared" si="13"/>
        <v>45883.625</v>
      </c>
      <c r="L87" s="168">
        <v>45888.625</v>
      </c>
      <c r="M87" s="168" t="str">
        <f t="shared" si="14"/>
        <v/>
      </c>
      <c r="O87" s="122">
        <v>45883.625</v>
      </c>
      <c r="P87" s="3">
        <v>92.293999999999997</v>
      </c>
      <c r="Q87" s="122">
        <v>45889.625</v>
      </c>
      <c r="R87" s="3">
        <v>100.663</v>
      </c>
    </row>
    <row r="88" spans="1:18">
      <c r="A88" s="168" t="str">
        <f t="shared" ca="1" si="15"/>
        <v/>
      </c>
      <c r="B88" s="4" t="str">
        <f t="shared" ca="1" si="16"/>
        <v/>
      </c>
      <c r="C88" s="1" t="str">
        <f t="shared" ca="1" si="10"/>
        <v/>
      </c>
      <c r="D88" s="31" t="str">
        <f t="shared" ca="1" si="11"/>
        <v/>
      </c>
      <c r="E88" s="32" t="str">
        <f t="shared" ca="1" si="17"/>
        <v/>
      </c>
      <c r="F88" s="4" t="str">
        <f t="shared" ca="1" si="18"/>
        <v/>
      </c>
      <c r="G88" s="31" t="str">
        <f t="shared" ca="1" si="19"/>
        <v/>
      </c>
      <c r="H88" s="32" t="str">
        <f t="shared" ca="1" si="20"/>
        <v/>
      </c>
      <c r="I88" s="79" t="str">
        <f t="shared" ca="1" si="12"/>
        <v/>
      </c>
      <c r="K88" s="168">
        <f t="shared" si="13"/>
        <v>45884.625</v>
      </c>
      <c r="L88" s="168">
        <v>45889.625</v>
      </c>
      <c r="M88" s="168" t="str">
        <f t="shared" si="14"/>
        <v/>
      </c>
      <c r="O88" s="122">
        <v>45884.625</v>
      </c>
      <c r="P88" s="3">
        <v>91.725999999999999</v>
      </c>
      <c r="Q88" s="122">
        <v>45890.625</v>
      </c>
      <c r="R88" s="3">
        <v>100.253</v>
      </c>
    </row>
    <row r="89" spans="1:18">
      <c r="A89" s="168" t="str">
        <f t="shared" ca="1" si="15"/>
        <v/>
      </c>
      <c r="B89" s="4" t="str">
        <f t="shared" ca="1" si="16"/>
        <v/>
      </c>
      <c r="C89" s="1" t="str">
        <f t="shared" ca="1" si="10"/>
        <v/>
      </c>
      <c r="D89" s="31" t="str">
        <f t="shared" ca="1" si="11"/>
        <v/>
      </c>
      <c r="E89" s="32" t="str">
        <f t="shared" ca="1" si="17"/>
        <v/>
      </c>
      <c r="F89" s="4" t="str">
        <f t="shared" ca="1" si="18"/>
        <v/>
      </c>
      <c r="G89" s="31" t="str">
        <f t="shared" ca="1" si="19"/>
        <v/>
      </c>
      <c r="H89" s="32" t="str">
        <f t="shared" ca="1" si="20"/>
        <v/>
      </c>
      <c r="I89" s="79" t="str">
        <f t="shared" ca="1" si="12"/>
        <v/>
      </c>
      <c r="K89" s="168">
        <f t="shared" si="13"/>
        <v>45887.625</v>
      </c>
      <c r="L89" s="168">
        <v>45890.625</v>
      </c>
      <c r="M89" s="168" t="str">
        <f t="shared" si="14"/>
        <v/>
      </c>
      <c r="O89" s="122">
        <v>45887.625</v>
      </c>
      <c r="P89" s="3">
        <v>92.222999999999999</v>
      </c>
      <c r="Q89" s="122">
        <v>45891.625</v>
      </c>
      <c r="R89" s="3">
        <v>100.52800000000001</v>
      </c>
    </row>
    <row r="90" spans="1:18">
      <c r="A90" s="168" t="str">
        <f t="shared" ca="1" si="15"/>
        <v/>
      </c>
      <c r="B90" s="4" t="str">
        <f t="shared" ca="1" si="16"/>
        <v/>
      </c>
      <c r="C90" s="1" t="str">
        <f t="shared" ca="1" si="10"/>
        <v/>
      </c>
      <c r="D90" s="31" t="str">
        <f t="shared" ca="1" si="11"/>
        <v/>
      </c>
      <c r="E90" s="32" t="str">
        <f t="shared" ca="1" si="17"/>
        <v/>
      </c>
      <c r="F90" s="4" t="str">
        <f t="shared" ca="1" si="18"/>
        <v/>
      </c>
      <c r="G90" s="31" t="str">
        <f t="shared" ca="1" si="19"/>
        <v/>
      </c>
      <c r="H90" s="32" t="str">
        <f t="shared" ca="1" si="20"/>
        <v/>
      </c>
      <c r="I90" s="79" t="str">
        <f t="shared" ca="1" si="12"/>
        <v/>
      </c>
      <c r="K90" s="168">
        <f t="shared" si="13"/>
        <v>45888.625</v>
      </c>
      <c r="L90" s="168">
        <v>45891.625</v>
      </c>
      <c r="M90" s="168" t="str">
        <f t="shared" si="14"/>
        <v/>
      </c>
      <c r="O90" s="122">
        <v>45888.625</v>
      </c>
      <c r="P90" s="3">
        <v>92.4</v>
      </c>
      <c r="Q90" s="122">
        <v>45894.625</v>
      </c>
      <c r="R90" s="3">
        <v>100.44</v>
      </c>
    </row>
    <row r="91" spans="1:18">
      <c r="A91" s="168" t="str">
        <f t="shared" ca="1" si="15"/>
        <v/>
      </c>
      <c r="B91" s="4" t="str">
        <f t="shared" ca="1" si="16"/>
        <v/>
      </c>
      <c r="C91" s="1" t="str">
        <f t="shared" ca="1" si="10"/>
        <v/>
      </c>
      <c r="D91" s="31" t="str">
        <f t="shared" ca="1" si="11"/>
        <v/>
      </c>
      <c r="E91" s="32" t="str">
        <f t="shared" ca="1" si="17"/>
        <v/>
      </c>
      <c r="F91" s="4" t="str">
        <f t="shared" ca="1" si="18"/>
        <v/>
      </c>
      <c r="G91" s="31" t="str">
        <f t="shared" ca="1" si="19"/>
        <v/>
      </c>
      <c r="H91" s="32" t="str">
        <f t="shared" ca="1" si="20"/>
        <v/>
      </c>
      <c r="I91" s="79" t="str">
        <f t="shared" ca="1" si="12"/>
        <v/>
      </c>
      <c r="K91" s="168">
        <f t="shared" si="13"/>
        <v>45889.625</v>
      </c>
      <c r="L91" s="168">
        <v>45894.625</v>
      </c>
      <c r="M91" s="168" t="str">
        <f t="shared" si="14"/>
        <v/>
      </c>
      <c r="O91" s="122">
        <v>45889.625</v>
      </c>
      <c r="P91" s="3">
        <v>93.158000000000001</v>
      </c>
      <c r="Q91" s="122">
        <v>45895.625</v>
      </c>
      <c r="R91" s="3">
        <v>100.071</v>
      </c>
    </row>
    <row r="92" spans="1:18">
      <c r="A92" s="168" t="str">
        <f t="shared" ca="1" si="15"/>
        <v/>
      </c>
      <c r="B92" s="4" t="str">
        <f t="shared" ca="1" si="16"/>
        <v/>
      </c>
      <c r="C92" s="1" t="str">
        <f t="shared" ref="C92:C155" ca="1" si="21">IF(ISERROR(B92-$F$8),"",B92-$F$8)</f>
        <v/>
      </c>
      <c r="D92" s="31" t="str">
        <f t="shared" ca="1" si="11"/>
        <v/>
      </c>
      <c r="E92" s="32" t="str">
        <f t="shared" ca="1" si="17"/>
        <v/>
      </c>
      <c r="F92" s="4" t="str">
        <f t="shared" ca="1" si="18"/>
        <v/>
      </c>
      <c r="G92" s="31" t="str">
        <f t="shared" ca="1" si="19"/>
        <v/>
      </c>
      <c r="H92" s="32" t="str">
        <f t="shared" ca="1" si="20"/>
        <v/>
      </c>
      <c r="I92" s="79" t="str">
        <f t="shared" ca="1" si="12"/>
        <v/>
      </c>
      <c r="K92" s="168">
        <f t="shared" si="13"/>
        <v>45890.625</v>
      </c>
      <c r="L92" s="168">
        <v>45895.625</v>
      </c>
      <c r="M92" s="168" t="str">
        <f t="shared" si="14"/>
        <v/>
      </c>
      <c r="O92" s="122">
        <v>45890.625</v>
      </c>
      <c r="P92" s="3">
        <v>94.564999999999998</v>
      </c>
      <c r="Q92" s="122">
        <v>45896.625</v>
      </c>
      <c r="R92" s="3">
        <v>100.041</v>
      </c>
    </row>
    <row r="93" spans="1:18">
      <c r="A93" s="168" t="str">
        <f t="shared" ca="1" si="15"/>
        <v/>
      </c>
      <c r="B93" s="4" t="str">
        <f t="shared" ca="1" si="16"/>
        <v/>
      </c>
      <c r="C93" s="1" t="str">
        <f t="shared" ca="1" si="21"/>
        <v/>
      </c>
      <c r="D93" s="31" t="str">
        <f t="shared" ca="1" si="11"/>
        <v/>
      </c>
      <c r="E93" s="32" t="str">
        <f t="shared" ca="1" si="17"/>
        <v/>
      </c>
      <c r="F93" s="4" t="str">
        <f t="shared" ca="1" si="18"/>
        <v/>
      </c>
      <c r="G93" s="31" t="str">
        <f t="shared" ca="1" si="19"/>
        <v/>
      </c>
      <c r="H93" s="32" t="str">
        <f t="shared" ca="1" si="20"/>
        <v/>
      </c>
      <c r="I93" s="79" t="str">
        <f t="shared" ca="1" si="12"/>
        <v/>
      </c>
      <c r="K93" s="168">
        <f t="shared" si="13"/>
        <v>45891.625</v>
      </c>
      <c r="L93" s="168">
        <v>45896.625</v>
      </c>
      <c r="M93" s="168" t="str">
        <f t="shared" si="14"/>
        <v/>
      </c>
      <c r="O93" s="122">
        <v>45891.625</v>
      </c>
      <c r="P93" s="3">
        <v>95.510999999999996</v>
      </c>
      <c r="Q93" s="122">
        <v>45897.625</v>
      </c>
      <c r="R93" s="3">
        <v>100.211</v>
      </c>
    </row>
    <row r="94" spans="1:18">
      <c r="A94" s="168" t="str">
        <f t="shared" ca="1" si="15"/>
        <v/>
      </c>
      <c r="B94" s="4" t="str">
        <f t="shared" ca="1" si="16"/>
        <v/>
      </c>
      <c r="C94" s="1" t="str">
        <f t="shared" ca="1" si="21"/>
        <v/>
      </c>
      <c r="D94" s="31" t="str">
        <f t="shared" ca="1" si="11"/>
        <v/>
      </c>
      <c r="E94" s="32" t="str">
        <f t="shared" ca="1" si="17"/>
        <v/>
      </c>
      <c r="F94" s="4" t="str">
        <f t="shared" ca="1" si="18"/>
        <v/>
      </c>
      <c r="G94" s="31" t="str">
        <f t="shared" ca="1" si="19"/>
        <v/>
      </c>
      <c r="H94" s="32" t="str">
        <f t="shared" ca="1" si="20"/>
        <v/>
      </c>
      <c r="I94" s="79" t="str">
        <f t="shared" ca="1" si="12"/>
        <v/>
      </c>
      <c r="K94" s="168">
        <f t="shared" si="13"/>
        <v>45894.625</v>
      </c>
      <c r="L94" s="168">
        <v>45897.625</v>
      </c>
      <c r="M94" s="168" t="str">
        <f t="shared" si="14"/>
        <v/>
      </c>
      <c r="O94" s="122">
        <v>45894.625</v>
      </c>
      <c r="P94" s="3">
        <v>94.742999999999995</v>
      </c>
      <c r="Q94" s="122">
        <v>45898.625</v>
      </c>
      <c r="R94" s="3">
        <v>100.113</v>
      </c>
    </row>
    <row r="95" spans="1:18">
      <c r="A95" s="168" t="str">
        <f t="shared" ca="1" si="15"/>
        <v/>
      </c>
      <c r="B95" s="4" t="str">
        <f t="shared" ca="1" si="16"/>
        <v/>
      </c>
      <c r="C95" s="1" t="str">
        <f t="shared" ca="1" si="21"/>
        <v/>
      </c>
      <c r="D95" s="31" t="str">
        <f t="shared" ca="1" si="11"/>
        <v/>
      </c>
      <c r="E95" s="32" t="str">
        <f t="shared" ca="1" si="17"/>
        <v/>
      </c>
      <c r="F95" s="4" t="str">
        <f t="shared" ca="1" si="18"/>
        <v/>
      </c>
      <c r="G95" s="31" t="str">
        <f t="shared" ca="1" si="19"/>
        <v/>
      </c>
      <c r="H95" s="32" t="str">
        <f t="shared" ca="1" si="20"/>
        <v/>
      </c>
      <c r="I95" s="79" t="str">
        <f t="shared" ca="1" si="12"/>
        <v/>
      </c>
      <c r="K95" s="168">
        <f t="shared" si="13"/>
        <v>45895.625</v>
      </c>
      <c r="L95" s="168">
        <v>45898.625</v>
      </c>
      <c r="M95" s="168" t="str">
        <f t="shared" si="14"/>
        <v/>
      </c>
      <c r="O95" s="122">
        <v>45895.625</v>
      </c>
      <c r="P95" s="3">
        <v>100.36199999999999</v>
      </c>
      <c r="Q95" s="122">
        <v>45902.625</v>
      </c>
      <c r="R95" s="3">
        <v>99.4</v>
      </c>
    </row>
    <row r="96" spans="1:18">
      <c r="A96" s="168" t="str">
        <f t="shared" ca="1" si="15"/>
        <v/>
      </c>
      <c r="B96" s="4" t="str">
        <f t="shared" ca="1" si="16"/>
        <v/>
      </c>
      <c r="C96" s="1" t="str">
        <f t="shared" ca="1" si="21"/>
        <v/>
      </c>
      <c r="D96" s="31" t="str">
        <f t="shared" ca="1" si="11"/>
        <v/>
      </c>
      <c r="E96" s="32" t="str">
        <f t="shared" ca="1" si="17"/>
        <v/>
      </c>
      <c r="F96" s="4" t="str">
        <f t="shared" ca="1" si="18"/>
        <v/>
      </c>
      <c r="G96" s="31" t="str">
        <f t="shared" ca="1" si="19"/>
        <v/>
      </c>
      <c r="H96" s="32" t="str">
        <f t="shared" ca="1" si="20"/>
        <v/>
      </c>
      <c r="I96" s="79" t="str">
        <f t="shared" ca="1" si="12"/>
        <v/>
      </c>
      <c r="K96" s="168">
        <f t="shared" si="13"/>
        <v>45896.625</v>
      </c>
      <c r="L96" s="168">
        <v>45902.625</v>
      </c>
      <c r="M96" s="168" t="str">
        <f t="shared" si="14"/>
        <v/>
      </c>
      <c r="O96" s="122">
        <v>45896.625</v>
      </c>
      <c r="P96" s="3">
        <v>100.863</v>
      </c>
      <c r="Q96" s="122">
        <v>45903.625</v>
      </c>
      <c r="R96" s="3">
        <v>99.346999999999994</v>
      </c>
    </row>
    <row r="97" spans="1:18">
      <c r="A97" s="168" t="str">
        <f t="shared" ca="1" si="15"/>
        <v/>
      </c>
      <c r="B97" s="4" t="str">
        <f t="shared" ca="1" si="16"/>
        <v/>
      </c>
      <c r="C97" s="1" t="str">
        <f t="shared" ca="1" si="21"/>
        <v/>
      </c>
      <c r="D97" s="31" t="str">
        <f t="shared" ca="1" si="11"/>
        <v/>
      </c>
      <c r="E97" s="32" t="str">
        <f t="shared" ca="1" si="17"/>
        <v/>
      </c>
      <c r="F97" s="4" t="str">
        <f t="shared" ca="1" si="18"/>
        <v/>
      </c>
      <c r="G97" s="31" t="str">
        <f t="shared" ca="1" si="19"/>
        <v/>
      </c>
      <c r="H97" s="32" t="str">
        <f t="shared" ca="1" si="20"/>
        <v/>
      </c>
      <c r="I97" s="79" t="str">
        <f t="shared" ca="1" si="12"/>
        <v/>
      </c>
      <c r="K97" s="168">
        <f t="shared" si="13"/>
        <v>45897.625</v>
      </c>
      <c r="L97" s="168">
        <v>45903.625</v>
      </c>
      <c r="M97" s="168" t="str">
        <f t="shared" si="14"/>
        <v/>
      </c>
      <c r="O97" s="122">
        <v>45897.625</v>
      </c>
      <c r="P97" s="3">
        <v>104.051</v>
      </c>
      <c r="Q97" s="122">
        <v>45904.625</v>
      </c>
      <c r="R97" s="3">
        <v>99.266999999999996</v>
      </c>
    </row>
    <row r="98" spans="1:18">
      <c r="A98" s="168" t="str">
        <f t="shared" ca="1" si="15"/>
        <v/>
      </c>
      <c r="B98" s="4" t="str">
        <f t="shared" ca="1" si="16"/>
        <v/>
      </c>
      <c r="C98" s="1" t="str">
        <f t="shared" ca="1" si="21"/>
        <v/>
      </c>
      <c r="D98" s="31" t="str">
        <f t="shared" ca="1" si="11"/>
        <v/>
      </c>
      <c r="E98" s="32" t="str">
        <f t="shared" ca="1" si="17"/>
        <v/>
      </c>
      <c r="F98" s="4" t="str">
        <f t="shared" ca="1" si="18"/>
        <v/>
      </c>
      <c r="G98" s="31" t="str">
        <f t="shared" ca="1" si="19"/>
        <v/>
      </c>
      <c r="H98" s="32" t="str">
        <f t="shared" ca="1" si="20"/>
        <v/>
      </c>
      <c r="I98" s="79" t="str">
        <f t="shared" ca="1" si="12"/>
        <v/>
      </c>
      <c r="K98" s="168">
        <f t="shared" si="13"/>
        <v>45898.625</v>
      </c>
      <c r="L98" s="168">
        <v>45904.625</v>
      </c>
      <c r="M98" s="168">
        <f t="shared" si="14"/>
        <v>45904.625</v>
      </c>
      <c r="O98" s="122">
        <v>45898.625</v>
      </c>
      <c r="P98" s="3">
        <v>105.312</v>
      </c>
      <c r="Q98" s="122">
        <v>45905.625</v>
      </c>
      <c r="R98" s="3">
        <v>99.856999999999999</v>
      </c>
    </row>
    <row r="99" spans="1:18">
      <c r="A99" s="168" t="str">
        <f t="shared" ca="1" si="15"/>
        <v/>
      </c>
      <c r="B99" s="4" t="str">
        <f t="shared" ca="1" si="16"/>
        <v/>
      </c>
      <c r="C99" s="1" t="str">
        <f t="shared" ca="1" si="21"/>
        <v/>
      </c>
      <c r="D99" s="31" t="str">
        <f t="shared" ca="1" si="11"/>
        <v/>
      </c>
      <c r="E99" s="32" t="str">
        <f t="shared" ca="1" si="17"/>
        <v/>
      </c>
      <c r="F99" s="4" t="str">
        <f t="shared" ca="1" si="18"/>
        <v/>
      </c>
      <c r="G99" s="31" t="str">
        <f t="shared" ca="1" si="19"/>
        <v/>
      </c>
      <c r="H99" s="32" t="str">
        <f t="shared" ca="1" si="20"/>
        <v/>
      </c>
      <c r="I99" s="79" t="str">
        <f t="shared" ca="1" si="12"/>
        <v/>
      </c>
      <c r="K99" s="168">
        <f t="shared" si="13"/>
        <v>45898.625</v>
      </c>
      <c r="L99" s="168">
        <v>45905.625</v>
      </c>
      <c r="M99" s="168">
        <f t="shared" si="14"/>
        <v>45905.625</v>
      </c>
      <c r="O99" s="122">
        <v>45901.625</v>
      </c>
      <c r="P99" s="3">
        <v>105.065</v>
      </c>
      <c r="Q99" s="122">
        <v>45908.625</v>
      </c>
      <c r="R99" s="3">
        <v>99.837000000000003</v>
      </c>
    </row>
    <row r="100" spans="1:18">
      <c r="A100" s="168" t="str">
        <f t="shared" ca="1" si="15"/>
        <v/>
      </c>
      <c r="B100" s="4" t="str">
        <f t="shared" ca="1" si="16"/>
        <v/>
      </c>
      <c r="C100" s="1" t="str">
        <f t="shared" ca="1" si="21"/>
        <v/>
      </c>
      <c r="D100" s="31" t="str">
        <f t="shared" ca="1" si="11"/>
        <v/>
      </c>
      <c r="E100" s="32" t="str">
        <f t="shared" ca="1" si="17"/>
        <v/>
      </c>
      <c r="F100" s="4" t="str">
        <f t="shared" ca="1" si="18"/>
        <v/>
      </c>
      <c r="G100" s="31" t="str">
        <f t="shared" ca="1" si="19"/>
        <v/>
      </c>
      <c r="H100" s="32" t="str">
        <f t="shared" ca="1" si="20"/>
        <v/>
      </c>
      <c r="I100" s="79" t="str">
        <f t="shared" ca="1" si="12"/>
        <v/>
      </c>
      <c r="K100" s="168">
        <f t="shared" si="13"/>
        <v>45902.625</v>
      </c>
      <c r="L100" s="168">
        <v>45908.625</v>
      </c>
      <c r="M100" s="168">
        <f t="shared" si="14"/>
        <v>45908.625</v>
      </c>
      <c r="O100" s="122">
        <v>45902.625</v>
      </c>
      <c r="P100" s="3">
        <v>107.70399999999999</v>
      </c>
      <c r="Q100" s="122">
        <v>45909.625</v>
      </c>
      <c r="R100" s="3">
        <v>99.876000000000005</v>
      </c>
    </row>
    <row r="101" spans="1:18">
      <c r="A101" s="168" t="str">
        <f t="shared" ca="1" si="15"/>
        <v/>
      </c>
      <c r="B101" s="4" t="str">
        <f t="shared" ca="1" si="16"/>
        <v/>
      </c>
      <c r="C101" s="1" t="str">
        <f t="shared" ca="1" si="21"/>
        <v/>
      </c>
      <c r="D101" s="31" t="str">
        <f t="shared" ca="1" si="11"/>
        <v/>
      </c>
      <c r="E101" s="32" t="str">
        <f t="shared" ca="1" si="17"/>
        <v/>
      </c>
      <c r="F101" s="4" t="str">
        <f t="shared" ca="1" si="18"/>
        <v/>
      </c>
      <c r="G101" s="31" t="str">
        <f t="shared" ca="1" si="19"/>
        <v/>
      </c>
      <c r="H101" s="32" t="str">
        <f t="shared" ca="1" si="20"/>
        <v/>
      </c>
      <c r="I101" s="79" t="str">
        <f t="shared" ca="1" si="12"/>
        <v/>
      </c>
      <c r="K101" s="168">
        <f t="shared" si="13"/>
        <v>45903.625</v>
      </c>
      <c r="L101" s="168">
        <v>45909.625</v>
      </c>
      <c r="M101" s="168">
        <f t="shared" si="14"/>
        <v>45909.625</v>
      </c>
      <c r="O101" s="122">
        <v>45903.625</v>
      </c>
      <c r="P101" s="3">
        <v>106.65900000000001</v>
      </c>
      <c r="Q101" s="122">
        <v>45910.625</v>
      </c>
      <c r="R101" s="3">
        <v>99.942999999999998</v>
      </c>
    </row>
    <row r="102" spans="1:18">
      <c r="A102" s="168" t="str">
        <f t="shared" ca="1" si="15"/>
        <v/>
      </c>
      <c r="B102" s="4" t="str">
        <f t="shared" ca="1" si="16"/>
        <v/>
      </c>
      <c r="C102" s="1" t="str">
        <f t="shared" ca="1" si="21"/>
        <v/>
      </c>
      <c r="D102" s="31" t="str">
        <f t="shared" ca="1" si="11"/>
        <v/>
      </c>
      <c r="E102" s="32" t="str">
        <f t="shared" ca="1" si="17"/>
        <v/>
      </c>
      <c r="F102" s="4" t="str">
        <f t="shared" ca="1" si="18"/>
        <v/>
      </c>
      <c r="G102" s="31" t="str">
        <f t="shared" ca="1" si="19"/>
        <v/>
      </c>
      <c r="H102" s="32" t="str">
        <f t="shared" ca="1" si="20"/>
        <v/>
      </c>
      <c r="I102" s="79" t="str">
        <f t="shared" ca="1" si="12"/>
        <v/>
      </c>
      <c r="K102" s="168">
        <f t="shared" si="13"/>
        <v>45904.625</v>
      </c>
      <c r="L102" s="168">
        <v>45910.625</v>
      </c>
      <c r="M102" s="168">
        <f t="shared" si="14"/>
        <v>45910.625</v>
      </c>
      <c r="O102" s="122">
        <v>45904.625</v>
      </c>
      <c r="P102" s="3">
        <v>102.55200000000001</v>
      </c>
      <c r="Q102" s="122">
        <v>45911.625</v>
      </c>
      <c r="R102" s="3">
        <v>100.11</v>
      </c>
    </row>
    <row r="103" spans="1:18">
      <c r="A103" s="168" t="str">
        <f t="shared" ca="1" si="15"/>
        <v/>
      </c>
      <c r="B103" s="4" t="str">
        <f t="shared" ca="1" si="16"/>
        <v/>
      </c>
      <c r="C103" s="1" t="str">
        <f t="shared" ca="1" si="21"/>
        <v/>
      </c>
      <c r="D103" s="31" t="str">
        <f t="shared" ca="1" si="11"/>
        <v/>
      </c>
      <c r="E103" s="32" t="str">
        <f t="shared" ca="1" si="17"/>
        <v/>
      </c>
      <c r="F103" s="4" t="str">
        <f t="shared" ca="1" si="18"/>
        <v/>
      </c>
      <c r="G103" s="31" t="str">
        <f t="shared" ca="1" si="19"/>
        <v/>
      </c>
      <c r="H103" s="32" t="str">
        <f t="shared" ca="1" si="20"/>
        <v/>
      </c>
      <c r="I103" s="79" t="str">
        <f t="shared" ca="1" si="12"/>
        <v/>
      </c>
      <c r="K103" s="168">
        <f t="shared" si="13"/>
        <v>45905.625</v>
      </c>
      <c r="L103" s="168">
        <v>45911.625</v>
      </c>
      <c r="M103" s="168">
        <f t="shared" si="14"/>
        <v>45911.625</v>
      </c>
      <c r="O103" s="122">
        <v>45905.625</v>
      </c>
      <c r="P103" s="3">
        <v>97.619</v>
      </c>
      <c r="Q103" s="122">
        <v>45912.625</v>
      </c>
      <c r="R103" s="3">
        <v>100.373</v>
      </c>
    </row>
    <row r="104" spans="1:18">
      <c r="A104" s="168" t="str">
        <f t="shared" ca="1" si="15"/>
        <v/>
      </c>
      <c r="B104" s="4" t="str">
        <f t="shared" ca="1" si="16"/>
        <v/>
      </c>
      <c r="C104" s="1" t="str">
        <f t="shared" ca="1" si="21"/>
        <v/>
      </c>
      <c r="D104" s="31" t="str">
        <f t="shared" ca="1" si="11"/>
        <v/>
      </c>
      <c r="E104" s="32" t="str">
        <f t="shared" ca="1" si="17"/>
        <v/>
      </c>
      <c r="F104" s="4" t="str">
        <f t="shared" ca="1" si="18"/>
        <v/>
      </c>
      <c r="G104" s="31" t="str">
        <f t="shared" ca="1" si="19"/>
        <v/>
      </c>
      <c r="H104" s="32" t="str">
        <f t="shared" ca="1" si="20"/>
        <v/>
      </c>
      <c r="I104" s="79" t="str">
        <f t="shared" ca="1" si="12"/>
        <v/>
      </c>
      <c r="K104" s="168">
        <f t="shared" si="13"/>
        <v>45908.625</v>
      </c>
      <c r="L104" s="168">
        <v>45912.625</v>
      </c>
      <c r="M104" s="168">
        <f t="shared" si="14"/>
        <v>45912.625</v>
      </c>
      <c r="O104" s="122">
        <v>45908.625</v>
      </c>
      <c r="P104" s="3">
        <v>97.876000000000005</v>
      </c>
      <c r="Q104" s="122">
        <v>45915.625</v>
      </c>
      <c r="R104" s="3">
        <v>100.343</v>
      </c>
    </row>
    <row r="105" spans="1:18">
      <c r="A105" s="168" t="str">
        <f t="shared" ca="1" si="15"/>
        <v/>
      </c>
      <c r="B105" s="4" t="str">
        <f t="shared" ca="1" si="16"/>
        <v/>
      </c>
      <c r="C105" s="1" t="str">
        <f t="shared" ca="1" si="21"/>
        <v/>
      </c>
      <c r="D105" s="31" t="str">
        <f t="shared" ca="1" si="11"/>
        <v/>
      </c>
      <c r="E105" s="32" t="str">
        <f t="shared" ca="1" si="17"/>
        <v/>
      </c>
      <c r="F105" s="4" t="str">
        <f t="shared" ca="1" si="18"/>
        <v/>
      </c>
      <c r="G105" s="31" t="str">
        <f t="shared" ca="1" si="19"/>
        <v/>
      </c>
      <c r="H105" s="32" t="str">
        <f t="shared" ca="1" si="20"/>
        <v/>
      </c>
      <c r="I105" s="79" t="str">
        <f t="shared" ca="1" si="12"/>
        <v/>
      </c>
      <c r="K105" s="168">
        <f t="shared" si="13"/>
        <v>45909.625</v>
      </c>
      <c r="L105" s="168">
        <v>45915.625</v>
      </c>
      <c r="M105" s="168">
        <f t="shared" si="14"/>
        <v>45915.625</v>
      </c>
      <c r="O105" s="122">
        <v>45909.625</v>
      </c>
      <c r="P105" s="3">
        <v>96.716999999999999</v>
      </c>
      <c r="Q105" s="122">
        <v>45916.625</v>
      </c>
      <c r="R105" s="3">
        <v>100.643</v>
      </c>
    </row>
    <row r="106" spans="1:18">
      <c r="A106" s="168" t="str">
        <f t="shared" ca="1" si="15"/>
        <v/>
      </c>
      <c r="B106" s="4" t="str">
        <f t="shared" ca="1" si="16"/>
        <v/>
      </c>
      <c r="C106" s="1" t="str">
        <f t="shared" ca="1" si="21"/>
        <v/>
      </c>
      <c r="D106" s="31" t="str">
        <f t="shared" ca="1" si="11"/>
        <v/>
      </c>
      <c r="E106" s="32" t="str">
        <f t="shared" ca="1" si="17"/>
        <v/>
      </c>
      <c r="F106" s="4" t="str">
        <f t="shared" ca="1" si="18"/>
        <v/>
      </c>
      <c r="G106" s="31" t="str">
        <f t="shared" ca="1" si="19"/>
        <v/>
      </c>
      <c r="H106" s="32" t="str">
        <f t="shared" ca="1" si="20"/>
        <v/>
      </c>
      <c r="I106" s="79" t="str">
        <f t="shared" ca="1" si="12"/>
        <v/>
      </c>
      <c r="K106" s="168">
        <f t="shared" si="13"/>
        <v>45910.625</v>
      </c>
      <c r="L106" s="168">
        <v>45916.625</v>
      </c>
      <c r="M106" s="168">
        <f t="shared" si="14"/>
        <v>45916.625</v>
      </c>
      <c r="O106" s="122">
        <v>45910.625</v>
      </c>
      <c r="P106" s="3">
        <v>95.831999999999994</v>
      </c>
      <c r="Q106" s="122">
        <v>45917.625</v>
      </c>
      <c r="R106" s="3">
        <v>100.554</v>
      </c>
    </row>
    <row r="107" spans="1:18">
      <c r="A107" s="168" t="str">
        <f t="shared" ca="1" si="15"/>
        <v/>
      </c>
      <c r="B107" s="4" t="str">
        <f t="shared" ca="1" si="16"/>
        <v/>
      </c>
      <c r="C107" s="1" t="str">
        <f t="shared" ca="1" si="21"/>
        <v/>
      </c>
      <c r="D107" s="31" t="str">
        <f t="shared" ca="1" si="11"/>
        <v/>
      </c>
      <c r="E107" s="32" t="str">
        <f t="shared" ca="1" si="17"/>
        <v/>
      </c>
      <c r="F107" s="4" t="str">
        <f t="shared" ca="1" si="18"/>
        <v/>
      </c>
      <c r="G107" s="31" t="str">
        <f t="shared" ca="1" si="19"/>
        <v/>
      </c>
      <c r="H107" s="32" t="str">
        <f t="shared" ca="1" si="20"/>
        <v/>
      </c>
      <c r="I107" s="79" t="str">
        <f t="shared" ca="1" si="12"/>
        <v/>
      </c>
      <c r="K107" s="168">
        <f t="shared" si="13"/>
        <v>45911.625</v>
      </c>
      <c r="L107" s="168">
        <v>45917.625</v>
      </c>
      <c r="M107" s="168">
        <f t="shared" si="14"/>
        <v>45917.625</v>
      </c>
      <c r="O107" s="122">
        <v>45911.625</v>
      </c>
      <c r="P107" s="3">
        <v>93.906000000000006</v>
      </c>
      <c r="Q107" s="122">
        <v>45918.625</v>
      </c>
      <c r="R107" s="3">
        <v>101.01600000000001</v>
      </c>
    </row>
    <row r="108" spans="1:18">
      <c r="A108" s="168" t="str">
        <f t="shared" ca="1" si="15"/>
        <v/>
      </c>
      <c r="B108" s="4" t="str">
        <f t="shared" ca="1" si="16"/>
        <v/>
      </c>
      <c r="C108" s="1" t="str">
        <f t="shared" ca="1" si="21"/>
        <v/>
      </c>
      <c r="D108" s="31" t="str">
        <f t="shared" ca="1" si="11"/>
        <v/>
      </c>
      <c r="E108" s="32" t="str">
        <f t="shared" ca="1" si="17"/>
        <v/>
      </c>
      <c r="F108" s="4" t="str">
        <f t="shared" ca="1" si="18"/>
        <v/>
      </c>
      <c r="G108" s="31" t="str">
        <f t="shared" ca="1" si="19"/>
        <v/>
      </c>
      <c r="H108" s="32" t="str">
        <f t="shared" ca="1" si="20"/>
        <v/>
      </c>
      <c r="I108" s="79" t="str">
        <f t="shared" ca="1" si="12"/>
        <v/>
      </c>
      <c r="K108" s="168">
        <f t="shared" si="13"/>
        <v>45912.625</v>
      </c>
      <c r="L108" s="168">
        <v>45918.625</v>
      </c>
      <c r="M108" s="168">
        <f t="shared" si="14"/>
        <v>45918.625</v>
      </c>
      <c r="O108" s="122">
        <v>45912.625</v>
      </c>
      <c r="P108" s="3">
        <v>92.352999999999994</v>
      </c>
      <c r="Q108" s="122">
        <v>45919.625</v>
      </c>
      <c r="R108" s="3">
        <v>101.05800000000001</v>
      </c>
    </row>
    <row r="109" spans="1:18">
      <c r="A109" s="168" t="str">
        <f t="shared" ca="1" si="15"/>
        <v/>
      </c>
      <c r="B109" s="4" t="str">
        <f t="shared" ca="1" si="16"/>
        <v/>
      </c>
      <c r="C109" s="1" t="str">
        <f t="shared" ca="1" si="21"/>
        <v/>
      </c>
      <c r="D109" s="31" t="str">
        <f t="shared" ca="1" si="11"/>
        <v/>
      </c>
      <c r="E109" s="32" t="str">
        <f t="shared" ca="1" si="17"/>
        <v/>
      </c>
      <c r="F109" s="4" t="str">
        <f t="shared" ca="1" si="18"/>
        <v/>
      </c>
      <c r="G109" s="31" t="str">
        <f t="shared" ca="1" si="19"/>
        <v/>
      </c>
      <c r="H109" s="32" t="str">
        <f t="shared" ca="1" si="20"/>
        <v/>
      </c>
      <c r="I109" s="79" t="str">
        <f t="shared" ca="1" si="12"/>
        <v/>
      </c>
      <c r="K109" s="168">
        <f t="shared" si="13"/>
        <v>45915.625</v>
      </c>
      <c r="L109" s="168">
        <v>45919.625</v>
      </c>
      <c r="M109" s="168">
        <f t="shared" si="14"/>
        <v>45919.625</v>
      </c>
      <c r="O109" s="122">
        <v>45915.625</v>
      </c>
      <c r="P109" s="3">
        <v>91.721999999999994</v>
      </c>
      <c r="Q109" s="122">
        <v>45922.625</v>
      </c>
      <c r="R109" s="3">
        <v>101.03100000000001</v>
      </c>
    </row>
    <row r="110" spans="1:18">
      <c r="A110" s="168" t="str">
        <f t="shared" ca="1" si="15"/>
        <v/>
      </c>
      <c r="B110" s="4" t="str">
        <f t="shared" ca="1" si="16"/>
        <v/>
      </c>
      <c r="C110" s="1" t="str">
        <f t="shared" ca="1" si="21"/>
        <v/>
      </c>
      <c r="D110" s="31" t="str">
        <f t="shared" ca="1" si="11"/>
        <v/>
      </c>
      <c r="E110" s="32" t="str">
        <f t="shared" ca="1" si="17"/>
        <v/>
      </c>
      <c r="F110" s="4" t="str">
        <f t="shared" ca="1" si="18"/>
        <v/>
      </c>
      <c r="G110" s="31" t="str">
        <f t="shared" ca="1" si="19"/>
        <v/>
      </c>
      <c r="H110" s="32" t="str">
        <f t="shared" ca="1" si="20"/>
        <v/>
      </c>
      <c r="I110" s="79" t="str">
        <f t="shared" ca="1" si="12"/>
        <v/>
      </c>
      <c r="K110" s="168">
        <f t="shared" si="13"/>
        <v>45916.625</v>
      </c>
      <c r="L110" s="168">
        <v>45922.625</v>
      </c>
      <c r="M110" s="168">
        <f t="shared" si="14"/>
        <v>45922.625</v>
      </c>
      <c r="O110" s="122">
        <v>45916.625</v>
      </c>
      <c r="P110" s="3">
        <v>92.043000000000006</v>
      </c>
      <c r="Q110" s="122">
        <v>45923.625</v>
      </c>
      <c r="R110" s="3">
        <v>101.027</v>
      </c>
    </row>
    <row r="111" spans="1:18">
      <c r="A111" s="168" t="str">
        <f t="shared" ca="1" si="15"/>
        <v/>
      </c>
      <c r="B111" s="4" t="str">
        <f t="shared" ca="1" si="16"/>
        <v/>
      </c>
      <c r="C111" s="1" t="str">
        <f t="shared" ca="1" si="21"/>
        <v/>
      </c>
      <c r="D111" s="31" t="str">
        <f t="shared" ca="1" si="11"/>
        <v/>
      </c>
      <c r="E111" s="32" t="str">
        <f t="shared" ca="1" si="17"/>
        <v/>
      </c>
      <c r="F111" s="4" t="str">
        <f t="shared" ca="1" si="18"/>
        <v/>
      </c>
      <c r="G111" s="31" t="str">
        <f t="shared" ca="1" si="19"/>
        <v/>
      </c>
      <c r="H111" s="32" t="str">
        <f t="shared" ca="1" si="20"/>
        <v/>
      </c>
      <c r="I111" s="79" t="str">
        <f t="shared" ca="1" si="12"/>
        <v/>
      </c>
      <c r="K111" s="168">
        <f t="shared" si="13"/>
        <v>45917.625</v>
      </c>
      <c r="L111" s="168">
        <v>45923.625</v>
      </c>
      <c r="M111" s="168">
        <f t="shared" si="14"/>
        <v>45923.625</v>
      </c>
      <c r="O111" s="122">
        <v>45917.625</v>
      </c>
      <c r="P111" s="3">
        <v>92.41</v>
      </c>
      <c r="Q111" s="122">
        <v>45924.625</v>
      </c>
      <c r="R111" s="3">
        <v>101.15</v>
      </c>
    </row>
    <row r="112" spans="1:18">
      <c r="A112" s="168" t="str">
        <f t="shared" ca="1" si="15"/>
        <v/>
      </c>
      <c r="B112" s="4" t="str">
        <f t="shared" ca="1" si="16"/>
        <v/>
      </c>
      <c r="C112" s="1" t="str">
        <f t="shared" ca="1" si="21"/>
        <v/>
      </c>
      <c r="D112" s="31" t="str">
        <f t="shared" ca="1" si="11"/>
        <v/>
      </c>
      <c r="E112" s="32" t="str">
        <f t="shared" ca="1" si="17"/>
        <v/>
      </c>
      <c r="F112" s="4" t="str">
        <f t="shared" ca="1" si="18"/>
        <v/>
      </c>
      <c r="G112" s="31" t="str">
        <f t="shared" ca="1" si="19"/>
        <v/>
      </c>
      <c r="H112" s="32" t="str">
        <f t="shared" ca="1" si="20"/>
        <v/>
      </c>
      <c r="I112" s="79" t="str">
        <f t="shared" ca="1" si="12"/>
        <v/>
      </c>
      <c r="K112" s="168">
        <f t="shared" si="13"/>
        <v>45918.625</v>
      </c>
      <c r="L112" s="168">
        <v>45924.625</v>
      </c>
      <c r="M112" s="168">
        <f t="shared" si="14"/>
        <v>45924.625</v>
      </c>
      <c r="O112" s="122">
        <v>45918.625</v>
      </c>
      <c r="P112" s="3">
        <v>91.355999999999995</v>
      </c>
      <c r="Q112" s="122">
        <v>45925.625</v>
      </c>
      <c r="R112" s="3">
        <v>100.76300000000001</v>
      </c>
    </row>
    <row r="113" spans="1:18">
      <c r="A113" s="168" t="str">
        <f t="shared" ca="1" si="15"/>
        <v/>
      </c>
      <c r="B113" s="4" t="str">
        <f t="shared" ca="1" si="16"/>
        <v/>
      </c>
      <c r="C113" s="1" t="str">
        <f t="shared" ca="1" si="21"/>
        <v/>
      </c>
      <c r="D113" s="31" t="str">
        <f t="shared" ca="1" si="11"/>
        <v/>
      </c>
      <c r="E113" s="32" t="str">
        <f t="shared" ca="1" si="17"/>
        <v/>
      </c>
      <c r="F113" s="4" t="str">
        <f t="shared" ca="1" si="18"/>
        <v/>
      </c>
      <c r="G113" s="31" t="str">
        <f t="shared" ca="1" si="19"/>
        <v/>
      </c>
      <c r="H113" s="32" t="str">
        <f t="shared" ca="1" si="20"/>
        <v/>
      </c>
      <c r="I113" s="79" t="str">
        <f t="shared" ca="1" si="12"/>
        <v/>
      </c>
      <c r="K113" s="168">
        <f t="shared" si="13"/>
        <v>45919.625</v>
      </c>
      <c r="L113" s="168">
        <v>45925.625</v>
      </c>
      <c r="M113" s="168">
        <f t="shared" si="14"/>
        <v>45925.625</v>
      </c>
      <c r="O113" s="122">
        <v>45919.625</v>
      </c>
      <c r="P113" s="3">
        <v>91.385999999999996</v>
      </c>
      <c r="Q113" s="122">
        <v>45926.625</v>
      </c>
      <c r="R113" s="3">
        <v>100.681</v>
      </c>
    </row>
    <row r="114" spans="1:18">
      <c r="A114" s="168" t="str">
        <f t="shared" ca="1" si="15"/>
        <v/>
      </c>
      <c r="B114" s="4" t="str">
        <f t="shared" ca="1" si="16"/>
        <v/>
      </c>
      <c r="C114" s="1" t="str">
        <f t="shared" ca="1" si="21"/>
        <v/>
      </c>
      <c r="D114" s="31" t="str">
        <f t="shared" ca="1" si="11"/>
        <v/>
      </c>
      <c r="E114" s="32" t="str">
        <f t="shared" ca="1" si="17"/>
        <v/>
      </c>
      <c r="F114" s="4" t="str">
        <f t="shared" ca="1" si="18"/>
        <v/>
      </c>
      <c r="G114" s="31" t="str">
        <f t="shared" ca="1" si="19"/>
        <v/>
      </c>
      <c r="H114" s="32" t="str">
        <f t="shared" ca="1" si="20"/>
        <v/>
      </c>
      <c r="I114" s="79" t="str">
        <f t="shared" ca="1" si="12"/>
        <v/>
      </c>
      <c r="K114" s="168">
        <f t="shared" si="13"/>
        <v>45922.625</v>
      </c>
      <c r="L114" s="168">
        <v>45926.625</v>
      </c>
      <c r="M114" s="168">
        <f t="shared" si="14"/>
        <v>45926.625</v>
      </c>
      <c r="O114" s="122">
        <v>45922.625</v>
      </c>
      <c r="P114" s="3">
        <v>103.479</v>
      </c>
      <c r="Q114" s="122">
        <v>45929.625</v>
      </c>
      <c r="R114" s="3">
        <v>101.003</v>
      </c>
    </row>
    <row r="115" spans="1:18">
      <c r="A115" s="168" t="str">
        <f t="shared" ca="1" si="15"/>
        <v/>
      </c>
      <c r="B115" s="4" t="str">
        <f t="shared" ca="1" si="16"/>
        <v/>
      </c>
      <c r="C115" s="1" t="str">
        <f t="shared" ca="1" si="21"/>
        <v/>
      </c>
      <c r="D115" s="31" t="str">
        <f t="shared" ca="1" si="11"/>
        <v/>
      </c>
      <c r="E115" s="32" t="str">
        <f t="shared" ca="1" si="17"/>
        <v/>
      </c>
      <c r="F115" s="4" t="str">
        <f t="shared" ca="1" si="18"/>
        <v/>
      </c>
      <c r="G115" s="31" t="str">
        <f t="shared" ca="1" si="19"/>
        <v/>
      </c>
      <c r="H115" s="32" t="str">
        <f t="shared" ca="1" si="20"/>
        <v/>
      </c>
      <c r="I115" s="79" t="str">
        <f t="shared" ca="1" si="12"/>
        <v/>
      </c>
      <c r="K115" s="168">
        <f t="shared" si="13"/>
        <v>45923.625</v>
      </c>
      <c r="L115" s="168">
        <v>45929.625</v>
      </c>
      <c r="M115" s="168">
        <f t="shared" si="14"/>
        <v>45929.625</v>
      </c>
      <c r="O115" s="122">
        <v>45923.625</v>
      </c>
      <c r="P115" s="3">
        <v>103.004</v>
      </c>
      <c r="Q115" s="122">
        <v>45930.625</v>
      </c>
      <c r="R115" s="3">
        <v>100.789</v>
      </c>
    </row>
    <row r="116" spans="1:18">
      <c r="A116" s="168" t="str">
        <f t="shared" ca="1" si="15"/>
        <v/>
      </c>
      <c r="B116" s="4" t="str">
        <f t="shared" ca="1" si="16"/>
        <v/>
      </c>
      <c r="C116" s="1" t="str">
        <f t="shared" ca="1" si="21"/>
        <v/>
      </c>
      <c r="D116" s="31" t="str">
        <f t="shared" ca="1" si="11"/>
        <v/>
      </c>
      <c r="E116" s="32" t="str">
        <f t="shared" ca="1" si="17"/>
        <v/>
      </c>
      <c r="F116" s="4" t="str">
        <f t="shared" ca="1" si="18"/>
        <v/>
      </c>
      <c r="G116" s="31" t="str">
        <f t="shared" ca="1" si="19"/>
        <v/>
      </c>
      <c r="H116" s="32" t="str">
        <f t="shared" ca="1" si="20"/>
        <v/>
      </c>
      <c r="I116" s="79" t="str">
        <f t="shared" ca="1" si="12"/>
        <v/>
      </c>
      <c r="K116" s="168">
        <f t="shared" si="13"/>
        <v>45924.625</v>
      </c>
      <c r="L116" s="168">
        <v>45930.625</v>
      </c>
      <c r="M116" s="168">
        <f t="shared" si="14"/>
        <v>45930.625</v>
      </c>
      <c r="O116" s="122">
        <v>45924.625</v>
      </c>
      <c r="P116" s="3">
        <v>102.914</v>
      </c>
      <c r="Q116" s="122">
        <v>45931.625</v>
      </c>
      <c r="R116" s="3">
        <v>100.709</v>
      </c>
    </row>
    <row r="117" spans="1:18">
      <c r="A117" s="168" t="str">
        <f t="shared" ca="1" si="15"/>
        <v/>
      </c>
      <c r="B117" s="4" t="str">
        <f t="shared" ca="1" si="16"/>
        <v/>
      </c>
      <c r="C117" s="1" t="str">
        <f t="shared" ca="1" si="21"/>
        <v/>
      </c>
      <c r="D117" s="31" t="str">
        <f t="shared" ca="1" si="11"/>
        <v/>
      </c>
      <c r="E117" s="32" t="str">
        <f t="shared" ca="1" si="17"/>
        <v/>
      </c>
      <c r="F117" s="4" t="str">
        <f t="shared" ca="1" si="18"/>
        <v/>
      </c>
      <c r="G117" s="31" t="str">
        <f t="shared" ca="1" si="19"/>
        <v/>
      </c>
      <c r="H117" s="32" t="str">
        <f t="shared" ca="1" si="20"/>
        <v/>
      </c>
      <c r="I117" s="79" t="str">
        <f t="shared" ca="1" si="12"/>
        <v/>
      </c>
      <c r="K117" s="168">
        <f t="shared" si="13"/>
        <v>45925.625</v>
      </c>
      <c r="L117" s="168">
        <v>45931.625</v>
      </c>
      <c r="M117" s="168">
        <f t="shared" si="14"/>
        <v>45931.625</v>
      </c>
      <c r="O117" s="122">
        <v>45925.625</v>
      </c>
      <c r="P117" s="3">
        <v>105.236</v>
      </c>
      <c r="Q117" s="122">
        <v>45932.625</v>
      </c>
      <c r="R117" s="3">
        <v>101.09399999999999</v>
      </c>
    </row>
    <row r="118" spans="1:18">
      <c r="A118" s="168" t="str">
        <f t="shared" ca="1" si="15"/>
        <v/>
      </c>
      <c r="B118" s="4" t="str">
        <f t="shared" ca="1" si="16"/>
        <v/>
      </c>
      <c r="C118" s="1" t="str">
        <f t="shared" ca="1" si="21"/>
        <v/>
      </c>
      <c r="D118" s="31" t="str">
        <f t="shared" ca="1" si="11"/>
        <v/>
      </c>
      <c r="E118" s="32" t="str">
        <f t="shared" ca="1" si="17"/>
        <v/>
      </c>
      <c r="F118" s="4" t="str">
        <f t="shared" ca="1" si="18"/>
        <v/>
      </c>
      <c r="G118" s="31" t="str">
        <f t="shared" ca="1" si="19"/>
        <v/>
      </c>
      <c r="H118" s="32" t="str">
        <f t="shared" ca="1" si="20"/>
        <v/>
      </c>
      <c r="I118" s="79" t="str">
        <f t="shared" ca="1" si="12"/>
        <v/>
      </c>
      <c r="K118" s="168">
        <f t="shared" si="13"/>
        <v>45926.625</v>
      </c>
      <c r="L118" s="168">
        <v>45932.625</v>
      </c>
      <c r="M118" s="168">
        <f t="shared" si="14"/>
        <v>45932.625</v>
      </c>
      <c r="O118" s="122">
        <v>45926.625</v>
      </c>
      <c r="P118" s="3">
        <v>105.75</v>
      </c>
      <c r="Q118" s="122">
        <v>45933.625</v>
      </c>
      <c r="R118" s="3">
        <v>101.012</v>
      </c>
    </row>
    <row r="119" spans="1:18">
      <c r="A119" s="168" t="str">
        <f t="shared" ca="1" si="15"/>
        <v/>
      </c>
      <c r="B119" s="4" t="str">
        <f t="shared" ca="1" si="16"/>
        <v/>
      </c>
      <c r="C119" s="1" t="str">
        <f t="shared" ca="1" si="21"/>
        <v/>
      </c>
      <c r="D119" s="31" t="str">
        <f t="shared" ref="D119:D182" ca="1" si="22">IF(ISERROR(B119-2),"", -1*(C119-$C$14)*10^-4*$B$8*$B$5)</f>
        <v/>
      </c>
      <c r="E119" s="32" t="str">
        <f t="shared" ca="1" si="17"/>
        <v/>
      </c>
      <c r="F119" s="4" t="str">
        <f t="shared" ca="1" si="18"/>
        <v/>
      </c>
      <c r="G119" s="31" t="str">
        <f t="shared" ca="1" si="19"/>
        <v/>
      </c>
      <c r="H119" s="32" t="str">
        <f t="shared" ca="1" si="20"/>
        <v/>
      </c>
      <c r="I119" s="79" t="str">
        <f t="shared" ref="I119:I182" ca="1" si="23">IF(ISERROR(F119-2),"",(D119+E119)*$B$9-G119-H119)</f>
        <v/>
      </c>
      <c r="K119" s="168">
        <f t="shared" si="13"/>
        <v>45929.625</v>
      </c>
      <c r="L119" s="168">
        <v>45933.625</v>
      </c>
      <c r="M119" s="168">
        <f t="shared" si="14"/>
        <v>45933.625</v>
      </c>
      <c r="O119" s="122">
        <v>45929.625</v>
      </c>
      <c r="P119" s="3">
        <v>105.6</v>
      </c>
      <c r="Q119" s="122">
        <v>45936.625</v>
      </c>
      <c r="R119" s="3">
        <v>100.5</v>
      </c>
    </row>
    <row r="120" spans="1:18">
      <c r="A120" s="168" t="str">
        <f t="shared" ca="1" si="15"/>
        <v/>
      </c>
      <c r="B120" s="4" t="str">
        <f t="shared" ca="1" si="16"/>
        <v/>
      </c>
      <c r="C120" s="1" t="str">
        <f t="shared" ca="1" si="21"/>
        <v/>
      </c>
      <c r="D120" s="31" t="str">
        <f t="shared" ca="1" si="22"/>
        <v/>
      </c>
      <c r="E120" s="32" t="str">
        <f t="shared" ca="1" si="17"/>
        <v/>
      </c>
      <c r="F120" s="4" t="str">
        <f t="shared" ca="1" si="18"/>
        <v/>
      </c>
      <c r="G120" s="31" t="str">
        <f t="shared" ca="1" si="19"/>
        <v/>
      </c>
      <c r="H120" s="32" t="str">
        <f t="shared" ca="1" si="20"/>
        <v/>
      </c>
      <c r="I120" s="79" t="str">
        <f t="shared" ca="1" si="23"/>
        <v/>
      </c>
      <c r="K120" s="168">
        <f t="shared" si="13"/>
        <v>45930.625</v>
      </c>
      <c r="L120" s="168">
        <v>45936.625</v>
      </c>
      <c r="M120" s="168">
        <f t="shared" si="14"/>
        <v>45936.625</v>
      </c>
      <c r="O120" s="122">
        <v>45930.625</v>
      </c>
      <c r="P120" s="3">
        <v>105.544</v>
      </c>
      <c r="Q120" s="122">
        <v>45937.625</v>
      </c>
      <c r="R120" s="3">
        <v>100.55500000000001</v>
      </c>
    </row>
    <row r="121" spans="1:18">
      <c r="A121" s="168" t="str">
        <f t="shared" ca="1" si="15"/>
        <v/>
      </c>
      <c r="B121" s="4" t="str">
        <f t="shared" ca="1" si="16"/>
        <v/>
      </c>
      <c r="C121" s="1" t="str">
        <f t="shared" ca="1" si="21"/>
        <v/>
      </c>
      <c r="D121" s="31" t="str">
        <f t="shared" ca="1" si="22"/>
        <v/>
      </c>
      <c r="E121" s="32" t="str">
        <f t="shared" ca="1" si="17"/>
        <v/>
      </c>
      <c r="F121" s="4" t="str">
        <f t="shared" ca="1" si="18"/>
        <v/>
      </c>
      <c r="G121" s="31" t="str">
        <f t="shared" ca="1" si="19"/>
        <v/>
      </c>
      <c r="H121" s="32" t="str">
        <f t="shared" ca="1" si="20"/>
        <v/>
      </c>
      <c r="I121" s="79" t="str">
        <f t="shared" ca="1" si="23"/>
        <v/>
      </c>
      <c r="K121" s="168">
        <f t="shared" si="13"/>
        <v>45931.625</v>
      </c>
      <c r="L121" s="168">
        <v>45937.625</v>
      </c>
      <c r="M121" s="168">
        <f t="shared" si="14"/>
        <v>45937.625</v>
      </c>
      <c r="O121" s="122">
        <v>45931.625</v>
      </c>
      <c r="P121" s="3">
        <v>104.553</v>
      </c>
      <c r="Q121" s="122">
        <v>45938.625</v>
      </c>
      <c r="R121" s="3">
        <v>100.562</v>
      </c>
    </row>
    <row r="122" spans="1:18">
      <c r="A122" s="168" t="str">
        <f t="shared" ca="1" si="15"/>
        <v/>
      </c>
      <c r="B122" s="4" t="str">
        <f t="shared" ca="1" si="16"/>
        <v/>
      </c>
      <c r="C122" s="1" t="str">
        <f t="shared" ca="1" si="21"/>
        <v/>
      </c>
      <c r="D122" s="31" t="str">
        <f t="shared" ca="1" si="22"/>
        <v/>
      </c>
      <c r="E122" s="32" t="str">
        <f t="shared" ca="1" si="17"/>
        <v/>
      </c>
      <c r="F122" s="4" t="str">
        <f t="shared" ca="1" si="18"/>
        <v/>
      </c>
      <c r="G122" s="31" t="str">
        <f t="shared" ca="1" si="19"/>
        <v/>
      </c>
      <c r="H122" s="32" t="str">
        <f t="shared" ca="1" si="20"/>
        <v/>
      </c>
      <c r="I122" s="79" t="str">
        <f t="shared" ca="1" si="23"/>
        <v/>
      </c>
      <c r="K122" s="168">
        <f t="shared" si="13"/>
        <v>45932.625</v>
      </c>
      <c r="L122" s="168">
        <v>45938.625</v>
      </c>
      <c r="M122" s="168">
        <f t="shared" si="14"/>
        <v>45938.625</v>
      </c>
      <c r="O122" s="122">
        <v>45932.625</v>
      </c>
      <c r="P122" s="3">
        <v>102.07</v>
      </c>
      <c r="Q122" s="122">
        <v>45939.625</v>
      </c>
      <c r="R122" s="3">
        <v>100.498</v>
      </c>
    </row>
    <row r="123" spans="1:18">
      <c r="A123" s="168" t="str">
        <f t="shared" ca="1" si="15"/>
        <v/>
      </c>
      <c r="B123" s="4" t="str">
        <f t="shared" ca="1" si="16"/>
        <v/>
      </c>
      <c r="C123" s="1" t="str">
        <f t="shared" ca="1" si="21"/>
        <v/>
      </c>
      <c r="D123" s="31" t="str">
        <f t="shared" ca="1" si="22"/>
        <v/>
      </c>
      <c r="E123" s="32" t="str">
        <f t="shared" ca="1" si="17"/>
        <v/>
      </c>
      <c r="F123" s="4" t="str">
        <f t="shared" ca="1" si="18"/>
        <v/>
      </c>
      <c r="G123" s="31" t="str">
        <f t="shared" ca="1" si="19"/>
        <v/>
      </c>
      <c r="H123" s="32" t="str">
        <f t="shared" ca="1" si="20"/>
        <v/>
      </c>
      <c r="I123" s="79" t="str">
        <f t="shared" ca="1" si="23"/>
        <v/>
      </c>
      <c r="K123" s="168">
        <f t="shared" si="13"/>
        <v>45933.625</v>
      </c>
      <c r="L123" s="168">
        <v>45939.625</v>
      </c>
      <c r="M123" s="168">
        <f t="shared" si="14"/>
        <v>45939.625</v>
      </c>
      <c r="O123" s="122">
        <v>45933.625</v>
      </c>
      <c r="P123" s="3">
        <v>101.73699999999999</v>
      </c>
      <c r="Q123" s="122">
        <v>45944.625</v>
      </c>
      <c r="R123" s="3">
        <v>99.984999999999999</v>
      </c>
    </row>
    <row r="124" spans="1:18">
      <c r="A124" s="168" t="str">
        <f t="shared" ca="1" si="15"/>
        <v/>
      </c>
      <c r="B124" s="4" t="str">
        <f t="shared" ca="1" si="16"/>
        <v/>
      </c>
      <c r="C124" s="1" t="str">
        <f t="shared" ca="1" si="21"/>
        <v/>
      </c>
      <c r="D124" s="31" t="str">
        <f t="shared" ca="1" si="22"/>
        <v/>
      </c>
      <c r="E124" s="32" t="str">
        <f t="shared" ca="1" si="17"/>
        <v/>
      </c>
      <c r="F124" s="4" t="str">
        <f t="shared" ca="1" si="18"/>
        <v/>
      </c>
      <c r="G124" s="31" t="str">
        <f t="shared" ca="1" si="19"/>
        <v/>
      </c>
      <c r="H124" s="32" t="str">
        <f t="shared" ca="1" si="20"/>
        <v/>
      </c>
      <c r="I124" s="79" t="str">
        <f t="shared" ca="1" si="23"/>
        <v/>
      </c>
      <c r="K124" s="168">
        <f t="shared" si="13"/>
        <v>45936.625</v>
      </c>
      <c r="L124" s="168">
        <v>45944.625</v>
      </c>
      <c r="M124" s="168">
        <f t="shared" si="14"/>
        <v>45944.625</v>
      </c>
      <c r="O124" s="122">
        <v>45936.625</v>
      </c>
      <c r="P124" s="3">
        <v>106.923</v>
      </c>
      <c r="Q124" s="122">
        <v>45945.625</v>
      </c>
      <c r="R124" s="3">
        <v>100.788</v>
      </c>
    </row>
    <row r="125" spans="1:18">
      <c r="A125" s="168" t="str">
        <f t="shared" ca="1" si="15"/>
        <v/>
      </c>
      <c r="B125" s="4" t="str">
        <f t="shared" ca="1" si="16"/>
        <v/>
      </c>
      <c r="C125" s="1" t="str">
        <f t="shared" ca="1" si="21"/>
        <v/>
      </c>
      <c r="D125" s="31" t="str">
        <f t="shared" ca="1" si="22"/>
        <v/>
      </c>
      <c r="E125" s="32" t="str">
        <f t="shared" ca="1" si="17"/>
        <v/>
      </c>
      <c r="F125" s="4" t="str">
        <f t="shared" ca="1" si="18"/>
        <v/>
      </c>
      <c r="G125" s="31" t="str">
        <f t="shared" ca="1" si="19"/>
        <v/>
      </c>
      <c r="H125" s="32" t="str">
        <f t="shared" ca="1" si="20"/>
        <v/>
      </c>
      <c r="I125" s="79" t="str">
        <f t="shared" ca="1" si="23"/>
        <v/>
      </c>
      <c r="K125" s="168">
        <f t="shared" si="13"/>
        <v>45937.625</v>
      </c>
      <c r="L125" s="168">
        <v>45945.625</v>
      </c>
      <c r="M125" s="168">
        <f t="shared" si="14"/>
        <v>45945.625</v>
      </c>
      <c r="O125" s="122">
        <v>45937.625</v>
      </c>
      <c r="P125" s="3">
        <v>106.367</v>
      </c>
      <c r="Q125" s="122">
        <v>45946.625</v>
      </c>
      <c r="R125" s="3">
        <v>100.84099999999999</v>
      </c>
    </row>
    <row r="126" spans="1:18">
      <c r="A126" s="168" t="str">
        <f t="shared" ca="1" si="15"/>
        <v/>
      </c>
      <c r="B126" s="4" t="str">
        <f t="shared" ca="1" si="16"/>
        <v/>
      </c>
      <c r="C126" s="1" t="str">
        <f t="shared" ca="1" si="21"/>
        <v/>
      </c>
      <c r="D126" s="31" t="str">
        <f t="shared" ca="1" si="22"/>
        <v/>
      </c>
      <c r="E126" s="32" t="str">
        <f t="shared" ca="1" si="17"/>
        <v/>
      </c>
      <c r="F126" s="4" t="str">
        <f t="shared" ca="1" si="18"/>
        <v/>
      </c>
      <c r="G126" s="31" t="str">
        <f t="shared" ca="1" si="19"/>
        <v/>
      </c>
      <c r="H126" s="32" t="str">
        <f t="shared" ca="1" si="20"/>
        <v/>
      </c>
      <c r="I126" s="79" t="str">
        <f t="shared" ca="1" si="23"/>
        <v/>
      </c>
      <c r="K126" s="168">
        <f t="shared" si="13"/>
        <v>45938.625</v>
      </c>
      <c r="L126" s="168">
        <v>45946.625</v>
      </c>
      <c r="M126" s="168">
        <f t="shared" si="14"/>
        <v>45946.625</v>
      </c>
      <c r="O126" s="122">
        <v>45938.625</v>
      </c>
      <c r="P126" s="3">
        <v>104.837</v>
      </c>
      <c r="Q126" s="122">
        <v>45947.625</v>
      </c>
      <c r="R126" s="3">
        <v>100.818</v>
      </c>
    </row>
    <row r="127" spans="1:18">
      <c r="A127" s="168" t="str">
        <f t="shared" ca="1" si="15"/>
        <v/>
      </c>
      <c r="B127" s="4" t="str">
        <f t="shared" ca="1" si="16"/>
        <v/>
      </c>
      <c r="C127" s="1" t="str">
        <f t="shared" ca="1" si="21"/>
        <v/>
      </c>
      <c r="D127" s="31" t="str">
        <f t="shared" ca="1" si="22"/>
        <v/>
      </c>
      <c r="E127" s="32" t="str">
        <f t="shared" ca="1" si="17"/>
        <v/>
      </c>
      <c r="F127" s="4" t="str">
        <f t="shared" ca="1" si="18"/>
        <v/>
      </c>
      <c r="G127" s="31" t="str">
        <f t="shared" ca="1" si="19"/>
        <v/>
      </c>
      <c r="H127" s="32" t="str">
        <f t="shared" ca="1" si="20"/>
        <v/>
      </c>
      <c r="I127" s="79" t="str">
        <f t="shared" ca="1" si="23"/>
        <v/>
      </c>
      <c r="K127" s="168">
        <f t="shared" si="13"/>
        <v>45939.625</v>
      </c>
      <c r="L127" s="168">
        <v>45947.625</v>
      </c>
      <c r="M127" s="168">
        <f t="shared" si="14"/>
        <v>45947.625</v>
      </c>
      <c r="O127" s="122">
        <v>45939.625</v>
      </c>
      <c r="P127" s="3">
        <v>104.482</v>
      </c>
      <c r="Q127" s="122">
        <v>45950.625</v>
      </c>
      <c r="R127" s="3">
        <v>100.959</v>
      </c>
    </row>
    <row r="128" spans="1:18">
      <c r="A128" s="168" t="str">
        <f t="shared" ca="1" si="15"/>
        <v/>
      </c>
      <c r="B128" s="4" t="str">
        <f t="shared" ca="1" si="16"/>
        <v/>
      </c>
      <c r="C128" s="1" t="str">
        <f t="shared" ca="1" si="21"/>
        <v/>
      </c>
      <c r="D128" s="31" t="str">
        <f t="shared" ca="1" si="22"/>
        <v/>
      </c>
      <c r="E128" s="32" t="str">
        <f t="shared" ca="1" si="17"/>
        <v/>
      </c>
      <c r="F128" s="4" t="str">
        <f t="shared" ca="1" si="18"/>
        <v/>
      </c>
      <c r="G128" s="31" t="str">
        <f t="shared" ca="1" si="19"/>
        <v/>
      </c>
      <c r="H128" s="32" t="str">
        <f t="shared" ca="1" si="20"/>
        <v/>
      </c>
      <c r="I128" s="79" t="str">
        <f t="shared" ca="1" si="23"/>
        <v/>
      </c>
      <c r="K128" s="168">
        <f t="shared" si="13"/>
        <v>45939.625</v>
      </c>
      <c r="L128" s="168">
        <v>45950.625</v>
      </c>
      <c r="M128" s="168">
        <f t="shared" si="14"/>
        <v>45950.625</v>
      </c>
      <c r="O128" s="122">
        <v>45940.625</v>
      </c>
      <c r="P128" s="3">
        <v>104.67</v>
      </c>
      <c r="Q128" s="122">
        <v>45951.625</v>
      </c>
      <c r="R128" s="3">
        <v>100.905</v>
      </c>
    </row>
    <row r="129" spans="1:18">
      <c r="A129" s="168" t="str">
        <f t="shared" ca="1" si="15"/>
        <v/>
      </c>
      <c r="B129" s="4" t="str">
        <f t="shared" ca="1" si="16"/>
        <v/>
      </c>
      <c r="C129" s="1" t="str">
        <f t="shared" ca="1" si="21"/>
        <v/>
      </c>
      <c r="D129" s="31" t="str">
        <f t="shared" ca="1" si="22"/>
        <v/>
      </c>
      <c r="E129" s="32" t="str">
        <f t="shared" ca="1" si="17"/>
        <v/>
      </c>
      <c r="F129" s="4" t="str">
        <f t="shared" ca="1" si="18"/>
        <v/>
      </c>
      <c r="G129" s="31" t="str">
        <f t="shared" ca="1" si="19"/>
        <v/>
      </c>
      <c r="H129" s="32" t="str">
        <f t="shared" ca="1" si="20"/>
        <v/>
      </c>
      <c r="I129" s="79" t="str">
        <f t="shared" ca="1" si="23"/>
        <v/>
      </c>
      <c r="K129" s="168">
        <f t="shared" si="13"/>
        <v>45939.625</v>
      </c>
      <c r="L129" s="168">
        <v>45951.625</v>
      </c>
      <c r="M129" s="168">
        <f t="shared" si="14"/>
        <v>45951.625</v>
      </c>
      <c r="O129" s="122">
        <v>45943.625</v>
      </c>
      <c r="P129" s="3">
        <v>108.026</v>
      </c>
      <c r="Q129" s="122">
        <v>45952.625</v>
      </c>
      <c r="R129" s="3">
        <v>100.807</v>
      </c>
    </row>
    <row r="130" spans="1:18">
      <c r="A130" s="168" t="str">
        <f t="shared" ca="1" si="15"/>
        <v/>
      </c>
      <c r="B130" s="4" t="str">
        <f t="shared" ca="1" si="16"/>
        <v/>
      </c>
      <c r="C130" s="1" t="str">
        <f t="shared" ca="1" si="21"/>
        <v/>
      </c>
      <c r="D130" s="31" t="str">
        <f t="shared" ca="1" si="22"/>
        <v/>
      </c>
      <c r="E130" s="32" t="str">
        <f t="shared" ca="1" si="17"/>
        <v/>
      </c>
      <c r="F130" s="4" t="str">
        <f t="shared" ca="1" si="18"/>
        <v/>
      </c>
      <c r="G130" s="31" t="str">
        <f t="shared" ca="1" si="19"/>
        <v/>
      </c>
      <c r="H130" s="32" t="str">
        <f t="shared" ca="1" si="20"/>
        <v/>
      </c>
      <c r="I130" s="79" t="str">
        <f t="shared" ca="1" si="23"/>
        <v/>
      </c>
      <c r="K130" s="168">
        <f t="shared" si="13"/>
        <v>45944.625</v>
      </c>
      <c r="L130" s="168">
        <v>45952.625</v>
      </c>
      <c r="M130" s="168">
        <f t="shared" si="14"/>
        <v>45952.625</v>
      </c>
      <c r="O130" s="122">
        <v>45944.625</v>
      </c>
      <c r="P130" s="3">
        <v>108.004</v>
      </c>
      <c r="Q130" s="122">
        <v>45953.625</v>
      </c>
      <c r="R130" s="3">
        <v>100.815</v>
      </c>
    </row>
    <row r="131" spans="1:18">
      <c r="A131" s="168" t="str">
        <f t="shared" ca="1" si="15"/>
        <v/>
      </c>
      <c r="B131" s="4" t="str">
        <f t="shared" ca="1" si="16"/>
        <v/>
      </c>
      <c r="C131" s="1" t="str">
        <f t="shared" ca="1" si="21"/>
        <v/>
      </c>
      <c r="D131" s="31" t="str">
        <f t="shared" ca="1" si="22"/>
        <v/>
      </c>
      <c r="E131" s="32" t="str">
        <f t="shared" ca="1" si="17"/>
        <v/>
      </c>
      <c r="F131" s="4" t="str">
        <f t="shared" ca="1" si="18"/>
        <v/>
      </c>
      <c r="G131" s="31" t="str">
        <f t="shared" ca="1" si="19"/>
        <v/>
      </c>
      <c r="H131" s="32" t="str">
        <f t="shared" ca="1" si="20"/>
        <v/>
      </c>
      <c r="I131" s="79" t="str">
        <f t="shared" ca="1" si="23"/>
        <v/>
      </c>
      <c r="K131" s="168">
        <f t="shared" ref="K131:K194" si="24">VLOOKUP(O131,Q:Q,1)</f>
        <v>45945.625</v>
      </c>
      <c r="L131" s="168">
        <v>45953.625</v>
      </c>
      <c r="M131" s="168">
        <f t="shared" si="14"/>
        <v>45953.625</v>
      </c>
      <c r="O131" s="122">
        <v>45945.625</v>
      </c>
      <c r="P131" s="3">
        <v>101.48</v>
      </c>
      <c r="Q131" s="122">
        <v>45954.625</v>
      </c>
      <c r="R131" s="3">
        <v>100.911</v>
      </c>
    </row>
    <row r="132" spans="1:18">
      <c r="A132" s="168" t="str">
        <f t="shared" ca="1" si="15"/>
        <v/>
      </c>
      <c r="B132" s="4" t="str">
        <f t="shared" ca="1" si="16"/>
        <v/>
      </c>
      <c r="C132" s="1" t="str">
        <f t="shared" ca="1" si="21"/>
        <v/>
      </c>
      <c r="D132" s="31" t="str">
        <f t="shared" ca="1" si="22"/>
        <v/>
      </c>
      <c r="E132" s="32" t="str">
        <f t="shared" ca="1" si="17"/>
        <v/>
      </c>
      <c r="F132" s="4" t="str">
        <f t="shared" ca="1" si="18"/>
        <v/>
      </c>
      <c r="G132" s="31" t="str">
        <f t="shared" ca="1" si="19"/>
        <v/>
      </c>
      <c r="H132" s="32" t="str">
        <f t="shared" ca="1" si="20"/>
        <v/>
      </c>
      <c r="I132" s="79" t="str">
        <f t="shared" ca="1" si="23"/>
        <v/>
      </c>
      <c r="K132" s="168">
        <f t="shared" si="24"/>
        <v>45946.625</v>
      </c>
      <c r="L132" s="168">
        <v>45954.625</v>
      </c>
      <c r="M132" s="168">
        <f t="shared" si="14"/>
        <v>45954.625</v>
      </c>
      <c r="O132" s="122">
        <v>45946.625</v>
      </c>
      <c r="P132" s="3">
        <v>100.968</v>
      </c>
      <c r="Q132" s="122">
        <v>45957.625</v>
      </c>
      <c r="R132" s="3">
        <v>101.36</v>
      </c>
    </row>
    <row r="133" spans="1:18">
      <c r="A133" s="168" t="str">
        <f t="shared" ca="1" si="15"/>
        <v/>
      </c>
      <c r="B133" s="4" t="str">
        <f t="shared" ca="1" si="16"/>
        <v/>
      </c>
      <c r="C133" s="1" t="str">
        <f t="shared" ca="1" si="21"/>
        <v/>
      </c>
      <c r="D133" s="31" t="str">
        <f t="shared" ca="1" si="22"/>
        <v/>
      </c>
      <c r="E133" s="32" t="str">
        <f t="shared" ca="1" si="17"/>
        <v/>
      </c>
      <c r="F133" s="4" t="str">
        <f t="shared" ca="1" si="18"/>
        <v/>
      </c>
      <c r="G133" s="31" t="str">
        <f t="shared" ca="1" si="19"/>
        <v/>
      </c>
      <c r="H133" s="32" t="str">
        <f t="shared" ca="1" si="20"/>
        <v/>
      </c>
      <c r="I133" s="79" t="str">
        <f t="shared" ca="1" si="23"/>
        <v/>
      </c>
      <c r="K133" s="168">
        <f t="shared" si="24"/>
        <v>45947.625</v>
      </c>
      <c r="L133" s="168">
        <v>45957.625</v>
      </c>
      <c r="M133" s="168">
        <f t="shared" ref="M133:M196" si="25">IF(L133&gt;$A$14,L133,"")</f>
        <v>45957.625</v>
      </c>
      <c r="O133" s="122">
        <v>45947.625</v>
      </c>
      <c r="P133" s="3">
        <v>105.54600000000001</v>
      </c>
      <c r="Q133" s="122">
        <v>45958.625</v>
      </c>
      <c r="R133" s="3">
        <v>101.509</v>
      </c>
    </row>
    <row r="134" spans="1:18">
      <c r="A134" s="168" t="str">
        <f t="shared" ca="1" si="15"/>
        <v/>
      </c>
      <c r="B134" s="4" t="str">
        <f t="shared" ca="1" si="16"/>
        <v/>
      </c>
      <c r="C134" s="1" t="str">
        <f t="shared" ca="1" si="21"/>
        <v/>
      </c>
      <c r="D134" s="31" t="str">
        <f t="shared" ca="1" si="22"/>
        <v/>
      </c>
      <c r="E134" s="32" t="str">
        <f t="shared" ca="1" si="17"/>
        <v/>
      </c>
      <c r="F134" s="4" t="str">
        <f t="shared" ca="1" si="18"/>
        <v/>
      </c>
      <c r="G134" s="31" t="str">
        <f t="shared" ca="1" si="19"/>
        <v/>
      </c>
      <c r="H134" s="32" t="str">
        <f t="shared" ca="1" si="20"/>
        <v/>
      </c>
      <c r="I134" s="79" t="str">
        <f t="shared" ca="1" si="23"/>
        <v/>
      </c>
      <c r="K134" s="168">
        <f t="shared" si="24"/>
        <v>45950.625</v>
      </c>
      <c r="L134" s="168">
        <v>45958.625</v>
      </c>
      <c r="M134" s="168">
        <f t="shared" si="25"/>
        <v>45958.625</v>
      </c>
      <c r="O134" s="122">
        <v>45950.625</v>
      </c>
      <c r="P134" s="3">
        <v>106.801</v>
      </c>
      <c r="Q134" s="122">
        <v>45959.625</v>
      </c>
      <c r="R134" s="3">
        <v>101.55800000000001</v>
      </c>
    </row>
    <row r="135" spans="1:18">
      <c r="A135" s="168" t="str">
        <f t="shared" ca="1" si="15"/>
        <v/>
      </c>
      <c r="B135" s="4" t="str">
        <f t="shared" ca="1" si="16"/>
        <v/>
      </c>
      <c r="C135" s="1" t="str">
        <f t="shared" ca="1" si="21"/>
        <v/>
      </c>
      <c r="D135" s="31" t="str">
        <f t="shared" ca="1" si="22"/>
        <v/>
      </c>
      <c r="E135" s="32" t="str">
        <f t="shared" ca="1" si="17"/>
        <v/>
      </c>
      <c r="F135" s="4" t="str">
        <f t="shared" ca="1" si="18"/>
        <v/>
      </c>
      <c r="G135" s="31" t="str">
        <f t="shared" ca="1" si="19"/>
        <v/>
      </c>
      <c r="H135" s="32" t="str">
        <f t="shared" ca="1" si="20"/>
        <v/>
      </c>
      <c r="I135" s="79" t="str">
        <f t="shared" ca="1" si="23"/>
        <v/>
      </c>
      <c r="K135" s="168">
        <f t="shared" si="24"/>
        <v>45951.625</v>
      </c>
      <c r="L135" s="168">
        <v>45959.625</v>
      </c>
      <c r="M135" s="168">
        <f t="shared" si="25"/>
        <v>45959.625</v>
      </c>
      <c r="O135" s="122">
        <v>45951.625</v>
      </c>
      <c r="P135" s="3">
        <v>104.645</v>
      </c>
      <c r="Q135" s="122">
        <v>45960.625</v>
      </c>
      <c r="R135" s="3">
        <v>101.387</v>
      </c>
    </row>
    <row r="136" spans="1:18">
      <c r="A136" s="168" t="str">
        <f t="shared" ca="1" si="15"/>
        <v/>
      </c>
      <c r="B136" s="4" t="str">
        <f t="shared" ca="1" si="16"/>
        <v/>
      </c>
      <c r="C136" s="1" t="str">
        <f t="shared" ca="1" si="21"/>
        <v/>
      </c>
      <c r="D136" s="31" t="str">
        <f t="shared" ca="1" si="22"/>
        <v/>
      </c>
      <c r="E136" s="32" t="str">
        <f t="shared" ca="1" si="17"/>
        <v/>
      </c>
      <c r="F136" s="4" t="str">
        <f t="shared" ca="1" si="18"/>
        <v/>
      </c>
      <c r="G136" s="31" t="str">
        <f t="shared" ca="1" si="19"/>
        <v/>
      </c>
      <c r="H136" s="32" t="str">
        <f t="shared" ca="1" si="20"/>
        <v/>
      </c>
      <c r="I136" s="79" t="str">
        <f t="shared" ca="1" si="23"/>
        <v/>
      </c>
      <c r="K136" s="168">
        <f t="shared" si="24"/>
        <v>45952.625</v>
      </c>
      <c r="L136" s="168">
        <v>45960.625</v>
      </c>
      <c r="M136" s="168">
        <f t="shared" si="25"/>
        <v>45960.625</v>
      </c>
      <c r="O136" s="122">
        <v>45952.625</v>
      </c>
      <c r="P136" s="3">
        <v>105.12</v>
      </c>
      <c r="Q136" s="122">
        <v>45961.625</v>
      </c>
      <c r="R136" s="3">
        <v>101.29300000000001</v>
      </c>
    </row>
    <row r="137" spans="1:18">
      <c r="A137" s="168" t="str">
        <f t="shared" ca="1" si="15"/>
        <v/>
      </c>
      <c r="B137" s="4" t="str">
        <f t="shared" ca="1" si="16"/>
        <v/>
      </c>
      <c r="C137" s="1" t="str">
        <f t="shared" ca="1" si="21"/>
        <v/>
      </c>
      <c r="D137" s="31" t="str">
        <f t="shared" ca="1" si="22"/>
        <v/>
      </c>
      <c r="E137" s="32" t="str">
        <f t="shared" ca="1" si="17"/>
        <v/>
      </c>
      <c r="F137" s="4" t="str">
        <f t="shared" ca="1" si="18"/>
        <v/>
      </c>
      <c r="G137" s="31" t="str">
        <f t="shared" ca="1" si="19"/>
        <v/>
      </c>
      <c r="H137" s="32" t="str">
        <f t="shared" ca="1" si="20"/>
        <v/>
      </c>
      <c r="I137" s="79" t="str">
        <f t="shared" ca="1" si="23"/>
        <v/>
      </c>
      <c r="K137" s="168">
        <f t="shared" si="24"/>
        <v>45953.625</v>
      </c>
      <c r="L137" s="168">
        <v>45961.625</v>
      </c>
      <c r="M137" s="168">
        <f t="shared" si="25"/>
        <v>45961.625</v>
      </c>
      <c r="O137" s="122">
        <v>45953.625</v>
      </c>
      <c r="P137" s="3">
        <v>105.02200000000001</v>
      </c>
      <c r="Q137" s="122"/>
    </row>
    <row r="138" spans="1:18">
      <c r="A138" s="168" t="str">
        <f t="shared" ca="1" si="15"/>
        <v/>
      </c>
      <c r="B138" s="4" t="str">
        <f t="shared" ca="1" si="16"/>
        <v/>
      </c>
      <c r="C138" s="1" t="str">
        <f t="shared" ca="1" si="21"/>
        <v/>
      </c>
      <c r="D138" s="31" t="str">
        <f t="shared" ca="1" si="22"/>
        <v/>
      </c>
      <c r="E138" s="32" t="str">
        <f t="shared" ca="1" si="17"/>
        <v/>
      </c>
      <c r="F138" s="4" t="str">
        <f t="shared" ca="1" si="18"/>
        <v/>
      </c>
      <c r="G138" s="31" t="str">
        <f t="shared" ca="1" si="19"/>
        <v/>
      </c>
      <c r="H138" s="32" t="str">
        <f t="shared" ca="1" si="20"/>
        <v/>
      </c>
      <c r="I138" s="79" t="str">
        <f t="shared" ca="1" si="23"/>
        <v/>
      </c>
      <c r="K138" s="168">
        <f t="shared" si="24"/>
        <v>45954.625</v>
      </c>
      <c r="M138" s="168" t="str">
        <f t="shared" si="25"/>
        <v/>
      </c>
      <c r="O138" s="122">
        <v>45954.625</v>
      </c>
      <c r="P138" s="3">
        <v>104.67</v>
      </c>
      <c r="Q138" s="122"/>
    </row>
    <row r="139" spans="1:18">
      <c r="A139" s="168" t="str">
        <f t="shared" ca="1" si="15"/>
        <v/>
      </c>
      <c r="B139" s="4" t="str">
        <f t="shared" ca="1" si="16"/>
        <v/>
      </c>
      <c r="C139" s="1" t="str">
        <f t="shared" ca="1" si="21"/>
        <v/>
      </c>
      <c r="D139" s="31" t="str">
        <f t="shared" ca="1" si="22"/>
        <v/>
      </c>
      <c r="E139" s="32" t="str">
        <f t="shared" ca="1" si="17"/>
        <v/>
      </c>
      <c r="F139" s="4" t="str">
        <f t="shared" ca="1" si="18"/>
        <v/>
      </c>
      <c r="G139" s="31" t="str">
        <f t="shared" ca="1" si="19"/>
        <v/>
      </c>
      <c r="H139" s="32" t="str">
        <f t="shared" ca="1" si="20"/>
        <v/>
      </c>
      <c r="I139" s="79" t="str">
        <f t="shared" ca="1" si="23"/>
        <v/>
      </c>
      <c r="K139" s="168">
        <f t="shared" si="24"/>
        <v>45957.625</v>
      </c>
      <c r="M139" s="168" t="str">
        <f t="shared" si="25"/>
        <v/>
      </c>
      <c r="O139" s="122">
        <v>45957.625</v>
      </c>
      <c r="P139" s="3">
        <v>102.34399999999999</v>
      </c>
      <c r="Q139" s="122"/>
    </row>
    <row r="140" spans="1:18">
      <c r="A140" s="168" t="str">
        <f t="shared" ca="1" si="15"/>
        <v/>
      </c>
      <c r="B140" s="4" t="str">
        <f t="shared" ca="1" si="16"/>
        <v/>
      </c>
      <c r="C140" s="1" t="str">
        <f t="shared" ca="1" si="21"/>
        <v/>
      </c>
      <c r="D140" s="31" t="str">
        <f t="shared" ca="1" si="22"/>
        <v/>
      </c>
      <c r="E140" s="32" t="str">
        <f t="shared" ca="1" si="17"/>
        <v/>
      </c>
      <c r="F140" s="4" t="str">
        <f t="shared" ca="1" si="18"/>
        <v/>
      </c>
      <c r="G140" s="31" t="str">
        <f t="shared" ca="1" si="19"/>
        <v/>
      </c>
      <c r="H140" s="32" t="str">
        <f t="shared" ca="1" si="20"/>
        <v/>
      </c>
      <c r="I140" s="79" t="str">
        <f t="shared" ca="1" si="23"/>
        <v/>
      </c>
      <c r="K140" s="168">
        <f t="shared" si="24"/>
        <v>45958.625</v>
      </c>
      <c r="M140" s="168" t="str">
        <f t="shared" si="25"/>
        <v/>
      </c>
      <c r="O140" s="122">
        <v>45958.625</v>
      </c>
      <c r="P140" s="3">
        <v>101.04600000000001</v>
      </c>
      <c r="Q140" s="122"/>
    </row>
    <row r="141" spans="1:18">
      <c r="A141" s="168" t="str">
        <f t="shared" ca="1" si="15"/>
        <v/>
      </c>
      <c r="B141" s="4" t="str">
        <f t="shared" ca="1" si="16"/>
        <v/>
      </c>
      <c r="C141" s="1" t="str">
        <f t="shared" ca="1" si="21"/>
        <v/>
      </c>
      <c r="D141" s="31" t="str">
        <f t="shared" ca="1" si="22"/>
        <v/>
      </c>
      <c r="E141" s="32" t="str">
        <f t="shared" ca="1" si="17"/>
        <v/>
      </c>
      <c r="F141" s="4" t="str">
        <f t="shared" ca="1" si="18"/>
        <v/>
      </c>
      <c r="G141" s="31" t="str">
        <f t="shared" ca="1" si="19"/>
        <v/>
      </c>
      <c r="H141" s="32" t="str">
        <f t="shared" ca="1" si="20"/>
        <v/>
      </c>
      <c r="I141" s="79" t="str">
        <f t="shared" ca="1" si="23"/>
        <v/>
      </c>
      <c r="K141" s="168">
        <f t="shared" si="24"/>
        <v>45959.625</v>
      </c>
      <c r="M141" s="168" t="str">
        <f t="shared" si="25"/>
        <v/>
      </c>
      <c r="O141" s="122">
        <v>45959.625</v>
      </c>
      <c r="P141" s="3">
        <v>99.816999999999993</v>
      </c>
      <c r="Q141" s="122"/>
    </row>
    <row r="142" spans="1:18">
      <c r="A142" s="168" t="str">
        <f t="shared" ca="1" si="15"/>
        <v/>
      </c>
      <c r="B142" s="4" t="str">
        <f t="shared" ca="1" si="16"/>
        <v/>
      </c>
      <c r="C142" s="1" t="str">
        <f t="shared" ca="1" si="21"/>
        <v/>
      </c>
      <c r="D142" s="31" t="str">
        <f t="shared" ca="1" si="22"/>
        <v/>
      </c>
      <c r="E142" s="32" t="str">
        <f t="shared" ca="1" si="17"/>
        <v/>
      </c>
      <c r="F142" s="4" t="str">
        <f t="shared" ca="1" si="18"/>
        <v/>
      </c>
      <c r="G142" s="31" t="str">
        <f t="shared" ca="1" si="19"/>
        <v/>
      </c>
      <c r="H142" s="32" t="str">
        <f t="shared" ca="1" si="20"/>
        <v/>
      </c>
      <c r="I142" s="79" t="str">
        <f t="shared" ca="1" si="23"/>
        <v/>
      </c>
      <c r="K142" s="168">
        <f t="shared" si="24"/>
        <v>45960.625</v>
      </c>
      <c r="M142" s="168" t="str">
        <f t="shared" si="25"/>
        <v/>
      </c>
      <c r="O142" s="122">
        <v>45960.625</v>
      </c>
      <c r="P142" s="3">
        <v>100.447</v>
      </c>
      <c r="Q142" s="122"/>
    </row>
    <row r="143" spans="1:18">
      <c r="A143" s="168" t="str">
        <f t="shared" ref="A143:A206" ca="1" si="26">IF(AND(ISBLANK(N132), A142 = $N$1),NOW(),IF(ISBLANK(N132),"",N132))</f>
        <v/>
      </c>
      <c r="B143" s="4" t="str">
        <f t="shared" ca="1" si="16"/>
        <v/>
      </c>
      <c r="C143" s="1" t="str">
        <f t="shared" ca="1" si="21"/>
        <v/>
      </c>
      <c r="D143" s="31" t="str">
        <f t="shared" ca="1" si="22"/>
        <v/>
      </c>
      <c r="E143" s="32" t="str">
        <f t="shared" ca="1" si="17"/>
        <v/>
      </c>
      <c r="F143" s="4" t="str">
        <f t="shared" ca="1" si="18"/>
        <v/>
      </c>
      <c r="G143" s="31" t="str">
        <f t="shared" ca="1" si="19"/>
        <v/>
      </c>
      <c r="H143" s="32" t="str">
        <f t="shared" ca="1" si="20"/>
        <v/>
      </c>
      <c r="I143" s="79" t="str">
        <f t="shared" ca="1" si="23"/>
        <v/>
      </c>
      <c r="K143" s="168">
        <f t="shared" si="24"/>
        <v>45961.625</v>
      </c>
      <c r="M143" s="168" t="str">
        <f t="shared" si="25"/>
        <v/>
      </c>
      <c r="O143" s="122">
        <v>45961.625</v>
      </c>
      <c r="P143" s="3">
        <v>100.294</v>
      </c>
      <c r="Q143" s="122"/>
    </row>
    <row r="144" spans="1:18">
      <c r="A144" s="168" t="str">
        <f t="shared" ca="1" si="26"/>
        <v/>
      </c>
      <c r="B144" s="4" t="str">
        <f t="shared" ref="B144:B207" ca="1" si="27">IF(COUNTIF(O:O,A144)=1,VLOOKUP(A144,O:P,2), IF(COUNTIF(O:O,A144)=0,$B$10,""))</f>
        <v/>
      </c>
      <c r="C144" s="1" t="str">
        <f t="shared" ca="1" si="21"/>
        <v/>
      </c>
      <c r="D144" s="31" t="str">
        <f t="shared" ca="1" si="22"/>
        <v/>
      </c>
      <c r="E144" s="32" t="str">
        <f t="shared" ref="E144:E207" ca="1" si="28">IF(ISERROR(B144-2),"",$B$6*ROUNDUP(A144-$A$14,0)/360*$B$5)</f>
        <v/>
      </c>
      <c r="F144" s="4" t="str">
        <f t="shared" ref="F144:F207" ca="1" si="29">IF(COUNTIF(O:O,A144)=1,VLOOKUP(A144,Q:R,2), IF(COUNTIF(O:O,A144)=0,$C$10,""))</f>
        <v/>
      </c>
      <c r="G144" s="31" t="str">
        <f t="shared" ref="G144:G207" ca="1" si="30">IF(ISERROR(F144-2),"",(F144-$F$14)/100*$C$5)</f>
        <v/>
      </c>
      <c r="H144" s="32" t="str">
        <f t="shared" ref="H144:H207" ca="1" si="31">IF(ISERROR(F144-2),"",$C$6*ROUNDUP(A144-$A$14,0)/360*$C$5-$C$7*ROUNDUP(A144-$A$14,0)/360*$C$5*$F$14/100)</f>
        <v/>
      </c>
      <c r="I144" s="79" t="str">
        <f t="shared" ca="1" si="23"/>
        <v/>
      </c>
      <c r="K144" s="168" t="e">
        <f t="shared" si="24"/>
        <v>#N/A</v>
      </c>
      <c r="M144" s="168" t="str">
        <f t="shared" si="25"/>
        <v/>
      </c>
      <c r="O144" s="122"/>
      <c r="Q144" s="122"/>
    </row>
    <row r="145" spans="1:17">
      <c r="A145" s="168" t="str">
        <f t="shared" ca="1" si="26"/>
        <v/>
      </c>
      <c r="B145" s="4" t="str">
        <f t="shared" ca="1" si="27"/>
        <v/>
      </c>
      <c r="C145" s="1" t="str">
        <f t="shared" ca="1" si="21"/>
        <v/>
      </c>
      <c r="D145" s="31" t="str">
        <f t="shared" ca="1" si="22"/>
        <v/>
      </c>
      <c r="E145" s="32" t="str">
        <f t="shared" ca="1" si="28"/>
        <v/>
      </c>
      <c r="F145" s="4" t="str">
        <f t="shared" ca="1" si="29"/>
        <v/>
      </c>
      <c r="G145" s="31" t="str">
        <f t="shared" ca="1" si="30"/>
        <v/>
      </c>
      <c r="H145" s="32" t="str">
        <f t="shared" ca="1" si="31"/>
        <v/>
      </c>
      <c r="I145" s="79" t="str">
        <f t="shared" ca="1" si="23"/>
        <v/>
      </c>
      <c r="K145" s="168" t="e">
        <f t="shared" si="24"/>
        <v>#N/A</v>
      </c>
      <c r="M145" s="168" t="str">
        <f t="shared" si="25"/>
        <v/>
      </c>
      <c r="O145" s="122"/>
      <c r="Q145" s="122"/>
    </row>
    <row r="146" spans="1:17">
      <c r="A146" s="168" t="str">
        <f t="shared" ca="1" si="26"/>
        <v/>
      </c>
      <c r="B146" s="4" t="str">
        <f t="shared" ca="1" si="27"/>
        <v/>
      </c>
      <c r="C146" s="1" t="str">
        <f t="shared" ca="1" si="21"/>
        <v/>
      </c>
      <c r="D146" s="31" t="str">
        <f t="shared" ca="1" si="22"/>
        <v/>
      </c>
      <c r="E146" s="32" t="str">
        <f t="shared" ca="1" si="28"/>
        <v/>
      </c>
      <c r="F146" s="4" t="str">
        <f t="shared" ca="1" si="29"/>
        <v/>
      </c>
      <c r="G146" s="31" t="str">
        <f t="shared" ca="1" si="30"/>
        <v/>
      </c>
      <c r="H146" s="32" t="str">
        <f t="shared" ca="1" si="31"/>
        <v/>
      </c>
      <c r="I146" s="79" t="str">
        <f t="shared" ca="1" si="23"/>
        <v/>
      </c>
      <c r="K146" s="168" t="e">
        <f t="shared" si="24"/>
        <v>#N/A</v>
      </c>
      <c r="M146" s="168" t="str">
        <f t="shared" si="25"/>
        <v/>
      </c>
      <c r="O146" s="122"/>
      <c r="Q146" s="122"/>
    </row>
    <row r="147" spans="1:17">
      <c r="A147" s="168" t="str">
        <f t="shared" ca="1" si="26"/>
        <v/>
      </c>
      <c r="B147" s="4" t="str">
        <f t="shared" ca="1" si="27"/>
        <v/>
      </c>
      <c r="C147" s="1" t="str">
        <f t="shared" ca="1" si="21"/>
        <v/>
      </c>
      <c r="D147" s="31" t="str">
        <f t="shared" ca="1" si="22"/>
        <v/>
      </c>
      <c r="E147" s="32" t="str">
        <f t="shared" ca="1" si="28"/>
        <v/>
      </c>
      <c r="F147" s="4" t="str">
        <f t="shared" ca="1" si="29"/>
        <v/>
      </c>
      <c r="G147" s="31" t="str">
        <f t="shared" ca="1" si="30"/>
        <v/>
      </c>
      <c r="H147" s="32" t="str">
        <f t="shared" ca="1" si="31"/>
        <v/>
      </c>
      <c r="I147" s="79" t="str">
        <f t="shared" ca="1" si="23"/>
        <v/>
      </c>
      <c r="K147" s="168" t="e">
        <f t="shared" si="24"/>
        <v>#N/A</v>
      </c>
      <c r="M147" s="168" t="str">
        <f t="shared" si="25"/>
        <v/>
      </c>
      <c r="O147" s="122"/>
      <c r="Q147" s="122"/>
    </row>
    <row r="148" spans="1:17">
      <c r="A148" s="168" t="str">
        <f t="shared" ca="1" si="26"/>
        <v/>
      </c>
      <c r="B148" s="4" t="str">
        <f t="shared" ca="1" si="27"/>
        <v/>
      </c>
      <c r="C148" s="1" t="str">
        <f t="shared" ca="1" si="21"/>
        <v/>
      </c>
      <c r="D148" s="31" t="str">
        <f t="shared" ca="1" si="22"/>
        <v/>
      </c>
      <c r="E148" s="32" t="str">
        <f t="shared" ca="1" si="28"/>
        <v/>
      </c>
      <c r="F148" s="4" t="str">
        <f t="shared" ca="1" si="29"/>
        <v/>
      </c>
      <c r="G148" s="31" t="str">
        <f t="shared" ca="1" si="30"/>
        <v/>
      </c>
      <c r="H148" s="32" t="str">
        <f t="shared" ca="1" si="31"/>
        <v/>
      </c>
      <c r="I148" s="79" t="str">
        <f t="shared" ca="1" si="23"/>
        <v/>
      </c>
      <c r="K148" s="168" t="e">
        <f t="shared" si="24"/>
        <v>#N/A</v>
      </c>
      <c r="M148" s="168" t="str">
        <f t="shared" si="25"/>
        <v/>
      </c>
      <c r="O148" s="122"/>
    </row>
    <row r="149" spans="1:17">
      <c r="A149" s="168" t="str">
        <f t="shared" ca="1" si="26"/>
        <v/>
      </c>
      <c r="B149" s="4" t="str">
        <f t="shared" ca="1" si="27"/>
        <v/>
      </c>
      <c r="C149" s="1" t="str">
        <f t="shared" ca="1" si="21"/>
        <v/>
      </c>
      <c r="D149" s="31" t="str">
        <f t="shared" ca="1" si="22"/>
        <v/>
      </c>
      <c r="E149" s="32" t="str">
        <f t="shared" ca="1" si="28"/>
        <v/>
      </c>
      <c r="F149" s="4" t="str">
        <f t="shared" ca="1" si="29"/>
        <v/>
      </c>
      <c r="G149" s="31" t="str">
        <f t="shared" ca="1" si="30"/>
        <v/>
      </c>
      <c r="H149" s="32" t="str">
        <f t="shared" ca="1" si="31"/>
        <v/>
      </c>
      <c r="I149" s="79" t="str">
        <f t="shared" ca="1" si="23"/>
        <v/>
      </c>
      <c r="K149" s="168" t="e">
        <f t="shared" si="24"/>
        <v>#N/A</v>
      </c>
      <c r="M149" s="168" t="str">
        <f t="shared" si="25"/>
        <v/>
      </c>
      <c r="O149" s="122"/>
    </row>
    <row r="150" spans="1:17">
      <c r="A150" s="168" t="str">
        <f t="shared" ca="1" si="26"/>
        <v/>
      </c>
      <c r="B150" s="4" t="str">
        <f t="shared" ca="1" si="27"/>
        <v/>
      </c>
      <c r="C150" s="1" t="str">
        <f t="shared" ca="1" si="21"/>
        <v/>
      </c>
      <c r="D150" s="31" t="str">
        <f t="shared" ca="1" si="22"/>
        <v/>
      </c>
      <c r="E150" s="32" t="str">
        <f t="shared" ca="1" si="28"/>
        <v/>
      </c>
      <c r="F150" s="4" t="str">
        <f t="shared" ca="1" si="29"/>
        <v/>
      </c>
      <c r="G150" s="31" t="str">
        <f t="shared" ca="1" si="30"/>
        <v/>
      </c>
      <c r="H150" s="32" t="str">
        <f t="shared" ca="1" si="31"/>
        <v/>
      </c>
      <c r="I150" s="79" t="str">
        <f t="shared" ca="1" si="23"/>
        <v/>
      </c>
      <c r="K150" s="168" t="e">
        <f t="shared" si="24"/>
        <v>#N/A</v>
      </c>
      <c r="M150" s="168" t="str">
        <f t="shared" si="25"/>
        <v/>
      </c>
      <c r="O150" s="122"/>
    </row>
    <row r="151" spans="1:17">
      <c r="A151" s="168" t="str">
        <f t="shared" ca="1" si="26"/>
        <v/>
      </c>
      <c r="B151" s="4" t="str">
        <f t="shared" ca="1" si="27"/>
        <v/>
      </c>
      <c r="C151" s="1" t="str">
        <f t="shared" ca="1" si="21"/>
        <v/>
      </c>
      <c r="D151" s="31" t="str">
        <f t="shared" ca="1" si="22"/>
        <v/>
      </c>
      <c r="E151" s="32" t="str">
        <f t="shared" ca="1" si="28"/>
        <v/>
      </c>
      <c r="F151" s="4" t="str">
        <f t="shared" ca="1" si="29"/>
        <v/>
      </c>
      <c r="G151" s="31" t="str">
        <f t="shared" ca="1" si="30"/>
        <v/>
      </c>
      <c r="H151" s="32" t="str">
        <f t="shared" ca="1" si="31"/>
        <v/>
      </c>
      <c r="I151" s="79" t="str">
        <f t="shared" ca="1" si="23"/>
        <v/>
      </c>
      <c r="K151" s="168" t="e">
        <f t="shared" si="24"/>
        <v>#N/A</v>
      </c>
      <c r="M151" s="168" t="str">
        <f t="shared" si="25"/>
        <v/>
      </c>
      <c r="O151" s="122"/>
    </row>
    <row r="152" spans="1:17">
      <c r="A152" s="168" t="str">
        <f t="shared" ca="1" si="26"/>
        <v/>
      </c>
      <c r="B152" s="4" t="str">
        <f t="shared" ca="1" si="27"/>
        <v/>
      </c>
      <c r="C152" s="1" t="str">
        <f t="shared" ca="1" si="21"/>
        <v/>
      </c>
      <c r="D152" s="31" t="str">
        <f t="shared" ca="1" si="22"/>
        <v/>
      </c>
      <c r="E152" s="32" t="str">
        <f t="shared" ca="1" si="28"/>
        <v/>
      </c>
      <c r="F152" s="4" t="str">
        <f t="shared" ca="1" si="29"/>
        <v/>
      </c>
      <c r="G152" s="31" t="str">
        <f t="shared" ca="1" si="30"/>
        <v/>
      </c>
      <c r="H152" s="32" t="str">
        <f t="shared" ca="1" si="31"/>
        <v/>
      </c>
      <c r="I152" s="79" t="str">
        <f t="shared" ca="1" si="23"/>
        <v/>
      </c>
      <c r="K152" s="168" t="e">
        <f t="shared" si="24"/>
        <v>#N/A</v>
      </c>
      <c r="M152" s="168" t="str">
        <f t="shared" si="25"/>
        <v/>
      </c>
      <c r="O152" s="122"/>
    </row>
    <row r="153" spans="1:17">
      <c r="A153" s="168" t="str">
        <f t="shared" ca="1" si="26"/>
        <v/>
      </c>
      <c r="B153" s="4" t="str">
        <f t="shared" ca="1" si="27"/>
        <v/>
      </c>
      <c r="C153" s="1" t="str">
        <f t="shared" ca="1" si="21"/>
        <v/>
      </c>
      <c r="D153" s="31" t="str">
        <f t="shared" ca="1" si="22"/>
        <v/>
      </c>
      <c r="E153" s="32" t="str">
        <f t="shared" ca="1" si="28"/>
        <v/>
      </c>
      <c r="F153" s="4" t="str">
        <f t="shared" ca="1" si="29"/>
        <v/>
      </c>
      <c r="G153" s="31" t="str">
        <f t="shared" ca="1" si="30"/>
        <v/>
      </c>
      <c r="H153" s="32" t="str">
        <f t="shared" ca="1" si="31"/>
        <v/>
      </c>
      <c r="I153" s="79" t="str">
        <f t="shared" ca="1" si="23"/>
        <v/>
      </c>
      <c r="K153" s="168" t="e">
        <f t="shared" si="24"/>
        <v>#N/A</v>
      </c>
      <c r="M153" s="168" t="str">
        <f t="shared" si="25"/>
        <v/>
      </c>
      <c r="O153" s="122"/>
    </row>
    <row r="154" spans="1:17">
      <c r="A154" s="168" t="str">
        <f t="shared" ca="1" si="26"/>
        <v/>
      </c>
      <c r="B154" s="4" t="str">
        <f t="shared" ca="1" si="27"/>
        <v/>
      </c>
      <c r="C154" s="1" t="str">
        <f t="shared" ca="1" si="21"/>
        <v/>
      </c>
      <c r="D154" s="31" t="str">
        <f t="shared" ca="1" si="22"/>
        <v/>
      </c>
      <c r="E154" s="32" t="str">
        <f t="shared" ca="1" si="28"/>
        <v/>
      </c>
      <c r="F154" s="4" t="str">
        <f t="shared" ca="1" si="29"/>
        <v/>
      </c>
      <c r="G154" s="31" t="str">
        <f t="shared" ca="1" si="30"/>
        <v/>
      </c>
      <c r="H154" s="32" t="str">
        <f t="shared" ca="1" si="31"/>
        <v/>
      </c>
      <c r="I154" s="79" t="str">
        <f t="shared" ca="1" si="23"/>
        <v/>
      </c>
      <c r="K154" s="168" t="e">
        <f t="shared" si="24"/>
        <v>#N/A</v>
      </c>
      <c r="M154" s="168" t="str">
        <f t="shared" si="25"/>
        <v/>
      </c>
      <c r="O154" s="122"/>
    </row>
    <row r="155" spans="1:17">
      <c r="A155" s="168" t="str">
        <f t="shared" ca="1" si="26"/>
        <v/>
      </c>
      <c r="B155" s="4" t="str">
        <f t="shared" ca="1" si="27"/>
        <v/>
      </c>
      <c r="C155" s="1" t="str">
        <f t="shared" ca="1" si="21"/>
        <v/>
      </c>
      <c r="D155" s="31" t="str">
        <f t="shared" ca="1" si="22"/>
        <v/>
      </c>
      <c r="E155" s="32" t="str">
        <f t="shared" ca="1" si="28"/>
        <v/>
      </c>
      <c r="F155" s="4" t="str">
        <f t="shared" ca="1" si="29"/>
        <v/>
      </c>
      <c r="G155" s="31" t="str">
        <f t="shared" ca="1" si="30"/>
        <v/>
      </c>
      <c r="H155" s="32" t="str">
        <f t="shared" ca="1" si="31"/>
        <v/>
      </c>
      <c r="I155" s="79" t="str">
        <f t="shared" ca="1" si="23"/>
        <v/>
      </c>
      <c r="K155" s="168" t="e">
        <f t="shared" si="24"/>
        <v>#N/A</v>
      </c>
      <c r="M155" s="168" t="str">
        <f t="shared" si="25"/>
        <v/>
      </c>
    </row>
    <row r="156" spans="1:17">
      <c r="A156" s="168" t="str">
        <f t="shared" ca="1" si="26"/>
        <v/>
      </c>
      <c r="B156" s="4" t="str">
        <f t="shared" ca="1" si="27"/>
        <v/>
      </c>
      <c r="C156" s="1" t="str">
        <f t="shared" ref="C156:C219" ca="1" si="32">IF(ISERROR(B156-$F$8),"",B156-$F$8)</f>
        <v/>
      </c>
      <c r="D156" s="31" t="str">
        <f t="shared" ca="1" si="22"/>
        <v/>
      </c>
      <c r="E156" s="32" t="str">
        <f t="shared" ca="1" si="28"/>
        <v/>
      </c>
      <c r="F156" s="4" t="str">
        <f t="shared" ca="1" si="29"/>
        <v/>
      </c>
      <c r="G156" s="31" t="str">
        <f t="shared" ca="1" si="30"/>
        <v/>
      </c>
      <c r="H156" s="32" t="str">
        <f t="shared" ca="1" si="31"/>
        <v/>
      </c>
      <c r="I156" s="79" t="str">
        <f t="shared" ca="1" si="23"/>
        <v/>
      </c>
      <c r="K156" s="168" t="e">
        <f t="shared" si="24"/>
        <v>#N/A</v>
      </c>
      <c r="M156" s="168" t="str">
        <f t="shared" si="25"/>
        <v/>
      </c>
    </row>
    <row r="157" spans="1:17">
      <c r="A157" s="168" t="str">
        <f t="shared" ca="1" si="26"/>
        <v/>
      </c>
      <c r="B157" s="4" t="str">
        <f t="shared" ca="1" si="27"/>
        <v/>
      </c>
      <c r="C157" s="1" t="str">
        <f t="shared" ca="1" si="32"/>
        <v/>
      </c>
      <c r="D157" s="31" t="str">
        <f t="shared" ca="1" si="22"/>
        <v/>
      </c>
      <c r="E157" s="32" t="str">
        <f t="shared" ca="1" si="28"/>
        <v/>
      </c>
      <c r="F157" s="4" t="str">
        <f t="shared" ca="1" si="29"/>
        <v/>
      </c>
      <c r="G157" s="31" t="str">
        <f t="shared" ca="1" si="30"/>
        <v/>
      </c>
      <c r="H157" s="32" t="str">
        <f t="shared" ca="1" si="31"/>
        <v/>
      </c>
      <c r="I157" s="79" t="str">
        <f t="shared" ca="1" si="23"/>
        <v/>
      </c>
      <c r="K157" s="168" t="e">
        <f t="shared" si="24"/>
        <v>#N/A</v>
      </c>
      <c r="M157" s="168" t="str">
        <f t="shared" si="25"/>
        <v/>
      </c>
    </row>
    <row r="158" spans="1:17">
      <c r="A158" s="168" t="str">
        <f t="shared" ca="1" si="26"/>
        <v/>
      </c>
      <c r="B158" s="4" t="str">
        <f t="shared" ca="1" si="27"/>
        <v/>
      </c>
      <c r="C158" s="1" t="str">
        <f t="shared" ca="1" si="32"/>
        <v/>
      </c>
      <c r="D158" s="31" t="str">
        <f t="shared" ca="1" si="22"/>
        <v/>
      </c>
      <c r="E158" s="32" t="str">
        <f t="shared" ca="1" si="28"/>
        <v/>
      </c>
      <c r="F158" s="4" t="str">
        <f t="shared" ca="1" si="29"/>
        <v/>
      </c>
      <c r="G158" s="31" t="str">
        <f t="shared" ca="1" si="30"/>
        <v/>
      </c>
      <c r="H158" s="32" t="str">
        <f t="shared" ca="1" si="31"/>
        <v/>
      </c>
      <c r="I158" s="79" t="str">
        <f t="shared" ca="1" si="23"/>
        <v/>
      </c>
      <c r="K158" s="168" t="e">
        <f t="shared" si="24"/>
        <v>#N/A</v>
      </c>
      <c r="M158" s="168" t="str">
        <f t="shared" si="25"/>
        <v/>
      </c>
    </row>
    <row r="159" spans="1:17">
      <c r="A159" s="168" t="str">
        <f t="shared" ca="1" si="26"/>
        <v/>
      </c>
      <c r="B159" s="4" t="str">
        <f t="shared" ca="1" si="27"/>
        <v/>
      </c>
      <c r="C159" s="1" t="str">
        <f t="shared" ca="1" si="32"/>
        <v/>
      </c>
      <c r="D159" s="31" t="str">
        <f t="shared" ca="1" si="22"/>
        <v/>
      </c>
      <c r="E159" s="32" t="str">
        <f t="shared" ca="1" si="28"/>
        <v/>
      </c>
      <c r="F159" s="4" t="str">
        <f t="shared" ca="1" si="29"/>
        <v/>
      </c>
      <c r="G159" s="31" t="str">
        <f t="shared" ca="1" si="30"/>
        <v/>
      </c>
      <c r="H159" s="32" t="str">
        <f t="shared" ca="1" si="31"/>
        <v/>
      </c>
      <c r="I159" s="79" t="str">
        <f t="shared" ca="1" si="23"/>
        <v/>
      </c>
      <c r="K159" s="168" t="e">
        <f t="shared" si="24"/>
        <v>#N/A</v>
      </c>
      <c r="M159" s="168" t="str">
        <f t="shared" si="25"/>
        <v/>
      </c>
    </row>
    <row r="160" spans="1:17">
      <c r="A160" s="168" t="str">
        <f t="shared" ca="1" si="26"/>
        <v/>
      </c>
      <c r="B160" s="4" t="str">
        <f t="shared" ca="1" si="27"/>
        <v/>
      </c>
      <c r="C160" s="1" t="str">
        <f t="shared" ca="1" si="32"/>
        <v/>
      </c>
      <c r="D160" s="31" t="str">
        <f t="shared" ca="1" si="22"/>
        <v/>
      </c>
      <c r="E160" s="32" t="str">
        <f t="shared" ca="1" si="28"/>
        <v/>
      </c>
      <c r="F160" s="4" t="str">
        <f t="shared" ca="1" si="29"/>
        <v/>
      </c>
      <c r="G160" s="31" t="str">
        <f t="shared" ca="1" si="30"/>
        <v/>
      </c>
      <c r="H160" s="32" t="str">
        <f t="shared" ca="1" si="31"/>
        <v/>
      </c>
      <c r="I160" s="79" t="str">
        <f t="shared" ca="1" si="23"/>
        <v/>
      </c>
      <c r="K160" s="168" t="e">
        <f t="shared" si="24"/>
        <v>#N/A</v>
      </c>
      <c r="M160" s="168" t="str">
        <f t="shared" si="25"/>
        <v/>
      </c>
    </row>
    <row r="161" spans="1:13">
      <c r="A161" s="168" t="str">
        <f t="shared" ca="1" si="26"/>
        <v/>
      </c>
      <c r="B161" s="4" t="str">
        <f t="shared" ca="1" si="27"/>
        <v/>
      </c>
      <c r="C161" s="1" t="str">
        <f t="shared" ca="1" si="32"/>
        <v/>
      </c>
      <c r="D161" s="31" t="str">
        <f t="shared" ca="1" si="22"/>
        <v/>
      </c>
      <c r="E161" s="32" t="str">
        <f t="shared" ca="1" si="28"/>
        <v/>
      </c>
      <c r="F161" s="4" t="str">
        <f t="shared" ca="1" si="29"/>
        <v/>
      </c>
      <c r="G161" s="31" t="str">
        <f t="shared" ca="1" si="30"/>
        <v/>
      </c>
      <c r="H161" s="32" t="str">
        <f t="shared" ca="1" si="31"/>
        <v/>
      </c>
      <c r="I161" s="79" t="str">
        <f t="shared" ca="1" si="23"/>
        <v/>
      </c>
      <c r="K161" s="168" t="e">
        <f t="shared" si="24"/>
        <v>#N/A</v>
      </c>
      <c r="M161" s="168" t="str">
        <f t="shared" si="25"/>
        <v/>
      </c>
    </row>
    <row r="162" spans="1:13">
      <c r="A162" s="168" t="str">
        <f t="shared" ca="1" si="26"/>
        <v/>
      </c>
      <c r="B162" s="4" t="str">
        <f t="shared" ca="1" si="27"/>
        <v/>
      </c>
      <c r="C162" s="1" t="str">
        <f t="shared" ca="1" si="32"/>
        <v/>
      </c>
      <c r="D162" s="31" t="str">
        <f t="shared" ca="1" si="22"/>
        <v/>
      </c>
      <c r="E162" s="32" t="str">
        <f t="shared" ca="1" si="28"/>
        <v/>
      </c>
      <c r="F162" s="4" t="str">
        <f t="shared" ca="1" si="29"/>
        <v/>
      </c>
      <c r="G162" s="31" t="str">
        <f t="shared" ca="1" si="30"/>
        <v/>
      </c>
      <c r="H162" s="32" t="str">
        <f t="shared" ca="1" si="31"/>
        <v/>
      </c>
      <c r="I162" s="79" t="str">
        <f t="shared" ca="1" si="23"/>
        <v/>
      </c>
      <c r="K162" s="168" t="e">
        <f t="shared" si="24"/>
        <v>#N/A</v>
      </c>
      <c r="M162" s="168" t="str">
        <f t="shared" si="25"/>
        <v/>
      </c>
    </row>
    <row r="163" spans="1:13">
      <c r="A163" s="168" t="str">
        <f t="shared" ca="1" si="26"/>
        <v/>
      </c>
      <c r="B163" s="4" t="str">
        <f t="shared" ca="1" si="27"/>
        <v/>
      </c>
      <c r="C163" s="1" t="str">
        <f t="shared" ca="1" si="32"/>
        <v/>
      </c>
      <c r="D163" s="31" t="str">
        <f t="shared" ca="1" si="22"/>
        <v/>
      </c>
      <c r="E163" s="32" t="str">
        <f t="shared" ca="1" si="28"/>
        <v/>
      </c>
      <c r="F163" s="4" t="str">
        <f t="shared" ca="1" si="29"/>
        <v/>
      </c>
      <c r="G163" s="31" t="str">
        <f t="shared" ca="1" si="30"/>
        <v/>
      </c>
      <c r="H163" s="32" t="str">
        <f t="shared" ca="1" si="31"/>
        <v/>
      </c>
      <c r="I163" s="79" t="str">
        <f t="shared" ca="1" si="23"/>
        <v/>
      </c>
      <c r="K163" s="168" t="e">
        <f t="shared" si="24"/>
        <v>#N/A</v>
      </c>
      <c r="M163" s="168" t="str">
        <f t="shared" si="25"/>
        <v/>
      </c>
    </row>
    <row r="164" spans="1:13">
      <c r="A164" s="168" t="str">
        <f t="shared" ca="1" si="26"/>
        <v/>
      </c>
      <c r="B164" s="4" t="str">
        <f t="shared" ca="1" si="27"/>
        <v/>
      </c>
      <c r="C164" s="1" t="str">
        <f t="shared" ca="1" si="32"/>
        <v/>
      </c>
      <c r="D164" s="31" t="str">
        <f t="shared" ca="1" si="22"/>
        <v/>
      </c>
      <c r="E164" s="32" t="str">
        <f t="shared" ca="1" si="28"/>
        <v/>
      </c>
      <c r="F164" s="4" t="str">
        <f t="shared" ca="1" si="29"/>
        <v/>
      </c>
      <c r="G164" s="31" t="str">
        <f t="shared" ca="1" si="30"/>
        <v/>
      </c>
      <c r="H164" s="32" t="str">
        <f t="shared" ca="1" si="31"/>
        <v/>
      </c>
      <c r="I164" s="79" t="str">
        <f t="shared" ca="1" si="23"/>
        <v/>
      </c>
      <c r="K164" s="168" t="e">
        <f t="shared" si="24"/>
        <v>#N/A</v>
      </c>
      <c r="M164" s="168" t="str">
        <f t="shared" si="25"/>
        <v/>
      </c>
    </row>
    <row r="165" spans="1:13">
      <c r="A165" s="168" t="str">
        <f t="shared" ca="1" si="26"/>
        <v/>
      </c>
      <c r="B165" s="4" t="str">
        <f t="shared" ca="1" si="27"/>
        <v/>
      </c>
      <c r="C165" s="1" t="str">
        <f t="shared" ca="1" si="32"/>
        <v/>
      </c>
      <c r="D165" s="31" t="str">
        <f t="shared" ca="1" si="22"/>
        <v/>
      </c>
      <c r="E165" s="32" t="str">
        <f t="shared" ca="1" si="28"/>
        <v/>
      </c>
      <c r="F165" s="4" t="str">
        <f t="shared" ca="1" si="29"/>
        <v/>
      </c>
      <c r="G165" s="31" t="str">
        <f t="shared" ca="1" si="30"/>
        <v/>
      </c>
      <c r="H165" s="32" t="str">
        <f t="shared" ca="1" si="31"/>
        <v/>
      </c>
      <c r="I165" s="79" t="str">
        <f t="shared" ca="1" si="23"/>
        <v/>
      </c>
      <c r="K165" s="168" t="e">
        <f t="shared" si="24"/>
        <v>#N/A</v>
      </c>
      <c r="M165" s="168" t="str">
        <f t="shared" si="25"/>
        <v/>
      </c>
    </row>
    <row r="166" spans="1:13">
      <c r="A166" s="168" t="str">
        <f t="shared" ca="1" si="26"/>
        <v/>
      </c>
      <c r="B166" s="4" t="str">
        <f t="shared" ca="1" si="27"/>
        <v/>
      </c>
      <c r="C166" s="1" t="str">
        <f t="shared" ca="1" si="32"/>
        <v/>
      </c>
      <c r="D166" s="31" t="str">
        <f t="shared" ca="1" si="22"/>
        <v/>
      </c>
      <c r="E166" s="32" t="str">
        <f t="shared" ca="1" si="28"/>
        <v/>
      </c>
      <c r="F166" s="4" t="str">
        <f t="shared" ca="1" si="29"/>
        <v/>
      </c>
      <c r="G166" s="31" t="str">
        <f t="shared" ca="1" si="30"/>
        <v/>
      </c>
      <c r="H166" s="32" t="str">
        <f t="shared" ca="1" si="31"/>
        <v/>
      </c>
      <c r="I166" s="79" t="str">
        <f t="shared" ca="1" si="23"/>
        <v/>
      </c>
      <c r="K166" s="168" t="e">
        <f t="shared" si="24"/>
        <v>#N/A</v>
      </c>
      <c r="M166" s="168" t="str">
        <f t="shared" si="25"/>
        <v/>
      </c>
    </row>
    <row r="167" spans="1:13">
      <c r="A167" s="168" t="str">
        <f t="shared" ca="1" si="26"/>
        <v/>
      </c>
      <c r="B167" s="4" t="str">
        <f t="shared" ca="1" si="27"/>
        <v/>
      </c>
      <c r="C167" s="1" t="str">
        <f t="shared" ca="1" si="32"/>
        <v/>
      </c>
      <c r="D167" s="31" t="str">
        <f t="shared" ca="1" si="22"/>
        <v/>
      </c>
      <c r="E167" s="32" t="str">
        <f t="shared" ca="1" si="28"/>
        <v/>
      </c>
      <c r="F167" s="4" t="str">
        <f t="shared" ca="1" si="29"/>
        <v/>
      </c>
      <c r="G167" s="31" t="str">
        <f t="shared" ca="1" si="30"/>
        <v/>
      </c>
      <c r="H167" s="32" t="str">
        <f t="shared" ca="1" si="31"/>
        <v/>
      </c>
      <c r="I167" s="79" t="str">
        <f t="shared" ca="1" si="23"/>
        <v/>
      </c>
      <c r="K167" s="168" t="e">
        <f t="shared" si="24"/>
        <v>#N/A</v>
      </c>
      <c r="M167" s="168" t="str">
        <f t="shared" si="25"/>
        <v/>
      </c>
    </row>
    <row r="168" spans="1:13">
      <c r="A168" s="168" t="str">
        <f t="shared" ca="1" si="26"/>
        <v/>
      </c>
      <c r="B168" s="4" t="str">
        <f t="shared" ca="1" si="27"/>
        <v/>
      </c>
      <c r="C168" s="1" t="str">
        <f t="shared" ca="1" si="32"/>
        <v/>
      </c>
      <c r="D168" s="31" t="str">
        <f t="shared" ca="1" si="22"/>
        <v/>
      </c>
      <c r="E168" s="32" t="str">
        <f t="shared" ca="1" si="28"/>
        <v/>
      </c>
      <c r="F168" s="4" t="str">
        <f t="shared" ca="1" si="29"/>
        <v/>
      </c>
      <c r="G168" s="31" t="str">
        <f t="shared" ca="1" si="30"/>
        <v/>
      </c>
      <c r="H168" s="32" t="str">
        <f t="shared" ca="1" si="31"/>
        <v/>
      </c>
      <c r="I168" s="79" t="str">
        <f t="shared" ca="1" si="23"/>
        <v/>
      </c>
      <c r="K168" s="168" t="e">
        <f t="shared" si="24"/>
        <v>#N/A</v>
      </c>
      <c r="M168" s="168" t="str">
        <f t="shared" si="25"/>
        <v/>
      </c>
    </row>
    <row r="169" spans="1:13">
      <c r="A169" s="168" t="str">
        <f t="shared" ca="1" si="26"/>
        <v/>
      </c>
      <c r="B169" s="4" t="str">
        <f t="shared" ca="1" si="27"/>
        <v/>
      </c>
      <c r="C169" s="1" t="str">
        <f t="shared" ca="1" si="32"/>
        <v/>
      </c>
      <c r="D169" s="31" t="str">
        <f t="shared" ca="1" si="22"/>
        <v/>
      </c>
      <c r="E169" s="32" t="str">
        <f t="shared" ca="1" si="28"/>
        <v/>
      </c>
      <c r="F169" s="4" t="str">
        <f t="shared" ca="1" si="29"/>
        <v/>
      </c>
      <c r="G169" s="31" t="str">
        <f t="shared" ca="1" si="30"/>
        <v/>
      </c>
      <c r="H169" s="32" t="str">
        <f t="shared" ca="1" si="31"/>
        <v/>
      </c>
      <c r="I169" s="79" t="str">
        <f t="shared" ca="1" si="23"/>
        <v/>
      </c>
      <c r="K169" s="168" t="e">
        <f t="shared" si="24"/>
        <v>#N/A</v>
      </c>
      <c r="M169" s="168" t="str">
        <f t="shared" si="25"/>
        <v/>
      </c>
    </row>
    <row r="170" spans="1:13">
      <c r="A170" s="168" t="str">
        <f t="shared" ca="1" si="26"/>
        <v/>
      </c>
      <c r="B170" s="4" t="str">
        <f t="shared" ca="1" si="27"/>
        <v/>
      </c>
      <c r="C170" s="1" t="str">
        <f t="shared" ca="1" si="32"/>
        <v/>
      </c>
      <c r="D170" s="31" t="str">
        <f t="shared" ca="1" si="22"/>
        <v/>
      </c>
      <c r="E170" s="32" t="str">
        <f t="shared" ca="1" si="28"/>
        <v/>
      </c>
      <c r="F170" s="4" t="str">
        <f t="shared" ca="1" si="29"/>
        <v/>
      </c>
      <c r="G170" s="31" t="str">
        <f t="shared" ca="1" si="30"/>
        <v/>
      </c>
      <c r="H170" s="32" t="str">
        <f t="shared" ca="1" si="31"/>
        <v/>
      </c>
      <c r="I170" s="79" t="str">
        <f t="shared" ca="1" si="23"/>
        <v/>
      </c>
      <c r="K170" s="168" t="e">
        <f t="shared" si="24"/>
        <v>#N/A</v>
      </c>
      <c r="M170" s="168" t="str">
        <f t="shared" si="25"/>
        <v/>
      </c>
    </row>
    <row r="171" spans="1:13">
      <c r="A171" s="168" t="str">
        <f t="shared" ca="1" si="26"/>
        <v/>
      </c>
      <c r="B171" s="4" t="str">
        <f t="shared" ca="1" si="27"/>
        <v/>
      </c>
      <c r="C171" s="1" t="str">
        <f t="shared" ca="1" si="32"/>
        <v/>
      </c>
      <c r="D171" s="31" t="str">
        <f t="shared" ca="1" si="22"/>
        <v/>
      </c>
      <c r="E171" s="32" t="str">
        <f t="shared" ca="1" si="28"/>
        <v/>
      </c>
      <c r="F171" s="4" t="str">
        <f t="shared" ca="1" si="29"/>
        <v/>
      </c>
      <c r="G171" s="31" t="str">
        <f t="shared" ca="1" si="30"/>
        <v/>
      </c>
      <c r="H171" s="32" t="str">
        <f t="shared" ca="1" si="31"/>
        <v/>
      </c>
      <c r="I171" s="79" t="str">
        <f t="shared" ca="1" si="23"/>
        <v/>
      </c>
      <c r="K171" s="168" t="e">
        <f t="shared" si="24"/>
        <v>#N/A</v>
      </c>
      <c r="M171" s="168" t="str">
        <f t="shared" si="25"/>
        <v/>
      </c>
    </row>
    <row r="172" spans="1:13">
      <c r="A172" s="168" t="str">
        <f t="shared" ca="1" si="26"/>
        <v/>
      </c>
      <c r="B172" s="4" t="str">
        <f t="shared" ca="1" si="27"/>
        <v/>
      </c>
      <c r="C172" s="1" t="str">
        <f t="shared" ca="1" si="32"/>
        <v/>
      </c>
      <c r="D172" s="31" t="str">
        <f t="shared" ca="1" si="22"/>
        <v/>
      </c>
      <c r="E172" s="32" t="str">
        <f t="shared" ca="1" si="28"/>
        <v/>
      </c>
      <c r="F172" s="4" t="str">
        <f t="shared" ca="1" si="29"/>
        <v/>
      </c>
      <c r="G172" s="31" t="str">
        <f t="shared" ca="1" si="30"/>
        <v/>
      </c>
      <c r="H172" s="32" t="str">
        <f t="shared" ca="1" si="31"/>
        <v/>
      </c>
      <c r="I172" s="79" t="str">
        <f t="shared" ca="1" si="23"/>
        <v/>
      </c>
      <c r="K172" s="168" t="e">
        <f t="shared" si="24"/>
        <v>#N/A</v>
      </c>
      <c r="M172" s="168" t="str">
        <f t="shared" si="25"/>
        <v/>
      </c>
    </row>
    <row r="173" spans="1:13">
      <c r="A173" s="168" t="str">
        <f t="shared" ca="1" si="26"/>
        <v/>
      </c>
      <c r="B173" s="4" t="str">
        <f t="shared" ca="1" si="27"/>
        <v/>
      </c>
      <c r="C173" s="1" t="str">
        <f t="shared" ca="1" si="32"/>
        <v/>
      </c>
      <c r="D173" s="31" t="str">
        <f t="shared" ca="1" si="22"/>
        <v/>
      </c>
      <c r="E173" s="32" t="str">
        <f t="shared" ca="1" si="28"/>
        <v/>
      </c>
      <c r="F173" s="4" t="str">
        <f t="shared" ca="1" si="29"/>
        <v/>
      </c>
      <c r="G173" s="31" t="str">
        <f t="shared" ca="1" si="30"/>
        <v/>
      </c>
      <c r="H173" s="32" t="str">
        <f t="shared" ca="1" si="31"/>
        <v/>
      </c>
      <c r="I173" s="79" t="str">
        <f t="shared" ca="1" si="23"/>
        <v/>
      </c>
      <c r="K173" s="168" t="e">
        <f t="shared" si="24"/>
        <v>#N/A</v>
      </c>
      <c r="M173" s="168" t="str">
        <f t="shared" si="25"/>
        <v/>
      </c>
    </row>
    <row r="174" spans="1:13">
      <c r="A174" s="168" t="str">
        <f t="shared" ca="1" si="26"/>
        <v/>
      </c>
      <c r="B174" s="4" t="str">
        <f t="shared" ca="1" si="27"/>
        <v/>
      </c>
      <c r="C174" s="1" t="str">
        <f t="shared" ca="1" si="32"/>
        <v/>
      </c>
      <c r="D174" s="31" t="str">
        <f t="shared" ca="1" si="22"/>
        <v/>
      </c>
      <c r="E174" s="32" t="str">
        <f t="shared" ca="1" si="28"/>
        <v/>
      </c>
      <c r="F174" s="4" t="str">
        <f t="shared" ca="1" si="29"/>
        <v/>
      </c>
      <c r="G174" s="31" t="str">
        <f t="shared" ca="1" si="30"/>
        <v/>
      </c>
      <c r="H174" s="32" t="str">
        <f t="shared" ca="1" si="31"/>
        <v/>
      </c>
      <c r="I174" s="79" t="str">
        <f t="shared" ca="1" si="23"/>
        <v/>
      </c>
      <c r="K174" s="168" t="e">
        <f t="shared" si="24"/>
        <v>#N/A</v>
      </c>
      <c r="M174" s="168" t="str">
        <f t="shared" si="25"/>
        <v/>
      </c>
    </row>
    <row r="175" spans="1:13">
      <c r="A175" s="168" t="str">
        <f t="shared" ca="1" si="26"/>
        <v/>
      </c>
      <c r="B175" s="4" t="str">
        <f t="shared" ca="1" si="27"/>
        <v/>
      </c>
      <c r="C175" s="1" t="str">
        <f t="shared" ca="1" si="32"/>
        <v/>
      </c>
      <c r="D175" s="31" t="str">
        <f t="shared" ca="1" si="22"/>
        <v/>
      </c>
      <c r="E175" s="32" t="str">
        <f t="shared" ca="1" si="28"/>
        <v/>
      </c>
      <c r="F175" s="4" t="str">
        <f t="shared" ca="1" si="29"/>
        <v/>
      </c>
      <c r="G175" s="31" t="str">
        <f t="shared" ca="1" si="30"/>
        <v/>
      </c>
      <c r="H175" s="32" t="str">
        <f t="shared" ca="1" si="31"/>
        <v/>
      </c>
      <c r="I175" s="79" t="str">
        <f t="shared" ca="1" si="23"/>
        <v/>
      </c>
      <c r="K175" s="168" t="e">
        <f t="shared" si="24"/>
        <v>#N/A</v>
      </c>
      <c r="M175" s="168" t="str">
        <f t="shared" si="25"/>
        <v/>
      </c>
    </row>
    <row r="176" spans="1:13">
      <c r="A176" s="168" t="str">
        <f t="shared" ca="1" si="26"/>
        <v/>
      </c>
      <c r="B176" s="4" t="str">
        <f t="shared" ca="1" si="27"/>
        <v/>
      </c>
      <c r="C176" s="1" t="str">
        <f t="shared" ca="1" si="32"/>
        <v/>
      </c>
      <c r="D176" s="31" t="str">
        <f t="shared" ca="1" si="22"/>
        <v/>
      </c>
      <c r="E176" s="32" t="str">
        <f t="shared" ca="1" si="28"/>
        <v/>
      </c>
      <c r="F176" s="4" t="str">
        <f t="shared" ca="1" si="29"/>
        <v/>
      </c>
      <c r="G176" s="31" t="str">
        <f t="shared" ca="1" si="30"/>
        <v/>
      </c>
      <c r="H176" s="32" t="str">
        <f t="shared" ca="1" si="31"/>
        <v/>
      </c>
      <c r="I176" s="79" t="str">
        <f t="shared" ca="1" si="23"/>
        <v/>
      </c>
      <c r="K176" s="168" t="e">
        <f t="shared" si="24"/>
        <v>#N/A</v>
      </c>
      <c r="M176" s="168" t="str">
        <f t="shared" si="25"/>
        <v/>
      </c>
    </row>
    <row r="177" spans="1:13">
      <c r="A177" s="168" t="str">
        <f t="shared" ca="1" si="26"/>
        <v/>
      </c>
      <c r="B177" s="4" t="str">
        <f t="shared" ca="1" si="27"/>
        <v/>
      </c>
      <c r="C177" s="1" t="str">
        <f t="shared" ca="1" si="32"/>
        <v/>
      </c>
      <c r="D177" s="31" t="str">
        <f t="shared" ca="1" si="22"/>
        <v/>
      </c>
      <c r="E177" s="32" t="str">
        <f t="shared" ca="1" si="28"/>
        <v/>
      </c>
      <c r="F177" s="4" t="str">
        <f t="shared" ca="1" si="29"/>
        <v/>
      </c>
      <c r="G177" s="31" t="str">
        <f t="shared" ca="1" si="30"/>
        <v/>
      </c>
      <c r="H177" s="32" t="str">
        <f t="shared" ca="1" si="31"/>
        <v/>
      </c>
      <c r="I177" s="79" t="str">
        <f t="shared" ca="1" si="23"/>
        <v/>
      </c>
      <c r="K177" s="168" t="e">
        <f t="shared" si="24"/>
        <v>#N/A</v>
      </c>
      <c r="M177" s="168" t="str">
        <f t="shared" si="25"/>
        <v/>
      </c>
    </row>
    <row r="178" spans="1:13">
      <c r="A178" s="168" t="str">
        <f t="shared" ca="1" si="26"/>
        <v/>
      </c>
      <c r="B178" s="4" t="str">
        <f t="shared" ca="1" si="27"/>
        <v/>
      </c>
      <c r="C178" s="1" t="str">
        <f t="shared" ca="1" si="32"/>
        <v/>
      </c>
      <c r="D178" s="31" t="str">
        <f t="shared" ca="1" si="22"/>
        <v/>
      </c>
      <c r="E178" s="32" t="str">
        <f t="shared" ca="1" si="28"/>
        <v/>
      </c>
      <c r="F178" s="4" t="str">
        <f t="shared" ca="1" si="29"/>
        <v/>
      </c>
      <c r="G178" s="31" t="str">
        <f t="shared" ca="1" si="30"/>
        <v/>
      </c>
      <c r="H178" s="32" t="str">
        <f t="shared" ca="1" si="31"/>
        <v/>
      </c>
      <c r="I178" s="79" t="str">
        <f t="shared" ca="1" si="23"/>
        <v/>
      </c>
      <c r="K178" s="168" t="e">
        <f t="shared" si="24"/>
        <v>#N/A</v>
      </c>
      <c r="M178" s="168" t="str">
        <f t="shared" si="25"/>
        <v/>
      </c>
    </row>
    <row r="179" spans="1:13">
      <c r="A179" s="168" t="str">
        <f t="shared" ca="1" si="26"/>
        <v/>
      </c>
      <c r="B179" s="4" t="str">
        <f t="shared" ca="1" si="27"/>
        <v/>
      </c>
      <c r="C179" s="1" t="str">
        <f t="shared" ca="1" si="32"/>
        <v/>
      </c>
      <c r="D179" s="31" t="str">
        <f t="shared" ca="1" si="22"/>
        <v/>
      </c>
      <c r="E179" s="32" t="str">
        <f t="shared" ca="1" si="28"/>
        <v/>
      </c>
      <c r="F179" s="4" t="str">
        <f t="shared" ca="1" si="29"/>
        <v/>
      </c>
      <c r="G179" s="31" t="str">
        <f t="shared" ca="1" si="30"/>
        <v/>
      </c>
      <c r="H179" s="32" t="str">
        <f t="shared" ca="1" si="31"/>
        <v/>
      </c>
      <c r="I179" s="79" t="str">
        <f t="shared" ca="1" si="23"/>
        <v/>
      </c>
      <c r="K179" s="168" t="e">
        <f t="shared" si="24"/>
        <v>#N/A</v>
      </c>
      <c r="M179" s="168" t="str">
        <f t="shared" si="25"/>
        <v/>
      </c>
    </row>
    <row r="180" spans="1:13">
      <c r="A180" s="168" t="str">
        <f t="shared" ca="1" si="26"/>
        <v/>
      </c>
      <c r="B180" s="4" t="str">
        <f t="shared" ca="1" si="27"/>
        <v/>
      </c>
      <c r="C180" s="1" t="str">
        <f t="shared" ca="1" si="32"/>
        <v/>
      </c>
      <c r="D180" s="31" t="str">
        <f t="shared" ca="1" si="22"/>
        <v/>
      </c>
      <c r="E180" s="32" t="str">
        <f t="shared" ca="1" si="28"/>
        <v/>
      </c>
      <c r="F180" s="4" t="str">
        <f t="shared" ca="1" si="29"/>
        <v/>
      </c>
      <c r="G180" s="31" t="str">
        <f t="shared" ca="1" si="30"/>
        <v/>
      </c>
      <c r="H180" s="32" t="str">
        <f t="shared" ca="1" si="31"/>
        <v/>
      </c>
      <c r="I180" s="79" t="str">
        <f t="shared" ca="1" si="23"/>
        <v/>
      </c>
      <c r="K180" s="168" t="e">
        <f t="shared" si="24"/>
        <v>#N/A</v>
      </c>
      <c r="M180" s="168" t="str">
        <f t="shared" si="25"/>
        <v/>
      </c>
    </row>
    <row r="181" spans="1:13">
      <c r="A181" s="168" t="str">
        <f t="shared" ca="1" si="26"/>
        <v/>
      </c>
      <c r="B181" s="4" t="str">
        <f t="shared" ca="1" si="27"/>
        <v/>
      </c>
      <c r="C181" s="1" t="str">
        <f t="shared" ca="1" si="32"/>
        <v/>
      </c>
      <c r="D181" s="31" t="str">
        <f t="shared" ca="1" si="22"/>
        <v/>
      </c>
      <c r="E181" s="32" t="str">
        <f t="shared" ca="1" si="28"/>
        <v/>
      </c>
      <c r="F181" s="4" t="str">
        <f t="shared" ca="1" si="29"/>
        <v/>
      </c>
      <c r="G181" s="31" t="str">
        <f t="shared" ca="1" si="30"/>
        <v/>
      </c>
      <c r="H181" s="32" t="str">
        <f t="shared" ca="1" si="31"/>
        <v/>
      </c>
      <c r="I181" s="79" t="str">
        <f t="shared" ca="1" si="23"/>
        <v/>
      </c>
      <c r="K181" s="168" t="e">
        <f t="shared" si="24"/>
        <v>#N/A</v>
      </c>
      <c r="M181" s="168" t="str">
        <f t="shared" si="25"/>
        <v/>
      </c>
    </row>
    <row r="182" spans="1:13">
      <c r="A182" s="168" t="str">
        <f t="shared" ca="1" si="26"/>
        <v/>
      </c>
      <c r="B182" s="4" t="str">
        <f t="shared" ca="1" si="27"/>
        <v/>
      </c>
      <c r="C182" s="1" t="str">
        <f t="shared" ca="1" si="32"/>
        <v/>
      </c>
      <c r="D182" s="31" t="str">
        <f t="shared" ca="1" si="22"/>
        <v/>
      </c>
      <c r="E182" s="32" t="str">
        <f t="shared" ca="1" si="28"/>
        <v/>
      </c>
      <c r="F182" s="4" t="str">
        <f t="shared" ca="1" si="29"/>
        <v/>
      </c>
      <c r="G182" s="31" t="str">
        <f t="shared" ca="1" si="30"/>
        <v/>
      </c>
      <c r="H182" s="32" t="str">
        <f t="shared" ca="1" si="31"/>
        <v/>
      </c>
      <c r="I182" s="79" t="str">
        <f t="shared" ca="1" si="23"/>
        <v/>
      </c>
      <c r="K182" s="168" t="e">
        <f t="shared" si="24"/>
        <v>#N/A</v>
      </c>
      <c r="M182" s="168" t="str">
        <f t="shared" si="25"/>
        <v/>
      </c>
    </row>
    <row r="183" spans="1:13">
      <c r="A183" s="168" t="str">
        <f t="shared" ca="1" si="26"/>
        <v/>
      </c>
      <c r="B183" s="4" t="str">
        <f t="shared" ca="1" si="27"/>
        <v/>
      </c>
      <c r="C183" s="1" t="str">
        <f t="shared" ca="1" si="32"/>
        <v/>
      </c>
      <c r="D183" s="31" t="str">
        <f t="shared" ref="D183:D246" ca="1" si="33">IF(ISERROR(B183-2),"", -1*(C183-$C$14)*10^-4*$B$8*$B$5)</f>
        <v/>
      </c>
      <c r="E183" s="32" t="str">
        <f t="shared" ca="1" si="28"/>
        <v/>
      </c>
      <c r="F183" s="4" t="str">
        <f t="shared" ca="1" si="29"/>
        <v/>
      </c>
      <c r="G183" s="31" t="str">
        <f t="shared" ca="1" si="30"/>
        <v/>
      </c>
      <c r="H183" s="32" t="str">
        <f t="shared" ca="1" si="31"/>
        <v/>
      </c>
      <c r="I183" s="79" t="str">
        <f t="shared" ref="I183:I246" ca="1" si="34">IF(ISERROR(F183-2),"",(D183+E183)*$B$9-G183-H183)</f>
        <v/>
      </c>
      <c r="K183" s="168" t="e">
        <f t="shared" si="24"/>
        <v>#N/A</v>
      </c>
      <c r="M183" s="168" t="str">
        <f t="shared" si="25"/>
        <v/>
      </c>
    </row>
    <row r="184" spans="1:13">
      <c r="A184" s="168" t="str">
        <f t="shared" ca="1" si="26"/>
        <v/>
      </c>
      <c r="B184" s="4" t="str">
        <f t="shared" ca="1" si="27"/>
        <v/>
      </c>
      <c r="C184" s="1" t="str">
        <f t="shared" ca="1" si="32"/>
        <v/>
      </c>
      <c r="D184" s="31" t="str">
        <f t="shared" ca="1" si="33"/>
        <v/>
      </c>
      <c r="E184" s="32" t="str">
        <f t="shared" ca="1" si="28"/>
        <v/>
      </c>
      <c r="F184" s="4" t="str">
        <f t="shared" ca="1" si="29"/>
        <v/>
      </c>
      <c r="G184" s="31" t="str">
        <f t="shared" ca="1" si="30"/>
        <v/>
      </c>
      <c r="H184" s="32" t="str">
        <f t="shared" ca="1" si="31"/>
        <v/>
      </c>
      <c r="I184" s="79" t="str">
        <f t="shared" ca="1" si="34"/>
        <v/>
      </c>
      <c r="K184" s="168" t="e">
        <f t="shared" si="24"/>
        <v>#N/A</v>
      </c>
      <c r="M184" s="168" t="str">
        <f t="shared" si="25"/>
        <v/>
      </c>
    </row>
    <row r="185" spans="1:13">
      <c r="A185" s="168" t="str">
        <f t="shared" ca="1" si="26"/>
        <v/>
      </c>
      <c r="B185" s="4" t="str">
        <f t="shared" ca="1" si="27"/>
        <v/>
      </c>
      <c r="C185" s="1" t="str">
        <f t="shared" ca="1" si="32"/>
        <v/>
      </c>
      <c r="D185" s="31" t="str">
        <f t="shared" ca="1" si="33"/>
        <v/>
      </c>
      <c r="E185" s="32" t="str">
        <f t="shared" ca="1" si="28"/>
        <v/>
      </c>
      <c r="F185" s="4" t="str">
        <f t="shared" ca="1" si="29"/>
        <v/>
      </c>
      <c r="G185" s="31" t="str">
        <f t="shared" ca="1" si="30"/>
        <v/>
      </c>
      <c r="H185" s="32" t="str">
        <f t="shared" ca="1" si="31"/>
        <v/>
      </c>
      <c r="I185" s="79" t="str">
        <f t="shared" ca="1" si="34"/>
        <v/>
      </c>
      <c r="K185" s="168" t="e">
        <f t="shared" si="24"/>
        <v>#N/A</v>
      </c>
      <c r="M185" s="168" t="str">
        <f t="shared" si="25"/>
        <v/>
      </c>
    </row>
    <row r="186" spans="1:13">
      <c r="A186" s="168" t="str">
        <f t="shared" ca="1" si="26"/>
        <v/>
      </c>
      <c r="B186" s="4" t="str">
        <f t="shared" ca="1" si="27"/>
        <v/>
      </c>
      <c r="C186" s="1" t="str">
        <f t="shared" ca="1" si="32"/>
        <v/>
      </c>
      <c r="D186" s="31" t="str">
        <f t="shared" ca="1" si="33"/>
        <v/>
      </c>
      <c r="E186" s="32" t="str">
        <f t="shared" ca="1" si="28"/>
        <v/>
      </c>
      <c r="F186" s="4" t="str">
        <f t="shared" ca="1" si="29"/>
        <v/>
      </c>
      <c r="G186" s="31" t="str">
        <f t="shared" ca="1" si="30"/>
        <v/>
      </c>
      <c r="H186" s="32" t="str">
        <f t="shared" ca="1" si="31"/>
        <v/>
      </c>
      <c r="I186" s="79" t="str">
        <f t="shared" ca="1" si="34"/>
        <v/>
      </c>
      <c r="K186" s="168" t="e">
        <f t="shared" si="24"/>
        <v>#N/A</v>
      </c>
      <c r="M186" s="168" t="str">
        <f t="shared" si="25"/>
        <v/>
      </c>
    </row>
    <row r="187" spans="1:13">
      <c r="A187" s="168" t="str">
        <f t="shared" ca="1" si="26"/>
        <v/>
      </c>
      <c r="B187" s="4" t="str">
        <f t="shared" ca="1" si="27"/>
        <v/>
      </c>
      <c r="C187" s="1" t="str">
        <f t="shared" ca="1" si="32"/>
        <v/>
      </c>
      <c r="D187" s="31" t="str">
        <f t="shared" ca="1" si="33"/>
        <v/>
      </c>
      <c r="E187" s="32" t="str">
        <f t="shared" ca="1" si="28"/>
        <v/>
      </c>
      <c r="F187" s="4" t="str">
        <f t="shared" ca="1" si="29"/>
        <v/>
      </c>
      <c r="G187" s="31" t="str">
        <f t="shared" ca="1" si="30"/>
        <v/>
      </c>
      <c r="H187" s="32" t="str">
        <f t="shared" ca="1" si="31"/>
        <v/>
      </c>
      <c r="I187" s="79" t="str">
        <f t="shared" ca="1" si="34"/>
        <v/>
      </c>
      <c r="K187" s="168" t="e">
        <f t="shared" si="24"/>
        <v>#N/A</v>
      </c>
      <c r="M187" s="168" t="str">
        <f t="shared" si="25"/>
        <v/>
      </c>
    </row>
    <row r="188" spans="1:13">
      <c r="A188" s="168" t="str">
        <f t="shared" ca="1" si="26"/>
        <v/>
      </c>
      <c r="B188" s="4" t="str">
        <f t="shared" ca="1" si="27"/>
        <v/>
      </c>
      <c r="C188" s="1" t="str">
        <f t="shared" ca="1" si="32"/>
        <v/>
      </c>
      <c r="D188" s="31" t="str">
        <f t="shared" ca="1" si="33"/>
        <v/>
      </c>
      <c r="E188" s="32" t="str">
        <f t="shared" ca="1" si="28"/>
        <v/>
      </c>
      <c r="F188" s="4" t="str">
        <f t="shared" ca="1" si="29"/>
        <v/>
      </c>
      <c r="G188" s="31" t="str">
        <f t="shared" ca="1" si="30"/>
        <v/>
      </c>
      <c r="H188" s="32" t="str">
        <f t="shared" ca="1" si="31"/>
        <v/>
      </c>
      <c r="I188" s="79" t="str">
        <f t="shared" ca="1" si="34"/>
        <v/>
      </c>
      <c r="K188" s="168" t="e">
        <f t="shared" si="24"/>
        <v>#N/A</v>
      </c>
      <c r="M188" s="168" t="str">
        <f t="shared" si="25"/>
        <v/>
      </c>
    </row>
    <row r="189" spans="1:13">
      <c r="A189" s="168" t="str">
        <f t="shared" ca="1" si="26"/>
        <v/>
      </c>
      <c r="B189" s="4" t="str">
        <f t="shared" ca="1" si="27"/>
        <v/>
      </c>
      <c r="C189" s="1" t="str">
        <f t="shared" ca="1" si="32"/>
        <v/>
      </c>
      <c r="D189" s="31" t="str">
        <f t="shared" ca="1" si="33"/>
        <v/>
      </c>
      <c r="E189" s="32" t="str">
        <f t="shared" ca="1" si="28"/>
        <v/>
      </c>
      <c r="F189" s="4" t="str">
        <f t="shared" ca="1" si="29"/>
        <v/>
      </c>
      <c r="G189" s="31" t="str">
        <f t="shared" ca="1" si="30"/>
        <v/>
      </c>
      <c r="H189" s="32" t="str">
        <f t="shared" ca="1" si="31"/>
        <v/>
      </c>
      <c r="I189" s="79" t="str">
        <f t="shared" ca="1" si="34"/>
        <v/>
      </c>
      <c r="K189" s="168" t="e">
        <f t="shared" si="24"/>
        <v>#N/A</v>
      </c>
      <c r="M189" s="168" t="str">
        <f t="shared" si="25"/>
        <v/>
      </c>
    </row>
    <row r="190" spans="1:13">
      <c r="A190" s="168" t="str">
        <f t="shared" ca="1" si="26"/>
        <v/>
      </c>
      <c r="B190" s="4" t="str">
        <f t="shared" ca="1" si="27"/>
        <v/>
      </c>
      <c r="C190" s="1" t="str">
        <f t="shared" ca="1" si="32"/>
        <v/>
      </c>
      <c r="D190" s="31" t="str">
        <f t="shared" ca="1" si="33"/>
        <v/>
      </c>
      <c r="E190" s="32" t="str">
        <f t="shared" ca="1" si="28"/>
        <v/>
      </c>
      <c r="F190" s="4" t="str">
        <f t="shared" ca="1" si="29"/>
        <v/>
      </c>
      <c r="G190" s="31" t="str">
        <f t="shared" ca="1" si="30"/>
        <v/>
      </c>
      <c r="H190" s="32" t="str">
        <f t="shared" ca="1" si="31"/>
        <v/>
      </c>
      <c r="I190" s="79" t="str">
        <f t="shared" ca="1" si="34"/>
        <v/>
      </c>
      <c r="K190" s="168" t="e">
        <f t="shared" si="24"/>
        <v>#N/A</v>
      </c>
      <c r="M190" s="168" t="str">
        <f t="shared" si="25"/>
        <v/>
      </c>
    </row>
    <row r="191" spans="1:13">
      <c r="A191" s="168" t="str">
        <f t="shared" ca="1" si="26"/>
        <v/>
      </c>
      <c r="B191" s="4" t="str">
        <f t="shared" ca="1" si="27"/>
        <v/>
      </c>
      <c r="C191" s="1" t="str">
        <f t="shared" ca="1" si="32"/>
        <v/>
      </c>
      <c r="D191" s="31" t="str">
        <f t="shared" ca="1" si="33"/>
        <v/>
      </c>
      <c r="E191" s="32" t="str">
        <f t="shared" ca="1" si="28"/>
        <v/>
      </c>
      <c r="F191" s="4" t="str">
        <f t="shared" ca="1" si="29"/>
        <v/>
      </c>
      <c r="G191" s="31" t="str">
        <f t="shared" ca="1" si="30"/>
        <v/>
      </c>
      <c r="H191" s="32" t="str">
        <f t="shared" ca="1" si="31"/>
        <v/>
      </c>
      <c r="I191" s="79" t="str">
        <f t="shared" ca="1" si="34"/>
        <v/>
      </c>
      <c r="K191" s="168" t="e">
        <f t="shared" si="24"/>
        <v>#N/A</v>
      </c>
      <c r="M191" s="168" t="str">
        <f t="shared" si="25"/>
        <v/>
      </c>
    </row>
    <row r="192" spans="1:13">
      <c r="A192" s="168" t="str">
        <f t="shared" ca="1" si="26"/>
        <v/>
      </c>
      <c r="B192" s="4" t="str">
        <f t="shared" ca="1" si="27"/>
        <v/>
      </c>
      <c r="C192" s="1" t="str">
        <f t="shared" ca="1" si="32"/>
        <v/>
      </c>
      <c r="D192" s="31" t="str">
        <f t="shared" ca="1" si="33"/>
        <v/>
      </c>
      <c r="E192" s="32" t="str">
        <f t="shared" ca="1" si="28"/>
        <v/>
      </c>
      <c r="F192" s="4" t="str">
        <f t="shared" ca="1" si="29"/>
        <v/>
      </c>
      <c r="G192" s="31" t="str">
        <f t="shared" ca="1" si="30"/>
        <v/>
      </c>
      <c r="H192" s="32" t="str">
        <f t="shared" ca="1" si="31"/>
        <v/>
      </c>
      <c r="I192" s="79" t="str">
        <f t="shared" ca="1" si="34"/>
        <v/>
      </c>
      <c r="K192" s="168" t="e">
        <f t="shared" si="24"/>
        <v>#N/A</v>
      </c>
      <c r="M192" s="168" t="str">
        <f t="shared" si="25"/>
        <v/>
      </c>
    </row>
    <row r="193" spans="1:13">
      <c r="A193" s="168" t="str">
        <f t="shared" ca="1" si="26"/>
        <v/>
      </c>
      <c r="B193" s="4" t="str">
        <f t="shared" ca="1" si="27"/>
        <v/>
      </c>
      <c r="C193" s="1" t="str">
        <f t="shared" ca="1" si="32"/>
        <v/>
      </c>
      <c r="D193" s="31" t="str">
        <f t="shared" ca="1" si="33"/>
        <v/>
      </c>
      <c r="E193" s="32" t="str">
        <f t="shared" ca="1" si="28"/>
        <v/>
      </c>
      <c r="F193" s="4" t="str">
        <f t="shared" ca="1" si="29"/>
        <v/>
      </c>
      <c r="G193" s="31" t="str">
        <f t="shared" ca="1" si="30"/>
        <v/>
      </c>
      <c r="H193" s="32" t="str">
        <f t="shared" ca="1" si="31"/>
        <v/>
      </c>
      <c r="I193" s="79" t="str">
        <f t="shared" ca="1" si="34"/>
        <v/>
      </c>
      <c r="K193" s="168" t="e">
        <f t="shared" si="24"/>
        <v>#N/A</v>
      </c>
      <c r="M193" s="168" t="str">
        <f t="shared" si="25"/>
        <v/>
      </c>
    </row>
    <row r="194" spans="1:13">
      <c r="A194" s="168" t="str">
        <f t="shared" ca="1" si="26"/>
        <v/>
      </c>
      <c r="B194" s="4" t="str">
        <f t="shared" ca="1" si="27"/>
        <v/>
      </c>
      <c r="C194" s="1" t="str">
        <f t="shared" ca="1" si="32"/>
        <v/>
      </c>
      <c r="D194" s="31" t="str">
        <f t="shared" ca="1" si="33"/>
        <v/>
      </c>
      <c r="E194" s="32" t="str">
        <f t="shared" ca="1" si="28"/>
        <v/>
      </c>
      <c r="F194" s="4" t="str">
        <f t="shared" ca="1" si="29"/>
        <v/>
      </c>
      <c r="G194" s="31" t="str">
        <f t="shared" ca="1" si="30"/>
        <v/>
      </c>
      <c r="H194" s="32" t="str">
        <f t="shared" ca="1" si="31"/>
        <v/>
      </c>
      <c r="I194" s="79" t="str">
        <f t="shared" ca="1" si="34"/>
        <v/>
      </c>
      <c r="K194" s="168" t="e">
        <f t="shared" si="24"/>
        <v>#N/A</v>
      </c>
      <c r="M194" s="168" t="str">
        <f t="shared" si="25"/>
        <v/>
      </c>
    </row>
    <row r="195" spans="1:13">
      <c r="A195" s="168" t="str">
        <f t="shared" ca="1" si="26"/>
        <v/>
      </c>
      <c r="B195" s="4" t="str">
        <f t="shared" ca="1" si="27"/>
        <v/>
      </c>
      <c r="C195" s="1" t="str">
        <f t="shared" ca="1" si="32"/>
        <v/>
      </c>
      <c r="D195" s="31" t="str">
        <f t="shared" ca="1" si="33"/>
        <v/>
      </c>
      <c r="E195" s="32" t="str">
        <f t="shared" ca="1" si="28"/>
        <v/>
      </c>
      <c r="F195" s="4" t="str">
        <f t="shared" ca="1" si="29"/>
        <v/>
      </c>
      <c r="G195" s="31" t="str">
        <f t="shared" ca="1" si="30"/>
        <v/>
      </c>
      <c r="H195" s="32" t="str">
        <f t="shared" ca="1" si="31"/>
        <v/>
      </c>
      <c r="I195" s="79" t="str">
        <f t="shared" ca="1" si="34"/>
        <v/>
      </c>
      <c r="K195" s="168" t="e">
        <f t="shared" ref="K195:K258" si="35">VLOOKUP(O195,Q:Q,1)</f>
        <v>#N/A</v>
      </c>
      <c r="M195" s="168" t="str">
        <f t="shared" si="25"/>
        <v/>
      </c>
    </row>
    <row r="196" spans="1:13">
      <c r="A196" s="168" t="str">
        <f t="shared" ca="1" si="26"/>
        <v/>
      </c>
      <c r="B196" s="4" t="str">
        <f t="shared" ca="1" si="27"/>
        <v/>
      </c>
      <c r="C196" s="1" t="str">
        <f t="shared" ca="1" si="32"/>
        <v/>
      </c>
      <c r="D196" s="31" t="str">
        <f t="shared" ca="1" si="33"/>
        <v/>
      </c>
      <c r="E196" s="32" t="str">
        <f t="shared" ca="1" si="28"/>
        <v/>
      </c>
      <c r="F196" s="4" t="str">
        <f t="shared" ca="1" si="29"/>
        <v/>
      </c>
      <c r="G196" s="31" t="str">
        <f t="shared" ca="1" si="30"/>
        <v/>
      </c>
      <c r="H196" s="32" t="str">
        <f t="shared" ca="1" si="31"/>
        <v/>
      </c>
      <c r="I196" s="79" t="str">
        <f t="shared" ca="1" si="34"/>
        <v/>
      </c>
      <c r="K196" s="168" t="e">
        <f t="shared" si="35"/>
        <v>#N/A</v>
      </c>
      <c r="M196" s="168" t="str">
        <f t="shared" si="25"/>
        <v/>
      </c>
    </row>
    <row r="197" spans="1:13">
      <c r="A197" s="168" t="str">
        <f t="shared" ca="1" si="26"/>
        <v/>
      </c>
      <c r="B197" s="4" t="str">
        <f t="shared" ca="1" si="27"/>
        <v/>
      </c>
      <c r="C197" s="1" t="str">
        <f t="shared" ca="1" si="32"/>
        <v/>
      </c>
      <c r="D197" s="31" t="str">
        <f t="shared" ca="1" si="33"/>
        <v/>
      </c>
      <c r="E197" s="32" t="str">
        <f t="shared" ca="1" si="28"/>
        <v/>
      </c>
      <c r="F197" s="4" t="str">
        <f t="shared" ca="1" si="29"/>
        <v/>
      </c>
      <c r="G197" s="31" t="str">
        <f t="shared" ca="1" si="30"/>
        <v/>
      </c>
      <c r="H197" s="32" t="str">
        <f t="shared" ca="1" si="31"/>
        <v/>
      </c>
      <c r="I197" s="79" t="str">
        <f t="shared" ca="1" si="34"/>
        <v/>
      </c>
      <c r="K197" s="168" t="e">
        <f t="shared" si="35"/>
        <v>#N/A</v>
      </c>
      <c r="M197" s="168" t="str">
        <f t="shared" ref="M197:M260" si="36">IF(L197&gt;$A$14,L197,"")</f>
        <v/>
      </c>
    </row>
    <row r="198" spans="1:13">
      <c r="A198" s="168" t="str">
        <f t="shared" ca="1" si="26"/>
        <v/>
      </c>
      <c r="B198" s="4" t="str">
        <f t="shared" ca="1" si="27"/>
        <v/>
      </c>
      <c r="C198" s="1" t="str">
        <f t="shared" ca="1" si="32"/>
        <v/>
      </c>
      <c r="D198" s="31" t="str">
        <f t="shared" ca="1" si="33"/>
        <v/>
      </c>
      <c r="E198" s="32" t="str">
        <f t="shared" ca="1" si="28"/>
        <v/>
      </c>
      <c r="F198" s="4" t="str">
        <f t="shared" ca="1" si="29"/>
        <v/>
      </c>
      <c r="G198" s="31" t="str">
        <f t="shared" ca="1" si="30"/>
        <v/>
      </c>
      <c r="H198" s="32" t="str">
        <f t="shared" ca="1" si="31"/>
        <v/>
      </c>
      <c r="I198" s="79" t="str">
        <f t="shared" ca="1" si="34"/>
        <v/>
      </c>
      <c r="K198" s="168" t="e">
        <f t="shared" si="35"/>
        <v>#N/A</v>
      </c>
      <c r="M198" s="168" t="str">
        <f t="shared" si="36"/>
        <v/>
      </c>
    </row>
    <row r="199" spans="1:13">
      <c r="A199" s="168" t="str">
        <f t="shared" ca="1" si="26"/>
        <v/>
      </c>
      <c r="B199" s="4" t="str">
        <f t="shared" ca="1" si="27"/>
        <v/>
      </c>
      <c r="C199" s="1" t="str">
        <f t="shared" ca="1" si="32"/>
        <v/>
      </c>
      <c r="D199" s="31" t="str">
        <f t="shared" ca="1" si="33"/>
        <v/>
      </c>
      <c r="E199" s="32" t="str">
        <f t="shared" ca="1" si="28"/>
        <v/>
      </c>
      <c r="F199" s="4" t="str">
        <f t="shared" ca="1" si="29"/>
        <v/>
      </c>
      <c r="G199" s="31" t="str">
        <f t="shared" ca="1" si="30"/>
        <v/>
      </c>
      <c r="H199" s="32" t="str">
        <f t="shared" ca="1" si="31"/>
        <v/>
      </c>
      <c r="I199" s="79" t="str">
        <f t="shared" ca="1" si="34"/>
        <v/>
      </c>
      <c r="K199" s="168" t="e">
        <f t="shared" si="35"/>
        <v>#N/A</v>
      </c>
      <c r="M199" s="168" t="str">
        <f t="shared" si="36"/>
        <v/>
      </c>
    </row>
    <row r="200" spans="1:13">
      <c r="A200" s="168" t="str">
        <f t="shared" ca="1" si="26"/>
        <v/>
      </c>
      <c r="B200" s="4" t="str">
        <f t="shared" ca="1" si="27"/>
        <v/>
      </c>
      <c r="C200" s="1" t="str">
        <f t="shared" ca="1" si="32"/>
        <v/>
      </c>
      <c r="D200" s="31" t="str">
        <f t="shared" ca="1" si="33"/>
        <v/>
      </c>
      <c r="E200" s="32" t="str">
        <f t="shared" ca="1" si="28"/>
        <v/>
      </c>
      <c r="F200" s="4" t="str">
        <f t="shared" ca="1" si="29"/>
        <v/>
      </c>
      <c r="G200" s="31" t="str">
        <f t="shared" ca="1" si="30"/>
        <v/>
      </c>
      <c r="H200" s="32" t="str">
        <f t="shared" ca="1" si="31"/>
        <v/>
      </c>
      <c r="I200" s="79" t="str">
        <f t="shared" ca="1" si="34"/>
        <v/>
      </c>
      <c r="K200" s="168" t="e">
        <f t="shared" si="35"/>
        <v>#N/A</v>
      </c>
      <c r="M200" s="168" t="str">
        <f t="shared" si="36"/>
        <v/>
      </c>
    </row>
    <row r="201" spans="1:13">
      <c r="A201" s="168" t="str">
        <f t="shared" ca="1" si="26"/>
        <v/>
      </c>
      <c r="B201" s="4" t="str">
        <f t="shared" ca="1" si="27"/>
        <v/>
      </c>
      <c r="C201" s="1" t="str">
        <f t="shared" ca="1" si="32"/>
        <v/>
      </c>
      <c r="D201" s="31" t="str">
        <f t="shared" ca="1" si="33"/>
        <v/>
      </c>
      <c r="E201" s="32" t="str">
        <f t="shared" ca="1" si="28"/>
        <v/>
      </c>
      <c r="F201" s="4" t="str">
        <f t="shared" ca="1" si="29"/>
        <v/>
      </c>
      <c r="G201" s="31" t="str">
        <f t="shared" ca="1" si="30"/>
        <v/>
      </c>
      <c r="H201" s="32" t="str">
        <f t="shared" ca="1" si="31"/>
        <v/>
      </c>
      <c r="I201" s="79" t="str">
        <f t="shared" ca="1" si="34"/>
        <v/>
      </c>
      <c r="K201" s="168" t="e">
        <f t="shared" si="35"/>
        <v>#N/A</v>
      </c>
      <c r="M201" s="168" t="str">
        <f t="shared" si="36"/>
        <v/>
      </c>
    </row>
    <row r="202" spans="1:13">
      <c r="A202" s="168" t="str">
        <f t="shared" ca="1" si="26"/>
        <v/>
      </c>
      <c r="B202" s="4" t="str">
        <f t="shared" ca="1" si="27"/>
        <v/>
      </c>
      <c r="C202" s="1" t="str">
        <f t="shared" ca="1" si="32"/>
        <v/>
      </c>
      <c r="D202" s="31" t="str">
        <f t="shared" ca="1" si="33"/>
        <v/>
      </c>
      <c r="E202" s="32" t="str">
        <f t="shared" ca="1" si="28"/>
        <v/>
      </c>
      <c r="F202" s="4" t="str">
        <f t="shared" ca="1" si="29"/>
        <v/>
      </c>
      <c r="G202" s="31" t="str">
        <f t="shared" ca="1" si="30"/>
        <v/>
      </c>
      <c r="H202" s="32" t="str">
        <f t="shared" ca="1" si="31"/>
        <v/>
      </c>
      <c r="I202" s="79" t="str">
        <f t="shared" ca="1" si="34"/>
        <v/>
      </c>
      <c r="K202" s="168" t="e">
        <f t="shared" si="35"/>
        <v>#N/A</v>
      </c>
      <c r="M202" s="168" t="str">
        <f t="shared" si="36"/>
        <v/>
      </c>
    </row>
    <row r="203" spans="1:13">
      <c r="A203" s="168" t="str">
        <f t="shared" ca="1" si="26"/>
        <v/>
      </c>
      <c r="B203" s="4" t="str">
        <f t="shared" ca="1" si="27"/>
        <v/>
      </c>
      <c r="C203" s="1" t="str">
        <f t="shared" ca="1" si="32"/>
        <v/>
      </c>
      <c r="D203" s="31" t="str">
        <f t="shared" ca="1" si="33"/>
        <v/>
      </c>
      <c r="E203" s="32" t="str">
        <f t="shared" ca="1" si="28"/>
        <v/>
      </c>
      <c r="F203" s="4" t="str">
        <f t="shared" ca="1" si="29"/>
        <v/>
      </c>
      <c r="G203" s="31" t="str">
        <f t="shared" ca="1" si="30"/>
        <v/>
      </c>
      <c r="H203" s="32" t="str">
        <f t="shared" ca="1" si="31"/>
        <v/>
      </c>
      <c r="I203" s="79" t="str">
        <f t="shared" ca="1" si="34"/>
        <v/>
      </c>
      <c r="K203" s="168" t="e">
        <f t="shared" si="35"/>
        <v>#N/A</v>
      </c>
      <c r="M203" s="168" t="str">
        <f t="shared" si="36"/>
        <v/>
      </c>
    </row>
    <row r="204" spans="1:13">
      <c r="A204" s="168" t="str">
        <f t="shared" ca="1" si="26"/>
        <v/>
      </c>
      <c r="B204" s="4" t="str">
        <f t="shared" ca="1" si="27"/>
        <v/>
      </c>
      <c r="C204" s="1" t="str">
        <f t="shared" ca="1" si="32"/>
        <v/>
      </c>
      <c r="D204" s="31" t="str">
        <f t="shared" ca="1" si="33"/>
        <v/>
      </c>
      <c r="E204" s="32" t="str">
        <f t="shared" ca="1" si="28"/>
        <v/>
      </c>
      <c r="F204" s="4" t="str">
        <f t="shared" ca="1" si="29"/>
        <v/>
      </c>
      <c r="G204" s="31" t="str">
        <f t="shared" ca="1" si="30"/>
        <v/>
      </c>
      <c r="H204" s="32" t="str">
        <f t="shared" ca="1" si="31"/>
        <v/>
      </c>
      <c r="I204" s="79" t="str">
        <f t="shared" ca="1" si="34"/>
        <v/>
      </c>
      <c r="K204" s="168" t="e">
        <f t="shared" si="35"/>
        <v>#N/A</v>
      </c>
      <c r="M204" s="168" t="str">
        <f t="shared" si="36"/>
        <v/>
      </c>
    </row>
    <row r="205" spans="1:13">
      <c r="A205" s="168" t="str">
        <f t="shared" ca="1" si="26"/>
        <v/>
      </c>
      <c r="B205" s="4" t="str">
        <f t="shared" ca="1" si="27"/>
        <v/>
      </c>
      <c r="C205" s="1" t="str">
        <f t="shared" ca="1" si="32"/>
        <v/>
      </c>
      <c r="D205" s="31" t="str">
        <f t="shared" ca="1" si="33"/>
        <v/>
      </c>
      <c r="E205" s="32" t="str">
        <f t="shared" ca="1" si="28"/>
        <v/>
      </c>
      <c r="F205" s="4" t="str">
        <f t="shared" ca="1" si="29"/>
        <v/>
      </c>
      <c r="G205" s="31" t="str">
        <f t="shared" ca="1" si="30"/>
        <v/>
      </c>
      <c r="H205" s="32" t="str">
        <f t="shared" ca="1" si="31"/>
        <v/>
      </c>
      <c r="I205" s="79" t="str">
        <f t="shared" ca="1" si="34"/>
        <v/>
      </c>
      <c r="K205" s="168" t="e">
        <f t="shared" si="35"/>
        <v>#N/A</v>
      </c>
      <c r="M205" s="168" t="str">
        <f t="shared" si="36"/>
        <v/>
      </c>
    </row>
    <row r="206" spans="1:13">
      <c r="A206" s="168" t="str">
        <f t="shared" ca="1" si="26"/>
        <v/>
      </c>
      <c r="B206" s="4" t="str">
        <f t="shared" ca="1" si="27"/>
        <v/>
      </c>
      <c r="C206" s="1" t="str">
        <f t="shared" ca="1" si="32"/>
        <v/>
      </c>
      <c r="D206" s="31" t="str">
        <f t="shared" ca="1" si="33"/>
        <v/>
      </c>
      <c r="E206" s="32" t="str">
        <f t="shared" ca="1" si="28"/>
        <v/>
      </c>
      <c r="F206" s="4" t="str">
        <f t="shared" ca="1" si="29"/>
        <v/>
      </c>
      <c r="G206" s="31" t="str">
        <f t="shared" ca="1" si="30"/>
        <v/>
      </c>
      <c r="H206" s="32" t="str">
        <f t="shared" ca="1" si="31"/>
        <v/>
      </c>
      <c r="I206" s="79" t="str">
        <f t="shared" ca="1" si="34"/>
        <v/>
      </c>
      <c r="K206" s="168" t="e">
        <f t="shared" si="35"/>
        <v>#N/A</v>
      </c>
      <c r="M206" s="168" t="str">
        <f t="shared" si="36"/>
        <v/>
      </c>
    </row>
    <row r="207" spans="1:13">
      <c r="A207" s="168" t="str">
        <f t="shared" ref="A207:A250" ca="1" si="37">IF(AND(ISBLANK(N196), A206 = $N$1),NOW(),IF(ISBLANK(N196),"",N196))</f>
        <v/>
      </c>
      <c r="B207" s="4" t="str">
        <f t="shared" ca="1" si="27"/>
        <v/>
      </c>
      <c r="C207" s="1" t="str">
        <f t="shared" ca="1" si="32"/>
        <v/>
      </c>
      <c r="D207" s="31" t="str">
        <f t="shared" ca="1" si="33"/>
        <v/>
      </c>
      <c r="E207" s="32" t="str">
        <f t="shared" ca="1" si="28"/>
        <v/>
      </c>
      <c r="F207" s="4" t="str">
        <f t="shared" ca="1" si="29"/>
        <v/>
      </c>
      <c r="G207" s="31" t="str">
        <f t="shared" ca="1" si="30"/>
        <v/>
      </c>
      <c r="H207" s="32" t="str">
        <f t="shared" ca="1" si="31"/>
        <v/>
      </c>
      <c r="I207" s="79" t="str">
        <f t="shared" ca="1" si="34"/>
        <v/>
      </c>
      <c r="K207" s="168" t="e">
        <f t="shared" si="35"/>
        <v>#N/A</v>
      </c>
      <c r="M207" s="168" t="str">
        <f t="shared" si="36"/>
        <v/>
      </c>
    </row>
    <row r="208" spans="1:13">
      <c r="A208" s="168" t="str">
        <f t="shared" ca="1" si="37"/>
        <v/>
      </c>
      <c r="B208" s="4" t="str">
        <f t="shared" ref="B208:B250" ca="1" si="38">IF(COUNTIF(O:O,A208)=1,VLOOKUP(A208,O:P,2), IF(COUNTIF(O:O,A208)=0,$B$10,""))</f>
        <v/>
      </c>
      <c r="C208" s="1" t="str">
        <f t="shared" ca="1" si="32"/>
        <v/>
      </c>
      <c r="D208" s="31" t="str">
        <f t="shared" ca="1" si="33"/>
        <v/>
      </c>
      <c r="E208" s="32" t="str">
        <f t="shared" ref="E208:E250" ca="1" si="39">IF(ISERROR(B208-2),"",$B$6*ROUNDUP(A208-$A$14,0)/360*$B$5)</f>
        <v/>
      </c>
      <c r="F208" s="4" t="str">
        <f t="shared" ref="F208:F250" ca="1" si="40">IF(COUNTIF(O:O,A208)=1,VLOOKUP(A208,Q:R,2), IF(COUNTIF(O:O,A208)=0,$C$10,""))</f>
        <v/>
      </c>
      <c r="G208" s="31" t="str">
        <f t="shared" ref="G208:G250" ca="1" si="41">IF(ISERROR(F208-2),"",(F208-$F$14)/100*$C$5)</f>
        <v/>
      </c>
      <c r="H208" s="32" t="str">
        <f t="shared" ref="H208:H250" ca="1" si="42">IF(ISERROR(F208-2),"",$C$6*ROUNDUP(A208-$A$14,0)/360*$C$5-$C$7*ROUNDUP(A208-$A$14,0)/360*$C$5*$F$14/100)</f>
        <v/>
      </c>
      <c r="I208" s="79" t="str">
        <f t="shared" ca="1" si="34"/>
        <v/>
      </c>
      <c r="K208" s="168" t="e">
        <f t="shared" si="35"/>
        <v>#N/A</v>
      </c>
      <c r="M208" s="168" t="str">
        <f t="shared" si="36"/>
        <v/>
      </c>
    </row>
    <row r="209" spans="1:13">
      <c r="A209" s="168" t="str">
        <f t="shared" ca="1" si="37"/>
        <v/>
      </c>
      <c r="B209" s="4" t="str">
        <f t="shared" ca="1" si="38"/>
        <v/>
      </c>
      <c r="C209" s="1" t="str">
        <f t="shared" ca="1" si="32"/>
        <v/>
      </c>
      <c r="D209" s="31" t="str">
        <f t="shared" ca="1" si="33"/>
        <v/>
      </c>
      <c r="E209" s="32" t="str">
        <f t="shared" ca="1" si="39"/>
        <v/>
      </c>
      <c r="F209" s="4" t="str">
        <f t="shared" ca="1" si="40"/>
        <v/>
      </c>
      <c r="G209" s="31" t="str">
        <f t="shared" ca="1" si="41"/>
        <v/>
      </c>
      <c r="H209" s="32" t="str">
        <f t="shared" ca="1" si="42"/>
        <v/>
      </c>
      <c r="I209" s="79" t="str">
        <f t="shared" ca="1" si="34"/>
        <v/>
      </c>
      <c r="K209" s="168" t="e">
        <f t="shared" si="35"/>
        <v>#N/A</v>
      </c>
      <c r="M209" s="168" t="str">
        <f t="shared" si="36"/>
        <v/>
      </c>
    </row>
    <row r="210" spans="1:13">
      <c r="A210" s="168" t="str">
        <f t="shared" ca="1" si="37"/>
        <v/>
      </c>
      <c r="B210" s="4" t="str">
        <f t="shared" ca="1" si="38"/>
        <v/>
      </c>
      <c r="C210" s="1" t="str">
        <f t="shared" ca="1" si="32"/>
        <v/>
      </c>
      <c r="D210" s="31" t="str">
        <f t="shared" ca="1" si="33"/>
        <v/>
      </c>
      <c r="E210" s="32" t="str">
        <f t="shared" ca="1" si="39"/>
        <v/>
      </c>
      <c r="F210" s="4" t="str">
        <f t="shared" ca="1" si="40"/>
        <v/>
      </c>
      <c r="G210" s="31" t="str">
        <f t="shared" ca="1" si="41"/>
        <v/>
      </c>
      <c r="H210" s="32" t="str">
        <f t="shared" ca="1" si="42"/>
        <v/>
      </c>
      <c r="I210" s="79" t="str">
        <f t="shared" ca="1" si="34"/>
        <v/>
      </c>
      <c r="K210" s="168" t="e">
        <f t="shared" si="35"/>
        <v>#N/A</v>
      </c>
      <c r="M210" s="168" t="str">
        <f t="shared" si="36"/>
        <v/>
      </c>
    </row>
    <row r="211" spans="1:13">
      <c r="A211" s="168" t="str">
        <f t="shared" ca="1" si="37"/>
        <v/>
      </c>
      <c r="B211" s="4" t="str">
        <f t="shared" ca="1" si="38"/>
        <v/>
      </c>
      <c r="C211" s="1" t="str">
        <f t="shared" ca="1" si="32"/>
        <v/>
      </c>
      <c r="D211" s="31" t="str">
        <f t="shared" ca="1" si="33"/>
        <v/>
      </c>
      <c r="E211" s="32" t="str">
        <f t="shared" ca="1" si="39"/>
        <v/>
      </c>
      <c r="F211" s="4" t="str">
        <f t="shared" ca="1" si="40"/>
        <v/>
      </c>
      <c r="G211" s="31" t="str">
        <f t="shared" ca="1" si="41"/>
        <v/>
      </c>
      <c r="H211" s="32" t="str">
        <f t="shared" ca="1" si="42"/>
        <v/>
      </c>
      <c r="I211" s="79" t="str">
        <f t="shared" ca="1" si="34"/>
        <v/>
      </c>
      <c r="K211" s="168" t="e">
        <f t="shared" si="35"/>
        <v>#N/A</v>
      </c>
      <c r="M211" s="168" t="str">
        <f t="shared" si="36"/>
        <v/>
      </c>
    </row>
    <row r="212" spans="1:13">
      <c r="A212" s="168" t="str">
        <f t="shared" ca="1" si="37"/>
        <v/>
      </c>
      <c r="B212" s="4" t="str">
        <f t="shared" ca="1" si="38"/>
        <v/>
      </c>
      <c r="C212" s="1" t="str">
        <f t="shared" ca="1" si="32"/>
        <v/>
      </c>
      <c r="D212" s="31" t="str">
        <f t="shared" ca="1" si="33"/>
        <v/>
      </c>
      <c r="E212" s="32" t="str">
        <f t="shared" ca="1" si="39"/>
        <v/>
      </c>
      <c r="F212" s="4" t="str">
        <f t="shared" ca="1" si="40"/>
        <v/>
      </c>
      <c r="G212" s="31" t="str">
        <f t="shared" ca="1" si="41"/>
        <v/>
      </c>
      <c r="H212" s="32" t="str">
        <f t="shared" ca="1" si="42"/>
        <v/>
      </c>
      <c r="I212" s="79" t="str">
        <f t="shared" ca="1" si="34"/>
        <v/>
      </c>
      <c r="K212" s="168" t="e">
        <f t="shared" si="35"/>
        <v>#N/A</v>
      </c>
      <c r="M212" s="168" t="str">
        <f t="shared" si="36"/>
        <v/>
      </c>
    </row>
    <row r="213" spans="1:13">
      <c r="A213" s="168" t="str">
        <f t="shared" ca="1" si="37"/>
        <v/>
      </c>
      <c r="B213" s="4" t="str">
        <f t="shared" ca="1" si="38"/>
        <v/>
      </c>
      <c r="C213" s="1" t="str">
        <f t="shared" ca="1" si="32"/>
        <v/>
      </c>
      <c r="D213" s="31" t="str">
        <f t="shared" ca="1" si="33"/>
        <v/>
      </c>
      <c r="E213" s="32" t="str">
        <f t="shared" ca="1" si="39"/>
        <v/>
      </c>
      <c r="F213" s="4" t="str">
        <f t="shared" ca="1" si="40"/>
        <v/>
      </c>
      <c r="G213" s="31" t="str">
        <f t="shared" ca="1" si="41"/>
        <v/>
      </c>
      <c r="H213" s="32" t="str">
        <f t="shared" ca="1" si="42"/>
        <v/>
      </c>
      <c r="I213" s="79" t="str">
        <f t="shared" ca="1" si="34"/>
        <v/>
      </c>
      <c r="K213" s="168" t="e">
        <f t="shared" si="35"/>
        <v>#N/A</v>
      </c>
      <c r="M213" s="168" t="str">
        <f t="shared" si="36"/>
        <v/>
      </c>
    </row>
    <row r="214" spans="1:13">
      <c r="A214" s="168" t="str">
        <f t="shared" ca="1" si="37"/>
        <v/>
      </c>
      <c r="B214" s="4" t="str">
        <f t="shared" ca="1" si="38"/>
        <v/>
      </c>
      <c r="C214" s="1" t="str">
        <f t="shared" ca="1" si="32"/>
        <v/>
      </c>
      <c r="D214" s="31" t="str">
        <f t="shared" ca="1" si="33"/>
        <v/>
      </c>
      <c r="E214" s="32" t="str">
        <f t="shared" ca="1" si="39"/>
        <v/>
      </c>
      <c r="F214" s="4" t="str">
        <f t="shared" ca="1" si="40"/>
        <v/>
      </c>
      <c r="G214" s="31" t="str">
        <f t="shared" ca="1" si="41"/>
        <v/>
      </c>
      <c r="H214" s="32" t="str">
        <f t="shared" ca="1" si="42"/>
        <v/>
      </c>
      <c r="I214" s="79" t="str">
        <f t="shared" ca="1" si="34"/>
        <v/>
      </c>
      <c r="K214" s="168" t="e">
        <f t="shared" si="35"/>
        <v>#N/A</v>
      </c>
      <c r="M214" s="168" t="str">
        <f t="shared" si="36"/>
        <v/>
      </c>
    </row>
    <row r="215" spans="1:13">
      <c r="A215" s="168" t="str">
        <f t="shared" ca="1" si="37"/>
        <v/>
      </c>
      <c r="B215" s="4" t="str">
        <f t="shared" ca="1" si="38"/>
        <v/>
      </c>
      <c r="C215" s="1" t="str">
        <f t="shared" ca="1" si="32"/>
        <v/>
      </c>
      <c r="D215" s="31" t="str">
        <f t="shared" ca="1" si="33"/>
        <v/>
      </c>
      <c r="E215" s="32" t="str">
        <f t="shared" ca="1" si="39"/>
        <v/>
      </c>
      <c r="F215" s="4" t="str">
        <f t="shared" ca="1" si="40"/>
        <v/>
      </c>
      <c r="G215" s="31" t="str">
        <f t="shared" ca="1" si="41"/>
        <v/>
      </c>
      <c r="H215" s="32" t="str">
        <f t="shared" ca="1" si="42"/>
        <v/>
      </c>
      <c r="I215" s="79" t="str">
        <f t="shared" ca="1" si="34"/>
        <v/>
      </c>
      <c r="K215" s="168" t="e">
        <f t="shared" si="35"/>
        <v>#N/A</v>
      </c>
      <c r="M215" s="168" t="str">
        <f t="shared" si="36"/>
        <v/>
      </c>
    </row>
    <row r="216" spans="1:13">
      <c r="A216" s="168" t="str">
        <f t="shared" ca="1" si="37"/>
        <v/>
      </c>
      <c r="B216" s="4" t="str">
        <f t="shared" ca="1" si="38"/>
        <v/>
      </c>
      <c r="C216" s="1" t="str">
        <f t="shared" ca="1" si="32"/>
        <v/>
      </c>
      <c r="D216" s="31" t="str">
        <f t="shared" ca="1" si="33"/>
        <v/>
      </c>
      <c r="E216" s="32" t="str">
        <f t="shared" ca="1" si="39"/>
        <v/>
      </c>
      <c r="F216" s="4" t="str">
        <f t="shared" ca="1" si="40"/>
        <v/>
      </c>
      <c r="G216" s="31" t="str">
        <f t="shared" ca="1" si="41"/>
        <v/>
      </c>
      <c r="H216" s="32" t="str">
        <f t="shared" ca="1" si="42"/>
        <v/>
      </c>
      <c r="I216" s="79" t="str">
        <f t="shared" ca="1" si="34"/>
        <v/>
      </c>
      <c r="K216" s="168" t="e">
        <f t="shared" si="35"/>
        <v>#N/A</v>
      </c>
      <c r="M216" s="168" t="str">
        <f t="shared" si="36"/>
        <v/>
      </c>
    </row>
    <row r="217" spans="1:13">
      <c r="A217" s="168" t="str">
        <f t="shared" ca="1" si="37"/>
        <v/>
      </c>
      <c r="B217" s="4" t="str">
        <f t="shared" ca="1" si="38"/>
        <v/>
      </c>
      <c r="C217" s="1" t="str">
        <f t="shared" ca="1" si="32"/>
        <v/>
      </c>
      <c r="D217" s="31" t="str">
        <f t="shared" ca="1" si="33"/>
        <v/>
      </c>
      <c r="E217" s="32" t="str">
        <f t="shared" ca="1" si="39"/>
        <v/>
      </c>
      <c r="F217" s="4" t="str">
        <f t="shared" ca="1" si="40"/>
        <v/>
      </c>
      <c r="G217" s="31" t="str">
        <f t="shared" ca="1" si="41"/>
        <v/>
      </c>
      <c r="H217" s="32" t="str">
        <f t="shared" ca="1" si="42"/>
        <v/>
      </c>
      <c r="I217" s="79" t="str">
        <f t="shared" ca="1" si="34"/>
        <v/>
      </c>
      <c r="K217" s="168" t="e">
        <f t="shared" si="35"/>
        <v>#N/A</v>
      </c>
      <c r="M217" s="168" t="str">
        <f t="shared" si="36"/>
        <v/>
      </c>
    </row>
    <row r="218" spans="1:13">
      <c r="A218" s="168" t="str">
        <f t="shared" ca="1" si="37"/>
        <v/>
      </c>
      <c r="B218" s="4" t="str">
        <f t="shared" ca="1" si="38"/>
        <v/>
      </c>
      <c r="C218" s="1" t="str">
        <f t="shared" ca="1" si="32"/>
        <v/>
      </c>
      <c r="D218" s="31" t="str">
        <f t="shared" ca="1" si="33"/>
        <v/>
      </c>
      <c r="E218" s="32" t="str">
        <f t="shared" ca="1" si="39"/>
        <v/>
      </c>
      <c r="F218" s="4" t="str">
        <f t="shared" ca="1" si="40"/>
        <v/>
      </c>
      <c r="G218" s="31" t="str">
        <f t="shared" ca="1" si="41"/>
        <v/>
      </c>
      <c r="H218" s="32" t="str">
        <f t="shared" ca="1" si="42"/>
        <v/>
      </c>
      <c r="I218" s="79" t="str">
        <f t="shared" ca="1" si="34"/>
        <v/>
      </c>
      <c r="K218" s="168" t="e">
        <f t="shared" si="35"/>
        <v>#N/A</v>
      </c>
      <c r="M218" s="168" t="str">
        <f t="shared" si="36"/>
        <v/>
      </c>
    </row>
    <row r="219" spans="1:13">
      <c r="A219" s="168" t="str">
        <f t="shared" ca="1" si="37"/>
        <v/>
      </c>
      <c r="B219" s="4" t="str">
        <f t="shared" ca="1" si="38"/>
        <v/>
      </c>
      <c r="C219" s="1" t="str">
        <f t="shared" ca="1" si="32"/>
        <v/>
      </c>
      <c r="D219" s="31" t="str">
        <f t="shared" ca="1" si="33"/>
        <v/>
      </c>
      <c r="E219" s="32" t="str">
        <f t="shared" ca="1" si="39"/>
        <v/>
      </c>
      <c r="F219" s="4" t="str">
        <f t="shared" ca="1" si="40"/>
        <v/>
      </c>
      <c r="G219" s="31" t="str">
        <f t="shared" ca="1" si="41"/>
        <v/>
      </c>
      <c r="H219" s="32" t="str">
        <f t="shared" ca="1" si="42"/>
        <v/>
      </c>
      <c r="I219" s="79" t="str">
        <f t="shared" ca="1" si="34"/>
        <v/>
      </c>
      <c r="K219" s="168" t="e">
        <f t="shared" si="35"/>
        <v>#N/A</v>
      </c>
      <c r="M219" s="168" t="str">
        <f t="shared" si="36"/>
        <v/>
      </c>
    </row>
    <row r="220" spans="1:13">
      <c r="A220" s="168" t="str">
        <f t="shared" ca="1" si="37"/>
        <v/>
      </c>
      <c r="B220" s="4" t="str">
        <f t="shared" ca="1" si="38"/>
        <v/>
      </c>
      <c r="C220" s="1" t="str">
        <f t="shared" ref="C220:C250" ca="1" si="43">IF(ISERROR(B220-$F$8),"",B220-$F$8)</f>
        <v/>
      </c>
      <c r="D220" s="31" t="str">
        <f t="shared" ca="1" si="33"/>
        <v/>
      </c>
      <c r="E220" s="32" t="str">
        <f t="shared" ca="1" si="39"/>
        <v/>
      </c>
      <c r="F220" s="4" t="str">
        <f t="shared" ca="1" si="40"/>
        <v/>
      </c>
      <c r="G220" s="31" t="str">
        <f t="shared" ca="1" si="41"/>
        <v/>
      </c>
      <c r="H220" s="32" t="str">
        <f t="shared" ca="1" si="42"/>
        <v/>
      </c>
      <c r="I220" s="79" t="str">
        <f t="shared" ca="1" si="34"/>
        <v/>
      </c>
      <c r="K220" s="168" t="e">
        <f t="shared" si="35"/>
        <v>#N/A</v>
      </c>
      <c r="M220" s="168" t="str">
        <f t="shared" si="36"/>
        <v/>
      </c>
    </row>
    <row r="221" spans="1:13">
      <c r="A221" s="168" t="str">
        <f t="shared" ca="1" si="37"/>
        <v/>
      </c>
      <c r="B221" s="4" t="str">
        <f t="shared" ca="1" si="38"/>
        <v/>
      </c>
      <c r="C221" s="1" t="str">
        <f t="shared" ca="1" si="43"/>
        <v/>
      </c>
      <c r="D221" s="31" t="str">
        <f t="shared" ca="1" si="33"/>
        <v/>
      </c>
      <c r="E221" s="32" t="str">
        <f t="shared" ca="1" si="39"/>
        <v/>
      </c>
      <c r="F221" s="4" t="str">
        <f t="shared" ca="1" si="40"/>
        <v/>
      </c>
      <c r="G221" s="31" t="str">
        <f t="shared" ca="1" si="41"/>
        <v/>
      </c>
      <c r="H221" s="32" t="str">
        <f t="shared" ca="1" si="42"/>
        <v/>
      </c>
      <c r="I221" s="79" t="str">
        <f t="shared" ca="1" si="34"/>
        <v/>
      </c>
      <c r="K221" s="168" t="e">
        <f t="shared" si="35"/>
        <v>#N/A</v>
      </c>
      <c r="M221" s="168" t="str">
        <f t="shared" si="36"/>
        <v/>
      </c>
    </row>
    <row r="222" spans="1:13">
      <c r="A222" s="168" t="str">
        <f t="shared" ca="1" si="37"/>
        <v/>
      </c>
      <c r="B222" s="4" t="str">
        <f t="shared" ca="1" si="38"/>
        <v/>
      </c>
      <c r="C222" s="1" t="str">
        <f t="shared" ca="1" si="43"/>
        <v/>
      </c>
      <c r="D222" s="31" t="str">
        <f t="shared" ca="1" si="33"/>
        <v/>
      </c>
      <c r="E222" s="32" t="str">
        <f t="shared" ca="1" si="39"/>
        <v/>
      </c>
      <c r="F222" s="4" t="str">
        <f t="shared" ca="1" si="40"/>
        <v/>
      </c>
      <c r="G222" s="31" t="str">
        <f t="shared" ca="1" si="41"/>
        <v/>
      </c>
      <c r="H222" s="32" t="str">
        <f t="shared" ca="1" si="42"/>
        <v/>
      </c>
      <c r="I222" s="79" t="str">
        <f t="shared" ca="1" si="34"/>
        <v/>
      </c>
      <c r="K222" s="168" t="e">
        <f t="shared" si="35"/>
        <v>#N/A</v>
      </c>
      <c r="M222" s="168" t="str">
        <f t="shared" si="36"/>
        <v/>
      </c>
    </row>
    <row r="223" spans="1:13">
      <c r="A223" s="168" t="str">
        <f t="shared" ca="1" si="37"/>
        <v/>
      </c>
      <c r="B223" s="4" t="str">
        <f t="shared" ca="1" si="38"/>
        <v/>
      </c>
      <c r="C223" s="1" t="str">
        <f t="shared" ca="1" si="43"/>
        <v/>
      </c>
      <c r="D223" s="31" t="str">
        <f t="shared" ca="1" si="33"/>
        <v/>
      </c>
      <c r="E223" s="32" t="str">
        <f t="shared" ca="1" si="39"/>
        <v/>
      </c>
      <c r="F223" s="4" t="str">
        <f t="shared" ca="1" si="40"/>
        <v/>
      </c>
      <c r="G223" s="31" t="str">
        <f t="shared" ca="1" si="41"/>
        <v/>
      </c>
      <c r="H223" s="32" t="str">
        <f t="shared" ca="1" si="42"/>
        <v/>
      </c>
      <c r="I223" s="79" t="str">
        <f t="shared" ca="1" si="34"/>
        <v/>
      </c>
      <c r="K223" s="168" t="e">
        <f t="shared" si="35"/>
        <v>#N/A</v>
      </c>
      <c r="M223" s="168" t="str">
        <f t="shared" si="36"/>
        <v/>
      </c>
    </row>
    <row r="224" spans="1:13">
      <c r="A224" s="168" t="str">
        <f t="shared" ca="1" si="37"/>
        <v/>
      </c>
      <c r="B224" s="4" t="str">
        <f t="shared" ca="1" si="38"/>
        <v/>
      </c>
      <c r="C224" s="1" t="str">
        <f t="shared" ca="1" si="43"/>
        <v/>
      </c>
      <c r="D224" s="31" t="str">
        <f t="shared" ca="1" si="33"/>
        <v/>
      </c>
      <c r="E224" s="32" t="str">
        <f t="shared" ca="1" si="39"/>
        <v/>
      </c>
      <c r="F224" s="4" t="str">
        <f t="shared" ca="1" si="40"/>
        <v/>
      </c>
      <c r="G224" s="31" t="str">
        <f t="shared" ca="1" si="41"/>
        <v/>
      </c>
      <c r="H224" s="32" t="str">
        <f t="shared" ca="1" si="42"/>
        <v/>
      </c>
      <c r="I224" s="79" t="str">
        <f t="shared" ca="1" si="34"/>
        <v/>
      </c>
      <c r="K224" s="168" t="e">
        <f t="shared" si="35"/>
        <v>#N/A</v>
      </c>
      <c r="M224" s="168" t="str">
        <f t="shared" si="36"/>
        <v/>
      </c>
    </row>
    <row r="225" spans="1:13">
      <c r="A225" s="168" t="str">
        <f t="shared" ca="1" si="37"/>
        <v/>
      </c>
      <c r="B225" s="4" t="str">
        <f t="shared" ca="1" si="38"/>
        <v/>
      </c>
      <c r="C225" s="1" t="str">
        <f t="shared" ca="1" si="43"/>
        <v/>
      </c>
      <c r="D225" s="31" t="str">
        <f t="shared" ca="1" si="33"/>
        <v/>
      </c>
      <c r="E225" s="32" t="str">
        <f t="shared" ca="1" si="39"/>
        <v/>
      </c>
      <c r="F225" s="4" t="str">
        <f t="shared" ca="1" si="40"/>
        <v/>
      </c>
      <c r="G225" s="31" t="str">
        <f t="shared" ca="1" si="41"/>
        <v/>
      </c>
      <c r="H225" s="32" t="str">
        <f t="shared" ca="1" si="42"/>
        <v/>
      </c>
      <c r="I225" s="79" t="str">
        <f t="shared" ca="1" si="34"/>
        <v/>
      </c>
      <c r="K225" s="168" t="e">
        <f t="shared" si="35"/>
        <v>#N/A</v>
      </c>
      <c r="M225" s="168" t="str">
        <f t="shared" si="36"/>
        <v/>
      </c>
    </row>
    <row r="226" spans="1:13">
      <c r="A226" s="168" t="str">
        <f t="shared" ca="1" si="37"/>
        <v/>
      </c>
      <c r="B226" s="4" t="str">
        <f t="shared" ca="1" si="38"/>
        <v/>
      </c>
      <c r="C226" s="1" t="str">
        <f t="shared" ca="1" si="43"/>
        <v/>
      </c>
      <c r="D226" s="31" t="str">
        <f t="shared" ca="1" si="33"/>
        <v/>
      </c>
      <c r="E226" s="32" t="str">
        <f t="shared" ca="1" si="39"/>
        <v/>
      </c>
      <c r="F226" s="4" t="str">
        <f t="shared" ca="1" si="40"/>
        <v/>
      </c>
      <c r="G226" s="31" t="str">
        <f t="shared" ca="1" si="41"/>
        <v/>
      </c>
      <c r="H226" s="32" t="str">
        <f t="shared" ca="1" si="42"/>
        <v/>
      </c>
      <c r="I226" s="79" t="str">
        <f t="shared" ca="1" si="34"/>
        <v/>
      </c>
      <c r="K226" s="168" t="e">
        <f t="shared" si="35"/>
        <v>#N/A</v>
      </c>
      <c r="M226" s="168" t="str">
        <f t="shared" si="36"/>
        <v/>
      </c>
    </row>
    <row r="227" spans="1:13">
      <c r="A227" s="168" t="str">
        <f t="shared" ca="1" si="37"/>
        <v/>
      </c>
      <c r="B227" s="4" t="str">
        <f t="shared" ca="1" si="38"/>
        <v/>
      </c>
      <c r="C227" s="1" t="str">
        <f t="shared" ca="1" si="43"/>
        <v/>
      </c>
      <c r="D227" s="31" t="str">
        <f t="shared" ca="1" si="33"/>
        <v/>
      </c>
      <c r="E227" s="32" t="str">
        <f t="shared" ca="1" si="39"/>
        <v/>
      </c>
      <c r="F227" s="4" t="str">
        <f t="shared" ca="1" si="40"/>
        <v/>
      </c>
      <c r="G227" s="31" t="str">
        <f t="shared" ca="1" si="41"/>
        <v/>
      </c>
      <c r="H227" s="32" t="str">
        <f t="shared" ca="1" si="42"/>
        <v/>
      </c>
      <c r="I227" s="79" t="str">
        <f t="shared" ca="1" si="34"/>
        <v/>
      </c>
      <c r="K227" s="168" t="e">
        <f t="shared" si="35"/>
        <v>#N/A</v>
      </c>
      <c r="M227" s="168" t="str">
        <f t="shared" si="36"/>
        <v/>
      </c>
    </row>
    <row r="228" spans="1:13">
      <c r="A228" s="168" t="str">
        <f t="shared" ca="1" si="37"/>
        <v/>
      </c>
      <c r="B228" s="4" t="str">
        <f t="shared" ca="1" si="38"/>
        <v/>
      </c>
      <c r="C228" s="1" t="str">
        <f t="shared" ca="1" si="43"/>
        <v/>
      </c>
      <c r="D228" s="31" t="str">
        <f t="shared" ca="1" si="33"/>
        <v/>
      </c>
      <c r="E228" s="32" t="str">
        <f t="shared" ca="1" si="39"/>
        <v/>
      </c>
      <c r="F228" s="4" t="str">
        <f t="shared" ca="1" si="40"/>
        <v/>
      </c>
      <c r="G228" s="31" t="str">
        <f t="shared" ca="1" si="41"/>
        <v/>
      </c>
      <c r="H228" s="32" t="str">
        <f t="shared" ca="1" si="42"/>
        <v/>
      </c>
      <c r="I228" s="79" t="str">
        <f t="shared" ca="1" si="34"/>
        <v/>
      </c>
      <c r="K228" s="168" t="e">
        <f t="shared" si="35"/>
        <v>#N/A</v>
      </c>
      <c r="M228" s="168" t="str">
        <f t="shared" si="36"/>
        <v/>
      </c>
    </row>
    <row r="229" spans="1:13">
      <c r="A229" s="168" t="str">
        <f t="shared" ca="1" si="37"/>
        <v/>
      </c>
      <c r="B229" s="4" t="str">
        <f t="shared" ca="1" si="38"/>
        <v/>
      </c>
      <c r="C229" s="1" t="str">
        <f t="shared" ca="1" si="43"/>
        <v/>
      </c>
      <c r="D229" s="31" t="str">
        <f t="shared" ca="1" si="33"/>
        <v/>
      </c>
      <c r="E229" s="32" t="str">
        <f t="shared" ca="1" si="39"/>
        <v/>
      </c>
      <c r="F229" s="4" t="str">
        <f t="shared" ca="1" si="40"/>
        <v/>
      </c>
      <c r="G229" s="31" t="str">
        <f t="shared" ca="1" si="41"/>
        <v/>
      </c>
      <c r="H229" s="32" t="str">
        <f t="shared" ca="1" si="42"/>
        <v/>
      </c>
      <c r="I229" s="79" t="str">
        <f t="shared" ca="1" si="34"/>
        <v/>
      </c>
      <c r="K229" s="168" t="e">
        <f t="shared" si="35"/>
        <v>#N/A</v>
      </c>
      <c r="M229" s="168" t="str">
        <f t="shared" si="36"/>
        <v/>
      </c>
    </row>
    <row r="230" spans="1:13">
      <c r="A230" s="168" t="str">
        <f t="shared" ca="1" si="37"/>
        <v/>
      </c>
      <c r="B230" s="4" t="str">
        <f t="shared" ca="1" si="38"/>
        <v/>
      </c>
      <c r="C230" s="1" t="str">
        <f t="shared" ca="1" si="43"/>
        <v/>
      </c>
      <c r="D230" s="31" t="str">
        <f t="shared" ca="1" si="33"/>
        <v/>
      </c>
      <c r="E230" s="32" t="str">
        <f t="shared" ca="1" si="39"/>
        <v/>
      </c>
      <c r="F230" s="4" t="str">
        <f t="shared" ca="1" si="40"/>
        <v/>
      </c>
      <c r="G230" s="31" t="str">
        <f t="shared" ca="1" si="41"/>
        <v/>
      </c>
      <c r="H230" s="32" t="str">
        <f t="shared" ca="1" si="42"/>
        <v/>
      </c>
      <c r="I230" s="79" t="str">
        <f t="shared" ca="1" si="34"/>
        <v/>
      </c>
      <c r="K230" s="168" t="e">
        <f t="shared" si="35"/>
        <v>#N/A</v>
      </c>
      <c r="M230" s="168" t="str">
        <f t="shared" si="36"/>
        <v/>
      </c>
    </row>
    <row r="231" spans="1:13">
      <c r="A231" s="168" t="str">
        <f t="shared" ca="1" si="37"/>
        <v/>
      </c>
      <c r="B231" s="4" t="str">
        <f t="shared" ca="1" si="38"/>
        <v/>
      </c>
      <c r="C231" s="1" t="str">
        <f t="shared" ca="1" si="43"/>
        <v/>
      </c>
      <c r="D231" s="31" t="str">
        <f t="shared" ca="1" si="33"/>
        <v/>
      </c>
      <c r="E231" s="32" t="str">
        <f t="shared" ca="1" si="39"/>
        <v/>
      </c>
      <c r="F231" s="4" t="str">
        <f t="shared" ca="1" si="40"/>
        <v/>
      </c>
      <c r="G231" s="31" t="str">
        <f t="shared" ca="1" si="41"/>
        <v/>
      </c>
      <c r="H231" s="32" t="str">
        <f t="shared" ca="1" si="42"/>
        <v/>
      </c>
      <c r="I231" s="79" t="str">
        <f t="shared" ca="1" si="34"/>
        <v/>
      </c>
      <c r="K231" s="168" t="e">
        <f t="shared" si="35"/>
        <v>#N/A</v>
      </c>
      <c r="M231" s="168" t="str">
        <f t="shared" si="36"/>
        <v/>
      </c>
    </row>
    <row r="232" spans="1:13">
      <c r="A232" s="168" t="str">
        <f t="shared" ca="1" si="37"/>
        <v/>
      </c>
      <c r="B232" s="4" t="str">
        <f t="shared" ca="1" si="38"/>
        <v/>
      </c>
      <c r="C232" s="1" t="str">
        <f t="shared" ca="1" si="43"/>
        <v/>
      </c>
      <c r="D232" s="31" t="str">
        <f t="shared" ca="1" si="33"/>
        <v/>
      </c>
      <c r="E232" s="32" t="str">
        <f t="shared" ca="1" si="39"/>
        <v/>
      </c>
      <c r="F232" s="4" t="str">
        <f t="shared" ca="1" si="40"/>
        <v/>
      </c>
      <c r="G232" s="31" t="str">
        <f t="shared" ca="1" si="41"/>
        <v/>
      </c>
      <c r="H232" s="32" t="str">
        <f t="shared" ca="1" si="42"/>
        <v/>
      </c>
      <c r="I232" s="79" t="str">
        <f t="shared" ca="1" si="34"/>
        <v/>
      </c>
      <c r="K232" s="168" t="e">
        <f t="shared" si="35"/>
        <v>#N/A</v>
      </c>
      <c r="M232" s="168" t="str">
        <f t="shared" si="36"/>
        <v/>
      </c>
    </row>
    <row r="233" spans="1:13">
      <c r="A233" s="168" t="str">
        <f t="shared" ca="1" si="37"/>
        <v/>
      </c>
      <c r="B233" s="4" t="str">
        <f t="shared" ca="1" si="38"/>
        <v/>
      </c>
      <c r="C233" s="1" t="str">
        <f t="shared" ca="1" si="43"/>
        <v/>
      </c>
      <c r="D233" s="31" t="str">
        <f t="shared" ca="1" si="33"/>
        <v/>
      </c>
      <c r="E233" s="32" t="str">
        <f t="shared" ca="1" si="39"/>
        <v/>
      </c>
      <c r="F233" s="4" t="str">
        <f t="shared" ca="1" si="40"/>
        <v/>
      </c>
      <c r="G233" s="31" t="str">
        <f t="shared" ca="1" si="41"/>
        <v/>
      </c>
      <c r="H233" s="32" t="str">
        <f t="shared" ca="1" si="42"/>
        <v/>
      </c>
      <c r="I233" s="79" t="str">
        <f t="shared" ca="1" si="34"/>
        <v/>
      </c>
      <c r="K233" s="168" t="e">
        <f t="shared" si="35"/>
        <v>#N/A</v>
      </c>
      <c r="M233" s="168" t="str">
        <f t="shared" si="36"/>
        <v/>
      </c>
    </row>
    <row r="234" spans="1:13">
      <c r="A234" s="168" t="str">
        <f t="shared" ca="1" si="37"/>
        <v/>
      </c>
      <c r="B234" s="4" t="str">
        <f t="shared" ca="1" si="38"/>
        <v/>
      </c>
      <c r="C234" s="1" t="str">
        <f t="shared" ca="1" si="43"/>
        <v/>
      </c>
      <c r="D234" s="31" t="str">
        <f t="shared" ca="1" si="33"/>
        <v/>
      </c>
      <c r="E234" s="32" t="str">
        <f t="shared" ca="1" si="39"/>
        <v/>
      </c>
      <c r="F234" s="4" t="str">
        <f t="shared" ca="1" si="40"/>
        <v/>
      </c>
      <c r="G234" s="31" t="str">
        <f t="shared" ca="1" si="41"/>
        <v/>
      </c>
      <c r="H234" s="32" t="str">
        <f t="shared" ca="1" si="42"/>
        <v/>
      </c>
      <c r="I234" s="79" t="str">
        <f t="shared" ca="1" si="34"/>
        <v/>
      </c>
      <c r="K234" s="168" t="e">
        <f t="shared" si="35"/>
        <v>#N/A</v>
      </c>
      <c r="M234" s="168" t="str">
        <f t="shared" si="36"/>
        <v/>
      </c>
    </row>
    <row r="235" spans="1:13">
      <c r="A235" s="168" t="str">
        <f t="shared" ca="1" si="37"/>
        <v/>
      </c>
      <c r="B235" s="4" t="str">
        <f t="shared" ca="1" si="38"/>
        <v/>
      </c>
      <c r="C235" s="1" t="str">
        <f t="shared" ca="1" si="43"/>
        <v/>
      </c>
      <c r="D235" s="31" t="str">
        <f t="shared" ca="1" si="33"/>
        <v/>
      </c>
      <c r="E235" s="32" t="str">
        <f t="shared" ca="1" si="39"/>
        <v/>
      </c>
      <c r="F235" s="4" t="str">
        <f t="shared" ca="1" si="40"/>
        <v/>
      </c>
      <c r="G235" s="31" t="str">
        <f t="shared" ca="1" si="41"/>
        <v/>
      </c>
      <c r="H235" s="32" t="str">
        <f t="shared" ca="1" si="42"/>
        <v/>
      </c>
      <c r="I235" s="79" t="str">
        <f t="shared" ca="1" si="34"/>
        <v/>
      </c>
      <c r="K235" s="168" t="e">
        <f t="shared" si="35"/>
        <v>#N/A</v>
      </c>
      <c r="M235" s="168" t="str">
        <f t="shared" si="36"/>
        <v/>
      </c>
    </row>
    <row r="236" spans="1:13">
      <c r="A236" s="168" t="str">
        <f t="shared" ca="1" si="37"/>
        <v/>
      </c>
      <c r="B236" s="4" t="str">
        <f t="shared" ca="1" si="38"/>
        <v/>
      </c>
      <c r="C236" s="1" t="str">
        <f t="shared" ca="1" si="43"/>
        <v/>
      </c>
      <c r="D236" s="31" t="str">
        <f t="shared" ca="1" si="33"/>
        <v/>
      </c>
      <c r="E236" s="32" t="str">
        <f t="shared" ca="1" si="39"/>
        <v/>
      </c>
      <c r="F236" s="4" t="str">
        <f t="shared" ca="1" si="40"/>
        <v/>
      </c>
      <c r="G236" s="31" t="str">
        <f t="shared" ca="1" si="41"/>
        <v/>
      </c>
      <c r="H236" s="32" t="str">
        <f t="shared" ca="1" si="42"/>
        <v/>
      </c>
      <c r="I236" s="79" t="str">
        <f t="shared" ca="1" si="34"/>
        <v/>
      </c>
      <c r="K236" s="168" t="e">
        <f t="shared" si="35"/>
        <v>#N/A</v>
      </c>
      <c r="M236" s="168" t="str">
        <f t="shared" si="36"/>
        <v/>
      </c>
    </row>
    <row r="237" spans="1:13">
      <c r="A237" s="168" t="str">
        <f t="shared" ca="1" si="37"/>
        <v/>
      </c>
      <c r="B237" s="4" t="str">
        <f t="shared" ca="1" si="38"/>
        <v/>
      </c>
      <c r="C237" s="1" t="str">
        <f t="shared" ca="1" si="43"/>
        <v/>
      </c>
      <c r="D237" s="31" t="str">
        <f t="shared" ca="1" si="33"/>
        <v/>
      </c>
      <c r="E237" s="32" t="str">
        <f t="shared" ca="1" si="39"/>
        <v/>
      </c>
      <c r="F237" s="4" t="str">
        <f t="shared" ca="1" si="40"/>
        <v/>
      </c>
      <c r="G237" s="31" t="str">
        <f t="shared" ca="1" si="41"/>
        <v/>
      </c>
      <c r="H237" s="32" t="str">
        <f t="shared" ca="1" si="42"/>
        <v/>
      </c>
      <c r="I237" s="79" t="str">
        <f t="shared" ca="1" si="34"/>
        <v/>
      </c>
      <c r="K237" s="168" t="e">
        <f t="shared" si="35"/>
        <v>#N/A</v>
      </c>
      <c r="M237" s="168" t="str">
        <f t="shared" si="36"/>
        <v/>
      </c>
    </row>
    <row r="238" spans="1:13">
      <c r="A238" s="168" t="str">
        <f t="shared" ca="1" si="37"/>
        <v/>
      </c>
      <c r="B238" s="4" t="str">
        <f t="shared" ca="1" si="38"/>
        <v/>
      </c>
      <c r="C238" s="1" t="str">
        <f t="shared" ca="1" si="43"/>
        <v/>
      </c>
      <c r="D238" s="31" t="str">
        <f t="shared" ca="1" si="33"/>
        <v/>
      </c>
      <c r="E238" s="32" t="str">
        <f t="shared" ca="1" si="39"/>
        <v/>
      </c>
      <c r="F238" s="4" t="str">
        <f t="shared" ca="1" si="40"/>
        <v/>
      </c>
      <c r="G238" s="31" t="str">
        <f t="shared" ca="1" si="41"/>
        <v/>
      </c>
      <c r="H238" s="32" t="str">
        <f t="shared" ca="1" si="42"/>
        <v/>
      </c>
      <c r="I238" s="79" t="str">
        <f t="shared" ca="1" si="34"/>
        <v/>
      </c>
      <c r="K238" s="168" t="e">
        <f t="shared" si="35"/>
        <v>#N/A</v>
      </c>
      <c r="M238" s="168" t="str">
        <f t="shared" si="36"/>
        <v/>
      </c>
    </row>
    <row r="239" spans="1:13">
      <c r="A239" s="168" t="str">
        <f t="shared" ca="1" si="37"/>
        <v/>
      </c>
      <c r="B239" s="4" t="str">
        <f t="shared" ca="1" si="38"/>
        <v/>
      </c>
      <c r="C239" s="1" t="str">
        <f t="shared" ca="1" si="43"/>
        <v/>
      </c>
      <c r="D239" s="31" t="str">
        <f t="shared" ca="1" si="33"/>
        <v/>
      </c>
      <c r="E239" s="32" t="str">
        <f t="shared" ca="1" si="39"/>
        <v/>
      </c>
      <c r="F239" s="4" t="str">
        <f t="shared" ca="1" si="40"/>
        <v/>
      </c>
      <c r="G239" s="31" t="str">
        <f t="shared" ca="1" si="41"/>
        <v/>
      </c>
      <c r="H239" s="32" t="str">
        <f t="shared" ca="1" si="42"/>
        <v/>
      </c>
      <c r="I239" s="79" t="str">
        <f t="shared" ca="1" si="34"/>
        <v/>
      </c>
      <c r="K239" s="168" t="e">
        <f t="shared" si="35"/>
        <v>#N/A</v>
      </c>
      <c r="M239" s="168" t="str">
        <f t="shared" si="36"/>
        <v/>
      </c>
    </row>
    <row r="240" spans="1:13">
      <c r="A240" s="168" t="str">
        <f t="shared" ca="1" si="37"/>
        <v/>
      </c>
      <c r="B240" s="4" t="str">
        <f t="shared" ca="1" si="38"/>
        <v/>
      </c>
      <c r="C240" s="1" t="str">
        <f t="shared" ca="1" si="43"/>
        <v/>
      </c>
      <c r="D240" s="31" t="str">
        <f t="shared" ca="1" si="33"/>
        <v/>
      </c>
      <c r="E240" s="32" t="str">
        <f t="shared" ca="1" si="39"/>
        <v/>
      </c>
      <c r="F240" s="4" t="str">
        <f t="shared" ca="1" si="40"/>
        <v/>
      </c>
      <c r="G240" s="31" t="str">
        <f t="shared" ca="1" si="41"/>
        <v/>
      </c>
      <c r="H240" s="32" t="str">
        <f t="shared" ca="1" si="42"/>
        <v/>
      </c>
      <c r="I240" s="79" t="str">
        <f t="shared" ca="1" si="34"/>
        <v/>
      </c>
      <c r="K240" s="168" t="e">
        <f t="shared" si="35"/>
        <v>#N/A</v>
      </c>
      <c r="M240" s="168" t="str">
        <f t="shared" si="36"/>
        <v/>
      </c>
    </row>
    <row r="241" spans="1:13">
      <c r="A241" s="168" t="str">
        <f t="shared" ca="1" si="37"/>
        <v/>
      </c>
      <c r="B241" s="4" t="str">
        <f t="shared" ca="1" si="38"/>
        <v/>
      </c>
      <c r="C241" s="1" t="str">
        <f t="shared" ca="1" si="43"/>
        <v/>
      </c>
      <c r="D241" s="31" t="str">
        <f t="shared" ca="1" si="33"/>
        <v/>
      </c>
      <c r="E241" s="32" t="str">
        <f t="shared" ca="1" si="39"/>
        <v/>
      </c>
      <c r="F241" s="4" t="str">
        <f t="shared" ca="1" si="40"/>
        <v/>
      </c>
      <c r="G241" s="31" t="str">
        <f t="shared" ca="1" si="41"/>
        <v/>
      </c>
      <c r="H241" s="32" t="str">
        <f t="shared" ca="1" si="42"/>
        <v/>
      </c>
      <c r="I241" s="79" t="str">
        <f t="shared" ca="1" si="34"/>
        <v/>
      </c>
      <c r="K241" s="168" t="e">
        <f t="shared" si="35"/>
        <v>#N/A</v>
      </c>
      <c r="M241" s="168" t="str">
        <f t="shared" si="36"/>
        <v/>
      </c>
    </row>
    <row r="242" spans="1:13">
      <c r="A242" s="168" t="str">
        <f t="shared" ca="1" si="37"/>
        <v/>
      </c>
      <c r="B242" s="4" t="str">
        <f t="shared" ca="1" si="38"/>
        <v/>
      </c>
      <c r="C242" s="1" t="str">
        <f t="shared" ca="1" si="43"/>
        <v/>
      </c>
      <c r="D242" s="31" t="str">
        <f t="shared" ca="1" si="33"/>
        <v/>
      </c>
      <c r="E242" s="32" t="str">
        <f t="shared" ca="1" si="39"/>
        <v/>
      </c>
      <c r="F242" s="4" t="str">
        <f t="shared" ca="1" si="40"/>
        <v/>
      </c>
      <c r="G242" s="31" t="str">
        <f t="shared" ca="1" si="41"/>
        <v/>
      </c>
      <c r="H242" s="32" t="str">
        <f t="shared" ca="1" si="42"/>
        <v/>
      </c>
      <c r="I242" s="79" t="str">
        <f t="shared" ca="1" si="34"/>
        <v/>
      </c>
      <c r="K242" s="168" t="e">
        <f t="shared" si="35"/>
        <v>#N/A</v>
      </c>
      <c r="M242" s="168" t="str">
        <f t="shared" si="36"/>
        <v/>
      </c>
    </row>
    <row r="243" spans="1:13">
      <c r="A243" s="168" t="str">
        <f t="shared" ca="1" si="37"/>
        <v/>
      </c>
      <c r="B243" s="4" t="str">
        <f t="shared" ca="1" si="38"/>
        <v/>
      </c>
      <c r="C243" s="1" t="str">
        <f t="shared" ca="1" si="43"/>
        <v/>
      </c>
      <c r="D243" s="31" t="str">
        <f t="shared" ca="1" si="33"/>
        <v/>
      </c>
      <c r="E243" s="32" t="str">
        <f t="shared" ca="1" si="39"/>
        <v/>
      </c>
      <c r="F243" s="4" t="str">
        <f t="shared" ca="1" si="40"/>
        <v/>
      </c>
      <c r="G243" s="31" t="str">
        <f t="shared" ca="1" si="41"/>
        <v/>
      </c>
      <c r="H243" s="32" t="str">
        <f t="shared" ca="1" si="42"/>
        <v/>
      </c>
      <c r="I243" s="79" t="str">
        <f t="shared" ca="1" si="34"/>
        <v/>
      </c>
      <c r="K243" s="168" t="e">
        <f t="shared" si="35"/>
        <v>#N/A</v>
      </c>
      <c r="M243" s="168" t="str">
        <f t="shared" si="36"/>
        <v/>
      </c>
    </row>
    <row r="244" spans="1:13">
      <c r="A244" s="168" t="str">
        <f t="shared" ca="1" si="37"/>
        <v/>
      </c>
      <c r="B244" s="4" t="str">
        <f t="shared" ca="1" si="38"/>
        <v/>
      </c>
      <c r="C244" s="1" t="str">
        <f t="shared" ca="1" si="43"/>
        <v/>
      </c>
      <c r="D244" s="31" t="str">
        <f t="shared" ca="1" si="33"/>
        <v/>
      </c>
      <c r="E244" s="32" t="str">
        <f t="shared" ca="1" si="39"/>
        <v/>
      </c>
      <c r="F244" s="4" t="str">
        <f t="shared" ca="1" si="40"/>
        <v/>
      </c>
      <c r="G244" s="31" t="str">
        <f t="shared" ca="1" si="41"/>
        <v/>
      </c>
      <c r="H244" s="32" t="str">
        <f t="shared" ca="1" si="42"/>
        <v/>
      </c>
      <c r="I244" s="79" t="str">
        <f t="shared" ca="1" si="34"/>
        <v/>
      </c>
      <c r="K244" s="168" t="e">
        <f t="shared" si="35"/>
        <v>#N/A</v>
      </c>
      <c r="M244" s="168" t="str">
        <f t="shared" si="36"/>
        <v/>
      </c>
    </row>
    <row r="245" spans="1:13">
      <c r="A245" s="168" t="str">
        <f t="shared" ca="1" si="37"/>
        <v/>
      </c>
      <c r="B245" s="4" t="str">
        <f t="shared" ca="1" si="38"/>
        <v/>
      </c>
      <c r="C245" s="1" t="str">
        <f t="shared" ca="1" si="43"/>
        <v/>
      </c>
      <c r="D245" s="31" t="str">
        <f t="shared" ca="1" si="33"/>
        <v/>
      </c>
      <c r="E245" s="32" t="str">
        <f t="shared" ca="1" si="39"/>
        <v/>
      </c>
      <c r="F245" s="4" t="str">
        <f t="shared" ca="1" si="40"/>
        <v/>
      </c>
      <c r="G245" s="31" t="str">
        <f t="shared" ca="1" si="41"/>
        <v/>
      </c>
      <c r="H245" s="32" t="str">
        <f t="shared" ca="1" si="42"/>
        <v/>
      </c>
      <c r="I245" s="79" t="str">
        <f t="shared" ca="1" si="34"/>
        <v/>
      </c>
      <c r="K245" s="168" t="e">
        <f t="shared" si="35"/>
        <v>#N/A</v>
      </c>
      <c r="M245" s="168" t="str">
        <f t="shared" si="36"/>
        <v/>
      </c>
    </row>
    <row r="246" spans="1:13">
      <c r="A246" s="168" t="str">
        <f t="shared" ca="1" si="37"/>
        <v/>
      </c>
      <c r="B246" s="4" t="str">
        <f t="shared" ca="1" si="38"/>
        <v/>
      </c>
      <c r="C246" s="1" t="str">
        <f t="shared" ca="1" si="43"/>
        <v/>
      </c>
      <c r="D246" s="31" t="str">
        <f t="shared" ca="1" si="33"/>
        <v/>
      </c>
      <c r="E246" s="32" t="str">
        <f t="shared" ca="1" si="39"/>
        <v/>
      </c>
      <c r="F246" s="4" t="str">
        <f t="shared" ca="1" si="40"/>
        <v/>
      </c>
      <c r="G246" s="31" t="str">
        <f t="shared" ca="1" si="41"/>
        <v/>
      </c>
      <c r="H246" s="32" t="str">
        <f t="shared" ca="1" si="42"/>
        <v/>
      </c>
      <c r="I246" s="79" t="str">
        <f t="shared" ca="1" si="34"/>
        <v/>
      </c>
      <c r="K246" s="168" t="e">
        <f t="shared" si="35"/>
        <v>#N/A</v>
      </c>
      <c r="M246" s="168" t="str">
        <f t="shared" si="36"/>
        <v/>
      </c>
    </row>
    <row r="247" spans="1:13">
      <c r="A247" s="168" t="str">
        <f t="shared" ca="1" si="37"/>
        <v/>
      </c>
      <c r="B247" s="4" t="str">
        <f t="shared" ca="1" si="38"/>
        <v/>
      </c>
      <c r="C247" s="1" t="str">
        <f t="shared" ca="1" si="43"/>
        <v/>
      </c>
      <c r="D247" s="31" t="str">
        <f t="shared" ref="D247:D250" ca="1" si="44">IF(ISERROR(B247-2),"", -1*(C247-$C$14)*10^-4*$B$8*$B$5)</f>
        <v/>
      </c>
      <c r="E247" s="32" t="str">
        <f t="shared" ca="1" si="39"/>
        <v/>
      </c>
      <c r="F247" s="4" t="str">
        <f t="shared" ca="1" si="40"/>
        <v/>
      </c>
      <c r="G247" s="31" t="str">
        <f t="shared" ca="1" si="41"/>
        <v/>
      </c>
      <c r="H247" s="32" t="str">
        <f t="shared" ca="1" si="42"/>
        <v/>
      </c>
      <c r="I247" s="79" t="str">
        <f t="shared" ref="I247:I250" ca="1" si="45">IF(ISERROR(F247-2),"",(D247+E247)*$B$9-G247-H247)</f>
        <v/>
      </c>
      <c r="K247" s="168" t="e">
        <f t="shared" si="35"/>
        <v>#N/A</v>
      </c>
      <c r="M247" s="168" t="str">
        <f t="shared" si="36"/>
        <v/>
      </c>
    </row>
    <row r="248" spans="1:13">
      <c r="A248" s="168" t="str">
        <f t="shared" ca="1" si="37"/>
        <v/>
      </c>
      <c r="B248" s="4" t="str">
        <f t="shared" ca="1" si="38"/>
        <v/>
      </c>
      <c r="C248" s="1" t="str">
        <f t="shared" ca="1" si="43"/>
        <v/>
      </c>
      <c r="D248" s="31" t="str">
        <f t="shared" ca="1" si="44"/>
        <v/>
      </c>
      <c r="E248" s="32" t="str">
        <f t="shared" ca="1" si="39"/>
        <v/>
      </c>
      <c r="F248" s="4" t="str">
        <f t="shared" ca="1" si="40"/>
        <v/>
      </c>
      <c r="G248" s="31" t="str">
        <f t="shared" ca="1" si="41"/>
        <v/>
      </c>
      <c r="H248" s="32" t="str">
        <f t="shared" ca="1" si="42"/>
        <v/>
      </c>
      <c r="I248" s="79" t="str">
        <f t="shared" ca="1" si="45"/>
        <v/>
      </c>
      <c r="K248" s="168" t="e">
        <f t="shared" si="35"/>
        <v>#N/A</v>
      </c>
      <c r="M248" s="168" t="str">
        <f t="shared" si="36"/>
        <v/>
      </c>
    </row>
    <row r="249" spans="1:13">
      <c r="A249" s="168" t="str">
        <f t="shared" ca="1" si="37"/>
        <v/>
      </c>
      <c r="B249" s="4" t="str">
        <f t="shared" ca="1" si="38"/>
        <v/>
      </c>
      <c r="C249" s="1" t="str">
        <f t="shared" ca="1" si="43"/>
        <v/>
      </c>
      <c r="D249" s="31" t="str">
        <f t="shared" ca="1" si="44"/>
        <v/>
      </c>
      <c r="E249" s="32" t="str">
        <f t="shared" ca="1" si="39"/>
        <v/>
      </c>
      <c r="F249" s="4" t="str">
        <f t="shared" ca="1" si="40"/>
        <v/>
      </c>
      <c r="G249" s="31" t="str">
        <f t="shared" ca="1" si="41"/>
        <v/>
      </c>
      <c r="H249" s="32" t="str">
        <f t="shared" ca="1" si="42"/>
        <v/>
      </c>
      <c r="I249" s="79" t="str">
        <f t="shared" ca="1" si="45"/>
        <v/>
      </c>
      <c r="K249" s="168" t="e">
        <f t="shared" si="35"/>
        <v>#N/A</v>
      </c>
      <c r="M249" s="168" t="str">
        <f t="shared" si="36"/>
        <v/>
      </c>
    </row>
    <row r="250" spans="1:13">
      <c r="A250" s="168" t="str">
        <f t="shared" ca="1" si="37"/>
        <v/>
      </c>
      <c r="B250" s="4" t="str">
        <f t="shared" ca="1" si="38"/>
        <v/>
      </c>
      <c r="C250" s="1" t="str">
        <f t="shared" ca="1" si="43"/>
        <v/>
      </c>
      <c r="D250" s="31" t="str">
        <f t="shared" ca="1" si="44"/>
        <v/>
      </c>
      <c r="E250" s="32" t="str">
        <f t="shared" ca="1" si="39"/>
        <v/>
      </c>
      <c r="F250" s="4" t="str">
        <f t="shared" ca="1" si="40"/>
        <v/>
      </c>
      <c r="G250" s="31" t="str">
        <f t="shared" ca="1" si="41"/>
        <v/>
      </c>
      <c r="H250" s="32" t="str">
        <f t="shared" ca="1" si="42"/>
        <v/>
      </c>
      <c r="I250" s="79" t="str">
        <f t="shared" ca="1" si="45"/>
        <v/>
      </c>
      <c r="K250" s="168" t="e">
        <f t="shared" si="35"/>
        <v>#N/A</v>
      </c>
      <c r="M250" s="168" t="str">
        <f t="shared" si="36"/>
        <v/>
      </c>
    </row>
    <row r="251" spans="1:13">
      <c r="A251" s="168"/>
      <c r="K251" s="168" t="e">
        <f t="shared" si="35"/>
        <v>#N/A</v>
      </c>
      <c r="M251" s="168" t="str">
        <f t="shared" si="36"/>
        <v/>
      </c>
    </row>
    <row r="252" spans="1:13">
      <c r="A252" s="168"/>
      <c r="K252" s="168" t="e">
        <f t="shared" si="35"/>
        <v>#N/A</v>
      </c>
      <c r="M252" s="168" t="str">
        <f t="shared" si="36"/>
        <v/>
      </c>
    </row>
    <row r="253" spans="1:13">
      <c r="A253" s="168"/>
      <c r="K253" s="168" t="e">
        <f t="shared" si="35"/>
        <v>#N/A</v>
      </c>
      <c r="M253" s="168" t="str">
        <f t="shared" si="36"/>
        <v/>
      </c>
    </row>
    <row r="254" spans="1:13">
      <c r="A254" s="168"/>
      <c r="K254" s="168" t="e">
        <f t="shared" si="35"/>
        <v>#N/A</v>
      </c>
      <c r="M254" s="168" t="str">
        <f t="shared" si="36"/>
        <v/>
      </c>
    </row>
    <row r="255" spans="1:13">
      <c r="A255" s="168"/>
      <c r="K255" s="168" t="e">
        <f t="shared" si="35"/>
        <v>#N/A</v>
      </c>
      <c r="M255" s="168" t="str">
        <f t="shared" si="36"/>
        <v/>
      </c>
    </row>
    <row r="256" spans="1:13">
      <c r="A256" s="168"/>
      <c r="K256" s="168" t="e">
        <f t="shared" si="35"/>
        <v>#N/A</v>
      </c>
      <c r="M256" s="168" t="str">
        <f t="shared" si="36"/>
        <v/>
      </c>
    </row>
    <row r="257" spans="1:13">
      <c r="A257" s="168"/>
      <c r="K257" s="168" t="e">
        <f t="shared" si="35"/>
        <v>#N/A</v>
      </c>
      <c r="M257" s="168" t="str">
        <f t="shared" si="36"/>
        <v/>
      </c>
    </row>
    <row r="258" spans="1:13">
      <c r="A258" s="168"/>
      <c r="K258" s="168" t="e">
        <f t="shared" si="35"/>
        <v>#N/A</v>
      </c>
      <c r="M258" s="168" t="str">
        <f t="shared" si="36"/>
        <v/>
      </c>
    </row>
    <row r="259" spans="1:13">
      <c r="A259" s="168"/>
      <c r="K259" s="168" t="e">
        <f t="shared" ref="K259:K322" si="46">VLOOKUP(O259,Q:Q,1)</f>
        <v>#N/A</v>
      </c>
      <c r="M259" s="168" t="str">
        <f t="shared" si="36"/>
        <v/>
      </c>
    </row>
    <row r="260" spans="1:13">
      <c r="A260" s="168"/>
      <c r="K260" s="168" t="e">
        <f t="shared" si="46"/>
        <v>#N/A</v>
      </c>
      <c r="M260" s="168" t="str">
        <f t="shared" si="36"/>
        <v/>
      </c>
    </row>
    <row r="261" spans="1:13">
      <c r="A261" s="168"/>
      <c r="K261" s="168" t="e">
        <f t="shared" si="46"/>
        <v>#N/A</v>
      </c>
      <c r="M261" s="168" t="str">
        <f t="shared" ref="M261:M324" si="47">IF(L261&gt;$A$14,L261,"")</f>
        <v/>
      </c>
    </row>
    <row r="262" spans="1:13">
      <c r="A262" s="168"/>
      <c r="K262" s="168" t="e">
        <f t="shared" si="46"/>
        <v>#N/A</v>
      </c>
      <c r="M262" s="168" t="str">
        <f t="shared" si="47"/>
        <v/>
      </c>
    </row>
    <row r="263" spans="1:13">
      <c r="A263" s="168"/>
      <c r="K263" s="168" t="e">
        <f t="shared" si="46"/>
        <v>#N/A</v>
      </c>
      <c r="M263" s="168" t="str">
        <f t="shared" si="47"/>
        <v/>
      </c>
    </row>
    <row r="264" spans="1:13">
      <c r="A264" s="168"/>
      <c r="K264" s="168" t="e">
        <f t="shared" si="46"/>
        <v>#N/A</v>
      </c>
      <c r="M264" s="168" t="str">
        <f t="shared" si="47"/>
        <v/>
      </c>
    </row>
    <row r="265" spans="1:13">
      <c r="A265" s="168"/>
      <c r="K265" s="168" t="e">
        <f t="shared" si="46"/>
        <v>#N/A</v>
      </c>
      <c r="M265" s="168" t="str">
        <f t="shared" si="47"/>
        <v/>
      </c>
    </row>
    <row r="266" spans="1:13">
      <c r="A266" s="168"/>
      <c r="K266" s="168" t="e">
        <f t="shared" si="46"/>
        <v>#N/A</v>
      </c>
      <c r="M266" s="168" t="str">
        <f t="shared" si="47"/>
        <v/>
      </c>
    </row>
    <row r="267" spans="1:13">
      <c r="A267" s="168"/>
      <c r="K267" s="168" t="e">
        <f t="shared" si="46"/>
        <v>#N/A</v>
      </c>
      <c r="M267" s="168" t="str">
        <f t="shared" si="47"/>
        <v/>
      </c>
    </row>
    <row r="268" spans="1:13">
      <c r="A268" s="168"/>
      <c r="K268" s="168" t="e">
        <f t="shared" si="46"/>
        <v>#N/A</v>
      </c>
      <c r="M268" s="168" t="str">
        <f t="shared" si="47"/>
        <v/>
      </c>
    </row>
    <row r="269" spans="1:13">
      <c r="A269" s="168"/>
      <c r="K269" s="168" t="e">
        <f t="shared" si="46"/>
        <v>#N/A</v>
      </c>
      <c r="M269" s="168" t="str">
        <f t="shared" si="47"/>
        <v/>
      </c>
    </row>
    <row r="270" spans="1:13">
      <c r="A270" s="168"/>
      <c r="K270" s="168" t="e">
        <f t="shared" si="46"/>
        <v>#N/A</v>
      </c>
      <c r="M270" s="168" t="str">
        <f t="shared" si="47"/>
        <v/>
      </c>
    </row>
    <row r="271" spans="1:13">
      <c r="A271" s="168"/>
      <c r="K271" s="168" t="e">
        <f t="shared" si="46"/>
        <v>#N/A</v>
      </c>
      <c r="M271" s="168" t="str">
        <f t="shared" si="47"/>
        <v/>
      </c>
    </row>
    <row r="272" spans="1:13">
      <c r="A272" s="168"/>
      <c r="K272" s="168" t="e">
        <f t="shared" si="46"/>
        <v>#N/A</v>
      </c>
      <c r="M272" s="168" t="str">
        <f t="shared" si="47"/>
        <v/>
      </c>
    </row>
    <row r="273" spans="1:13">
      <c r="A273" s="168"/>
      <c r="K273" s="168" t="e">
        <f t="shared" si="46"/>
        <v>#N/A</v>
      </c>
      <c r="M273" s="168" t="str">
        <f t="shared" si="47"/>
        <v/>
      </c>
    </row>
    <row r="274" spans="1:13">
      <c r="A274" s="168"/>
      <c r="K274" s="168" t="e">
        <f t="shared" si="46"/>
        <v>#N/A</v>
      </c>
      <c r="M274" s="168" t="str">
        <f t="shared" si="47"/>
        <v/>
      </c>
    </row>
    <row r="275" spans="1:13">
      <c r="A275" s="168"/>
      <c r="K275" s="168" t="e">
        <f t="shared" si="46"/>
        <v>#N/A</v>
      </c>
      <c r="M275" s="168" t="str">
        <f t="shared" si="47"/>
        <v/>
      </c>
    </row>
    <row r="276" spans="1:13">
      <c r="A276" s="168"/>
      <c r="K276" s="168" t="e">
        <f t="shared" si="46"/>
        <v>#N/A</v>
      </c>
      <c r="M276" s="168" t="str">
        <f t="shared" si="47"/>
        <v/>
      </c>
    </row>
    <row r="277" spans="1:13">
      <c r="A277" s="168"/>
      <c r="K277" s="168" t="e">
        <f t="shared" si="46"/>
        <v>#N/A</v>
      </c>
      <c r="M277" s="168" t="str">
        <f t="shared" si="47"/>
        <v/>
      </c>
    </row>
    <row r="278" spans="1:13">
      <c r="A278" s="168"/>
      <c r="K278" s="168" t="e">
        <f t="shared" si="46"/>
        <v>#N/A</v>
      </c>
      <c r="M278" s="168" t="str">
        <f t="shared" si="47"/>
        <v/>
      </c>
    </row>
    <row r="279" spans="1:13">
      <c r="A279" s="168"/>
      <c r="K279" s="168" t="e">
        <f t="shared" si="46"/>
        <v>#N/A</v>
      </c>
      <c r="M279" s="168" t="str">
        <f t="shared" si="47"/>
        <v/>
      </c>
    </row>
    <row r="280" spans="1:13">
      <c r="A280" s="168"/>
      <c r="K280" s="168" t="e">
        <f t="shared" si="46"/>
        <v>#N/A</v>
      </c>
      <c r="M280" s="168" t="str">
        <f t="shared" si="47"/>
        <v/>
      </c>
    </row>
    <row r="281" spans="1:13">
      <c r="A281" s="168"/>
      <c r="K281" s="168" t="e">
        <f t="shared" si="46"/>
        <v>#N/A</v>
      </c>
      <c r="M281" s="168" t="str">
        <f t="shared" si="47"/>
        <v/>
      </c>
    </row>
    <row r="282" spans="1:13">
      <c r="A282" s="168"/>
      <c r="K282" s="168" t="e">
        <f t="shared" si="46"/>
        <v>#N/A</v>
      </c>
      <c r="M282" s="168" t="str">
        <f t="shared" si="47"/>
        <v/>
      </c>
    </row>
    <row r="283" spans="1:13">
      <c r="A283" s="168"/>
      <c r="K283" s="168" t="e">
        <f t="shared" si="46"/>
        <v>#N/A</v>
      </c>
      <c r="M283" s="168" t="str">
        <f t="shared" si="47"/>
        <v/>
      </c>
    </row>
    <row r="284" spans="1:13">
      <c r="A284" s="168"/>
      <c r="K284" s="168" t="e">
        <f t="shared" si="46"/>
        <v>#N/A</v>
      </c>
      <c r="M284" s="168" t="str">
        <f t="shared" si="47"/>
        <v/>
      </c>
    </row>
    <row r="285" spans="1:13">
      <c r="A285" s="168"/>
      <c r="K285" s="168" t="e">
        <f t="shared" si="46"/>
        <v>#N/A</v>
      </c>
      <c r="M285" s="168" t="str">
        <f t="shared" si="47"/>
        <v/>
      </c>
    </row>
    <row r="286" spans="1:13">
      <c r="A286" s="168"/>
      <c r="K286" s="168" t="e">
        <f t="shared" si="46"/>
        <v>#N/A</v>
      </c>
      <c r="M286" s="168" t="str">
        <f t="shared" si="47"/>
        <v/>
      </c>
    </row>
    <row r="287" spans="1:13">
      <c r="A287" s="168"/>
      <c r="K287" s="168" t="e">
        <f t="shared" si="46"/>
        <v>#N/A</v>
      </c>
      <c r="M287" s="168" t="str">
        <f t="shared" si="47"/>
        <v/>
      </c>
    </row>
    <row r="288" spans="1:13">
      <c r="A288" s="168"/>
      <c r="K288" s="168" t="e">
        <f t="shared" si="46"/>
        <v>#N/A</v>
      </c>
      <c r="M288" s="168" t="str">
        <f t="shared" si="47"/>
        <v/>
      </c>
    </row>
    <row r="289" spans="1:13">
      <c r="A289" s="168"/>
      <c r="K289" s="168" t="e">
        <f t="shared" si="46"/>
        <v>#N/A</v>
      </c>
      <c r="M289" s="168" t="str">
        <f t="shared" si="47"/>
        <v/>
      </c>
    </row>
    <row r="290" spans="1:13">
      <c r="A290" s="168"/>
      <c r="K290" s="168" t="e">
        <f t="shared" si="46"/>
        <v>#N/A</v>
      </c>
      <c r="M290" s="168" t="str">
        <f t="shared" si="47"/>
        <v/>
      </c>
    </row>
    <row r="291" spans="1:13">
      <c r="A291" s="168"/>
      <c r="K291" s="168" t="e">
        <f t="shared" si="46"/>
        <v>#N/A</v>
      </c>
      <c r="M291" s="168" t="str">
        <f t="shared" si="47"/>
        <v/>
      </c>
    </row>
    <row r="292" spans="1:13">
      <c r="A292" s="168"/>
      <c r="K292" s="168" t="e">
        <f t="shared" si="46"/>
        <v>#N/A</v>
      </c>
      <c r="M292" s="168" t="str">
        <f t="shared" si="47"/>
        <v/>
      </c>
    </row>
    <row r="293" spans="1:13">
      <c r="A293" s="168"/>
      <c r="K293" s="168" t="e">
        <f t="shared" si="46"/>
        <v>#N/A</v>
      </c>
      <c r="M293" s="168" t="str">
        <f t="shared" si="47"/>
        <v/>
      </c>
    </row>
    <row r="294" spans="1:13">
      <c r="A294" s="168"/>
      <c r="K294" s="168" t="e">
        <f t="shared" si="46"/>
        <v>#N/A</v>
      </c>
      <c r="M294" s="168" t="str">
        <f t="shared" si="47"/>
        <v/>
      </c>
    </row>
    <row r="295" spans="1:13">
      <c r="A295" s="168"/>
      <c r="K295" s="168" t="e">
        <f t="shared" si="46"/>
        <v>#N/A</v>
      </c>
      <c r="M295" s="168" t="str">
        <f t="shared" si="47"/>
        <v/>
      </c>
    </row>
    <row r="296" spans="1:13">
      <c r="A296" s="168"/>
      <c r="K296" s="168" t="e">
        <f t="shared" si="46"/>
        <v>#N/A</v>
      </c>
      <c r="M296" s="168" t="str">
        <f t="shared" si="47"/>
        <v/>
      </c>
    </row>
    <row r="297" spans="1:13">
      <c r="A297" s="168"/>
      <c r="K297" s="168" t="e">
        <f t="shared" si="46"/>
        <v>#N/A</v>
      </c>
      <c r="M297" s="168" t="str">
        <f t="shared" si="47"/>
        <v/>
      </c>
    </row>
    <row r="298" spans="1:13">
      <c r="A298" s="168"/>
      <c r="K298" s="168" t="e">
        <f t="shared" si="46"/>
        <v>#N/A</v>
      </c>
      <c r="M298" s="168" t="str">
        <f t="shared" si="47"/>
        <v/>
      </c>
    </row>
    <row r="299" spans="1:13">
      <c r="A299" s="168"/>
      <c r="K299" s="168" t="e">
        <f t="shared" si="46"/>
        <v>#N/A</v>
      </c>
      <c r="M299" s="168" t="str">
        <f t="shared" si="47"/>
        <v/>
      </c>
    </row>
    <row r="300" spans="1:13">
      <c r="A300" s="168"/>
      <c r="K300" s="168" t="e">
        <f t="shared" si="46"/>
        <v>#N/A</v>
      </c>
      <c r="M300" s="168" t="str">
        <f t="shared" si="47"/>
        <v/>
      </c>
    </row>
    <row r="301" spans="1:13">
      <c r="A301" s="168"/>
      <c r="K301" s="168" t="e">
        <f t="shared" si="46"/>
        <v>#N/A</v>
      </c>
      <c r="M301" s="168" t="str">
        <f t="shared" si="47"/>
        <v/>
      </c>
    </row>
    <row r="302" spans="1:13">
      <c r="A302" s="168"/>
      <c r="K302" s="168" t="e">
        <f t="shared" si="46"/>
        <v>#N/A</v>
      </c>
      <c r="M302" s="168" t="str">
        <f t="shared" si="47"/>
        <v/>
      </c>
    </row>
    <row r="303" spans="1:13">
      <c r="A303" s="168"/>
      <c r="K303" s="168" t="e">
        <f t="shared" si="46"/>
        <v>#N/A</v>
      </c>
      <c r="M303" s="168" t="str">
        <f t="shared" si="47"/>
        <v/>
      </c>
    </row>
    <row r="304" spans="1:13">
      <c r="A304" s="168"/>
      <c r="K304" s="168" t="e">
        <f t="shared" si="46"/>
        <v>#N/A</v>
      </c>
      <c r="M304" s="168" t="str">
        <f t="shared" si="47"/>
        <v/>
      </c>
    </row>
    <row r="305" spans="1:13">
      <c r="A305" s="168"/>
      <c r="K305" s="168" t="e">
        <f t="shared" si="46"/>
        <v>#N/A</v>
      </c>
      <c r="M305" s="168" t="str">
        <f t="shared" si="47"/>
        <v/>
      </c>
    </row>
    <row r="306" spans="1:13">
      <c r="A306" s="168"/>
      <c r="K306" s="168" t="e">
        <f t="shared" si="46"/>
        <v>#N/A</v>
      </c>
      <c r="M306" s="168" t="str">
        <f t="shared" si="47"/>
        <v/>
      </c>
    </row>
    <row r="307" spans="1:13">
      <c r="A307" s="168"/>
      <c r="K307" s="168" t="e">
        <f t="shared" si="46"/>
        <v>#N/A</v>
      </c>
      <c r="M307" s="168" t="str">
        <f t="shared" si="47"/>
        <v/>
      </c>
    </row>
    <row r="308" spans="1:13">
      <c r="A308" s="168"/>
      <c r="K308" s="168" t="e">
        <f t="shared" si="46"/>
        <v>#N/A</v>
      </c>
      <c r="M308" s="168" t="str">
        <f t="shared" si="47"/>
        <v/>
      </c>
    </row>
    <row r="309" spans="1:13">
      <c r="A309" s="168"/>
      <c r="K309" s="168" t="e">
        <f t="shared" si="46"/>
        <v>#N/A</v>
      </c>
      <c r="M309" s="168" t="str">
        <f t="shared" si="47"/>
        <v/>
      </c>
    </row>
    <row r="310" spans="1:13">
      <c r="A310" s="168"/>
      <c r="K310" s="168" t="e">
        <f t="shared" si="46"/>
        <v>#N/A</v>
      </c>
      <c r="M310" s="168" t="str">
        <f t="shared" si="47"/>
        <v/>
      </c>
    </row>
    <row r="311" spans="1:13">
      <c r="A311" s="168"/>
      <c r="K311" s="168" t="e">
        <f t="shared" si="46"/>
        <v>#N/A</v>
      </c>
      <c r="M311" s="168" t="str">
        <f t="shared" si="47"/>
        <v/>
      </c>
    </row>
    <row r="312" spans="1:13">
      <c r="A312" s="168"/>
      <c r="K312" s="168" t="e">
        <f t="shared" si="46"/>
        <v>#N/A</v>
      </c>
      <c r="M312" s="168" t="str">
        <f t="shared" si="47"/>
        <v/>
      </c>
    </row>
    <row r="313" spans="1:13">
      <c r="A313" s="168"/>
      <c r="K313" s="168" t="e">
        <f t="shared" si="46"/>
        <v>#N/A</v>
      </c>
      <c r="M313" s="168" t="str">
        <f t="shared" si="47"/>
        <v/>
      </c>
    </row>
    <row r="314" spans="1:13">
      <c r="A314" s="168"/>
      <c r="K314" s="168" t="e">
        <f t="shared" si="46"/>
        <v>#N/A</v>
      </c>
      <c r="M314" s="168" t="str">
        <f t="shared" si="47"/>
        <v/>
      </c>
    </row>
    <row r="315" spans="1:13">
      <c r="A315" s="168"/>
      <c r="K315" s="168" t="e">
        <f t="shared" si="46"/>
        <v>#N/A</v>
      </c>
      <c r="M315" s="168" t="str">
        <f t="shared" si="47"/>
        <v/>
      </c>
    </row>
    <row r="316" spans="1:13">
      <c r="A316" s="168"/>
      <c r="K316" s="168" t="e">
        <f t="shared" si="46"/>
        <v>#N/A</v>
      </c>
      <c r="M316" s="168" t="str">
        <f t="shared" si="47"/>
        <v/>
      </c>
    </row>
    <row r="317" spans="1:13">
      <c r="A317" s="168"/>
      <c r="K317" s="168" t="e">
        <f t="shared" si="46"/>
        <v>#N/A</v>
      </c>
      <c r="M317" s="168" t="str">
        <f t="shared" si="47"/>
        <v/>
      </c>
    </row>
    <row r="318" spans="1:13">
      <c r="A318" s="168"/>
      <c r="K318" s="168" t="e">
        <f t="shared" si="46"/>
        <v>#N/A</v>
      </c>
      <c r="M318" s="168" t="str">
        <f t="shared" si="47"/>
        <v/>
      </c>
    </row>
    <row r="319" spans="1:13">
      <c r="A319" s="168"/>
      <c r="K319" s="168" t="e">
        <f t="shared" si="46"/>
        <v>#N/A</v>
      </c>
      <c r="M319" s="168" t="str">
        <f t="shared" si="47"/>
        <v/>
      </c>
    </row>
    <row r="320" spans="1:13">
      <c r="A320" s="168"/>
      <c r="K320" s="168" t="e">
        <f t="shared" si="46"/>
        <v>#N/A</v>
      </c>
      <c r="M320" s="168" t="str">
        <f t="shared" si="47"/>
        <v/>
      </c>
    </row>
    <row r="321" spans="1:13">
      <c r="A321" s="168"/>
      <c r="K321" s="168" t="e">
        <f t="shared" si="46"/>
        <v>#N/A</v>
      </c>
      <c r="M321" s="168" t="str">
        <f t="shared" si="47"/>
        <v/>
      </c>
    </row>
    <row r="322" spans="1:13">
      <c r="A322" s="168"/>
      <c r="K322" s="168" t="e">
        <f t="shared" si="46"/>
        <v>#N/A</v>
      </c>
      <c r="M322" s="168" t="str">
        <f t="shared" si="47"/>
        <v/>
      </c>
    </row>
    <row r="323" spans="1:13">
      <c r="A323" s="168"/>
      <c r="K323" s="168" t="e">
        <f t="shared" ref="K323:K386" si="48">VLOOKUP(O323,Q:Q,1)</f>
        <v>#N/A</v>
      </c>
      <c r="M323" s="168" t="str">
        <f t="shared" si="47"/>
        <v/>
      </c>
    </row>
    <row r="324" spans="1:13">
      <c r="A324" s="168"/>
      <c r="K324" s="168" t="e">
        <f t="shared" si="48"/>
        <v>#N/A</v>
      </c>
      <c r="M324" s="168" t="str">
        <f t="shared" si="47"/>
        <v/>
      </c>
    </row>
    <row r="325" spans="1:13">
      <c r="A325" s="168"/>
      <c r="K325" s="168" t="e">
        <f t="shared" si="48"/>
        <v>#N/A</v>
      </c>
      <c r="M325" s="168" t="str">
        <f t="shared" ref="M325:M388" si="49">IF(L325&gt;$A$14,L325,"")</f>
        <v/>
      </c>
    </row>
    <row r="326" spans="1:13">
      <c r="A326" s="168"/>
      <c r="K326" s="168" t="e">
        <f t="shared" si="48"/>
        <v>#N/A</v>
      </c>
      <c r="M326" s="168" t="str">
        <f t="shared" si="49"/>
        <v/>
      </c>
    </row>
    <row r="327" spans="1:13">
      <c r="A327" s="168"/>
      <c r="K327" s="168" t="e">
        <f t="shared" si="48"/>
        <v>#N/A</v>
      </c>
      <c r="M327" s="168" t="str">
        <f t="shared" si="49"/>
        <v/>
      </c>
    </row>
    <row r="328" spans="1:13">
      <c r="A328" s="168"/>
      <c r="K328" s="168" t="e">
        <f t="shared" si="48"/>
        <v>#N/A</v>
      </c>
      <c r="M328" s="168" t="str">
        <f t="shared" si="49"/>
        <v/>
      </c>
    </row>
    <row r="329" spans="1:13">
      <c r="A329" s="168"/>
      <c r="K329" s="168" t="e">
        <f t="shared" si="48"/>
        <v>#N/A</v>
      </c>
      <c r="M329" s="168" t="str">
        <f t="shared" si="49"/>
        <v/>
      </c>
    </row>
    <row r="330" spans="1:13">
      <c r="A330" s="168"/>
      <c r="K330" s="168" t="e">
        <f t="shared" si="48"/>
        <v>#N/A</v>
      </c>
      <c r="M330" s="168" t="str">
        <f t="shared" si="49"/>
        <v/>
      </c>
    </row>
    <row r="331" spans="1:13">
      <c r="A331" s="168"/>
      <c r="K331" s="168" t="e">
        <f t="shared" si="48"/>
        <v>#N/A</v>
      </c>
      <c r="M331" s="168" t="str">
        <f t="shared" si="49"/>
        <v/>
      </c>
    </row>
    <row r="332" spans="1:13">
      <c r="A332" s="168"/>
      <c r="K332" s="168" t="e">
        <f t="shared" si="48"/>
        <v>#N/A</v>
      </c>
      <c r="M332" s="168" t="str">
        <f t="shared" si="49"/>
        <v/>
      </c>
    </row>
    <row r="333" spans="1:13">
      <c r="A333" s="168"/>
      <c r="K333" s="168" t="e">
        <f t="shared" si="48"/>
        <v>#N/A</v>
      </c>
      <c r="M333" s="168" t="str">
        <f t="shared" si="49"/>
        <v/>
      </c>
    </row>
    <row r="334" spans="1:13">
      <c r="A334" s="168"/>
      <c r="K334" s="168" t="e">
        <f t="shared" si="48"/>
        <v>#N/A</v>
      </c>
      <c r="M334" s="168" t="str">
        <f t="shared" si="49"/>
        <v/>
      </c>
    </row>
    <row r="335" spans="1:13">
      <c r="A335" s="168"/>
      <c r="K335" s="168" t="e">
        <f t="shared" si="48"/>
        <v>#N/A</v>
      </c>
      <c r="M335" s="168" t="str">
        <f t="shared" si="49"/>
        <v/>
      </c>
    </row>
    <row r="336" spans="1:13">
      <c r="A336" s="168"/>
      <c r="K336" s="168" t="e">
        <f t="shared" si="48"/>
        <v>#N/A</v>
      </c>
      <c r="M336" s="168" t="str">
        <f t="shared" si="49"/>
        <v/>
      </c>
    </row>
    <row r="337" spans="1:13">
      <c r="A337" s="168"/>
      <c r="K337" s="168" t="e">
        <f t="shared" si="48"/>
        <v>#N/A</v>
      </c>
      <c r="M337" s="168" t="str">
        <f t="shared" si="49"/>
        <v/>
      </c>
    </row>
    <row r="338" spans="1:13">
      <c r="A338" s="168"/>
      <c r="K338" s="168" t="e">
        <f t="shared" si="48"/>
        <v>#N/A</v>
      </c>
      <c r="M338" s="168" t="str">
        <f t="shared" si="49"/>
        <v/>
      </c>
    </row>
    <row r="339" spans="1:13">
      <c r="A339" s="168"/>
      <c r="K339" s="168" t="e">
        <f t="shared" si="48"/>
        <v>#N/A</v>
      </c>
      <c r="M339" s="168" t="str">
        <f t="shared" si="49"/>
        <v/>
      </c>
    </row>
    <row r="340" spans="1:13">
      <c r="A340" s="168"/>
      <c r="K340" s="168" t="e">
        <f t="shared" si="48"/>
        <v>#N/A</v>
      </c>
      <c r="M340" s="168" t="str">
        <f t="shared" si="49"/>
        <v/>
      </c>
    </row>
    <row r="341" spans="1:13">
      <c r="A341" s="168"/>
      <c r="K341" s="168" t="e">
        <f t="shared" si="48"/>
        <v>#N/A</v>
      </c>
      <c r="M341" s="168" t="str">
        <f t="shared" si="49"/>
        <v/>
      </c>
    </row>
    <row r="342" spans="1:13">
      <c r="A342" s="168"/>
      <c r="K342" s="168" t="e">
        <f t="shared" si="48"/>
        <v>#N/A</v>
      </c>
      <c r="M342" s="168" t="str">
        <f t="shared" si="49"/>
        <v/>
      </c>
    </row>
    <row r="343" spans="1:13">
      <c r="A343" s="168"/>
      <c r="K343" s="168" t="e">
        <f t="shared" si="48"/>
        <v>#N/A</v>
      </c>
      <c r="M343" s="168" t="str">
        <f t="shared" si="49"/>
        <v/>
      </c>
    </row>
    <row r="344" spans="1:13">
      <c r="A344" s="168"/>
      <c r="K344" s="168" t="e">
        <f t="shared" si="48"/>
        <v>#N/A</v>
      </c>
      <c r="M344" s="168" t="str">
        <f t="shared" si="49"/>
        <v/>
      </c>
    </row>
    <row r="345" spans="1:13">
      <c r="A345" s="168"/>
      <c r="K345" s="168" t="e">
        <f t="shared" si="48"/>
        <v>#N/A</v>
      </c>
      <c r="M345" s="168" t="str">
        <f t="shared" si="49"/>
        <v/>
      </c>
    </row>
    <row r="346" spans="1:13">
      <c r="A346" s="168"/>
      <c r="K346" s="168" t="e">
        <f t="shared" si="48"/>
        <v>#N/A</v>
      </c>
      <c r="M346" s="168" t="str">
        <f t="shared" si="49"/>
        <v/>
      </c>
    </row>
    <row r="347" spans="1:13">
      <c r="A347" s="168"/>
      <c r="K347" s="168" t="e">
        <f t="shared" si="48"/>
        <v>#N/A</v>
      </c>
      <c r="M347" s="168" t="str">
        <f t="shared" si="49"/>
        <v/>
      </c>
    </row>
    <row r="348" spans="1:13">
      <c r="A348" s="168"/>
      <c r="K348" s="168" t="e">
        <f t="shared" si="48"/>
        <v>#N/A</v>
      </c>
      <c r="M348" s="168" t="str">
        <f t="shared" si="49"/>
        <v/>
      </c>
    </row>
    <row r="349" spans="1:13">
      <c r="A349" s="168"/>
      <c r="K349" s="168" t="e">
        <f t="shared" si="48"/>
        <v>#N/A</v>
      </c>
      <c r="M349" s="168" t="str">
        <f t="shared" si="49"/>
        <v/>
      </c>
    </row>
    <row r="350" spans="1:13">
      <c r="A350" s="168"/>
      <c r="K350" s="168" t="e">
        <f t="shared" si="48"/>
        <v>#N/A</v>
      </c>
      <c r="M350" s="168" t="str">
        <f t="shared" si="49"/>
        <v/>
      </c>
    </row>
    <row r="351" spans="1:13">
      <c r="A351" s="168"/>
      <c r="K351" s="168" t="e">
        <f t="shared" si="48"/>
        <v>#N/A</v>
      </c>
      <c r="M351" s="168" t="str">
        <f t="shared" si="49"/>
        <v/>
      </c>
    </row>
    <row r="352" spans="1:13">
      <c r="A352" s="168"/>
      <c r="K352" s="168" t="e">
        <f t="shared" si="48"/>
        <v>#N/A</v>
      </c>
      <c r="M352" s="168" t="str">
        <f t="shared" si="49"/>
        <v/>
      </c>
    </row>
    <row r="353" spans="1:13">
      <c r="A353" s="168"/>
      <c r="K353" s="168" t="e">
        <f t="shared" si="48"/>
        <v>#N/A</v>
      </c>
      <c r="M353" s="168" t="str">
        <f t="shared" si="49"/>
        <v/>
      </c>
    </row>
    <row r="354" spans="1:13">
      <c r="A354" s="168"/>
      <c r="K354" s="168" t="e">
        <f t="shared" si="48"/>
        <v>#N/A</v>
      </c>
      <c r="M354" s="168" t="str">
        <f t="shared" si="49"/>
        <v/>
      </c>
    </row>
    <row r="355" spans="1:13">
      <c r="A355" s="168"/>
      <c r="K355" s="168" t="e">
        <f t="shared" si="48"/>
        <v>#N/A</v>
      </c>
      <c r="M355" s="168" t="str">
        <f t="shared" si="49"/>
        <v/>
      </c>
    </row>
    <row r="356" spans="1:13">
      <c r="A356" s="168"/>
      <c r="K356" s="168" t="e">
        <f t="shared" si="48"/>
        <v>#N/A</v>
      </c>
      <c r="M356" s="168" t="str">
        <f t="shared" si="49"/>
        <v/>
      </c>
    </row>
    <row r="357" spans="1:13">
      <c r="A357" s="168"/>
      <c r="K357" s="168" t="e">
        <f t="shared" si="48"/>
        <v>#N/A</v>
      </c>
      <c r="M357" s="168" t="str">
        <f t="shared" si="49"/>
        <v/>
      </c>
    </row>
    <row r="358" spans="1:13">
      <c r="A358" s="168"/>
      <c r="K358" s="168" t="e">
        <f t="shared" si="48"/>
        <v>#N/A</v>
      </c>
      <c r="M358" s="168" t="str">
        <f t="shared" si="49"/>
        <v/>
      </c>
    </row>
    <row r="359" spans="1:13">
      <c r="A359" s="168"/>
      <c r="K359" s="168" t="e">
        <f t="shared" si="48"/>
        <v>#N/A</v>
      </c>
      <c r="M359" s="168" t="str">
        <f t="shared" si="49"/>
        <v/>
      </c>
    </row>
    <row r="360" spans="1:13">
      <c r="A360" s="168"/>
      <c r="K360" s="168" t="e">
        <f t="shared" si="48"/>
        <v>#N/A</v>
      </c>
      <c r="M360" s="168" t="str">
        <f t="shared" si="49"/>
        <v/>
      </c>
    </row>
    <row r="361" spans="1:13">
      <c r="A361" s="168"/>
      <c r="K361" s="168" t="e">
        <f t="shared" si="48"/>
        <v>#N/A</v>
      </c>
      <c r="M361" s="168" t="str">
        <f t="shared" si="49"/>
        <v/>
      </c>
    </row>
    <row r="362" spans="1:13">
      <c r="A362" s="168"/>
      <c r="K362" s="168" t="e">
        <f t="shared" si="48"/>
        <v>#N/A</v>
      </c>
      <c r="M362" s="168" t="str">
        <f t="shared" si="49"/>
        <v/>
      </c>
    </row>
    <row r="363" spans="1:13">
      <c r="A363" s="168"/>
      <c r="K363" s="168" t="e">
        <f t="shared" si="48"/>
        <v>#N/A</v>
      </c>
      <c r="M363" s="168" t="str">
        <f t="shared" si="49"/>
        <v/>
      </c>
    </row>
    <row r="364" spans="1:13">
      <c r="A364" s="168"/>
      <c r="K364" s="168" t="e">
        <f t="shared" si="48"/>
        <v>#N/A</v>
      </c>
      <c r="M364" s="168" t="str">
        <f t="shared" si="49"/>
        <v/>
      </c>
    </row>
    <row r="365" spans="1:13">
      <c r="A365" s="168"/>
      <c r="K365" s="168" t="e">
        <f t="shared" si="48"/>
        <v>#N/A</v>
      </c>
      <c r="M365" s="168" t="str">
        <f t="shared" si="49"/>
        <v/>
      </c>
    </row>
    <row r="366" spans="1:13">
      <c r="A366" s="168"/>
      <c r="K366" s="168" t="e">
        <f t="shared" si="48"/>
        <v>#N/A</v>
      </c>
      <c r="M366" s="168" t="str">
        <f t="shared" si="49"/>
        <v/>
      </c>
    </row>
    <row r="367" spans="1:13">
      <c r="A367" s="168"/>
      <c r="K367" s="168" t="e">
        <f t="shared" si="48"/>
        <v>#N/A</v>
      </c>
      <c r="M367" s="168" t="str">
        <f t="shared" si="49"/>
        <v/>
      </c>
    </row>
    <row r="368" spans="1:13">
      <c r="A368" s="168"/>
      <c r="K368" s="168" t="e">
        <f t="shared" si="48"/>
        <v>#N/A</v>
      </c>
      <c r="M368" s="168" t="str">
        <f t="shared" si="49"/>
        <v/>
      </c>
    </row>
    <row r="369" spans="1:13">
      <c r="A369" s="168"/>
      <c r="K369" s="168" t="e">
        <f t="shared" si="48"/>
        <v>#N/A</v>
      </c>
      <c r="M369" s="168" t="str">
        <f t="shared" si="49"/>
        <v/>
      </c>
    </row>
    <row r="370" spans="1:13">
      <c r="A370" s="168"/>
      <c r="K370" s="168" t="e">
        <f t="shared" si="48"/>
        <v>#N/A</v>
      </c>
      <c r="M370" s="168" t="str">
        <f t="shared" si="49"/>
        <v/>
      </c>
    </row>
    <row r="371" spans="1:13">
      <c r="A371" s="168"/>
      <c r="K371" s="168" t="e">
        <f t="shared" si="48"/>
        <v>#N/A</v>
      </c>
      <c r="M371" s="168" t="str">
        <f t="shared" si="49"/>
        <v/>
      </c>
    </row>
    <row r="372" spans="1:13">
      <c r="A372" s="168"/>
      <c r="K372" s="168" t="e">
        <f t="shared" si="48"/>
        <v>#N/A</v>
      </c>
      <c r="M372" s="168" t="str">
        <f t="shared" si="49"/>
        <v/>
      </c>
    </row>
    <row r="373" spans="1:13">
      <c r="A373" s="168"/>
      <c r="K373" s="168" t="e">
        <f t="shared" si="48"/>
        <v>#N/A</v>
      </c>
      <c r="M373" s="168" t="str">
        <f t="shared" si="49"/>
        <v/>
      </c>
    </row>
    <row r="374" spans="1:13">
      <c r="A374" s="168"/>
      <c r="K374" s="168" t="e">
        <f t="shared" si="48"/>
        <v>#N/A</v>
      </c>
      <c r="M374" s="168" t="str">
        <f t="shared" si="49"/>
        <v/>
      </c>
    </row>
    <row r="375" spans="1:13">
      <c r="A375" s="168"/>
      <c r="K375" s="168" t="e">
        <f t="shared" si="48"/>
        <v>#N/A</v>
      </c>
      <c r="M375" s="168" t="str">
        <f t="shared" si="49"/>
        <v/>
      </c>
    </row>
    <row r="376" spans="1:13">
      <c r="A376" s="168"/>
      <c r="K376" s="168" t="e">
        <f t="shared" si="48"/>
        <v>#N/A</v>
      </c>
      <c r="M376" s="168" t="str">
        <f t="shared" si="49"/>
        <v/>
      </c>
    </row>
    <row r="377" spans="1:13">
      <c r="A377" s="168"/>
      <c r="K377" s="168" t="e">
        <f t="shared" si="48"/>
        <v>#N/A</v>
      </c>
      <c r="M377" s="168" t="str">
        <f t="shared" si="49"/>
        <v/>
      </c>
    </row>
    <row r="378" spans="1:13">
      <c r="A378" s="168"/>
      <c r="K378" s="168" t="e">
        <f t="shared" si="48"/>
        <v>#N/A</v>
      </c>
      <c r="M378" s="168" t="str">
        <f t="shared" si="49"/>
        <v/>
      </c>
    </row>
    <row r="379" spans="1:13">
      <c r="A379" s="168"/>
      <c r="K379" s="168" t="e">
        <f t="shared" si="48"/>
        <v>#N/A</v>
      </c>
      <c r="M379" s="168" t="str">
        <f t="shared" si="49"/>
        <v/>
      </c>
    </row>
    <row r="380" spans="1:13">
      <c r="A380" s="168"/>
      <c r="K380" s="168" t="e">
        <f t="shared" si="48"/>
        <v>#N/A</v>
      </c>
      <c r="M380" s="168" t="str">
        <f t="shared" si="49"/>
        <v/>
      </c>
    </row>
    <row r="381" spans="1:13">
      <c r="A381" s="168"/>
      <c r="K381" s="168" t="e">
        <f t="shared" si="48"/>
        <v>#N/A</v>
      </c>
      <c r="M381" s="168" t="str">
        <f t="shared" si="49"/>
        <v/>
      </c>
    </row>
    <row r="382" spans="1:13">
      <c r="A382" s="168"/>
      <c r="K382" s="168" t="e">
        <f t="shared" si="48"/>
        <v>#N/A</v>
      </c>
      <c r="M382" s="168" t="str">
        <f t="shared" si="49"/>
        <v/>
      </c>
    </row>
    <row r="383" spans="1:13">
      <c r="A383" s="168"/>
      <c r="K383" s="168" t="e">
        <f t="shared" si="48"/>
        <v>#N/A</v>
      </c>
      <c r="M383" s="168" t="str">
        <f t="shared" si="49"/>
        <v/>
      </c>
    </row>
    <row r="384" spans="1:13">
      <c r="A384" s="168"/>
      <c r="K384" s="168" t="e">
        <f t="shared" si="48"/>
        <v>#N/A</v>
      </c>
      <c r="M384" s="168" t="str">
        <f t="shared" si="49"/>
        <v/>
      </c>
    </row>
    <row r="385" spans="1:13">
      <c r="A385" s="168"/>
      <c r="K385" s="168" t="e">
        <f t="shared" si="48"/>
        <v>#N/A</v>
      </c>
      <c r="M385" s="168" t="str">
        <f t="shared" si="49"/>
        <v/>
      </c>
    </row>
    <row r="386" spans="1:13">
      <c r="A386" s="168"/>
      <c r="K386" s="168" t="e">
        <f t="shared" si="48"/>
        <v>#N/A</v>
      </c>
      <c r="M386" s="168" t="str">
        <f t="shared" si="49"/>
        <v/>
      </c>
    </row>
    <row r="387" spans="1:13">
      <c r="A387" s="168"/>
      <c r="K387" s="168" t="e">
        <f t="shared" ref="K387:K450" si="50">VLOOKUP(O387,Q:Q,1)</f>
        <v>#N/A</v>
      </c>
      <c r="M387" s="168" t="str">
        <f t="shared" si="49"/>
        <v/>
      </c>
    </row>
    <row r="388" spans="1:13">
      <c r="A388" s="168"/>
      <c r="K388" s="168" t="e">
        <f t="shared" si="50"/>
        <v>#N/A</v>
      </c>
      <c r="M388" s="168" t="str">
        <f t="shared" si="49"/>
        <v/>
      </c>
    </row>
    <row r="389" spans="1:13">
      <c r="A389" s="168"/>
      <c r="K389" s="168" t="e">
        <f t="shared" si="50"/>
        <v>#N/A</v>
      </c>
      <c r="M389" s="168" t="str">
        <f t="shared" ref="M389:M452" si="51">IF(L389&gt;$A$14,L389,"")</f>
        <v/>
      </c>
    </row>
    <row r="390" spans="1:13">
      <c r="A390" s="168"/>
      <c r="K390" s="168" t="e">
        <f t="shared" si="50"/>
        <v>#N/A</v>
      </c>
      <c r="M390" s="168" t="str">
        <f t="shared" si="51"/>
        <v/>
      </c>
    </row>
    <row r="391" spans="1:13">
      <c r="A391" s="168"/>
      <c r="K391" s="168" t="e">
        <f t="shared" si="50"/>
        <v>#N/A</v>
      </c>
      <c r="M391" s="168" t="str">
        <f t="shared" si="51"/>
        <v/>
      </c>
    </row>
    <row r="392" spans="1:13">
      <c r="A392" s="168"/>
      <c r="K392" s="168" t="e">
        <f t="shared" si="50"/>
        <v>#N/A</v>
      </c>
      <c r="M392" s="168" t="str">
        <f t="shared" si="51"/>
        <v/>
      </c>
    </row>
    <row r="393" spans="1:13">
      <c r="A393" s="168"/>
      <c r="K393" s="168" t="e">
        <f t="shared" si="50"/>
        <v>#N/A</v>
      </c>
      <c r="M393" s="168" t="str">
        <f t="shared" si="51"/>
        <v/>
      </c>
    </row>
    <row r="394" spans="1:13">
      <c r="A394" s="168"/>
      <c r="K394" s="168" t="e">
        <f t="shared" si="50"/>
        <v>#N/A</v>
      </c>
      <c r="M394" s="168" t="str">
        <f t="shared" si="51"/>
        <v/>
      </c>
    </row>
    <row r="395" spans="1:13">
      <c r="A395" s="168"/>
      <c r="K395" s="168" t="e">
        <f t="shared" si="50"/>
        <v>#N/A</v>
      </c>
      <c r="M395" s="168" t="str">
        <f t="shared" si="51"/>
        <v/>
      </c>
    </row>
    <row r="396" spans="1:13">
      <c r="A396" s="168"/>
      <c r="K396" s="168" t="e">
        <f t="shared" si="50"/>
        <v>#N/A</v>
      </c>
      <c r="M396" s="168" t="str">
        <f t="shared" si="51"/>
        <v/>
      </c>
    </row>
    <row r="397" spans="1:13">
      <c r="A397" s="168"/>
      <c r="K397" s="168" t="e">
        <f t="shared" si="50"/>
        <v>#N/A</v>
      </c>
      <c r="M397" s="168" t="str">
        <f t="shared" si="51"/>
        <v/>
      </c>
    </row>
    <row r="398" spans="1:13">
      <c r="A398" s="168"/>
      <c r="K398" s="168" t="e">
        <f t="shared" si="50"/>
        <v>#N/A</v>
      </c>
      <c r="M398" s="168" t="str">
        <f t="shared" si="51"/>
        <v/>
      </c>
    </row>
    <row r="399" spans="1:13">
      <c r="A399" s="168"/>
      <c r="K399" s="168" t="e">
        <f t="shared" si="50"/>
        <v>#N/A</v>
      </c>
      <c r="M399" s="168" t="str">
        <f t="shared" si="51"/>
        <v/>
      </c>
    </row>
    <row r="400" spans="1:13">
      <c r="A400" s="168"/>
      <c r="K400" s="168" t="e">
        <f t="shared" si="50"/>
        <v>#N/A</v>
      </c>
      <c r="M400" s="168" t="str">
        <f t="shared" si="51"/>
        <v/>
      </c>
    </row>
    <row r="401" spans="1:13">
      <c r="A401" s="168"/>
      <c r="K401" s="168" t="e">
        <f t="shared" si="50"/>
        <v>#N/A</v>
      </c>
      <c r="M401" s="168" t="str">
        <f t="shared" si="51"/>
        <v/>
      </c>
    </row>
    <row r="402" spans="1:13">
      <c r="A402" s="168"/>
      <c r="K402" s="168" t="e">
        <f t="shared" si="50"/>
        <v>#N/A</v>
      </c>
      <c r="M402" s="168" t="str">
        <f t="shared" si="51"/>
        <v/>
      </c>
    </row>
    <row r="403" spans="1:13">
      <c r="A403" s="168"/>
      <c r="K403" s="168" t="e">
        <f t="shared" si="50"/>
        <v>#N/A</v>
      </c>
      <c r="M403" s="168" t="str">
        <f t="shared" si="51"/>
        <v/>
      </c>
    </row>
    <row r="404" spans="1:13">
      <c r="A404" s="168"/>
      <c r="K404" s="168" t="e">
        <f t="shared" si="50"/>
        <v>#N/A</v>
      </c>
      <c r="M404" s="168" t="str">
        <f t="shared" si="51"/>
        <v/>
      </c>
    </row>
    <row r="405" spans="1:13">
      <c r="A405" s="168"/>
      <c r="K405" s="168" t="e">
        <f t="shared" si="50"/>
        <v>#N/A</v>
      </c>
      <c r="M405" s="168" t="str">
        <f t="shared" si="51"/>
        <v/>
      </c>
    </row>
    <row r="406" spans="1:13">
      <c r="A406" s="168"/>
      <c r="K406" s="168" t="e">
        <f t="shared" si="50"/>
        <v>#N/A</v>
      </c>
      <c r="M406" s="168" t="str">
        <f t="shared" si="51"/>
        <v/>
      </c>
    </row>
    <row r="407" spans="1:13">
      <c r="A407" s="168"/>
      <c r="K407" s="168" t="e">
        <f t="shared" si="50"/>
        <v>#N/A</v>
      </c>
      <c r="M407" s="168" t="str">
        <f t="shared" si="51"/>
        <v/>
      </c>
    </row>
    <row r="408" spans="1:13">
      <c r="A408" s="168"/>
      <c r="K408" s="168" t="e">
        <f t="shared" si="50"/>
        <v>#N/A</v>
      </c>
      <c r="M408" s="168" t="str">
        <f t="shared" si="51"/>
        <v/>
      </c>
    </row>
    <row r="409" spans="1:13">
      <c r="A409" s="168"/>
      <c r="K409" s="168" t="e">
        <f t="shared" si="50"/>
        <v>#N/A</v>
      </c>
      <c r="M409" s="168" t="str">
        <f t="shared" si="51"/>
        <v/>
      </c>
    </row>
    <row r="410" spans="1:13">
      <c r="A410" s="168"/>
      <c r="K410" s="168" t="e">
        <f t="shared" si="50"/>
        <v>#N/A</v>
      </c>
      <c r="M410" s="168" t="str">
        <f t="shared" si="51"/>
        <v/>
      </c>
    </row>
    <row r="411" spans="1:13">
      <c r="A411" s="168"/>
      <c r="K411" s="168" t="e">
        <f t="shared" si="50"/>
        <v>#N/A</v>
      </c>
      <c r="M411" s="168" t="str">
        <f t="shared" si="51"/>
        <v/>
      </c>
    </row>
    <row r="412" spans="1:13">
      <c r="A412" s="168"/>
      <c r="K412" s="168" t="e">
        <f t="shared" si="50"/>
        <v>#N/A</v>
      </c>
      <c r="M412" s="168" t="str">
        <f t="shared" si="51"/>
        <v/>
      </c>
    </row>
    <row r="413" spans="1:13">
      <c r="A413" s="168"/>
      <c r="K413" s="168" t="e">
        <f t="shared" si="50"/>
        <v>#N/A</v>
      </c>
      <c r="M413" s="168" t="str">
        <f t="shared" si="51"/>
        <v/>
      </c>
    </row>
    <row r="414" spans="1:13">
      <c r="A414" s="168"/>
      <c r="K414" s="168" t="e">
        <f t="shared" si="50"/>
        <v>#N/A</v>
      </c>
      <c r="M414" s="168" t="str">
        <f t="shared" si="51"/>
        <v/>
      </c>
    </row>
    <row r="415" spans="1:13">
      <c r="A415" s="168"/>
      <c r="K415" s="168" t="e">
        <f t="shared" si="50"/>
        <v>#N/A</v>
      </c>
      <c r="M415" s="168" t="str">
        <f t="shared" si="51"/>
        <v/>
      </c>
    </row>
    <row r="416" spans="1:13">
      <c r="A416" s="168"/>
      <c r="K416" s="168" t="e">
        <f t="shared" si="50"/>
        <v>#N/A</v>
      </c>
      <c r="M416" s="168" t="str">
        <f t="shared" si="51"/>
        <v/>
      </c>
    </row>
    <row r="417" spans="1:13">
      <c r="A417" s="168"/>
      <c r="K417" s="168" t="e">
        <f t="shared" si="50"/>
        <v>#N/A</v>
      </c>
      <c r="M417" s="168" t="str">
        <f t="shared" si="51"/>
        <v/>
      </c>
    </row>
    <row r="418" spans="1:13">
      <c r="A418" s="168"/>
      <c r="K418" s="168" t="e">
        <f t="shared" si="50"/>
        <v>#N/A</v>
      </c>
      <c r="M418" s="168" t="str">
        <f t="shared" si="51"/>
        <v/>
      </c>
    </row>
    <row r="419" spans="1:13">
      <c r="A419" s="168"/>
      <c r="K419" s="168" t="e">
        <f t="shared" si="50"/>
        <v>#N/A</v>
      </c>
      <c r="M419" s="168" t="str">
        <f t="shared" si="51"/>
        <v/>
      </c>
    </row>
    <row r="420" spans="1:13">
      <c r="A420" s="168"/>
      <c r="K420" s="168" t="e">
        <f t="shared" si="50"/>
        <v>#N/A</v>
      </c>
      <c r="M420" s="168" t="str">
        <f t="shared" si="51"/>
        <v/>
      </c>
    </row>
    <row r="421" spans="1:13">
      <c r="A421" s="168"/>
      <c r="K421" s="168" t="e">
        <f t="shared" si="50"/>
        <v>#N/A</v>
      </c>
      <c r="M421" s="168" t="str">
        <f t="shared" si="51"/>
        <v/>
      </c>
    </row>
    <row r="422" spans="1:13">
      <c r="A422" s="168"/>
      <c r="K422" s="168" t="e">
        <f t="shared" si="50"/>
        <v>#N/A</v>
      </c>
      <c r="M422" s="168" t="str">
        <f t="shared" si="51"/>
        <v/>
      </c>
    </row>
    <row r="423" spans="1:13">
      <c r="A423" s="168"/>
      <c r="K423" s="168" t="e">
        <f t="shared" si="50"/>
        <v>#N/A</v>
      </c>
      <c r="M423" s="168" t="str">
        <f t="shared" si="51"/>
        <v/>
      </c>
    </row>
    <row r="424" spans="1:13">
      <c r="A424" s="168"/>
      <c r="K424" s="168" t="e">
        <f t="shared" si="50"/>
        <v>#N/A</v>
      </c>
      <c r="M424" s="168" t="str">
        <f t="shared" si="51"/>
        <v/>
      </c>
    </row>
    <row r="425" spans="1:13">
      <c r="A425" s="168"/>
      <c r="K425" s="168" t="e">
        <f t="shared" si="50"/>
        <v>#N/A</v>
      </c>
      <c r="M425" s="168" t="str">
        <f t="shared" si="51"/>
        <v/>
      </c>
    </row>
    <row r="426" spans="1:13">
      <c r="A426" s="168"/>
      <c r="K426" s="168" t="e">
        <f t="shared" si="50"/>
        <v>#N/A</v>
      </c>
      <c r="M426" s="168" t="str">
        <f t="shared" si="51"/>
        <v/>
      </c>
    </row>
    <row r="427" spans="1:13">
      <c r="A427" s="168"/>
      <c r="K427" s="168" t="e">
        <f t="shared" si="50"/>
        <v>#N/A</v>
      </c>
      <c r="M427" s="168" t="str">
        <f t="shared" si="51"/>
        <v/>
      </c>
    </row>
    <row r="428" spans="1:13">
      <c r="A428" s="168"/>
      <c r="K428" s="168" t="e">
        <f t="shared" si="50"/>
        <v>#N/A</v>
      </c>
      <c r="M428" s="168" t="str">
        <f t="shared" si="51"/>
        <v/>
      </c>
    </row>
    <row r="429" spans="1:13">
      <c r="A429" s="168"/>
      <c r="K429" s="168" t="e">
        <f t="shared" si="50"/>
        <v>#N/A</v>
      </c>
      <c r="M429" s="168" t="str">
        <f t="shared" si="51"/>
        <v/>
      </c>
    </row>
    <row r="430" spans="1:13">
      <c r="A430" s="168"/>
      <c r="K430" s="168" t="e">
        <f t="shared" si="50"/>
        <v>#N/A</v>
      </c>
      <c r="M430" s="168" t="str">
        <f t="shared" si="51"/>
        <v/>
      </c>
    </row>
    <row r="431" spans="1:13">
      <c r="A431" s="168"/>
      <c r="K431" s="168" t="e">
        <f t="shared" si="50"/>
        <v>#N/A</v>
      </c>
      <c r="M431" s="168" t="str">
        <f t="shared" si="51"/>
        <v/>
      </c>
    </row>
    <row r="432" spans="1:13">
      <c r="A432" s="168"/>
      <c r="K432" s="168" t="e">
        <f t="shared" si="50"/>
        <v>#N/A</v>
      </c>
      <c r="M432" s="168" t="str">
        <f t="shared" si="51"/>
        <v/>
      </c>
    </row>
    <row r="433" spans="1:13">
      <c r="A433" s="168"/>
      <c r="K433" s="168" t="e">
        <f t="shared" si="50"/>
        <v>#N/A</v>
      </c>
      <c r="M433" s="168" t="str">
        <f t="shared" si="51"/>
        <v/>
      </c>
    </row>
    <row r="434" spans="1:13">
      <c r="A434" s="168"/>
      <c r="K434" s="168" t="e">
        <f t="shared" si="50"/>
        <v>#N/A</v>
      </c>
      <c r="M434" s="168" t="str">
        <f t="shared" si="51"/>
        <v/>
      </c>
    </row>
    <row r="435" spans="1:13">
      <c r="A435" s="168"/>
      <c r="K435" s="168" t="e">
        <f t="shared" si="50"/>
        <v>#N/A</v>
      </c>
      <c r="M435" s="168" t="str">
        <f t="shared" si="51"/>
        <v/>
      </c>
    </row>
    <row r="436" spans="1:13">
      <c r="A436" s="168"/>
      <c r="K436" s="168" t="e">
        <f t="shared" si="50"/>
        <v>#N/A</v>
      </c>
      <c r="M436" s="168" t="str">
        <f t="shared" si="51"/>
        <v/>
      </c>
    </row>
    <row r="437" spans="1:13">
      <c r="A437" s="168"/>
      <c r="K437" s="168" t="e">
        <f t="shared" si="50"/>
        <v>#N/A</v>
      </c>
      <c r="M437" s="168" t="str">
        <f t="shared" si="51"/>
        <v/>
      </c>
    </row>
    <row r="438" spans="1:13">
      <c r="A438" s="168"/>
      <c r="K438" s="168" t="e">
        <f t="shared" si="50"/>
        <v>#N/A</v>
      </c>
      <c r="M438" s="168" t="str">
        <f t="shared" si="51"/>
        <v/>
      </c>
    </row>
    <row r="439" spans="1:13">
      <c r="A439" s="168"/>
      <c r="K439" s="168" t="e">
        <f t="shared" si="50"/>
        <v>#N/A</v>
      </c>
      <c r="M439" s="168" t="str">
        <f t="shared" si="51"/>
        <v/>
      </c>
    </row>
    <row r="440" spans="1:13">
      <c r="A440" s="168"/>
      <c r="K440" s="168" t="e">
        <f t="shared" si="50"/>
        <v>#N/A</v>
      </c>
      <c r="M440" s="168" t="str">
        <f t="shared" si="51"/>
        <v/>
      </c>
    </row>
    <row r="441" spans="1:13">
      <c r="A441" s="168"/>
      <c r="K441" s="168" t="e">
        <f t="shared" si="50"/>
        <v>#N/A</v>
      </c>
      <c r="M441" s="168" t="str">
        <f t="shared" si="51"/>
        <v/>
      </c>
    </row>
    <row r="442" spans="1:13">
      <c r="A442" s="168"/>
      <c r="K442" s="168" t="e">
        <f t="shared" si="50"/>
        <v>#N/A</v>
      </c>
      <c r="M442" s="168" t="str">
        <f t="shared" si="51"/>
        <v/>
      </c>
    </row>
    <row r="443" spans="1:13">
      <c r="A443" s="168"/>
      <c r="K443" s="168" t="e">
        <f t="shared" si="50"/>
        <v>#N/A</v>
      </c>
      <c r="M443" s="168" t="str">
        <f t="shared" si="51"/>
        <v/>
      </c>
    </row>
    <row r="444" spans="1:13">
      <c r="A444" s="168"/>
      <c r="K444" s="168" t="e">
        <f t="shared" si="50"/>
        <v>#N/A</v>
      </c>
      <c r="M444" s="168" t="str">
        <f t="shared" si="51"/>
        <v/>
      </c>
    </row>
    <row r="445" spans="1:13">
      <c r="A445" s="168"/>
      <c r="K445" s="168" t="e">
        <f t="shared" si="50"/>
        <v>#N/A</v>
      </c>
      <c r="M445" s="168" t="str">
        <f t="shared" si="51"/>
        <v/>
      </c>
    </row>
    <row r="446" spans="1:13">
      <c r="A446" s="168"/>
      <c r="K446" s="168" t="e">
        <f t="shared" si="50"/>
        <v>#N/A</v>
      </c>
      <c r="M446" s="168" t="str">
        <f t="shared" si="51"/>
        <v/>
      </c>
    </row>
    <row r="447" spans="1:13">
      <c r="A447" s="168"/>
      <c r="K447" s="168" t="e">
        <f t="shared" si="50"/>
        <v>#N/A</v>
      </c>
      <c r="M447" s="168" t="str">
        <f t="shared" si="51"/>
        <v/>
      </c>
    </row>
    <row r="448" spans="1:13">
      <c r="A448" s="168"/>
      <c r="K448" s="168" t="e">
        <f t="shared" si="50"/>
        <v>#N/A</v>
      </c>
      <c r="M448" s="168" t="str">
        <f t="shared" si="51"/>
        <v/>
      </c>
    </row>
    <row r="449" spans="1:13">
      <c r="A449" s="168"/>
      <c r="K449" s="168" t="e">
        <f t="shared" si="50"/>
        <v>#N/A</v>
      </c>
      <c r="M449" s="168" t="str">
        <f t="shared" si="51"/>
        <v/>
      </c>
    </row>
    <row r="450" spans="1:13">
      <c r="A450" s="168"/>
      <c r="K450" s="168" t="e">
        <f t="shared" si="50"/>
        <v>#N/A</v>
      </c>
      <c r="M450" s="168" t="str">
        <f t="shared" si="51"/>
        <v/>
      </c>
    </row>
    <row r="451" spans="1:13">
      <c r="A451" s="168"/>
      <c r="K451" s="168" t="e">
        <f t="shared" ref="K451:K514" si="52">VLOOKUP(O451,Q:Q,1)</f>
        <v>#N/A</v>
      </c>
      <c r="M451" s="168" t="str">
        <f t="shared" si="51"/>
        <v/>
      </c>
    </row>
    <row r="452" spans="1:13">
      <c r="A452" s="168"/>
      <c r="K452" s="168" t="e">
        <f t="shared" si="52"/>
        <v>#N/A</v>
      </c>
      <c r="M452" s="168" t="str">
        <f t="shared" si="51"/>
        <v/>
      </c>
    </row>
    <row r="453" spans="1:13">
      <c r="A453" s="168"/>
      <c r="K453" s="168" t="e">
        <f t="shared" si="52"/>
        <v>#N/A</v>
      </c>
      <c r="M453" s="168" t="str">
        <f t="shared" ref="M453:M516" si="53">IF(L453&gt;$A$14,L453,"")</f>
        <v/>
      </c>
    </row>
    <row r="454" spans="1:13">
      <c r="A454" s="168"/>
      <c r="K454" s="168" t="e">
        <f t="shared" si="52"/>
        <v>#N/A</v>
      </c>
      <c r="M454" s="168" t="str">
        <f t="shared" si="53"/>
        <v/>
      </c>
    </row>
    <row r="455" spans="1:13">
      <c r="A455" s="168"/>
      <c r="K455" s="168" t="e">
        <f t="shared" si="52"/>
        <v>#N/A</v>
      </c>
      <c r="M455" s="168" t="str">
        <f t="shared" si="53"/>
        <v/>
      </c>
    </row>
    <row r="456" spans="1:13">
      <c r="A456" s="168"/>
      <c r="K456" s="168" t="e">
        <f t="shared" si="52"/>
        <v>#N/A</v>
      </c>
      <c r="M456" s="168" t="str">
        <f t="shared" si="53"/>
        <v/>
      </c>
    </row>
    <row r="457" spans="1:13">
      <c r="A457" s="168"/>
      <c r="K457" s="168" t="e">
        <f t="shared" si="52"/>
        <v>#N/A</v>
      </c>
      <c r="M457" s="168" t="str">
        <f t="shared" si="53"/>
        <v/>
      </c>
    </row>
    <row r="458" spans="1:13">
      <c r="A458" s="168"/>
      <c r="K458" s="168" t="e">
        <f t="shared" si="52"/>
        <v>#N/A</v>
      </c>
      <c r="M458" s="168" t="str">
        <f t="shared" si="53"/>
        <v/>
      </c>
    </row>
    <row r="459" spans="1:13">
      <c r="A459" s="168"/>
      <c r="K459" s="168" t="e">
        <f t="shared" si="52"/>
        <v>#N/A</v>
      </c>
      <c r="M459" s="168" t="str">
        <f t="shared" si="53"/>
        <v/>
      </c>
    </row>
    <row r="460" spans="1:13">
      <c r="A460" s="168"/>
      <c r="K460" s="168" t="e">
        <f t="shared" si="52"/>
        <v>#N/A</v>
      </c>
      <c r="M460" s="168" t="str">
        <f t="shared" si="53"/>
        <v/>
      </c>
    </row>
    <row r="461" spans="1:13">
      <c r="A461" s="168"/>
      <c r="K461" s="168" t="e">
        <f t="shared" si="52"/>
        <v>#N/A</v>
      </c>
      <c r="M461" s="168" t="str">
        <f t="shared" si="53"/>
        <v/>
      </c>
    </row>
    <row r="462" spans="1:13">
      <c r="A462" s="168"/>
      <c r="K462" s="168" t="e">
        <f t="shared" si="52"/>
        <v>#N/A</v>
      </c>
      <c r="M462" s="168" t="str">
        <f t="shared" si="53"/>
        <v/>
      </c>
    </row>
    <row r="463" spans="1:13">
      <c r="A463" s="168"/>
      <c r="K463" s="168" t="e">
        <f t="shared" si="52"/>
        <v>#N/A</v>
      </c>
      <c r="M463" s="168" t="str">
        <f t="shared" si="53"/>
        <v/>
      </c>
    </row>
    <row r="464" spans="1:13">
      <c r="A464" s="168"/>
      <c r="K464" s="168" t="e">
        <f t="shared" si="52"/>
        <v>#N/A</v>
      </c>
      <c r="M464" s="168" t="str">
        <f t="shared" si="53"/>
        <v/>
      </c>
    </row>
    <row r="465" spans="1:13">
      <c r="A465" s="168"/>
      <c r="K465" s="168" t="e">
        <f t="shared" si="52"/>
        <v>#N/A</v>
      </c>
      <c r="M465" s="168" t="str">
        <f t="shared" si="53"/>
        <v/>
      </c>
    </row>
    <row r="466" spans="1:13">
      <c r="A466" s="168"/>
      <c r="K466" s="168" t="e">
        <f t="shared" si="52"/>
        <v>#N/A</v>
      </c>
      <c r="M466" s="168" t="str">
        <f t="shared" si="53"/>
        <v/>
      </c>
    </row>
    <row r="467" spans="1:13">
      <c r="A467" s="168"/>
      <c r="K467" s="168" t="e">
        <f t="shared" si="52"/>
        <v>#N/A</v>
      </c>
      <c r="M467" s="168" t="str">
        <f t="shared" si="53"/>
        <v/>
      </c>
    </row>
    <row r="468" spans="1:13">
      <c r="A468" s="168"/>
      <c r="K468" s="168" t="e">
        <f t="shared" si="52"/>
        <v>#N/A</v>
      </c>
      <c r="M468" s="168" t="str">
        <f t="shared" si="53"/>
        <v/>
      </c>
    </row>
    <row r="469" spans="1:13">
      <c r="A469" s="168"/>
      <c r="K469" s="168" t="e">
        <f t="shared" si="52"/>
        <v>#N/A</v>
      </c>
      <c r="M469" s="168" t="str">
        <f t="shared" si="53"/>
        <v/>
      </c>
    </row>
    <row r="470" spans="1:13">
      <c r="A470" s="168"/>
      <c r="K470" s="168" t="e">
        <f t="shared" si="52"/>
        <v>#N/A</v>
      </c>
      <c r="M470" s="168" t="str">
        <f t="shared" si="53"/>
        <v/>
      </c>
    </row>
    <row r="471" spans="1:13">
      <c r="A471" s="168"/>
      <c r="K471" s="168" t="e">
        <f t="shared" si="52"/>
        <v>#N/A</v>
      </c>
      <c r="M471" s="168" t="str">
        <f t="shared" si="53"/>
        <v/>
      </c>
    </row>
    <row r="472" spans="1:13">
      <c r="A472" s="168"/>
      <c r="K472" s="168" t="e">
        <f t="shared" si="52"/>
        <v>#N/A</v>
      </c>
      <c r="M472" s="168" t="str">
        <f t="shared" si="53"/>
        <v/>
      </c>
    </row>
    <row r="473" spans="1:13">
      <c r="A473" s="168"/>
      <c r="K473" s="168" t="e">
        <f t="shared" si="52"/>
        <v>#N/A</v>
      </c>
      <c r="M473" s="168" t="str">
        <f t="shared" si="53"/>
        <v/>
      </c>
    </row>
    <row r="474" spans="1:13">
      <c r="A474" s="168"/>
      <c r="K474" s="168" t="e">
        <f t="shared" si="52"/>
        <v>#N/A</v>
      </c>
      <c r="M474" s="168" t="str">
        <f t="shared" si="53"/>
        <v/>
      </c>
    </row>
    <row r="475" spans="1:13">
      <c r="A475" s="168"/>
      <c r="K475" s="168" t="e">
        <f t="shared" si="52"/>
        <v>#N/A</v>
      </c>
      <c r="M475" s="168" t="str">
        <f t="shared" si="53"/>
        <v/>
      </c>
    </row>
    <row r="476" spans="1:13">
      <c r="A476" s="168"/>
      <c r="K476" s="168" t="e">
        <f t="shared" si="52"/>
        <v>#N/A</v>
      </c>
      <c r="M476" s="168" t="str">
        <f t="shared" si="53"/>
        <v/>
      </c>
    </row>
    <row r="477" spans="1:13">
      <c r="A477" s="168"/>
      <c r="K477" s="168" t="e">
        <f t="shared" si="52"/>
        <v>#N/A</v>
      </c>
      <c r="M477" s="168" t="str">
        <f t="shared" si="53"/>
        <v/>
      </c>
    </row>
    <row r="478" spans="1:13">
      <c r="A478" s="168"/>
      <c r="K478" s="168" t="e">
        <f t="shared" si="52"/>
        <v>#N/A</v>
      </c>
      <c r="M478" s="168" t="str">
        <f t="shared" si="53"/>
        <v/>
      </c>
    </row>
    <row r="479" spans="1:13">
      <c r="A479" s="168"/>
      <c r="K479" s="168" t="e">
        <f t="shared" si="52"/>
        <v>#N/A</v>
      </c>
      <c r="M479" s="168" t="str">
        <f t="shared" si="53"/>
        <v/>
      </c>
    </row>
    <row r="480" spans="1:13">
      <c r="A480" s="168"/>
      <c r="K480" s="168" t="e">
        <f t="shared" si="52"/>
        <v>#N/A</v>
      </c>
      <c r="M480" s="168" t="str">
        <f t="shared" si="53"/>
        <v/>
      </c>
    </row>
    <row r="481" spans="1:13">
      <c r="A481" s="168"/>
      <c r="K481" s="168" t="e">
        <f t="shared" si="52"/>
        <v>#N/A</v>
      </c>
      <c r="M481" s="168" t="str">
        <f t="shared" si="53"/>
        <v/>
      </c>
    </row>
    <row r="482" spans="1:13">
      <c r="A482" s="168"/>
      <c r="K482" s="168" t="e">
        <f t="shared" si="52"/>
        <v>#N/A</v>
      </c>
      <c r="M482" s="168" t="str">
        <f t="shared" si="53"/>
        <v/>
      </c>
    </row>
    <row r="483" spans="1:13">
      <c r="A483" s="168"/>
      <c r="K483" s="168" t="e">
        <f t="shared" si="52"/>
        <v>#N/A</v>
      </c>
      <c r="M483" s="168" t="str">
        <f t="shared" si="53"/>
        <v/>
      </c>
    </row>
    <row r="484" spans="1:13">
      <c r="A484" s="168"/>
      <c r="K484" s="168" t="e">
        <f t="shared" si="52"/>
        <v>#N/A</v>
      </c>
      <c r="M484" s="168" t="str">
        <f t="shared" si="53"/>
        <v/>
      </c>
    </row>
    <row r="485" spans="1:13">
      <c r="A485" s="168"/>
      <c r="K485" s="168" t="e">
        <f t="shared" si="52"/>
        <v>#N/A</v>
      </c>
      <c r="M485" s="168" t="str">
        <f t="shared" si="53"/>
        <v/>
      </c>
    </row>
    <row r="486" spans="1:13">
      <c r="A486" s="168"/>
      <c r="K486" s="168" t="e">
        <f t="shared" si="52"/>
        <v>#N/A</v>
      </c>
      <c r="M486" s="168" t="str">
        <f t="shared" si="53"/>
        <v/>
      </c>
    </row>
    <row r="487" spans="1:13">
      <c r="A487" s="168"/>
      <c r="K487" s="168" t="e">
        <f t="shared" si="52"/>
        <v>#N/A</v>
      </c>
      <c r="M487" s="168" t="str">
        <f t="shared" si="53"/>
        <v/>
      </c>
    </row>
    <row r="488" spans="1:13">
      <c r="A488" s="168"/>
      <c r="K488" s="168" t="e">
        <f t="shared" si="52"/>
        <v>#N/A</v>
      </c>
      <c r="M488" s="168" t="str">
        <f t="shared" si="53"/>
        <v/>
      </c>
    </row>
    <row r="489" spans="1:13">
      <c r="A489" s="168"/>
      <c r="K489" s="168" t="e">
        <f t="shared" si="52"/>
        <v>#N/A</v>
      </c>
      <c r="M489" s="168" t="str">
        <f t="shared" si="53"/>
        <v/>
      </c>
    </row>
    <row r="490" spans="1:13">
      <c r="A490" s="168"/>
      <c r="K490" s="168" t="e">
        <f t="shared" si="52"/>
        <v>#N/A</v>
      </c>
      <c r="M490" s="168" t="str">
        <f t="shared" si="53"/>
        <v/>
      </c>
    </row>
    <row r="491" spans="1:13">
      <c r="A491" s="168"/>
      <c r="K491" s="168" t="e">
        <f t="shared" si="52"/>
        <v>#N/A</v>
      </c>
      <c r="M491" s="168" t="str">
        <f t="shared" si="53"/>
        <v/>
      </c>
    </row>
    <row r="492" spans="1:13">
      <c r="A492" s="168"/>
      <c r="K492" s="168" t="e">
        <f t="shared" si="52"/>
        <v>#N/A</v>
      </c>
      <c r="M492" s="168" t="str">
        <f t="shared" si="53"/>
        <v/>
      </c>
    </row>
    <row r="493" spans="1:13">
      <c r="A493" s="168"/>
      <c r="K493" s="168" t="e">
        <f t="shared" si="52"/>
        <v>#N/A</v>
      </c>
      <c r="M493" s="168" t="str">
        <f t="shared" si="53"/>
        <v/>
      </c>
    </row>
    <row r="494" spans="1:13">
      <c r="A494" s="168"/>
      <c r="K494" s="168" t="e">
        <f t="shared" si="52"/>
        <v>#N/A</v>
      </c>
      <c r="M494" s="168" t="str">
        <f t="shared" si="53"/>
        <v/>
      </c>
    </row>
    <row r="495" spans="1:13">
      <c r="A495" s="168"/>
      <c r="K495" s="168" t="e">
        <f t="shared" si="52"/>
        <v>#N/A</v>
      </c>
      <c r="M495" s="168" t="str">
        <f t="shared" si="53"/>
        <v/>
      </c>
    </row>
    <row r="496" spans="1:13">
      <c r="A496" s="168"/>
      <c r="K496" s="168" t="e">
        <f t="shared" si="52"/>
        <v>#N/A</v>
      </c>
      <c r="M496" s="168" t="str">
        <f t="shared" si="53"/>
        <v/>
      </c>
    </row>
    <row r="497" spans="1:13">
      <c r="A497" s="168"/>
      <c r="K497" s="168" t="e">
        <f t="shared" si="52"/>
        <v>#N/A</v>
      </c>
      <c r="M497" s="168" t="str">
        <f t="shared" si="53"/>
        <v/>
      </c>
    </row>
    <row r="498" spans="1:13">
      <c r="A498" s="168"/>
      <c r="K498" s="168" t="e">
        <f t="shared" si="52"/>
        <v>#N/A</v>
      </c>
      <c r="M498" s="168" t="str">
        <f t="shared" si="53"/>
        <v/>
      </c>
    </row>
    <row r="499" spans="1:13">
      <c r="A499" s="168"/>
      <c r="K499" s="168" t="e">
        <f t="shared" si="52"/>
        <v>#N/A</v>
      </c>
      <c r="M499" s="168" t="str">
        <f t="shared" si="53"/>
        <v/>
      </c>
    </row>
    <row r="500" spans="1:13">
      <c r="A500" s="168"/>
      <c r="K500" s="168" t="e">
        <f t="shared" si="52"/>
        <v>#N/A</v>
      </c>
      <c r="M500" s="168" t="str">
        <f t="shared" si="53"/>
        <v/>
      </c>
    </row>
    <row r="501" spans="1:13">
      <c r="A501" s="168"/>
      <c r="K501" s="168" t="e">
        <f t="shared" si="52"/>
        <v>#N/A</v>
      </c>
      <c r="M501" s="168" t="str">
        <f t="shared" si="53"/>
        <v/>
      </c>
    </row>
    <row r="502" spans="1:13">
      <c r="A502" s="168"/>
      <c r="K502" s="168" t="e">
        <f t="shared" si="52"/>
        <v>#N/A</v>
      </c>
      <c r="M502" s="168" t="str">
        <f t="shared" si="53"/>
        <v/>
      </c>
    </row>
    <row r="503" spans="1:13">
      <c r="A503" s="168"/>
      <c r="K503" s="168" t="e">
        <f t="shared" si="52"/>
        <v>#N/A</v>
      </c>
      <c r="M503" s="168" t="str">
        <f t="shared" si="53"/>
        <v/>
      </c>
    </row>
    <row r="504" spans="1:13">
      <c r="A504" s="168"/>
      <c r="K504" s="168" t="e">
        <f t="shared" si="52"/>
        <v>#N/A</v>
      </c>
      <c r="M504" s="168" t="str">
        <f t="shared" si="53"/>
        <v/>
      </c>
    </row>
    <row r="505" spans="1:13">
      <c r="A505" s="168"/>
      <c r="K505" s="168" t="e">
        <f t="shared" si="52"/>
        <v>#N/A</v>
      </c>
      <c r="M505" s="168" t="str">
        <f t="shared" si="53"/>
        <v/>
      </c>
    </row>
    <row r="506" spans="1:13">
      <c r="A506" s="168"/>
      <c r="K506" s="168" t="e">
        <f t="shared" si="52"/>
        <v>#N/A</v>
      </c>
      <c r="M506" s="168" t="str">
        <f t="shared" si="53"/>
        <v/>
      </c>
    </row>
    <row r="507" spans="1:13">
      <c r="A507" s="168"/>
      <c r="K507" s="168" t="e">
        <f t="shared" si="52"/>
        <v>#N/A</v>
      </c>
      <c r="M507" s="168" t="str">
        <f t="shared" si="53"/>
        <v/>
      </c>
    </row>
    <row r="508" spans="1:13">
      <c r="A508" s="168"/>
      <c r="K508" s="168" t="e">
        <f t="shared" si="52"/>
        <v>#N/A</v>
      </c>
      <c r="M508" s="168" t="str">
        <f t="shared" si="53"/>
        <v/>
      </c>
    </row>
    <row r="509" spans="1:13">
      <c r="A509" s="168"/>
      <c r="K509" s="168" t="e">
        <f t="shared" si="52"/>
        <v>#N/A</v>
      </c>
      <c r="M509" s="168" t="str">
        <f t="shared" si="53"/>
        <v/>
      </c>
    </row>
    <row r="510" spans="1:13">
      <c r="A510" s="168"/>
      <c r="K510" s="168" t="e">
        <f t="shared" si="52"/>
        <v>#N/A</v>
      </c>
      <c r="M510" s="168" t="str">
        <f t="shared" si="53"/>
        <v/>
      </c>
    </row>
    <row r="511" spans="1:13">
      <c r="A511" s="168"/>
      <c r="K511" s="168" t="e">
        <f t="shared" si="52"/>
        <v>#N/A</v>
      </c>
      <c r="M511" s="168" t="str">
        <f t="shared" si="53"/>
        <v/>
      </c>
    </row>
    <row r="512" spans="1:13">
      <c r="A512" s="168"/>
      <c r="K512" s="168" t="e">
        <f t="shared" si="52"/>
        <v>#N/A</v>
      </c>
      <c r="M512" s="168" t="str">
        <f t="shared" si="53"/>
        <v/>
      </c>
    </row>
    <row r="513" spans="1:13">
      <c r="A513" s="168"/>
      <c r="K513" s="168" t="e">
        <f t="shared" si="52"/>
        <v>#N/A</v>
      </c>
      <c r="M513" s="168" t="str">
        <f t="shared" si="53"/>
        <v/>
      </c>
    </row>
    <row r="514" spans="1:13">
      <c r="A514" s="168"/>
      <c r="K514" s="168" t="e">
        <f t="shared" si="52"/>
        <v>#N/A</v>
      </c>
      <c r="M514" s="168" t="str">
        <f t="shared" si="53"/>
        <v/>
      </c>
    </row>
    <row r="515" spans="1:13">
      <c r="A515" s="168"/>
      <c r="K515" s="168" t="e">
        <f t="shared" ref="K515:K578" si="54">VLOOKUP(O515,Q:Q,1)</f>
        <v>#N/A</v>
      </c>
      <c r="M515" s="168" t="str">
        <f t="shared" si="53"/>
        <v/>
      </c>
    </row>
    <row r="516" spans="1:13">
      <c r="A516" s="168"/>
      <c r="K516" s="168" t="e">
        <f t="shared" si="54"/>
        <v>#N/A</v>
      </c>
      <c r="M516" s="168" t="str">
        <f t="shared" si="53"/>
        <v/>
      </c>
    </row>
    <row r="517" spans="1:13">
      <c r="A517" s="168"/>
      <c r="K517" s="168" t="e">
        <f t="shared" si="54"/>
        <v>#N/A</v>
      </c>
      <c r="M517" s="168" t="str">
        <f t="shared" ref="M517:M580" si="55">IF(L517&gt;$A$14,L517,"")</f>
        <v/>
      </c>
    </row>
    <row r="518" spans="1:13">
      <c r="A518" s="168"/>
      <c r="K518" s="168" t="e">
        <f t="shared" si="54"/>
        <v>#N/A</v>
      </c>
      <c r="M518" s="168" t="str">
        <f t="shared" si="55"/>
        <v/>
      </c>
    </row>
    <row r="519" spans="1:13">
      <c r="A519" s="168"/>
      <c r="K519" s="168" t="e">
        <f t="shared" si="54"/>
        <v>#N/A</v>
      </c>
      <c r="M519" s="168" t="str">
        <f t="shared" si="55"/>
        <v/>
      </c>
    </row>
    <row r="520" spans="1:13">
      <c r="A520" s="168"/>
      <c r="K520" s="168" t="e">
        <f t="shared" si="54"/>
        <v>#N/A</v>
      </c>
      <c r="M520" s="168" t="str">
        <f t="shared" si="55"/>
        <v/>
      </c>
    </row>
    <row r="521" spans="1:13">
      <c r="A521" s="168"/>
      <c r="K521" s="168" t="e">
        <f t="shared" si="54"/>
        <v>#N/A</v>
      </c>
      <c r="M521" s="168" t="str">
        <f t="shared" si="55"/>
        <v/>
      </c>
    </row>
    <row r="522" spans="1:13">
      <c r="A522" s="168"/>
      <c r="K522" s="168" t="e">
        <f t="shared" si="54"/>
        <v>#N/A</v>
      </c>
      <c r="M522" s="168" t="str">
        <f t="shared" si="55"/>
        <v/>
      </c>
    </row>
    <row r="523" spans="1:13">
      <c r="A523" s="168"/>
      <c r="K523" s="168" t="e">
        <f t="shared" si="54"/>
        <v>#N/A</v>
      </c>
      <c r="M523" s="168" t="str">
        <f t="shared" si="55"/>
        <v/>
      </c>
    </row>
    <row r="524" spans="1:13">
      <c r="A524" s="168"/>
      <c r="K524" s="168" t="e">
        <f t="shared" si="54"/>
        <v>#N/A</v>
      </c>
      <c r="M524" s="168" t="str">
        <f t="shared" si="55"/>
        <v/>
      </c>
    </row>
    <row r="525" spans="1:13">
      <c r="A525" s="168"/>
      <c r="K525" s="168" t="e">
        <f t="shared" si="54"/>
        <v>#N/A</v>
      </c>
      <c r="M525" s="168" t="str">
        <f t="shared" si="55"/>
        <v/>
      </c>
    </row>
    <row r="526" spans="1:13">
      <c r="A526" s="168"/>
      <c r="K526" s="168" t="e">
        <f t="shared" si="54"/>
        <v>#N/A</v>
      </c>
      <c r="M526" s="168" t="str">
        <f t="shared" si="55"/>
        <v/>
      </c>
    </row>
    <row r="527" spans="1:13">
      <c r="A527" s="168"/>
      <c r="K527" s="168" t="e">
        <f t="shared" si="54"/>
        <v>#N/A</v>
      </c>
      <c r="M527" s="168" t="str">
        <f t="shared" si="55"/>
        <v/>
      </c>
    </row>
    <row r="528" spans="1:13">
      <c r="A528" s="168"/>
      <c r="K528" s="168" t="e">
        <f t="shared" si="54"/>
        <v>#N/A</v>
      </c>
      <c r="M528" s="168" t="str">
        <f t="shared" si="55"/>
        <v/>
      </c>
    </row>
    <row r="529" spans="1:13">
      <c r="A529" s="168"/>
      <c r="K529" s="168" t="e">
        <f t="shared" si="54"/>
        <v>#N/A</v>
      </c>
      <c r="M529" s="168" t="str">
        <f t="shared" si="55"/>
        <v/>
      </c>
    </row>
    <row r="530" spans="1:13">
      <c r="A530" s="168"/>
      <c r="K530" s="168" t="e">
        <f t="shared" si="54"/>
        <v>#N/A</v>
      </c>
      <c r="M530" s="168" t="str">
        <f t="shared" si="55"/>
        <v/>
      </c>
    </row>
    <row r="531" spans="1:13">
      <c r="A531" s="168"/>
      <c r="K531" s="168" t="e">
        <f t="shared" si="54"/>
        <v>#N/A</v>
      </c>
      <c r="M531" s="168" t="str">
        <f t="shared" si="55"/>
        <v/>
      </c>
    </row>
    <row r="532" spans="1:13">
      <c r="A532" s="168"/>
      <c r="K532" s="168" t="e">
        <f t="shared" si="54"/>
        <v>#N/A</v>
      </c>
      <c r="M532" s="168" t="str">
        <f t="shared" si="55"/>
        <v/>
      </c>
    </row>
    <row r="533" spans="1:13">
      <c r="A533" s="168"/>
      <c r="K533" s="168" t="e">
        <f t="shared" si="54"/>
        <v>#N/A</v>
      </c>
      <c r="M533" s="168" t="str">
        <f t="shared" si="55"/>
        <v/>
      </c>
    </row>
    <row r="534" spans="1:13">
      <c r="A534" s="168"/>
      <c r="K534" s="168" t="e">
        <f t="shared" si="54"/>
        <v>#N/A</v>
      </c>
      <c r="M534" s="168" t="str">
        <f t="shared" si="55"/>
        <v/>
      </c>
    </row>
    <row r="535" spans="1:13">
      <c r="A535" s="168"/>
      <c r="K535" s="168" t="e">
        <f t="shared" si="54"/>
        <v>#N/A</v>
      </c>
      <c r="M535" s="168" t="str">
        <f t="shared" si="55"/>
        <v/>
      </c>
    </row>
    <row r="536" spans="1:13">
      <c r="A536" s="168"/>
      <c r="K536" s="168" t="e">
        <f t="shared" si="54"/>
        <v>#N/A</v>
      </c>
      <c r="M536" s="168" t="str">
        <f t="shared" si="55"/>
        <v/>
      </c>
    </row>
    <row r="537" spans="1:13">
      <c r="A537" s="168"/>
      <c r="K537" s="168" t="e">
        <f t="shared" si="54"/>
        <v>#N/A</v>
      </c>
      <c r="M537" s="168" t="str">
        <f t="shared" si="55"/>
        <v/>
      </c>
    </row>
    <row r="538" spans="1:13">
      <c r="A538" s="168"/>
      <c r="K538" s="168" t="e">
        <f t="shared" si="54"/>
        <v>#N/A</v>
      </c>
      <c r="M538" s="168" t="str">
        <f t="shared" si="55"/>
        <v/>
      </c>
    </row>
    <row r="539" spans="1:13">
      <c r="A539" s="168"/>
      <c r="K539" s="168" t="e">
        <f t="shared" si="54"/>
        <v>#N/A</v>
      </c>
      <c r="M539" s="168" t="str">
        <f t="shared" si="55"/>
        <v/>
      </c>
    </row>
    <row r="540" spans="1:13">
      <c r="A540" s="168"/>
      <c r="K540" s="168" t="e">
        <f t="shared" si="54"/>
        <v>#N/A</v>
      </c>
      <c r="M540" s="168" t="str">
        <f t="shared" si="55"/>
        <v/>
      </c>
    </row>
    <row r="541" spans="1:13">
      <c r="A541" s="168"/>
      <c r="K541" s="168" t="e">
        <f t="shared" si="54"/>
        <v>#N/A</v>
      </c>
      <c r="M541" s="168" t="str">
        <f t="shared" si="55"/>
        <v/>
      </c>
    </row>
    <row r="542" spans="1:13">
      <c r="A542" s="168"/>
      <c r="K542" s="168" t="e">
        <f t="shared" si="54"/>
        <v>#N/A</v>
      </c>
      <c r="M542" s="168" t="str">
        <f t="shared" si="55"/>
        <v/>
      </c>
    </row>
    <row r="543" spans="1:13">
      <c r="A543" s="168"/>
      <c r="K543" s="168" t="e">
        <f t="shared" si="54"/>
        <v>#N/A</v>
      </c>
      <c r="M543" s="168" t="str">
        <f t="shared" si="55"/>
        <v/>
      </c>
    </row>
    <row r="544" spans="1:13">
      <c r="A544" s="168"/>
      <c r="K544" s="168" t="e">
        <f t="shared" si="54"/>
        <v>#N/A</v>
      </c>
      <c r="M544" s="168" t="str">
        <f t="shared" si="55"/>
        <v/>
      </c>
    </row>
    <row r="545" spans="1:13">
      <c r="A545" s="168"/>
      <c r="K545" s="168" t="e">
        <f t="shared" si="54"/>
        <v>#N/A</v>
      </c>
      <c r="M545" s="168" t="str">
        <f t="shared" si="55"/>
        <v/>
      </c>
    </row>
    <row r="546" spans="1:13">
      <c r="A546" s="168"/>
      <c r="K546" s="168" t="e">
        <f t="shared" si="54"/>
        <v>#N/A</v>
      </c>
      <c r="M546" s="168" t="str">
        <f t="shared" si="55"/>
        <v/>
      </c>
    </row>
    <row r="547" spans="1:13">
      <c r="A547" s="168"/>
      <c r="K547" s="168" t="e">
        <f t="shared" si="54"/>
        <v>#N/A</v>
      </c>
      <c r="M547" s="168" t="str">
        <f t="shared" si="55"/>
        <v/>
      </c>
    </row>
    <row r="548" spans="1:13">
      <c r="A548" s="168"/>
      <c r="K548" s="168" t="e">
        <f t="shared" si="54"/>
        <v>#N/A</v>
      </c>
      <c r="M548" s="168" t="str">
        <f t="shared" si="55"/>
        <v/>
      </c>
    </row>
    <row r="549" spans="1:13">
      <c r="A549" s="168"/>
      <c r="K549" s="168" t="e">
        <f t="shared" si="54"/>
        <v>#N/A</v>
      </c>
      <c r="M549" s="168" t="str">
        <f t="shared" si="55"/>
        <v/>
      </c>
    </row>
    <row r="550" spans="1:13">
      <c r="A550" s="168"/>
      <c r="K550" s="168" t="e">
        <f t="shared" si="54"/>
        <v>#N/A</v>
      </c>
      <c r="M550" s="168" t="str">
        <f t="shared" si="55"/>
        <v/>
      </c>
    </row>
    <row r="551" spans="1:13">
      <c r="A551" s="168"/>
      <c r="K551" s="168" t="e">
        <f t="shared" si="54"/>
        <v>#N/A</v>
      </c>
      <c r="M551" s="168" t="str">
        <f t="shared" si="55"/>
        <v/>
      </c>
    </row>
    <row r="552" spans="1:13">
      <c r="A552" s="168"/>
      <c r="K552" s="168" t="e">
        <f t="shared" si="54"/>
        <v>#N/A</v>
      </c>
      <c r="M552" s="168" t="str">
        <f t="shared" si="55"/>
        <v/>
      </c>
    </row>
    <row r="553" spans="1:13">
      <c r="A553" s="168"/>
      <c r="K553" s="168" t="e">
        <f t="shared" si="54"/>
        <v>#N/A</v>
      </c>
      <c r="M553" s="168" t="str">
        <f t="shared" si="55"/>
        <v/>
      </c>
    </row>
    <row r="554" spans="1:13">
      <c r="A554" s="168"/>
      <c r="K554" s="168" t="e">
        <f t="shared" si="54"/>
        <v>#N/A</v>
      </c>
      <c r="M554" s="168" t="str">
        <f t="shared" si="55"/>
        <v/>
      </c>
    </row>
    <row r="555" spans="1:13">
      <c r="A555" s="168"/>
      <c r="K555" s="168" t="e">
        <f t="shared" si="54"/>
        <v>#N/A</v>
      </c>
      <c r="M555" s="168" t="str">
        <f t="shared" si="55"/>
        <v/>
      </c>
    </row>
    <row r="556" spans="1:13">
      <c r="A556" s="168"/>
      <c r="K556" s="168" t="e">
        <f t="shared" si="54"/>
        <v>#N/A</v>
      </c>
      <c r="M556" s="168" t="str">
        <f t="shared" si="55"/>
        <v/>
      </c>
    </row>
    <row r="557" spans="1:13">
      <c r="A557" s="168"/>
      <c r="K557" s="168" t="e">
        <f t="shared" si="54"/>
        <v>#N/A</v>
      </c>
      <c r="M557" s="168" t="str">
        <f t="shared" si="55"/>
        <v/>
      </c>
    </row>
    <row r="558" spans="1:13">
      <c r="A558" s="168"/>
      <c r="K558" s="168" t="e">
        <f t="shared" si="54"/>
        <v>#N/A</v>
      </c>
      <c r="M558" s="168" t="str">
        <f t="shared" si="55"/>
        <v/>
      </c>
    </row>
    <row r="559" spans="1:13">
      <c r="A559" s="168"/>
      <c r="K559" s="168" t="e">
        <f t="shared" si="54"/>
        <v>#N/A</v>
      </c>
      <c r="M559" s="168" t="str">
        <f t="shared" si="55"/>
        <v/>
      </c>
    </row>
    <row r="560" spans="1:13">
      <c r="A560" s="168"/>
      <c r="K560" s="168" t="e">
        <f t="shared" si="54"/>
        <v>#N/A</v>
      </c>
      <c r="M560" s="168" t="str">
        <f t="shared" si="55"/>
        <v/>
      </c>
    </row>
    <row r="561" spans="1:13">
      <c r="A561" s="168"/>
      <c r="K561" s="168" t="e">
        <f t="shared" si="54"/>
        <v>#N/A</v>
      </c>
      <c r="M561" s="168" t="str">
        <f t="shared" si="55"/>
        <v/>
      </c>
    </row>
    <row r="562" spans="1:13">
      <c r="A562" s="168"/>
      <c r="K562" s="168" t="e">
        <f t="shared" si="54"/>
        <v>#N/A</v>
      </c>
      <c r="M562" s="168" t="str">
        <f t="shared" si="55"/>
        <v/>
      </c>
    </row>
    <row r="563" spans="1:13">
      <c r="A563" s="168"/>
      <c r="K563" s="168" t="e">
        <f t="shared" si="54"/>
        <v>#N/A</v>
      </c>
      <c r="M563" s="168" t="str">
        <f t="shared" si="55"/>
        <v/>
      </c>
    </row>
    <row r="564" spans="1:13">
      <c r="A564" s="168"/>
      <c r="K564" s="168" t="e">
        <f t="shared" si="54"/>
        <v>#N/A</v>
      </c>
      <c r="M564" s="168" t="str">
        <f t="shared" si="55"/>
        <v/>
      </c>
    </row>
    <row r="565" spans="1:13">
      <c r="A565" s="168"/>
      <c r="K565" s="168" t="e">
        <f t="shared" si="54"/>
        <v>#N/A</v>
      </c>
      <c r="M565" s="168" t="str">
        <f t="shared" si="55"/>
        <v/>
      </c>
    </row>
    <row r="566" spans="1:13">
      <c r="A566" s="168"/>
      <c r="K566" s="168" t="e">
        <f t="shared" si="54"/>
        <v>#N/A</v>
      </c>
      <c r="M566" s="168" t="str">
        <f t="shared" si="55"/>
        <v/>
      </c>
    </row>
    <row r="567" spans="1:13">
      <c r="A567" s="168"/>
      <c r="K567" s="168" t="e">
        <f t="shared" si="54"/>
        <v>#N/A</v>
      </c>
      <c r="M567" s="168" t="str">
        <f t="shared" si="55"/>
        <v/>
      </c>
    </row>
    <row r="568" spans="1:13">
      <c r="A568" s="168"/>
      <c r="K568" s="168" t="e">
        <f t="shared" si="54"/>
        <v>#N/A</v>
      </c>
      <c r="M568" s="168" t="str">
        <f t="shared" si="55"/>
        <v/>
      </c>
    </row>
    <row r="569" spans="1:13">
      <c r="A569" s="168"/>
      <c r="K569" s="168" t="e">
        <f t="shared" si="54"/>
        <v>#N/A</v>
      </c>
      <c r="M569" s="168" t="str">
        <f t="shared" si="55"/>
        <v/>
      </c>
    </row>
    <row r="570" spans="1:13">
      <c r="A570" s="168"/>
      <c r="K570" s="168" t="e">
        <f t="shared" si="54"/>
        <v>#N/A</v>
      </c>
      <c r="M570" s="168" t="str">
        <f t="shared" si="55"/>
        <v/>
      </c>
    </row>
    <row r="571" spans="1:13">
      <c r="A571" s="168"/>
      <c r="K571" s="168" t="e">
        <f t="shared" si="54"/>
        <v>#N/A</v>
      </c>
      <c r="M571" s="168" t="str">
        <f t="shared" si="55"/>
        <v/>
      </c>
    </row>
    <row r="572" spans="1:13">
      <c r="A572" s="168"/>
      <c r="K572" s="168" t="e">
        <f t="shared" si="54"/>
        <v>#N/A</v>
      </c>
      <c r="M572" s="168" t="str">
        <f t="shared" si="55"/>
        <v/>
      </c>
    </row>
    <row r="573" spans="1:13">
      <c r="A573" s="168"/>
      <c r="K573" s="168" t="e">
        <f t="shared" si="54"/>
        <v>#N/A</v>
      </c>
      <c r="M573" s="168" t="str">
        <f t="shared" si="55"/>
        <v/>
      </c>
    </row>
    <row r="574" spans="1:13">
      <c r="A574" s="168"/>
      <c r="K574" s="168" t="e">
        <f t="shared" si="54"/>
        <v>#N/A</v>
      </c>
      <c r="M574" s="168" t="str">
        <f t="shared" si="55"/>
        <v/>
      </c>
    </row>
    <row r="575" spans="1:13">
      <c r="A575" s="168"/>
      <c r="K575" s="168" t="e">
        <f t="shared" si="54"/>
        <v>#N/A</v>
      </c>
      <c r="M575" s="168" t="str">
        <f t="shared" si="55"/>
        <v/>
      </c>
    </row>
    <row r="576" spans="1:13">
      <c r="A576" s="168"/>
      <c r="K576" s="168" t="e">
        <f t="shared" si="54"/>
        <v>#N/A</v>
      </c>
      <c r="M576" s="168" t="str">
        <f t="shared" si="55"/>
        <v/>
      </c>
    </row>
    <row r="577" spans="1:13">
      <c r="A577" s="168"/>
      <c r="K577" s="168" t="e">
        <f t="shared" si="54"/>
        <v>#N/A</v>
      </c>
      <c r="M577" s="168" t="str">
        <f t="shared" si="55"/>
        <v/>
      </c>
    </row>
    <row r="578" spans="1:13">
      <c r="A578" s="168"/>
      <c r="K578" s="168" t="e">
        <f t="shared" si="54"/>
        <v>#N/A</v>
      </c>
      <c r="M578" s="168" t="str">
        <f t="shared" si="55"/>
        <v/>
      </c>
    </row>
    <row r="579" spans="1:13">
      <c r="A579" s="168"/>
      <c r="K579" s="168" t="e">
        <f t="shared" ref="K579:K642" si="56">VLOOKUP(O579,Q:Q,1)</f>
        <v>#N/A</v>
      </c>
      <c r="M579" s="168" t="str">
        <f t="shared" si="55"/>
        <v/>
      </c>
    </row>
    <row r="580" spans="1:13">
      <c r="A580" s="168"/>
      <c r="K580" s="168" t="e">
        <f t="shared" si="56"/>
        <v>#N/A</v>
      </c>
      <c r="M580" s="168" t="str">
        <f t="shared" si="55"/>
        <v/>
      </c>
    </row>
    <row r="581" spans="1:13">
      <c r="A581" s="168"/>
      <c r="K581" s="168" t="e">
        <f t="shared" si="56"/>
        <v>#N/A</v>
      </c>
      <c r="M581" s="168" t="str">
        <f t="shared" ref="M581:M644" si="57">IF(L581&gt;$A$14,L581,"")</f>
        <v/>
      </c>
    </row>
    <row r="582" spans="1:13">
      <c r="A582" s="168"/>
      <c r="K582" s="168" t="e">
        <f t="shared" si="56"/>
        <v>#N/A</v>
      </c>
      <c r="M582" s="168" t="str">
        <f t="shared" si="57"/>
        <v/>
      </c>
    </row>
    <row r="583" spans="1:13">
      <c r="A583" s="168"/>
      <c r="K583" s="168" t="e">
        <f t="shared" si="56"/>
        <v>#N/A</v>
      </c>
      <c r="M583" s="168" t="str">
        <f t="shared" si="57"/>
        <v/>
      </c>
    </row>
    <row r="584" spans="1:13">
      <c r="A584" s="168"/>
      <c r="K584" s="168" t="e">
        <f t="shared" si="56"/>
        <v>#N/A</v>
      </c>
      <c r="M584" s="168" t="str">
        <f t="shared" si="57"/>
        <v/>
      </c>
    </row>
    <row r="585" spans="1:13">
      <c r="A585" s="168"/>
      <c r="K585" s="168" t="e">
        <f t="shared" si="56"/>
        <v>#N/A</v>
      </c>
      <c r="M585" s="168" t="str">
        <f t="shared" si="57"/>
        <v/>
      </c>
    </row>
    <row r="586" spans="1:13">
      <c r="A586" s="168"/>
      <c r="K586" s="168" t="e">
        <f t="shared" si="56"/>
        <v>#N/A</v>
      </c>
      <c r="M586" s="168" t="str">
        <f t="shared" si="57"/>
        <v/>
      </c>
    </row>
    <row r="587" spans="1:13">
      <c r="A587" s="168"/>
      <c r="K587" s="168" t="e">
        <f t="shared" si="56"/>
        <v>#N/A</v>
      </c>
      <c r="M587" s="168" t="str">
        <f t="shared" si="57"/>
        <v/>
      </c>
    </row>
    <row r="588" spans="1:13">
      <c r="A588" s="168"/>
      <c r="K588" s="168" t="e">
        <f t="shared" si="56"/>
        <v>#N/A</v>
      </c>
      <c r="M588" s="168" t="str">
        <f t="shared" si="57"/>
        <v/>
      </c>
    </row>
    <row r="589" spans="1:13">
      <c r="A589" s="168"/>
      <c r="K589" s="168" t="e">
        <f t="shared" si="56"/>
        <v>#N/A</v>
      </c>
      <c r="M589" s="168" t="str">
        <f t="shared" si="57"/>
        <v/>
      </c>
    </row>
    <row r="590" spans="1:13">
      <c r="A590" s="168"/>
      <c r="K590" s="168" t="e">
        <f t="shared" si="56"/>
        <v>#N/A</v>
      </c>
      <c r="M590" s="168" t="str">
        <f t="shared" si="57"/>
        <v/>
      </c>
    </row>
    <row r="591" spans="1:13">
      <c r="A591" s="168"/>
      <c r="K591" s="168" t="e">
        <f t="shared" si="56"/>
        <v>#N/A</v>
      </c>
      <c r="M591" s="168" t="str">
        <f t="shared" si="57"/>
        <v/>
      </c>
    </row>
    <row r="592" spans="1:13">
      <c r="A592" s="168"/>
      <c r="K592" s="168" t="e">
        <f t="shared" si="56"/>
        <v>#N/A</v>
      </c>
      <c r="M592" s="168" t="str">
        <f t="shared" si="57"/>
        <v/>
      </c>
    </row>
    <row r="593" spans="1:13">
      <c r="A593" s="168"/>
      <c r="K593" s="168" t="e">
        <f t="shared" si="56"/>
        <v>#N/A</v>
      </c>
      <c r="M593" s="168" t="str">
        <f t="shared" si="57"/>
        <v/>
      </c>
    </row>
    <row r="594" spans="1:13">
      <c r="A594" s="168"/>
      <c r="K594" s="168" t="e">
        <f t="shared" si="56"/>
        <v>#N/A</v>
      </c>
      <c r="M594" s="168" t="str">
        <f t="shared" si="57"/>
        <v/>
      </c>
    </row>
    <row r="595" spans="1:13">
      <c r="A595" s="168"/>
      <c r="K595" s="168" t="e">
        <f t="shared" si="56"/>
        <v>#N/A</v>
      </c>
      <c r="M595" s="168" t="str">
        <f t="shared" si="57"/>
        <v/>
      </c>
    </row>
    <row r="596" spans="1:13">
      <c r="A596" s="168"/>
      <c r="K596" s="168" t="e">
        <f t="shared" si="56"/>
        <v>#N/A</v>
      </c>
      <c r="M596" s="168" t="str">
        <f t="shared" si="57"/>
        <v/>
      </c>
    </row>
    <row r="597" spans="1:13">
      <c r="A597" s="168"/>
      <c r="K597" s="168" t="e">
        <f t="shared" si="56"/>
        <v>#N/A</v>
      </c>
      <c r="M597" s="168" t="str">
        <f t="shared" si="57"/>
        <v/>
      </c>
    </row>
    <row r="598" spans="1:13">
      <c r="A598" s="168"/>
      <c r="K598" s="168" t="e">
        <f t="shared" si="56"/>
        <v>#N/A</v>
      </c>
      <c r="M598" s="168" t="str">
        <f t="shared" si="57"/>
        <v/>
      </c>
    </row>
    <row r="599" spans="1:13">
      <c r="A599" s="168"/>
      <c r="K599" s="168" t="e">
        <f t="shared" si="56"/>
        <v>#N/A</v>
      </c>
      <c r="M599" s="168" t="str">
        <f t="shared" si="57"/>
        <v/>
      </c>
    </row>
    <row r="600" spans="1:13">
      <c r="A600" s="168"/>
      <c r="K600" s="168" t="e">
        <f t="shared" si="56"/>
        <v>#N/A</v>
      </c>
      <c r="M600" s="168" t="str">
        <f t="shared" si="57"/>
        <v/>
      </c>
    </row>
    <row r="601" spans="1:13">
      <c r="A601" s="168"/>
      <c r="K601" s="168" t="e">
        <f t="shared" si="56"/>
        <v>#N/A</v>
      </c>
      <c r="M601" s="168" t="str">
        <f t="shared" si="57"/>
        <v/>
      </c>
    </row>
    <row r="602" spans="1:13">
      <c r="A602" s="168"/>
      <c r="K602" s="168" t="e">
        <f t="shared" si="56"/>
        <v>#N/A</v>
      </c>
      <c r="M602" s="168" t="str">
        <f t="shared" si="57"/>
        <v/>
      </c>
    </row>
    <row r="603" spans="1:13">
      <c r="A603" s="168"/>
      <c r="K603" s="168" t="e">
        <f t="shared" si="56"/>
        <v>#N/A</v>
      </c>
      <c r="M603" s="168" t="str">
        <f t="shared" si="57"/>
        <v/>
      </c>
    </row>
    <row r="604" spans="1:13">
      <c r="A604" s="168"/>
      <c r="K604" s="168" t="e">
        <f t="shared" si="56"/>
        <v>#N/A</v>
      </c>
      <c r="M604" s="168" t="str">
        <f t="shared" si="57"/>
        <v/>
      </c>
    </row>
    <row r="605" spans="1:13">
      <c r="A605" s="168"/>
      <c r="K605" s="168" t="e">
        <f t="shared" si="56"/>
        <v>#N/A</v>
      </c>
      <c r="M605" s="168" t="str">
        <f t="shared" si="57"/>
        <v/>
      </c>
    </row>
    <row r="606" spans="1:13">
      <c r="A606" s="168"/>
      <c r="K606" s="168" t="e">
        <f t="shared" si="56"/>
        <v>#N/A</v>
      </c>
      <c r="M606" s="168" t="str">
        <f t="shared" si="57"/>
        <v/>
      </c>
    </row>
    <row r="607" spans="1:13">
      <c r="A607" s="168"/>
      <c r="K607" s="168" t="e">
        <f t="shared" si="56"/>
        <v>#N/A</v>
      </c>
      <c r="M607" s="168" t="str">
        <f t="shared" si="57"/>
        <v/>
      </c>
    </row>
    <row r="608" spans="1:13">
      <c r="A608" s="168"/>
      <c r="K608" s="168" t="e">
        <f t="shared" si="56"/>
        <v>#N/A</v>
      </c>
      <c r="M608" s="168" t="str">
        <f t="shared" si="57"/>
        <v/>
      </c>
    </row>
    <row r="609" spans="1:13">
      <c r="A609" s="168"/>
      <c r="K609" s="168" t="e">
        <f t="shared" si="56"/>
        <v>#N/A</v>
      </c>
      <c r="M609" s="168" t="str">
        <f t="shared" si="57"/>
        <v/>
      </c>
    </row>
    <row r="610" spans="1:13">
      <c r="A610" s="168"/>
      <c r="K610" s="168" t="e">
        <f t="shared" si="56"/>
        <v>#N/A</v>
      </c>
      <c r="M610" s="168" t="str">
        <f t="shared" si="57"/>
        <v/>
      </c>
    </row>
    <row r="611" spans="1:13">
      <c r="A611" s="168"/>
      <c r="K611" s="168" t="e">
        <f t="shared" si="56"/>
        <v>#N/A</v>
      </c>
      <c r="M611" s="168" t="str">
        <f t="shared" si="57"/>
        <v/>
      </c>
    </row>
    <row r="612" spans="1:13">
      <c r="A612" s="168"/>
      <c r="K612" s="168" t="e">
        <f t="shared" si="56"/>
        <v>#N/A</v>
      </c>
      <c r="M612" s="168" t="str">
        <f t="shared" si="57"/>
        <v/>
      </c>
    </row>
    <row r="613" spans="1:13">
      <c r="A613" s="168"/>
      <c r="K613" s="168" t="e">
        <f t="shared" si="56"/>
        <v>#N/A</v>
      </c>
      <c r="M613" s="168" t="str">
        <f t="shared" si="57"/>
        <v/>
      </c>
    </row>
    <row r="614" spans="1:13">
      <c r="A614" s="168"/>
      <c r="K614" s="168" t="e">
        <f t="shared" si="56"/>
        <v>#N/A</v>
      </c>
      <c r="M614" s="168" t="str">
        <f t="shared" si="57"/>
        <v/>
      </c>
    </row>
    <row r="615" spans="1:13">
      <c r="A615" s="168"/>
      <c r="K615" s="168" t="e">
        <f t="shared" si="56"/>
        <v>#N/A</v>
      </c>
      <c r="M615" s="168" t="str">
        <f t="shared" si="57"/>
        <v/>
      </c>
    </row>
    <row r="616" spans="1:13">
      <c r="A616" s="168"/>
      <c r="K616" s="168" t="e">
        <f t="shared" si="56"/>
        <v>#N/A</v>
      </c>
      <c r="M616" s="168" t="str">
        <f t="shared" si="57"/>
        <v/>
      </c>
    </row>
    <row r="617" spans="1:13">
      <c r="A617" s="168"/>
      <c r="K617" s="168" t="e">
        <f t="shared" si="56"/>
        <v>#N/A</v>
      </c>
      <c r="M617" s="168" t="str">
        <f t="shared" si="57"/>
        <v/>
      </c>
    </row>
    <row r="618" spans="1:13">
      <c r="A618" s="168"/>
      <c r="K618" s="168" t="e">
        <f t="shared" si="56"/>
        <v>#N/A</v>
      </c>
      <c r="M618" s="168" t="str">
        <f t="shared" si="57"/>
        <v/>
      </c>
    </row>
    <row r="619" spans="1:13">
      <c r="A619" s="168"/>
      <c r="K619" s="168" t="e">
        <f t="shared" si="56"/>
        <v>#N/A</v>
      </c>
      <c r="M619" s="168" t="str">
        <f t="shared" si="57"/>
        <v/>
      </c>
    </row>
    <row r="620" spans="1:13">
      <c r="A620" s="168"/>
      <c r="K620" s="168" t="e">
        <f t="shared" si="56"/>
        <v>#N/A</v>
      </c>
      <c r="M620" s="168" t="str">
        <f t="shared" si="57"/>
        <v/>
      </c>
    </row>
    <row r="621" spans="1:13">
      <c r="A621" s="168"/>
      <c r="K621" s="168" t="e">
        <f t="shared" si="56"/>
        <v>#N/A</v>
      </c>
      <c r="M621" s="168" t="str">
        <f t="shared" si="57"/>
        <v/>
      </c>
    </row>
    <row r="622" spans="1:13">
      <c r="A622" s="168"/>
      <c r="K622" s="168" t="e">
        <f t="shared" si="56"/>
        <v>#N/A</v>
      </c>
      <c r="M622" s="168" t="str">
        <f t="shared" si="57"/>
        <v/>
      </c>
    </row>
    <row r="623" spans="1:13">
      <c r="A623" s="168"/>
      <c r="K623" s="168" t="e">
        <f t="shared" si="56"/>
        <v>#N/A</v>
      </c>
      <c r="M623" s="168" t="str">
        <f t="shared" si="57"/>
        <v/>
      </c>
    </row>
    <row r="624" spans="1:13">
      <c r="A624" s="168"/>
      <c r="K624" s="168" t="e">
        <f t="shared" si="56"/>
        <v>#N/A</v>
      </c>
      <c r="M624" s="168" t="str">
        <f t="shared" si="57"/>
        <v/>
      </c>
    </row>
    <row r="625" spans="1:13">
      <c r="A625" s="168"/>
      <c r="K625" s="168" t="e">
        <f t="shared" si="56"/>
        <v>#N/A</v>
      </c>
      <c r="M625" s="168" t="str">
        <f t="shared" si="57"/>
        <v/>
      </c>
    </row>
    <row r="626" spans="1:13">
      <c r="A626" s="168"/>
      <c r="K626" s="168" t="e">
        <f t="shared" si="56"/>
        <v>#N/A</v>
      </c>
      <c r="M626" s="168" t="str">
        <f t="shared" si="57"/>
        <v/>
      </c>
    </row>
    <row r="627" spans="1:13">
      <c r="A627" s="168"/>
      <c r="K627" s="168" t="e">
        <f t="shared" si="56"/>
        <v>#N/A</v>
      </c>
      <c r="M627" s="168" t="str">
        <f t="shared" si="57"/>
        <v/>
      </c>
    </row>
    <row r="628" spans="1:13">
      <c r="A628" s="168"/>
      <c r="K628" s="168" t="e">
        <f t="shared" si="56"/>
        <v>#N/A</v>
      </c>
      <c r="M628" s="168" t="str">
        <f t="shared" si="57"/>
        <v/>
      </c>
    </row>
    <row r="629" spans="1:13">
      <c r="A629" s="168"/>
      <c r="K629" s="168" t="e">
        <f t="shared" si="56"/>
        <v>#N/A</v>
      </c>
      <c r="M629" s="168" t="str">
        <f t="shared" si="57"/>
        <v/>
      </c>
    </row>
    <row r="630" spans="1:13">
      <c r="A630" s="168"/>
      <c r="K630" s="168" t="e">
        <f t="shared" si="56"/>
        <v>#N/A</v>
      </c>
      <c r="M630" s="168" t="str">
        <f t="shared" si="57"/>
        <v/>
      </c>
    </row>
    <row r="631" spans="1:13">
      <c r="A631" s="168"/>
      <c r="K631" s="168" t="e">
        <f t="shared" si="56"/>
        <v>#N/A</v>
      </c>
      <c r="M631" s="168" t="str">
        <f t="shared" si="57"/>
        <v/>
      </c>
    </row>
    <row r="632" spans="1:13">
      <c r="A632" s="168"/>
      <c r="K632" s="168" t="e">
        <f t="shared" si="56"/>
        <v>#N/A</v>
      </c>
      <c r="M632" s="168" t="str">
        <f t="shared" si="57"/>
        <v/>
      </c>
    </row>
    <row r="633" spans="1:13">
      <c r="A633" s="168"/>
      <c r="K633" s="168" t="e">
        <f t="shared" si="56"/>
        <v>#N/A</v>
      </c>
      <c r="M633" s="168" t="str">
        <f t="shared" si="57"/>
        <v/>
      </c>
    </row>
    <row r="634" spans="1:13">
      <c r="A634" s="168"/>
      <c r="K634" s="168" t="e">
        <f t="shared" si="56"/>
        <v>#N/A</v>
      </c>
      <c r="M634" s="168" t="str">
        <f t="shared" si="57"/>
        <v/>
      </c>
    </row>
    <row r="635" spans="1:13">
      <c r="A635" s="168"/>
      <c r="K635" s="168" t="e">
        <f t="shared" si="56"/>
        <v>#N/A</v>
      </c>
      <c r="M635" s="168" t="str">
        <f t="shared" si="57"/>
        <v/>
      </c>
    </row>
    <row r="636" spans="1:13">
      <c r="A636" s="168"/>
      <c r="K636" s="168" t="e">
        <f t="shared" si="56"/>
        <v>#N/A</v>
      </c>
      <c r="M636" s="168" t="str">
        <f t="shared" si="57"/>
        <v/>
      </c>
    </row>
    <row r="637" spans="1:13">
      <c r="A637" s="168"/>
      <c r="K637" s="168" t="e">
        <f t="shared" si="56"/>
        <v>#N/A</v>
      </c>
      <c r="M637" s="168" t="str">
        <f t="shared" si="57"/>
        <v/>
      </c>
    </row>
    <row r="638" spans="1:13">
      <c r="A638" s="168"/>
      <c r="K638" s="168" t="e">
        <f t="shared" si="56"/>
        <v>#N/A</v>
      </c>
      <c r="M638" s="168" t="str">
        <f t="shared" si="57"/>
        <v/>
      </c>
    </row>
    <row r="639" spans="1:13">
      <c r="A639" s="168"/>
      <c r="K639" s="168" t="e">
        <f t="shared" si="56"/>
        <v>#N/A</v>
      </c>
      <c r="M639" s="168" t="str">
        <f t="shared" si="57"/>
        <v/>
      </c>
    </row>
    <row r="640" spans="1:13">
      <c r="A640" s="168"/>
      <c r="K640" s="168" t="e">
        <f t="shared" si="56"/>
        <v>#N/A</v>
      </c>
      <c r="M640" s="168" t="str">
        <f t="shared" si="57"/>
        <v/>
      </c>
    </row>
    <row r="641" spans="1:13">
      <c r="A641" s="168"/>
      <c r="K641" s="168" t="e">
        <f t="shared" si="56"/>
        <v>#N/A</v>
      </c>
      <c r="M641" s="168" t="str">
        <f t="shared" si="57"/>
        <v/>
      </c>
    </row>
    <row r="642" spans="1:13">
      <c r="A642" s="168"/>
      <c r="K642" s="168" t="e">
        <f t="shared" si="56"/>
        <v>#N/A</v>
      </c>
      <c r="M642" s="168" t="str">
        <f t="shared" si="57"/>
        <v/>
      </c>
    </row>
    <row r="643" spans="1:13">
      <c r="A643" s="168"/>
      <c r="K643" s="168" t="e">
        <f t="shared" ref="K643:K706" si="58">VLOOKUP(O643,Q:Q,1)</f>
        <v>#N/A</v>
      </c>
      <c r="M643" s="168" t="str">
        <f t="shared" si="57"/>
        <v/>
      </c>
    </row>
    <row r="644" spans="1:13">
      <c r="A644" s="168"/>
      <c r="K644" s="168" t="e">
        <f t="shared" si="58"/>
        <v>#N/A</v>
      </c>
      <c r="M644" s="168" t="str">
        <f t="shared" si="57"/>
        <v/>
      </c>
    </row>
    <row r="645" spans="1:13">
      <c r="A645" s="168"/>
      <c r="K645" s="168" t="e">
        <f t="shared" si="58"/>
        <v>#N/A</v>
      </c>
      <c r="M645" s="168" t="str">
        <f t="shared" ref="M645:M708" si="59">IF(L645&gt;$A$14,L645,"")</f>
        <v/>
      </c>
    </row>
    <row r="646" spans="1:13">
      <c r="A646" s="168"/>
      <c r="K646" s="168" t="e">
        <f t="shared" si="58"/>
        <v>#N/A</v>
      </c>
      <c r="M646" s="168" t="str">
        <f t="shared" si="59"/>
        <v/>
      </c>
    </row>
    <row r="647" spans="1:13">
      <c r="A647" s="168"/>
      <c r="K647" s="168" t="e">
        <f t="shared" si="58"/>
        <v>#N/A</v>
      </c>
      <c r="M647" s="168" t="str">
        <f t="shared" si="59"/>
        <v/>
      </c>
    </row>
    <row r="648" spans="1:13">
      <c r="A648" s="168"/>
      <c r="K648" s="168" t="e">
        <f t="shared" si="58"/>
        <v>#N/A</v>
      </c>
      <c r="M648" s="168" t="str">
        <f t="shared" si="59"/>
        <v/>
      </c>
    </row>
    <row r="649" spans="1:13">
      <c r="A649" s="168"/>
      <c r="K649" s="168" t="e">
        <f t="shared" si="58"/>
        <v>#N/A</v>
      </c>
      <c r="M649" s="168" t="str">
        <f t="shared" si="59"/>
        <v/>
      </c>
    </row>
    <row r="650" spans="1:13">
      <c r="A650" s="168"/>
      <c r="K650" s="168" t="e">
        <f t="shared" si="58"/>
        <v>#N/A</v>
      </c>
      <c r="M650" s="168" t="str">
        <f t="shared" si="59"/>
        <v/>
      </c>
    </row>
    <row r="651" spans="1:13">
      <c r="A651" s="168"/>
      <c r="K651" s="168" t="e">
        <f t="shared" si="58"/>
        <v>#N/A</v>
      </c>
      <c r="M651" s="168" t="str">
        <f t="shared" si="59"/>
        <v/>
      </c>
    </row>
    <row r="652" spans="1:13">
      <c r="A652" s="168"/>
      <c r="K652" s="168" t="e">
        <f t="shared" si="58"/>
        <v>#N/A</v>
      </c>
      <c r="M652" s="168" t="str">
        <f t="shared" si="59"/>
        <v/>
      </c>
    </row>
    <row r="653" spans="1:13">
      <c r="A653" s="168"/>
      <c r="K653" s="168" t="e">
        <f t="shared" si="58"/>
        <v>#N/A</v>
      </c>
      <c r="M653" s="168" t="str">
        <f t="shared" si="59"/>
        <v/>
      </c>
    </row>
    <row r="654" spans="1:13">
      <c r="A654" s="168"/>
      <c r="K654" s="168" t="e">
        <f t="shared" si="58"/>
        <v>#N/A</v>
      </c>
      <c r="M654" s="168" t="str">
        <f t="shared" si="59"/>
        <v/>
      </c>
    </row>
    <row r="655" spans="1:13">
      <c r="A655" s="168"/>
      <c r="K655" s="168" t="e">
        <f t="shared" si="58"/>
        <v>#N/A</v>
      </c>
      <c r="M655" s="168" t="str">
        <f t="shared" si="59"/>
        <v/>
      </c>
    </row>
    <row r="656" spans="1:13">
      <c r="A656" s="168"/>
      <c r="K656" s="168" t="e">
        <f t="shared" si="58"/>
        <v>#N/A</v>
      </c>
      <c r="M656" s="168" t="str">
        <f t="shared" si="59"/>
        <v/>
      </c>
    </row>
    <row r="657" spans="1:13">
      <c r="A657" s="168"/>
      <c r="K657" s="168" t="e">
        <f t="shared" si="58"/>
        <v>#N/A</v>
      </c>
      <c r="M657" s="168" t="str">
        <f t="shared" si="59"/>
        <v/>
      </c>
    </row>
    <row r="658" spans="1:13">
      <c r="A658" s="168"/>
      <c r="K658" s="168" t="e">
        <f t="shared" si="58"/>
        <v>#N/A</v>
      </c>
      <c r="M658" s="168" t="str">
        <f t="shared" si="59"/>
        <v/>
      </c>
    </row>
    <row r="659" spans="1:13">
      <c r="A659" s="168"/>
      <c r="K659" s="168" t="e">
        <f t="shared" si="58"/>
        <v>#N/A</v>
      </c>
      <c r="M659" s="168" t="str">
        <f t="shared" si="59"/>
        <v/>
      </c>
    </row>
    <row r="660" spans="1:13">
      <c r="A660" s="168"/>
      <c r="K660" s="168" t="e">
        <f t="shared" si="58"/>
        <v>#N/A</v>
      </c>
      <c r="M660" s="168" t="str">
        <f t="shared" si="59"/>
        <v/>
      </c>
    </row>
    <row r="661" spans="1:13">
      <c r="A661" s="168"/>
      <c r="K661" s="168" t="e">
        <f t="shared" si="58"/>
        <v>#N/A</v>
      </c>
      <c r="M661" s="168" t="str">
        <f t="shared" si="59"/>
        <v/>
      </c>
    </row>
    <row r="662" spans="1:13">
      <c r="A662" s="168"/>
      <c r="K662" s="168" t="e">
        <f t="shared" si="58"/>
        <v>#N/A</v>
      </c>
      <c r="M662" s="168" t="str">
        <f t="shared" si="59"/>
        <v/>
      </c>
    </row>
    <row r="663" spans="1:13">
      <c r="A663" s="168"/>
      <c r="K663" s="168" t="e">
        <f t="shared" si="58"/>
        <v>#N/A</v>
      </c>
      <c r="M663" s="168" t="str">
        <f t="shared" si="59"/>
        <v/>
      </c>
    </row>
    <row r="664" spans="1:13">
      <c r="A664" s="168"/>
      <c r="K664" s="168" t="e">
        <f t="shared" si="58"/>
        <v>#N/A</v>
      </c>
      <c r="M664" s="168" t="str">
        <f t="shared" si="59"/>
        <v/>
      </c>
    </row>
    <row r="665" spans="1:13">
      <c r="A665" s="168"/>
      <c r="K665" s="168" t="e">
        <f t="shared" si="58"/>
        <v>#N/A</v>
      </c>
      <c r="M665" s="168" t="str">
        <f t="shared" si="59"/>
        <v/>
      </c>
    </row>
    <row r="666" spans="1:13">
      <c r="A666" s="168"/>
      <c r="K666" s="168" t="e">
        <f t="shared" si="58"/>
        <v>#N/A</v>
      </c>
      <c r="M666" s="168" t="str">
        <f t="shared" si="59"/>
        <v/>
      </c>
    </row>
    <row r="667" spans="1:13">
      <c r="A667" s="168"/>
      <c r="K667" s="168" t="e">
        <f t="shared" si="58"/>
        <v>#N/A</v>
      </c>
      <c r="M667" s="168" t="str">
        <f t="shared" si="59"/>
        <v/>
      </c>
    </row>
    <row r="668" spans="1:13">
      <c r="A668" s="168"/>
      <c r="K668" s="168" t="e">
        <f t="shared" si="58"/>
        <v>#N/A</v>
      </c>
      <c r="M668" s="168" t="str">
        <f t="shared" si="59"/>
        <v/>
      </c>
    </row>
    <row r="669" spans="1:13">
      <c r="A669" s="168"/>
      <c r="K669" s="168" t="e">
        <f t="shared" si="58"/>
        <v>#N/A</v>
      </c>
      <c r="M669" s="168" t="str">
        <f t="shared" si="59"/>
        <v/>
      </c>
    </row>
    <row r="670" spans="1:13">
      <c r="A670" s="168"/>
      <c r="K670" s="168" t="e">
        <f t="shared" si="58"/>
        <v>#N/A</v>
      </c>
      <c r="M670" s="168" t="str">
        <f t="shared" si="59"/>
        <v/>
      </c>
    </row>
    <row r="671" spans="1:13">
      <c r="A671" s="168"/>
      <c r="K671" s="168" t="e">
        <f t="shared" si="58"/>
        <v>#N/A</v>
      </c>
      <c r="M671" s="168" t="str">
        <f t="shared" si="59"/>
        <v/>
      </c>
    </row>
    <row r="672" spans="1:13">
      <c r="A672" s="168"/>
      <c r="K672" s="168" t="e">
        <f t="shared" si="58"/>
        <v>#N/A</v>
      </c>
      <c r="M672" s="168" t="str">
        <f t="shared" si="59"/>
        <v/>
      </c>
    </row>
    <row r="673" spans="1:13">
      <c r="A673" s="168"/>
      <c r="K673" s="168" t="e">
        <f t="shared" si="58"/>
        <v>#N/A</v>
      </c>
      <c r="M673" s="168" t="str">
        <f t="shared" si="59"/>
        <v/>
      </c>
    </row>
    <row r="674" spans="1:13">
      <c r="A674" s="168"/>
      <c r="K674" s="168" t="e">
        <f t="shared" si="58"/>
        <v>#N/A</v>
      </c>
      <c r="M674" s="168" t="str">
        <f t="shared" si="59"/>
        <v/>
      </c>
    </row>
    <row r="675" spans="1:13">
      <c r="A675" s="168"/>
      <c r="K675" s="168" t="e">
        <f t="shared" si="58"/>
        <v>#N/A</v>
      </c>
      <c r="M675" s="168" t="str">
        <f t="shared" si="59"/>
        <v/>
      </c>
    </row>
    <row r="676" spans="1:13">
      <c r="A676" s="168"/>
      <c r="K676" s="168" t="e">
        <f t="shared" si="58"/>
        <v>#N/A</v>
      </c>
      <c r="M676" s="168" t="str">
        <f t="shared" si="59"/>
        <v/>
      </c>
    </row>
    <row r="677" spans="1:13">
      <c r="A677" s="168"/>
      <c r="K677" s="168" t="e">
        <f t="shared" si="58"/>
        <v>#N/A</v>
      </c>
      <c r="M677" s="168" t="str">
        <f t="shared" si="59"/>
        <v/>
      </c>
    </row>
    <row r="678" spans="1:13">
      <c r="A678" s="168"/>
      <c r="K678" s="168" t="e">
        <f t="shared" si="58"/>
        <v>#N/A</v>
      </c>
      <c r="M678" s="168" t="str">
        <f t="shared" si="59"/>
        <v/>
      </c>
    </row>
    <row r="679" spans="1:13">
      <c r="A679" s="168"/>
      <c r="K679" s="168" t="e">
        <f t="shared" si="58"/>
        <v>#N/A</v>
      </c>
      <c r="M679" s="168" t="str">
        <f t="shared" si="59"/>
        <v/>
      </c>
    </row>
    <row r="680" spans="1:13">
      <c r="A680" s="168"/>
      <c r="K680" s="168" t="e">
        <f t="shared" si="58"/>
        <v>#N/A</v>
      </c>
      <c r="M680" s="168" t="str">
        <f t="shared" si="59"/>
        <v/>
      </c>
    </row>
    <row r="681" spans="1:13">
      <c r="A681" s="168"/>
      <c r="K681" s="168" t="e">
        <f t="shared" si="58"/>
        <v>#N/A</v>
      </c>
      <c r="M681" s="168" t="str">
        <f t="shared" si="59"/>
        <v/>
      </c>
    </row>
    <row r="682" spans="1:13">
      <c r="A682" s="168"/>
      <c r="K682" s="168" t="e">
        <f t="shared" si="58"/>
        <v>#N/A</v>
      </c>
      <c r="M682" s="168" t="str">
        <f t="shared" si="59"/>
        <v/>
      </c>
    </row>
    <row r="683" spans="1:13">
      <c r="A683" s="168"/>
      <c r="K683" s="168" t="e">
        <f t="shared" si="58"/>
        <v>#N/A</v>
      </c>
      <c r="M683" s="168" t="str">
        <f t="shared" si="59"/>
        <v/>
      </c>
    </row>
    <row r="684" spans="1:13">
      <c r="A684" s="168"/>
      <c r="K684" s="168" t="e">
        <f t="shared" si="58"/>
        <v>#N/A</v>
      </c>
      <c r="M684" s="168" t="str">
        <f t="shared" si="59"/>
        <v/>
      </c>
    </row>
    <row r="685" spans="1:13">
      <c r="A685" s="168"/>
      <c r="K685" s="168" t="e">
        <f t="shared" si="58"/>
        <v>#N/A</v>
      </c>
      <c r="M685" s="168" t="str">
        <f t="shared" si="59"/>
        <v/>
      </c>
    </row>
    <row r="686" spans="1:13">
      <c r="A686" s="168"/>
      <c r="K686" s="168" t="e">
        <f t="shared" si="58"/>
        <v>#N/A</v>
      </c>
      <c r="M686" s="168" t="str">
        <f t="shared" si="59"/>
        <v/>
      </c>
    </row>
    <row r="687" spans="1:13">
      <c r="A687" s="168"/>
      <c r="K687" s="168" t="e">
        <f t="shared" si="58"/>
        <v>#N/A</v>
      </c>
      <c r="M687" s="168" t="str">
        <f t="shared" si="59"/>
        <v/>
      </c>
    </row>
    <row r="688" spans="1:13">
      <c r="A688" s="168"/>
      <c r="K688" s="168" t="e">
        <f t="shared" si="58"/>
        <v>#N/A</v>
      </c>
      <c r="M688" s="168" t="str">
        <f t="shared" si="59"/>
        <v/>
      </c>
    </row>
    <row r="689" spans="1:13">
      <c r="A689" s="168"/>
      <c r="K689" s="168" t="e">
        <f t="shared" si="58"/>
        <v>#N/A</v>
      </c>
      <c r="M689" s="168" t="str">
        <f t="shared" si="59"/>
        <v/>
      </c>
    </row>
    <row r="690" spans="1:13">
      <c r="A690" s="168"/>
      <c r="K690" s="168" t="e">
        <f t="shared" si="58"/>
        <v>#N/A</v>
      </c>
      <c r="M690" s="168" t="str">
        <f t="shared" si="59"/>
        <v/>
      </c>
    </row>
    <row r="691" spans="1:13">
      <c r="A691" s="168"/>
      <c r="K691" s="168" t="e">
        <f t="shared" si="58"/>
        <v>#N/A</v>
      </c>
      <c r="M691" s="168" t="str">
        <f t="shared" si="59"/>
        <v/>
      </c>
    </row>
    <row r="692" spans="1:13">
      <c r="A692" s="168"/>
      <c r="K692" s="168" t="e">
        <f t="shared" si="58"/>
        <v>#N/A</v>
      </c>
      <c r="M692" s="168" t="str">
        <f t="shared" si="59"/>
        <v/>
      </c>
    </row>
    <row r="693" spans="1:13">
      <c r="A693" s="168"/>
      <c r="K693" s="168" t="e">
        <f t="shared" si="58"/>
        <v>#N/A</v>
      </c>
      <c r="M693" s="168" t="str">
        <f t="shared" si="59"/>
        <v/>
      </c>
    </row>
    <row r="694" spans="1:13">
      <c r="A694" s="168"/>
      <c r="K694" s="168" t="e">
        <f t="shared" si="58"/>
        <v>#N/A</v>
      </c>
      <c r="M694" s="168" t="str">
        <f t="shared" si="59"/>
        <v/>
      </c>
    </row>
    <row r="695" spans="1:13">
      <c r="A695" s="168"/>
      <c r="K695" s="168" t="e">
        <f t="shared" si="58"/>
        <v>#N/A</v>
      </c>
      <c r="M695" s="168" t="str">
        <f t="shared" si="59"/>
        <v/>
      </c>
    </row>
    <row r="696" spans="1:13">
      <c r="A696" s="168"/>
      <c r="K696" s="168" t="e">
        <f t="shared" si="58"/>
        <v>#N/A</v>
      </c>
      <c r="M696" s="168" t="str">
        <f t="shared" si="59"/>
        <v/>
      </c>
    </row>
    <row r="697" spans="1:13">
      <c r="A697" s="168"/>
      <c r="K697" s="168" t="e">
        <f t="shared" si="58"/>
        <v>#N/A</v>
      </c>
      <c r="M697" s="168" t="str">
        <f t="shared" si="59"/>
        <v/>
      </c>
    </row>
    <row r="698" spans="1:13">
      <c r="A698" s="168"/>
      <c r="K698" s="168" t="e">
        <f t="shared" si="58"/>
        <v>#N/A</v>
      </c>
      <c r="M698" s="168" t="str">
        <f t="shared" si="59"/>
        <v/>
      </c>
    </row>
    <row r="699" spans="1:13">
      <c r="A699" s="168"/>
      <c r="K699" s="168" t="e">
        <f t="shared" si="58"/>
        <v>#N/A</v>
      </c>
      <c r="M699" s="168" t="str">
        <f t="shared" si="59"/>
        <v/>
      </c>
    </row>
    <row r="700" spans="1:13">
      <c r="A700" s="168"/>
      <c r="K700" s="168" t="e">
        <f t="shared" si="58"/>
        <v>#N/A</v>
      </c>
      <c r="M700" s="168" t="str">
        <f t="shared" si="59"/>
        <v/>
      </c>
    </row>
    <row r="701" spans="1:13">
      <c r="A701" s="168"/>
      <c r="K701" s="168" t="e">
        <f t="shared" si="58"/>
        <v>#N/A</v>
      </c>
      <c r="M701" s="168" t="str">
        <f t="shared" si="59"/>
        <v/>
      </c>
    </row>
    <row r="702" spans="1:13">
      <c r="A702" s="168"/>
      <c r="K702" s="168" t="e">
        <f t="shared" si="58"/>
        <v>#N/A</v>
      </c>
      <c r="M702" s="168" t="str">
        <f t="shared" si="59"/>
        <v/>
      </c>
    </row>
    <row r="703" spans="1:13">
      <c r="A703" s="168"/>
      <c r="K703" s="168" t="e">
        <f t="shared" si="58"/>
        <v>#N/A</v>
      </c>
      <c r="M703" s="168" t="str">
        <f t="shared" si="59"/>
        <v/>
      </c>
    </row>
    <row r="704" spans="1:13">
      <c r="A704" s="168"/>
      <c r="K704" s="168" t="e">
        <f t="shared" si="58"/>
        <v>#N/A</v>
      </c>
      <c r="M704" s="168" t="str">
        <f t="shared" si="59"/>
        <v/>
      </c>
    </row>
    <row r="705" spans="1:13">
      <c r="A705" s="168"/>
      <c r="K705" s="168" t="e">
        <f t="shared" si="58"/>
        <v>#N/A</v>
      </c>
      <c r="M705" s="168" t="str">
        <f t="shared" si="59"/>
        <v/>
      </c>
    </row>
    <row r="706" spans="1:13">
      <c r="A706" s="168"/>
      <c r="K706" s="168" t="e">
        <f t="shared" si="58"/>
        <v>#N/A</v>
      </c>
      <c r="M706" s="168" t="str">
        <f t="shared" si="59"/>
        <v/>
      </c>
    </row>
    <row r="707" spans="1:13">
      <c r="A707" s="168"/>
      <c r="K707" s="168" t="e">
        <f t="shared" ref="K707:K770" si="60">VLOOKUP(O707,Q:Q,1)</f>
        <v>#N/A</v>
      </c>
      <c r="M707" s="168" t="str">
        <f t="shared" si="59"/>
        <v/>
      </c>
    </row>
    <row r="708" spans="1:13">
      <c r="A708" s="168"/>
      <c r="K708" s="168" t="e">
        <f t="shared" si="60"/>
        <v>#N/A</v>
      </c>
      <c r="M708" s="168" t="str">
        <f t="shared" si="59"/>
        <v/>
      </c>
    </row>
    <row r="709" spans="1:13">
      <c r="A709" s="168"/>
      <c r="K709" s="168" t="e">
        <f t="shared" si="60"/>
        <v>#N/A</v>
      </c>
      <c r="M709" s="168" t="str">
        <f t="shared" ref="M709:M772" si="61">IF(L709&gt;$A$14,L709,"")</f>
        <v/>
      </c>
    </row>
    <row r="710" spans="1:13">
      <c r="A710" s="168"/>
      <c r="K710" s="168" t="e">
        <f t="shared" si="60"/>
        <v>#N/A</v>
      </c>
      <c r="M710" s="168" t="str">
        <f t="shared" si="61"/>
        <v/>
      </c>
    </row>
    <row r="711" spans="1:13">
      <c r="A711" s="168"/>
      <c r="K711" s="168" t="e">
        <f t="shared" si="60"/>
        <v>#N/A</v>
      </c>
      <c r="M711" s="168" t="str">
        <f t="shared" si="61"/>
        <v/>
      </c>
    </row>
    <row r="712" spans="1:13">
      <c r="A712" s="168"/>
      <c r="K712" s="168" t="e">
        <f t="shared" si="60"/>
        <v>#N/A</v>
      </c>
      <c r="M712" s="168" t="str">
        <f t="shared" si="61"/>
        <v/>
      </c>
    </row>
    <row r="713" spans="1:13">
      <c r="A713" s="168"/>
      <c r="K713" s="168" t="e">
        <f t="shared" si="60"/>
        <v>#N/A</v>
      </c>
      <c r="M713" s="168" t="str">
        <f t="shared" si="61"/>
        <v/>
      </c>
    </row>
    <row r="714" spans="1:13">
      <c r="A714" s="168"/>
      <c r="K714" s="168" t="e">
        <f t="shared" si="60"/>
        <v>#N/A</v>
      </c>
      <c r="M714" s="168" t="str">
        <f t="shared" si="61"/>
        <v/>
      </c>
    </row>
    <row r="715" spans="1:13">
      <c r="A715" s="168"/>
      <c r="K715" s="168" t="e">
        <f t="shared" si="60"/>
        <v>#N/A</v>
      </c>
      <c r="M715" s="168" t="str">
        <f t="shared" si="61"/>
        <v/>
      </c>
    </row>
    <row r="716" spans="1:13">
      <c r="A716" s="168"/>
      <c r="K716" s="168" t="e">
        <f t="shared" si="60"/>
        <v>#N/A</v>
      </c>
      <c r="M716" s="168" t="str">
        <f t="shared" si="61"/>
        <v/>
      </c>
    </row>
    <row r="717" spans="1:13">
      <c r="A717" s="168"/>
      <c r="K717" s="168" t="e">
        <f t="shared" si="60"/>
        <v>#N/A</v>
      </c>
      <c r="M717" s="168" t="str">
        <f t="shared" si="61"/>
        <v/>
      </c>
    </row>
    <row r="718" spans="1:13">
      <c r="A718" s="168"/>
      <c r="K718" s="168" t="e">
        <f t="shared" si="60"/>
        <v>#N/A</v>
      </c>
      <c r="M718" s="168" t="str">
        <f t="shared" si="61"/>
        <v/>
      </c>
    </row>
    <row r="719" spans="1:13">
      <c r="A719" s="168"/>
      <c r="K719" s="168" t="e">
        <f t="shared" si="60"/>
        <v>#N/A</v>
      </c>
      <c r="M719" s="168" t="str">
        <f t="shared" si="61"/>
        <v/>
      </c>
    </row>
    <row r="720" spans="1:13">
      <c r="A720" s="168"/>
      <c r="K720" s="168" t="e">
        <f t="shared" si="60"/>
        <v>#N/A</v>
      </c>
      <c r="M720" s="168" t="str">
        <f t="shared" si="61"/>
        <v/>
      </c>
    </row>
    <row r="721" spans="1:13">
      <c r="A721" s="168"/>
      <c r="K721" s="168" t="e">
        <f t="shared" si="60"/>
        <v>#N/A</v>
      </c>
      <c r="M721" s="168" t="str">
        <f t="shared" si="61"/>
        <v/>
      </c>
    </row>
    <row r="722" spans="1:13">
      <c r="A722" s="168"/>
      <c r="K722" s="168" t="e">
        <f t="shared" si="60"/>
        <v>#N/A</v>
      </c>
      <c r="M722" s="168" t="str">
        <f t="shared" si="61"/>
        <v/>
      </c>
    </row>
    <row r="723" spans="1:13">
      <c r="A723" s="168"/>
      <c r="K723" s="168" t="e">
        <f t="shared" si="60"/>
        <v>#N/A</v>
      </c>
      <c r="M723" s="168" t="str">
        <f t="shared" si="61"/>
        <v/>
      </c>
    </row>
    <row r="724" spans="1:13">
      <c r="A724" s="168"/>
      <c r="K724" s="168" t="e">
        <f t="shared" si="60"/>
        <v>#N/A</v>
      </c>
      <c r="M724" s="168" t="str">
        <f t="shared" si="61"/>
        <v/>
      </c>
    </row>
    <row r="725" spans="1:13">
      <c r="A725" s="168"/>
      <c r="K725" s="168" t="e">
        <f t="shared" si="60"/>
        <v>#N/A</v>
      </c>
      <c r="M725" s="168" t="str">
        <f t="shared" si="61"/>
        <v/>
      </c>
    </row>
    <row r="726" spans="1:13">
      <c r="A726" s="168"/>
      <c r="K726" s="168" t="e">
        <f t="shared" si="60"/>
        <v>#N/A</v>
      </c>
      <c r="M726" s="168" t="str">
        <f t="shared" si="61"/>
        <v/>
      </c>
    </row>
    <row r="727" spans="1:13">
      <c r="A727" s="168"/>
      <c r="K727" s="168" t="e">
        <f t="shared" si="60"/>
        <v>#N/A</v>
      </c>
      <c r="M727" s="168" t="str">
        <f t="shared" si="61"/>
        <v/>
      </c>
    </row>
    <row r="728" spans="1:13">
      <c r="A728" s="168"/>
      <c r="K728" s="168" t="e">
        <f t="shared" si="60"/>
        <v>#N/A</v>
      </c>
      <c r="M728" s="168" t="str">
        <f t="shared" si="61"/>
        <v/>
      </c>
    </row>
    <row r="729" spans="1:13">
      <c r="A729" s="168"/>
      <c r="K729" s="168" t="e">
        <f t="shared" si="60"/>
        <v>#N/A</v>
      </c>
      <c r="M729" s="168" t="str">
        <f t="shared" si="61"/>
        <v/>
      </c>
    </row>
    <row r="730" spans="1:13">
      <c r="A730" s="168"/>
      <c r="K730" s="168" t="e">
        <f t="shared" si="60"/>
        <v>#N/A</v>
      </c>
      <c r="M730" s="168" t="str">
        <f t="shared" si="61"/>
        <v/>
      </c>
    </row>
    <row r="731" spans="1:13">
      <c r="A731" s="168"/>
      <c r="K731" s="168" t="e">
        <f t="shared" si="60"/>
        <v>#N/A</v>
      </c>
      <c r="M731" s="168" t="str">
        <f t="shared" si="61"/>
        <v/>
      </c>
    </row>
    <row r="732" spans="1:13">
      <c r="A732" s="168"/>
      <c r="K732" s="168" t="e">
        <f t="shared" si="60"/>
        <v>#N/A</v>
      </c>
      <c r="M732" s="168" t="str">
        <f t="shared" si="61"/>
        <v/>
      </c>
    </row>
    <row r="733" spans="1:13">
      <c r="A733" s="168"/>
      <c r="K733" s="168" t="e">
        <f t="shared" si="60"/>
        <v>#N/A</v>
      </c>
      <c r="M733" s="168" t="str">
        <f t="shared" si="61"/>
        <v/>
      </c>
    </row>
    <row r="734" spans="1:13">
      <c r="A734" s="168"/>
      <c r="K734" s="168" t="e">
        <f t="shared" si="60"/>
        <v>#N/A</v>
      </c>
      <c r="M734" s="168" t="str">
        <f t="shared" si="61"/>
        <v/>
      </c>
    </row>
    <row r="735" spans="1:13">
      <c r="A735" s="168"/>
      <c r="K735" s="168" t="e">
        <f t="shared" si="60"/>
        <v>#N/A</v>
      </c>
      <c r="M735" s="168" t="str">
        <f t="shared" si="61"/>
        <v/>
      </c>
    </row>
    <row r="736" spans="1:13">
      <c r="A736" s="168"/>
      <c r="K736" s="168" t="e">
        <f t="shared" si="60"/>
        <v>#N/A</v>
      </c>
      <c r="M736" s="168" t="str">
        <f t="shared" si="61"/>
        <v/>
      </c>
    </row>
    <row r="737" spans="1:13">
      <c r="A737" s="168"/>
      <c r="K737" s="168" t="e">
        <f t="shared" si="60"/>
        <v>#N/A</v>
      </c>
      <c r="M737" s="168" t="str">
        <f t="shared" si="61"/>
        <v/>
      </c>
    </row>
    <row r="738" spans="1:13">
      <c r="A738" s="168"/>
      <c r="K738" s="168" t="e">
        <f t="shared" si="60"/>
        <v>#N/A</v>
      </c>
      <c r="M738" s="168" t="str">
        <f t="shared" si="61"/>
        <v/>
      </c>
    </row>
    <row r="739" spans="1:13">
      <c r="A739" s="168"/>
      <c r="K739" s="168" t="e">
        <f t="shared" si="60"/>
        <v>#N/A</v>
      </c>
      <c r="M739" s="168" t="str">
        <f t="shared" si="61"/>
        <v/>
      </c>
    </row>
    <row r="740" spans="1:13">
      <c r="A740" s="168"/>
      <c r="K740" s="168" t="e">
        <f t="shared" si="60"/>
        <v>#N/A</v>
      </c>
      <c r="M740" s="168" t="str">
        <f t="shared" si="61"/>
        <v/>
      </c>
    </row>
    <row r="741" spans="1:13">
      <c r="A741" s="168"/>
      <c r="K741" s="168" t="e">
        <f t="shared" si="60"/>
        <v>#N/A</v>
      </c>
      <c r="M741" s="168" t="str">
        <f t="shared" si="61"/>
        <v/>
      </c>
    </row>
    <row r="742" spans="1:13">
      <c r="A742" s="168"/>
      <c r="K742" s="168" t="e">
        <f t="shared" si="60"/>
        <v>#N/A</v>
      </c>
      <c r="M742" s="168" t="str">
        <f t="shared" si="61"/>
        <v/>
      </c>
    </row>
    <row r="743" spans="1:13">
      <c r="A743" s="168"/>
      <c r="K743" s="168" t="e">
        <f t="shared" si="60"/>
        <v>#N/A</v>
      </c>
      <c r="M743" s="168" t="str">
        <f t="shared" si="61"/>
        <v/>
      </c>
    </row>
    <row r="744" spans="1:13">
      <c r="A744" s="168"/>
      <c r="K744" s="168" t="e">
        <f t="shared" si="60"/>
        <v>#N/A</v>
      </c>
      <c r="M744" s="168" t="str">
        <f t="shared" si="61"/>
        <v/>
      </c>
    </row>
    <row r="745" spans="1:13">
      <c r="A745" s="168"/>
      <c r="K745" s="168" t="e">
        <f t="shared" si="60"/>
        <v>#N/A</v>
      </c>
      <c r="M745" s="168" t="str">
        <f t="shared" si="61"/>
        <v/>
      </c>
    </row>
    <row r="746" spans="1:13">
      <c r="A746" s="168"/>
      <c r="K746" s="168" t="e">
        <f t="shared" si="60"/>
        <v>#N/A</v>
      </c>
      <c r="M746" s="168" t="str">
        <f t="shared" si="61"/>
        <v/>
      </c>
    </row>
    <row r="747" spans="1:13">
      <c r="A747" s="168"/>
      <c r="K747" s="168" t="e">
        <f t="shared" si="60"/>
        <v>#N/A</v>
      </c>
      <c r="M747" s="168" t="str">
        <f t="shared" si="61"/>
        <v/>
      </c>
    </row>
    <row r="748" spans="1:13">
      <c r="A748" s="168"/>
      <c r="K748" s="168" t="e">
        <f t="shared" si="60"/>
        <v>#N/A</v>
      </c>
      <c r="M748" s="168" t="str">
        <f t="shared" si="61"/>
        <v/>
      </c>
    </row>
    <row r="749" spans="1:13">
      <c r="A749" s="168"/>
      <c r="K749" s="168" t="e">
        <f t="shared" si="60"/>
        <v>#N/A</v>
      </c>
      <c r="M749" s="168" t="str">
        <f t="shared" si="61"/>
        <v/>
      </c>
    </row>
    <row r="750" spans="1:13">
      <c r="A750" s="168"/>
      <c r="K750" s="168" t="e">
        <f t="shared" si="60"/>
        <v>#N/A</v>
      </c>
      <c r="M750" s="168" t="str">
        <f t="shared" si="61"/>
        <v/>
      </c>
    </row>
    <row r="751" spans="1:13">
      <c r="A751" s="168"/>
      <c r="K751" s="168" t="e">
        <f t="shared" si="60"/>
        <v>#N/A</v>
      </c>
      <c r="M751" s="168" t="str">
        <f t="shared" si="61"/>
        <v/>
      </c>
    </row>
    <row r="752" spans="1:13">
      <c r="A752" s="168"/>
      <c r="K752" s="168" t="e">
        <f t="shared" si="60"/>
        <v>#N/A</v>
      </c>
      <c r="M752" s="168" t="str">
        <f t="shared" si="61"/>
        <v/>
      </c>
    </row>
    <row r="753" spans="1:13">
      <c r="A753" s="168"/>
      <c r="K753" s="168" t="e">
        <f t="shared" si="60"/>
        <v>#N/A</v>
      </c>
      <c r="M753" s="168" t="str">
        <f t="shared" si="61"/>
        <v/>
      </c>
    </row>
    <row r="754" spans="1:13">
      <c r="A754" s="168"/>
      <c r="K754" s="168" t="e">
        <f t="shared" si="60"/>
        <v>#N/A</v>
      </c>
      <c r="M754" s="168" t="str">
        <f t="shared" si="61"/>
        <v/>
      </c>
    </row>
    <row r="755" spans="1:13">
      <c r="A755" s="168"/>
      <c r="K755" s="168" t="e">
        <f t="shared" si="60"/>
        <v>#N/A</v>
      </c>
      <c r="M755" s="168" t="str">
        <f t="shared" si="61"/>
        <v/>
      </c>
    </row>
    <row r="756" spans="1:13">
      <c r="A756" s="168"/>
      <c r="K756" s="168" t="e">
        <f t="shared" si="60"/>
        <v>#N/A</v>
      </c>
      <c r="M756" s="168" t="str">
        <f t="shared" si="61"/>
        <v/>
      </c>
    </row>
    <row r="757" spans="1:13">
      <c r="A757" s="168"/>
      <c r="K757" s="168" t="e">
        <f t="shared" si="60"/>
        <v>#N/A</v>
      </c>
      <c r="M757" s="168" t="str">
        <f t="shared" si="61"/>
        <v/>
      </c>
    </row>
    <row r="758" spans="1:13">
      <c r="A758" s="168"/>
      <c r="K758" s="168" t="e">
        <f t="shared" si="60"/>
        <v>#N/A</v>
      </c>
      <c r="M758" s="168" t="str">
        <f t="shared" si="61"/>
        <v/>
      </c>
    </row>
    <row r="759" spans="1:13">
      <c r="A759" s="168"/>
      <c r="K759" s="168" t="e">
        <f t="shared" si="60"/>
        <v>#N/A</v>
      </c>
      <c r="M759" s="168" t="str">
        <f t="shared" si="61"/>
        <v/>
      </c>
    </row>
    <row r="760" spans="1:13">
      <c r="A760" s="168"/>
      <c r="K760" s="168" t="e">
        <f t="shared" si="60"/>
        <v>#N/A</v>
      </c>
      <c r="M760" s="168" t="str">
        <f t="shared" si="61"/>
        <v/>
      </c>
    </row>
    <row r="761" spans="1:13">
      <c r="A761" s="168"/>
      <c r="K761" s="168" t="e">
        <f t="shared" si="60"/>
        <v>#N/A</v>
      </c>
      <c r="M761" s="168" t="str">
        <f t="shared" si="61"/>
        <v/>
      </c>
    </row>
    <row r="762" spans="1:13">
      <c r="A762" s="168"/>
      <c r="K762" s="168" t="e">
        <f t="shared" si="60"/>
        <v>#N/A</v>
      </c>
      <c r="M762" s="168" t="str">
        <f t="shared" si="61"/>
        <v/>
      </c>
    </row>
    <row r="763" spans="1:13">
      <c r="A763" s="168"/>
      <c r="K763" s="168" t="e">
        <f t="shared" si="60"/>
        <v>#N/A</v>
      </c>
      <c r="M763" s="168" t="str">
        <f t="shared" si="61"/>
        <v/>
      </c>
    </row>
    <row r="764" spans="1:13">
      <c r="A764" s="168"/>
      <c r="K764" s="168" t="e">
        <f t="shared" si="60"/>
        <v>#N/A</v>
      </c>
      <c r="M764" s="168" t="str">
        <f t="shared" si="61"/>
        <v/>
      </c>
    </row>
    <row r="765" spans="1:13">
      <c r="A765" s="168"/>
      <c r="K765" s="168" t="e">
        <f t="shared" si="60"/>
        <v>#N/A</v>
      </c>
      <c r="M765" s="168" t="str">
        <f t="shared" si="61"/>
        <v/>
      </c>
    </row>
    <row r="766" spans="1:13">
      <c r="A766" s="168"/>
      <c r="K766" s="168" t="e">
        <f t="shared" si="60"/>
        <v>#N/A</v>
      </c>
      <c r="M766" s="168" t="str">
        <f t="shared" si="61"/>
        <v/>
      </c>
    </row>
    <row r="767" spans="1:13">
      <c r="A767" s="168"/>
      <c r="K767" s="168" t="e">
        <f t="shared" si="60"/>
        <v>#N/A</v>
      </c>
      <c r="M767" s="168" t="str">
        <f t="shared" si="61"/>
        <v/>
      </c>
    </row>
    <row r="768" spans="1:13">
      <c r="A768" s="168"/>
      <c r="K768" s="168" t="e">
        <f t="shared" si="60"/>
        <v>#N/A</v>
      </c>
      <c r="M768" s="168" t="str">
        <f t="shared" si="61"/>
        <v/>
      </c>
    </row>
    <row r="769" spans="1:13">
      <c r="A769" s="168"/>
      <c r="K769" s="168" t="e">
        <f t="shared" si="60"/>
        <v>#N/A</v>
      </c>
      <c r="M769" s="168" t="str">
        <f t="shared" si="61"/>
        <v/>
      </c>
    </row>
    <row r="770" spans="1:13">
      <c r="A770" s="168"/>
      <c r="K770" s="168" t="e">
        <f t="shared" si="60"/>
        <v>#N/A</v>
      </c>
      <c r="M770" s="168" t="str">
        <f t="shared" si="61"/>
        <v/>
      </c>
    </row>
    <row r="771" spans="1:13">
      <c r="A771" s="168"/>
      <c r="K771" s="168" t="e">
        <f t="shared" ref="K771:K834" si="62">VLOOKUP(O771,Q:Q,1)</f>
        <v>#N/A</v>
      </c>
      <c r="M771" s="168" t="str">
        <f t="shared" si="61"/>
        <v/>
      </c>
    </row>
    <row r="772" spans="1:13">
      <c r="A772" s="168"/>
      <c r="K772" s="168" t="e">
        <f t="shared" si="62"/>
        <v>#N/A</v>
      </c>
      <c r="M772" s="168" t="str">
        <f t="shared" si="61"/>
        <v/>
      </c>
    </row>
    <row r="773" spans="1:13">
      <c r="A773" s="168"/>
      <c r="K773" s="168" t="e">
        <f t="shared" si="62"/>
        <v>#N/A</v>
      </c>
      <c r="M773" s="168" t="str">
        <f t="shared" ref="M773:M836" si="63">IF(L773&gt;$A$14,L773,"")</f>
        <v/>
      </c>
    </row>
    <row r="774" spans="1:13">
      <c r="A774" s="168"/>
      <c r="K774" s="168" t="e">
        <f t="shared" si="62"/>
        <v>#N/A</v>
      </c>
      <c r="M774" s="168" t="str">
        <f t="shared" si="63"/>
        <v/>
      </c>
    </row>
    <row r="775" spans="1:13">
      <c r="A775" s="168"/>
      <c r="K775" s="168" t="e">
        <f t="shared" si="62"/>
        <v>#N/A</v>
      </c>
      <c r="M775" s="168" t="str">
        <f t="shared" si="63"/>
        <v/>
      </c>
    </row>
    <row r="776" spans="1:13">
      <c r="A776" s="168"/>
      <c r="K776" s="168" t="e">
        <f t="shared" si="62"/>
        <v>#N/A</v>
      </c>
      <c r="M776" s="168" t="str">
        <f t="shared" si="63"/>
        <v/>
      </c>
    </row>
    <row r="777" spans="1:13">
      <c r="A777" s="168"/>
      <c r="K777" s="168" t="e">
        <f t="shared" si="62"/>
        <v>#N/A</v>
      </c>
      <c r="M777" s="168" t="str">
        <f t="shared" si="63"/>
        <v/>
      </c>
    </row>
    <row r="778" spans="1:13">
      <c r="A778" s="168"/>
      <c r="K778" s="168" t="e">
        <f t="shared" si="62"/>
        <v>#N/A</v>
      </c>
      <c r="M778" s="168" t="str">
        <f t="shared" si="63"/>
        <v/>
      </c>
    </row>
    <row r="779" spans="1:13">
      <c r="A779" s="168"/>
      <c r="K779" s="168" t="e">
        <f t="shared" si="62"/>
        <v>#N/A</v>
      </c>
      <c r="M779" s="168" t="str">
        <f t="shared" si="63"/>
        <v/>
      </c>
    </row>
    <row r="780" spans="1:13">
      <c r="A780" s="168"/>
      <c r="K780" s="168" t="e">
        <f t="shared" si="62"/>
        <v>#N/A</v>
      </c>
      <c r="M780" s="168" t="str">
        <f t="shared" si="63"/>
        <v/>
      </c>
    </row>
    <row r="781" spans="1:13">
      <c r="A781" s="168"/>
      <c r="K781" s="168" t="e">
        <f t="shared" si="62"/>
        <v>#N/A</v>
      </c>
      <c r="M781" s="168" t="str">
        <f t="shared" si="63"/>
        <v/>
      </c>
    </row>
    <row r="782" spans="1:13">
      <c r="A782" s="168"/>
      <c r="K782" s="168" t="e">
        <f t="shared" si="62"/>
        <v>#N/A</v>
      </c>
      <c r="M782" s="168" t="str">
        <f t="shared" si="63"/>
        <v/>
      </c>
    </row>
    <row r="783" spans="1:13">
      <c r="A783" s="168"/>
      <c r="K783" s="168" t="e">
        <f t="shared" si="62"/>
        <v>#N/A</v>
      </c>
      <c r="M783" s="168" t="str">
        <f t="shared" si="63"/>
        <v/>
      </c>
    </row>
    <row r="784" spans="1:13">
      <c r="A784" s="168"/>
      <c r="K784" s="168" t="e">
        <f t="shared" si="62"/>
        <v>#N/A</v>
      </c>
      <c r="M784" s="168" t="str">
        <f t="shared" si="63"/>
        <v/>
      </c>
    </row>
    <row r="785" spans="1:13">
      <c r="A785" s="168"/>
      <c r="K785" s="168" t="e">
        <f t="shared" si="62"/>
        <v>#N/A</v>
      </c>
      <c r="M785" s="168" t="str">
        <f t="shared" si="63"/>
        <v/>
      </c>
    </row>
    <row r="786" spans="1:13">
      <c r="A786" s="168"/>
      <c r="K786" s="168" t="e">
        <f t="shared" si="62"/>
        <v>#N/A</v>
      </c>
      <c r="M786" s="168" t="str">
        <f t="shared" si="63"/>
        <v/>
      </c>
    </row>
    <row r="787" spans="1:13">
      <c r="A787" s="168"/>
      <c r="K787" s="168" t="e">
        <f t="shared" si="62"/>
        <v>#N/A</v>
      </c>
      <c r="M787" s="168" t="str">
        <f t="shared" si="63"/>
        <v/>
      </c>
    </row>
    <row r="788" spans="1:13">
      <c r="A788" s="168"/>
      <c r="K788" s="168" t="e">
        <f t="shared" si="62"/>
        <v>#N/A</v>
      </c>
      <c r="M788" s="168" t="str">
        <f t="shared" si="63"/>
        <v/>
      </c>
    </row>
    <row r="789" spans="1:13">
      <c r="A789" s="168"/>
      <c r="K789" s="168" t="e">
        <f t="shared" si="62"/>
        <v>#N/A</v>
      </c>
      <c r="M789" s="168" t="str">
        <f t="shared" si="63"/>
        <v/>
      </c>
    </row>
    <row r="790" spans="1:13">
      <c r="A790" s="168"/>
      <c r="K790" s="168" t="e">
        <f t="shared" si="62"/>
        <v>#N/A</v>
      </c>
      <c r="M790" s="168" t="str">
        <f t="shared" si="63"/>
        <v/>
      </c>
    </row>
    <row r="791" spans="1:13">
      <c r="A791" s="168"/>
      <c r="K791" s="168" t="e">
        <f t="shared" si="62"/>
        <v>#N/A</v>
      </c>
      <c r="M791" s="168" t="str">
        <f t="shared" si="63"/>
        <v/>
      </c>
    </row>
    <row r="792" spans="1:13">
      <c r="A792" s="168"/>
      <c r="K792" s="168" t="e">
        <f t="shared" si="62"/>
        <v>#N/A</v>
      </c>
      <c r="M792" s="168" t="str">
        <f t="shared" si="63"/>
        <v/>
      </c>
    </row>
    <row r="793" spans="1:13">
      <c r="A793" s="168"/>
      <c r="K793" s="168" t="e">
        <f t="shared" si="62"/>
        <v>#N/A</v>
      </c>
      <c r="M793" s="168" t="str">
        <f t="shared" si="63"/>
        <v/>
      </c>
    </row>
    <row r="794" spans="1:13">
      <c r="A794" s="168"/>
      <c r="K794" s="168" t="e">
        <f t="shared" si="62"/>
        <v>#N/A</v>
      </c>
      <c r="M794" s="168" t="str">
        <f t="shared" si="63"/>
        <v/>
      </c>
    </row>
    <row r="795" spans="1:13">
      <c r="A795" s="168"/>
      <c r="K795" s="168" t="e">
        <f t="shared" si="62"/>
        <v>#N/A</v>
      </c>
      <c r="M795" s="168" t="str">
        <f t="shared" si="63"/>
        <v/>
      </c>
    </row>
    <row r="796" spans="1:13">
      <c r="A796" s="168"/>
      <c r="K796" s="168" t="e">
        <f t="shared" si="62"/>
        <v>#N/A</v>
      </c>
      <c r="M796" s="168" t="str">
        <f t="shared" si="63"/>
        <v/>
      </c>
    </row>
    <row r="797" spans="1:13">
      <c r="A797" s="168"/>
      <c r="K797" s="168" t="e">
        <f t="shared" si="62"/>
        <v>#N/A</v>
      </c>
      <c r="M797" s="168" t="str">
        <f t="shared" si="63"/>
        <v/>
      </c>
    </row>
    <row r="798" spans="1:13">
      <c r="A798" s="168"/>
      <c r="K798" s="168" t="e">
        <f t="shared" si="62"/>
        <v>#N/A</v>
      </c>
      <c r="M798" s="168" t="str">
        <f t="shared" si="63"/>
        <v/>
      </c>
    </row>
    <row r="799" spans="1:13">
      <c r="A799" s="168"/>
      <c r="K799" s="168" t="e">
        <f t="shared" si="62"/>
        <v>#N/A</v>
      </c>
      <c r="M799" s="168" t="str">
        <f t="shared" si="63"/>
        <v/>
      </c>
    </row>
    <row r="800" spans="1:13">
      <c r="A800" s="168"/>
      <c r="K800" s="168" t="e">
        <f t="shared" si="62"/>
        <v>#N/A</v>
      </c>
      <c r="M800" s="168" t="str">
        <f t="shared" si="63"/>
        <v/>
      </c>
    </row>
    <row r="801" spans="1:13">
      <c r="A801" s="168"/>
      <c r="K801" s="168" t="e">
        <f t="shared" si="62"/>
        <v>#N/A</v>
      </c>
      <c r="M801" s="168" t="str">
        <f t="shared" si="63"/>
        <v/>
      </c>
    </row>
    <row r="802" spans="1:13">
      <c r="A802" s="168"/>
      <c r="K802" s="168" t="e">
        <f t="shared" si="62"/>
        <v>#N/A</v>
      </c>
      <c r="M802" s="168" t="str">
        <f t="shared" si="63"/>
        <v/>
      </c>
    </row>
    <row r="803" spans="1:13">
      <c r="A803" s="168"/>
      <c r="K803" s="168" t="e">
        <f t="shared" si="62"/>
        <v>#N/A</v>
      </c>
      <c r="M803" s="168" t="str">
        <f t="shared" si="63"/>
        <v/>
      </c>
    </row>
    <row r="804" spans="1:13">
      <c r="A804" s="168"/>
      <c r="K804" s="168" t="e">
        <f t="shared" si="62"/>
        <v>#N/A</v>
      </c>
      <c r="M804" s="168" t="str">
        <f t="shared" si="63"/>
        <v/>
      </c>
    </row>
    <row r="805" spans="1:13">
      <c r="A805" s="168"/>
      <c r="K805" s="168" t="e">
        <f t="shared" si="62"/>
        <v>#N/A</v>
      </c>
      <c r="M805" s="168" t="str">
        <f t="shared" si="63"/>
        <v/>
      </c>
    </row>
    <row r="806" spans="1:13">
      <c r="A806" s="168"/>
      <c r="K806" s="168" t="e">
        <f t="shared" si="62"/>
        <v>#N/A</v>
      </c>
      <c r="M806" s="168" t="str">
        <f t="shared" si="63"/>
        <v/>
      </c>
    </row>
    <row r="807" spans="1:13">
      <c r="A807" s="168"/>
      <c r="K807" s="168" t="e">
        <f t="shared" si="62"/>
        <v>#N/A</v>
      </c>
      <c r="M807" s="168" t="str">
        <f t="shared" si="63"/>
        <v/>
      </c>
    </row>
    <row r="808" spans="1:13">
      <c r="A808" s="168"/>
      <c r="K808" s="168" t="e">
        <f t="shared" si="62"/>
        <v>#N/A</v>
      </c>
      <c r="M808" s="168" t="str">
        <f t="shared" si="63"/>
        <v/>
      </c>
    </row>
    <row r="809" spans="1:13">
      <c r="A809" s="168"/>
      <c r="K809" s="168" t="e">
        <f t="shared" si="62"/>
        <v>#N/A</v>
      </c>
      <c r="M809" s="168" t="str">
        <f t="shared" si="63"/>
        <v/>
      </c>
    </row>
    <row r="810" spans="1:13">
      <c r="A810" s="168"/>
      <c r="K810" s="168" t="e">
        <f t="shared" si="62"/>
        <v>#N/A</v>
      </c>
      <c r="M810" s="168" t="str">
        <f t="shared" si="63"/>
        <v/>
      </c>
    </row>
    <row r="811" spans="1:13">
      <c r="A811" s="168"/>
      <c r="K811" s="168" t="e">
        <f t="shared" si="62"/>
        <v>#N/A</v>
      </c>
      <c r="M811" s="168" t="str">
        <f t="shared" si="63"/>
        <v/>
      </c>
    </row>
    <row r="812" spans="1:13">
      <c r="A812" s="168"/>
      <c r="K812" s="168" t="e">
        <f t="shared" si="62"/>
        <v>#N/A</v>
      </c>
      <c r="M812" s="168" t="str">
        <f t="shared" si="63"/>
        <v/>
      </c>
    </row>
    <row r="813" spans="1:13">
      <c r="A813" s="168"/>
      <c r="K813" s="168" t="e">
        <f t="shared" si="62"/>
        <v>#N/A</v>
      </c>
      <c r="M813" s="168" t="str">
        <f t="shared" si="63"/>
        <v/>
      </c>
    </row>
    <row r="814" spans="1:13">
      <c r="A814" s="168"/>
      <c r="K814" s="168" t="e">
        <f t="shared" si="62"/>
        <v>#N/A</v>
      </c>
      <c r="M814" s="168" t="str">
        <f t="shared" si="63"/>
        <v/>
      </c>
    </row>
    <row r="815" spans="1:13">
      <c r="A815" s="168"/>
      <c r="K815" s="168" t="e">
        <f t="shared" si="62"/>
        <v>#N/A</v>
      </c>
      <c r="M815" s="168" t="str">
        <f t="shared" si="63"/>
        <v/>
      </c>
    </row>
    <row r="816" spans="1:13">
      <c r="A816" s="168"/>
      <c r="K816" s="168" t="e">
        <f t="shared" si="62"/>
        <v>#N/A</v>
      </c>
      <c r="M816" s="168" t="str">
        <f t="shared" si="63"/>
        <v/>
      </c>
    </row>
    <row r="817" spans="1:13">
      <c r="A817" s="168"/>
      <c r="K817" s="168" t="e">
        <f t="shared" si="62"/>
        <v>#N/A</v>
      </c>
      <c r="M817" s="168" t="str">
        <f t="shared" si="63"/>
        <v/>
      </c>
    </row>
    <row r="818" spans="1:13">
      <c r="A818" s="168"/>
      <c r="K818" s="168" t="e">
        <f t="shared" si="62"/>
        <v>#N/A</v>
      </c>
      <c r="M818" s="168" t="str">
        <f t="shared" si="63"/>
        <v/>
      </c>
    </row>
    <row r="819" spans="1:13">
      <c r="A819" s="168"/>
      <c r="K819" s="168" t="e">
        <f t="shared" si="62"/>
        <v>#N/A</v>
      </c>
      <c r="M819" s="168" t="str">
        <f t="shared" si="63"/>
        <v/>
      </c>
    </row>
    <row r="820" spans="1:13">
      <c r="A820" s="168"/>
      <c r="K820" s="168" t="e">
        <f t="shared" si="62"/>
        <v>#N/A</v>
      </c>
      <c r="M820" s="168" t="str">
        <f t="shared" si="63"/>
        <v/>
      </c>
    </row>
    <row r="821" spans="1:13">
      <c r="A821" s="168"/>
      <c r="K821" s="168" t="e">
        <f t="shared" si="62"/>
        <v>#N/A</v>
      </c>
      <c r="M821" s="168" t="str">
        <f t="shared" si="63"/>
        <v/>
      </c>
    </row>
    <row r="822" spans="1:13">
      <c r="A822" s="168"/>
      <c r="K822" s="168" t="e">
        <f t="shared" si="62"/>
        <v>#N/A</v>
      </c>
      <c r="M822" s="168" t="str">
        <f t="shared" si="63"/>
        <v/>
      </c>
    </row>
    <row r="823" spans="1:13">
      <c r="A823" s="168"/>
      <c r="K823" s="168" t="e">
        <f t="shared" si="62"/>
        <v>#N/A</v>
      </c>
      <c r="M823" s="168" t="str">
        <f t="shared" si="63"/>
        <v/>
      </c>
    </row>
    <row r="824" spans="1:13">
      <c r="A824" s="168"/>
      <c r="K824" s="168" t="e">
        <f t="shared" si="62"/>
        <v>#N/A</v>
      </c>
      <c r="M824" s="168" t="str">
        <f t="shared" si="63"/>
        <v/>
      </c>
    </row>
    <row r="825" spans="1:13">
      <c r="A825" s="168"/>
      <c r="K825" s="168" t="e">
        <f t="shared" si="62"/>
        <v>#N/A</v>
      </c>
      <c r="M825" s="168" t="str">
        <f t="shared" si="63"/>
        <v/>
      </c>
    </row>
    <row r="826" spans="1:13">
      <c r="A826" s="168"/>
      <c r="K826" s="168" t="e">
        <f t="shared" si="62"/>
        <v>#N/A</v>
      </c>
      <c r="M826" s="168" t="str">
        <f t="shared" si="63"/>
        <v/>
      </c>
    </row>
    <row r="827" spans="1:13">
      <c r="A827" s="168"/>
      <c r="K827" s="168" t="e">
        <f t="shared" si="62"/>
        <v>#N/A</v>
      </c>
      <c r="M827" s="168" t="str">
        <f t="shared" si="63"/>
        <v/>
      </c>
    </row>
    <row r="828" spans="1:13">
      <c r="A828" s="168"/>
      <c r="K828" s="168" t="e">
        <f t="shared" si="62"/>
        <v>#N/A</v>
      </c>
      <c r="M828" s="168" t="str">
        <f t="shared" si="63"/>
        <v/>
      </c>
    </row>
    <row r="829" spans="1:13">
      <c r="A829" s="168"/>
      <c r="K829" s="168" t="e">
        <f t="shared" si="62"/>
        <v>#N/A</v>
      </c>
      <c r="M829" s="168" t="str">
        <f t="shared" si="63"/>
        <v/>
      </c>
    </row>
    <row r="830" spans="1:13">
      <c r="A830" s="168"/>
      <c r="K830" s="168" t="e">
        <f t="shared" si="62"/>
        <v>#N/A</v>
      </c>
      <c r="M830" s="168" t="str">
        <f t="shared" si="63"/>
        <v/>
      </c>
    </row>
    <row r="831" spans="1:13">
      <c r="A831" s="168"/>
      <c r="K831" s="168" t="e">
        <f t="shared" si="62"/>
        <v>#N/A</v>
      </c>
      <c r="M831" s="168" t="str">
        <f t="shared" si="63"/>
        <v/>
      </c>
    </row>
    <row r="832" spans="1:13">
      <c r="A832" s="168"/>
      <c r="K832" s="168" t="e">
        <f t="shared" si="62"/>
        <v>#N/A</v>
      </c>
      <c r="M832" s="168" t="str">
        <f t="shared" si="63"/>
        <v/>
      </c>
    </row>
    <row r="833" spans="1:13">
      <c r="A833" s="168"/>
      <c r="K833" s="168" t="e">
        <f t="shared" si="62"/>
        <v>#N/A</v>
      </c>
      <c r="M833" s="168" t="str">
        <f t="shared" si="63"/>
        <v/>
      </c>
    </row>
    <row r="834" spans="1:13">
      <c r="A834" s="168"/>
      <c r="K834" s="168" t="e">
        <f t="shared" si="62"/>
        <v>#N/A</v>
      </c>
      <c r="M834" s="168" t="str">
        <f t="shared" si="63"/>
        <v/>
      </c>
    </row>
    <row r="835" spans="1:13">
      <c r="A835" s="168"/>
      <c r="K835" s="168" t="e">
        <f t="shared" ref="K835:K898" si="64">VLOOKUP(O835,Q:Q,1)</f>
        <v>#N/A</v>
      </c>
      <c r="M835" s="168" t="str">
        <f t="shared" si="63"/>
        <v/>
      </c>
    </row>
    <row r="836" spans="1:13">
      <c r="A836" s="168"/>
      <c r="K836" s="168" t="e">
        <f t="shared" si="64"/>
        <v>#N/A</v>
      </c>
      <c r="M836" s="168" t="str">
        <f t="shared" si="63"/>
        <v/>
      </c>
    </row>
    <row r="837" spans="1:13">
      <c r="A837" s="168"/>
      <c r="K837" s="168" t="e">
        <f t="shared" si="64"/>
        <v>#N/A</v>
      </c>
      <c r="M837" s="168" t="str">
        <f t="shared" ref="M837:M900" si="65">IF(L837&gt;$A$14,L837,"")</f>
        <v/>
      </c>
    </row>
    <row r="838" spans="1:13">
      <c r="A838" s="168"/>
      <c r="K838" s="168" t="e">
        <f t="shared" si="64"/>
        <v>#N/A</v>
      </c>
      <c r="M838" s="168" t="str">
        <f t="shared" si="65"/>
        <v/>
      </c>
    </row>
    <row r="839" spans="1:13">
      <c r="A839" s="168"/>
      <c r="K839" s="168" t="e">
        <f t="shared" si="64"/>
        <v>#N/A</v>
      </c>
      <c r="M839" s="168" t="str">
        <f t="shared" si="65"/>
        <v/>
      </c>
    </row>
    <row r="840" spans="1:13">
      <c r="A840" s="168"/>
      <c r="K840" s="168" t="e">
        <f t="shared" si="64"/>
        <v>#N/A</v>
      </c>
      <c r="M840" s="168" t="str">
        <f t="shared" si="65"/>
        <v/>
      </c>
    </row>
    <row r="841" spans="1:13">
      <c r="A841" s="168"/>
      <c r="K841" s="168" t="e">
        <f t="shared" si="64"/>
        <v>#N/A</v>
      </c>
      <c r="M841" s="168" t="str">
        <f t="shared" si="65"/>
        <v/>
      </c>
    </row>
    <row r="842" spans="1:13">
      <c r="A842" s="168"/>
      <c r="K842" s="168" t="e">
        <f t="shared" si="64"/>
        <v>#N/A</v>
      </c>
      <c r="M842" s="168" t="str">
        <f t="shared" si="65"/>
        <v/>
      </c>
    </row>
    <row r="843" spans="1:13">
      <c r="A843" s="168"/>
      <c r="K843" s="168" t="e">
        <f t="shared" si="64"/>
        <v>#N/A</v>
      </c>
      <c r="M843" s="168" t="str">
        <f t="shared" si="65"/>
        <v/>
      </c>
    </row>
    <row r="844" spans="1:13">
      <c r="A844" s="168"/>
      <c r="K844" s="168" t="e">
        <f t="shared" si="64"/>
        <v>#N/A</v>
      </c>
      <c r="M844" s="168" t="str">
        <f t="shared" si="65"/>
        <v/>
      </c>
    </row>
    <row r="845" spans="1:13">
      <c r="A845" s="168"/>
      <c r="K845" s="168" t="e">
        <f t="shared" si="64"/>
        <v>#N/A</v>
      </c>
      <c r="M845" s="168" t="str">
        <f t="shared" si="65"/>
        <v/>
      </c>
    </row>
    <row r="846" spans="1:13">
      <c r="A846" s="168"/>
      <c r="K846" s="168" t="e">
        <f t="shared" si="64"/>
        <v>#N/A</v>
      </c>
      <c r="M846" s="168" t="str">
        <f t="shared" si="65"/>
        <v/>
      </c>
    </row>
    <row r="847" spans="1:13">
      <c r="A847" s="168"/>
      <c r="K847" s="168" t="e">
        <f t="shared" si="64"/>
        <v>#N/A</v>
      </c>
      <c r="M847" s="168" t="str">
        <f t="shared" si="65"/>
        <v/>
      </c>
    </row>
    <row r="848" spans="1:13">
      <c r="A848" s="168"/>
      <c r="K848" s="168" t="e">
        <f t="shared" si="64"/>
        <v>#N/A</v>
      </c>
      <c r="M848" s="168" t="str">
        <f t="shared" si="65"/>
        <v/>
      </c>
    </row>
    <row r="849" spans="1:13">
      <c r="A849" s="168"/>
      <c r="K849" s="168" t="e">
        <f t="shared" si="64"/>
        <v>#N/A</v>
      </c>
      <c r="M849" s="168" t="str">
        <f t="shared" si="65"/>
        <v/>
      </c>
    </row>
    <row r="850" spans="1:13">
      <c r="A850" s="168"/>
      <c r="K850" s="168" t="e">
        <f t="shared" si="64"/>
        <v>#N/A</v>
      </c>
      <c r="M850" s="168" t="str">
        <f t="shared" si="65"/>
        <v/>
      </c>
    </row>
    <row r="851" spans="1:13">
      <c r="A851" s="168"/>
      <c r="K851" s="168" t="e">
        <f t="shared" si="64"/>
        <v>#N/A</v>
      </c>
      <c r="M851" s="168" t="str">
        <f t="shared" si="65"/>
        <v/>
      </c>
    </row>
    <row r="852" spans="1:13">
      <c r="A852" s="168"/>
      <c r="K852" s="168" t="e">
        <f t="shared" si="64"/>
        <v>#N/A</v>
      </c>
      <c r="M852" s="168" t="str">
        <f t="shared" si="65"/>
        <v/>
      </c>
    </row>
    <row r="853" spans="1:13">
      <c r="A853" s="168"/>
      <c r="K853" s="168" t="e">
        <f t="shared" si="64"/>
        <v>#N/A</v>
      </c>
      <c r="M853" s="168" t="str">
        <f t="shared" si="65"/>
        <v/>
      </c>
    </row>
    <row r="854" spans="1:13">
      <c r="A854" s="168"/>
      <c r="K854" s="168" t="e">
        <f t="shared" si="64"/>
        <v>#N/A</v>
      </c>
      <c r="M854" s="168" t="str">
        <f t="shared" si="65"/>
        <v/>
      </c>
    </row>
    <row r="855" spans="1:13">
      <c r="A855" s="168"/>
      <c r="K855" s="168" t="e">
        <f t="shared" si="64"/>
        <v>#N/A</v>
      </c>
      <c r="M855" s="168" t="str">
        <f t="shared" si="65"/>
        <v/>
      </c>
    </row>
    <row r="856" spans="1:13">
      <c r="A856" s="168"/>
      <c r="K856" s="168" t="e">
        <f t="shared" si="64"/>
        <v>#N/A</v>
      </c>
      <c r="M856" s="168" t="str">
        <f t="shared" si="65"/>
        <v/>
      </c>
    </row>
    <row r="857" spans="1:13">
      <c r="A857" s="168"/>
      <c r="K857" s="168" t="e">
        <f t="shared" si="64"/>
        <v>#N/A</v>
      </c>
      <c r="M857" s="168" t="str">
        <f t="shared" si="65"/>
        <v/>
      </c>
    </row>
    <row r="858" spans="1:13">
      <c r="A858" s="168"/>
      <c r="K858" s="168" t="e">
        <f t="shared" si="64"/>
        <v>#N/A</v>
      </c>
      <c r="M858" s="168" t="str">
        <f t="shared" si="65"/>
        <v/>
      </c>
    </row>
    <row r="859" spans="1:13">
      <c r="A859" s="168"/>
      <c r="K859" s="168" t="e">
        <f t="shared" si="64"/>
        <v>#N/A</v>
      </c>
      <c r="M859" s="168" t="str">
        <f t="shared" si="65"/>
        <v/>
      </c>
    </row>
    <row r="860" spans="1:13">
      <c r="A860" s="168"/>
      <c r="K860" s="168" t="e">
        <f t="shared" si="64"/>
        <v>#N/A</v>
      </c>
      <c r="M860" s="168" t="str">
        <f t="shared" si="65"/>
        <v/>
      </c>
    </row>
    <row r="861" spans="1:13">
      <c r="A861" s="168"/>
      <c r="K861" s="168" t="e">
        <f t="shared" si="64"/>
        <v>#N/A</v>
      </c>
      <c r="M861" s="168" t="str">
        <f t="shared" si="65"/>
        <v/>
      </c>
    </row>
    <row r="862" spans="1:13">
      <c r="A862" s="168"/>
      <c r="K862" s="168" t="e">
        <f t="shared" si="64"/>
        <v>#N/A</v>
      </c>
      <c r="M862" s="168" t="str">
        <f t="shared" si="65"/>
        <v/>
      </c>
    </row>
    <row r="863" spans="1:13">
      <c r="A863" s="168"/>
      <c r="K863" s="168" t="e">
        <f t="shared" si="64"/>
        <v>#N/A</v>
      </c>
      <c r="M863" s="168" t="str">
        <f t="shared" si="65"/>
        <v/>
      </c>
    </row>
    <row r="864" spans="1:13">
      <c r="A864" s="168"/>
      <c r="K864" s="168" t="e">
        <f t="shared" si="64"/>
        <v>#N/A</v>
      </c>
      <c r="M864" s="168" t="str">
        <f t="shared" si="65"/>
        <v/>
      </c>
    </row>
    <row r="865" spans="1:13">
      <c r="A865" s="168"/>
      <c r="K865" s="168" t="e">
        <f t="shared" si="64"/>
        <v>#N/A</v>
      </c>
      <c r="M865" s="168" t="str">
        <f t="shared" si="65"/>
        <v/>
      </c>
    </row>
    <row r="866" spans="1:13">
      <c r="A866" s="168"/>
      <c r="K866" s="168" t="e">
        <f t="shared" si="64"/>
        <v>#N/A</v>
      </c>
      <c r="M866" s="168" t="str">
        <f t="shared" si="65"/>
        <v/>
      </c>
    </row>
    <row r="867" spans="1:13">
      <c r="A867" s="168"/>
      <c r="K867" s="168" t="e">
        <f t="shared" si="64"/>
        <v>#N/A</v>
      </c>
      <c r="M867" s="168" t="str">
        <f t="shared" si="65"/>
        <v/>
      </c>
    </row>
    <row r="868" spans="1:13">
      <c r="A868" s="168"/>
      <c r="K868" s="168" t="e">
        <f t="shared" si="64"/>
        <v>#N/A</v>
      </c>
      <c r="M868" s="168" t="str">
        <f t="shared" si="65"/>
        <v/>
      </c>
    </row>
    <row r="869" spans="1:13">
      <c r="A869" s="168"/>
      <c r="K869" s="168" t="e">
        <f t="shared" si="64"/>
        <v>#N/A</v>
      </c>
      <c r="M869" s="168" t="str">
        <f t="shared" si="65"/>
        <v/>
      </c>
    </row>
    <row r="870" spans="1:13">
      <c r="A870" s="168"/>
      <c r="K870" s="168" t="e">
        <f t="shared" si="64"/>
        <v>#N/A</v>
      </c>
      <c r="M870" s="168" t="str">
        <f t="shared" si="65"/>
        <v/>
      </c>
    </row>
    <row r="871" spans="1:13">
      <c r="A871" s="168"/>
      <c r="K871" s="168" t="e">
        <f t="shared" si="64"/>
        <v>#N/A</v>
      </c>
      <c r="M871" s="168" t="str">
        <f t="shared" si="65"/>
        <v/>
      </c>
    </row>
    <row r="872" spans="1:13">
      <c r="A872" s="168"/>
      <c r="K872" s="168" t="e">
        <f t="shared" si="64"/>
        <v>#N/A</v>
      </c>
      <c r="M872" s="168" t="str">
        <f t="shared" si="65"/>
        <v/>
      </c>
    </row>
    <row r="873" spans="1:13">
      <c r="A873" s="168"/>
      <c r="K873" s="168" t="e">
        <f t="shared" si="64"/>
        <v>#N/A</v>
      </c>
      <c r="M873" s="168" t="str">
        <f t="shared" si="65"/>
        <v/>
      </c>
    </row>
    <row r="874" spans="1:13">
      <c r="A874" s="168"/>
      <c r="K874" s="168" t="e">
        <f t="shared" si="64"/>
        <v>#N/A</v>
      </c>
      <c r="M874" s="168" t="str">
        <f t="shared" si="65"/>
        <v/>
      </c>
    </row>
    <row r="875" spans="1:13">
      <c r="A875" s="168"/>
      <c r="K875" s="168" t="e">
        <f t="shared" si="64"/>
        <v>#N/A</v>
      </c>
      <c r="M875" s="168" t="str">
        <f t="shared" si="65"/>
        <v/>
      </c>
    </row>
    <row r="876" spans="1:13">
      <c r="A876" s="168"/>
      <c r="K876" s="168" t="e">
        <f t="shared" si="64"/>
        <v>#N/A</v>
      </c>
      <c r="M876" s="168" t="str">
        <f t="shared" si="65"/>
        <v/>
      </c>
    </row>
    <row r="877" spans="1:13">
      <c r="A877" s="168"/>
      <c r="K877" s="168" t="e">
        <f t="shared" si="64"/>
        <v>#N/A</v>
      </c>
      <c r="M877" s="168" t="str">
        <f t="shared" si="65"/>
        <v/>
      </c>
    </row>
    <row r="878" spans="1:13">
      <c r="A878" s="168"/>
      <c r="K878" s="168" t="e">
        <f t="shared" si="64"/>
        <v>#N/A</v>
      </c>
      <c r="M878" s="168" t="str">
        <f t="shared" si="65"/>
        <v/>
      </c>
    </row>
    <row r="879" spans="1:13">
      <c r="A879" s="168"/>
      <c r="K879" s="168" t="e">
        <f t="shared" si="64"/>
        <v>#N/A</v>
      </c>
      <c r="M879" s="168" t="str">
        <f t="shared" si="65"/>
        <v/>
      </c>
    </row>
    <row r="880" spans="1:13">
      <c r="A880" s="168"/>
      <c r="K880" s="168" t="e">
        <f t="shared" si="64"/>
        <v>#N/A</v>
      </c>
      <c r="M880" s="168" t="str">
        <f t="shared" si="65"/>
        <v/>
      </c>
    </row>
    <row r="881" spans="1:13">
      <c r="A881" s="168"/>
      <c r="K881" s="168" t="e">
        <f t="shared" si="64"/>
        <v>#N/A</v>
      </c>
      <c r="M881" s="168" t="str">
        <f t="shared" si="65"/>
        <v/>
      </c>
    </row>
    <row r="882" spans="1:13">
      <c r="A882" s="168"/>
      <c r="K882" s="168" t="e">
        <f t="shared" si="64"/>
        <v>#N/A</v>
      </c>
      <c r="M882" s="168" t="str">
        <f t="shared" si="65"/>
        <v/>
      </c>
    </row>
    <row r="883" spans="1:13">
      <c r="A883" s="168"/>
      <c r="K883" s="168" t="e">
        <f t="shared" si="64"/>
        <v>#N/A</v>
      </c>
      <c r="M883" s="168" t="str">
        <f t="shared" si="65"/>
        <v/>
      </c>
    </row>
    <row r="884" spans="1:13">
      <c r="A884" s="168"/>
      <c r="K884" s="168" t="e">
        <f t="shared" si="64"/>
        <v>#N/A</v>
      </c>
      <c r="M884" s="168" t="str">
        <f t="shared" si="65"/>
        <v/>
      </c>
    </row>
    <row r="885" spans="1:13">
      <c r="A885" s="168"/>
      <c r="K885" s="168" t="e">
        <f t="shared" si="64"/>
        <v>#N/A</v>
      </c>
      <c r="M885" s="168" t="str">
        <f t="shared" si="65"/>
        <v/>
      </c>
    </row>
    <row r="886" spans="1:13">
      <c r="A886" s="168"/>
      <c r="K886" s="168" t="e">
        <f t="shared" si="64"/>
        <v>#N/A</v>
      </c>
      <c r="M886" s="168" t="str">
        <f t="shared" si="65"/>
        <v/>
      </c>
    </row>
    <row r="887" spans="1:13">
      <c r="A887" s="168"/>
      <c r="K887" s="168" t="e">
        <f t="shared" si="64"/>
        <v>#N/A</v>
      </c>
      <c r="M887" s="168" t="str">
        <f t="shared" si="65"/>
        <v/>
      </c>
    </row>
    <row r="888" spans="1:13">
      <c r="A888" s="168"/>
      <c r="K888" s="168" t="e">
        <f t="shared" si="64"/>
        <v>#N/A</v>
      </c>
      <c r="M888" s="168" t="str">
        <f t="shared" si="65"/>
        <v/>
      </c>
    </row>
    <row r="889" spans="1:13">
      <c r="A889" s="168"/>
      <c r="K889" s="168" t="e">
        <f t="shared" si="64"/>
        <v>#N/A</v>
      </c>
      <c r="M889" s="168" t="str">
        <f t="shared" si="65"/>
        <v/>
      </c>
    </row>
    <row r="890" spans="1:13">
      <c r="A890" s="168"/>
      <c r="K890" s="168" t="e">
        <f t="shared" si="64"/>
        <v>#N/A</v>
      </c>
      <c r="M890" s="168" t="str">
        <f t="shared" si="65"/>
        <v/>
      </c>
    </row>
    <row r="891" spans="1:13">
      <c r="A891" s="168"/>
      <c r="K891" s="168" t="e">
        <f t="shared" si="64"/>
        <v>#N/A</v>
      </c>
      <c r="M891" s="168" t="str">
        <f t="shared" si="65"/>
        <v/>
      </c>
    </row>
    <row r="892" spans="1:13">
      <c r="A892" s="168"/>
      <c r="K892" s="168" t="e">
        <f t="shared" si="64"/>
        <v>#N/A</v>
      </c>
      <c r="M892" s="168" t="str">
        <f t="shared" si="65"/>
        <v/>
      </c>
    </row>
    <row r="893" spans="1:13">
      <c r="A893" s="168"/>
      <c r="K893" s="168" t="e">
        <f t="shared" si="64"/>
        <v>#N/A</v>
      </c>
      <c r="M893" s="168" t="str">
        <f t="shared" si="65"/>
        <v/>
      </c>
    </row>
    <row r="894" spans="1:13">
      <c r="A894" s="168"/>
      <c r="K894" s="168" t="e">
        <f t="shared" si="64"/>
        <v>#N/A</v>
      </c>
      <c r="M894" s="168" t="str">
        <f t="shared" si="65"/>
        <v/>
      </c>
    </row>
    <row r="895" spans="1:13">
      <c r="A895" s="168"/>
      <c r="K895" s="168" t="e">
        <f t="shared" si="64"/>
        <v>#N/A</v>
      </c>
      <c r="M895" s="168" t="str">
        <f t="shared" si="65"/>
        <v/>
      </c>
    </row>
    <row r="896" spans="1:13">
      <c r="A896" s="168"/>
      <c r="K896" s="168" t="e">
        <f t="shared" si="64"/>
        <v>#N/A</v>
      </c>
      <c r="M896" s="168" t="str">
        <f t="shared" si="65"/>
        <v/>
      </c>
    </row>
    <row r="897" spans="1:13">
      <c r="A897" s="168"/>
      <c r="K897" s="168" t="e">
        <f t="shared" si="64"/>
        <v>#N/A</v>
      </c>
      <c r="M897" s="168" t="str">
        <f t="shared" si="65"/>
        <v/>
      </c>
    </row>
    <row r="898" spans="1:13">
      <c r="A898" s="168"/>
      <c r="K898" s="168" t="e">
        <f t="shared" si="64"/>
        <v>#N/A</v>
      </c>
      <c r="M898" s="168" t="str">
        <f t="shared" si="65"/>
        <v/>
      </c>
    </row>
    <row r="899" spans="1:13">
      <c r="A899" s="168"/>
      <c r="K899" s="168" t="e">
        <f t="shared" ref="K899:K965" si="66">VLOOKUP(O899,Q:Q,1)</f>
        <v>#N/A</v>
      </c>
      <c r="M899" s="168" t="str">
        <f t="shared" si="65"/>
        <v/>
      </c>
    </row>
    <row r="900" spans="1:13">
      <c r="A900" s="168"/>
      <c r="K900" s="168" t="e">
        <f t="shared" si="66"/>
        <v>#N/A</v>
      </c>
      <c r="M900" s="168" t="str">
        <f t="shared" si="65"/>
        <v/>
      </c>
    </row>
    <row r="901" spans="1:13">
      <c r="A901" s="168"/>
      <c r="K901" s="168" t="e">
        <f t="shared" si="66"/>
        <v>#N/A</v>
      </c>
      <c r="M901" s="168" t="str">
        <f t="shared" ref="M901:M964" si="67">IF(L901&gt;$A$14,L901,"")</f>
        <v/>
      </c>
    </row>
    <row r="902" spans="1:13">
      <c r="A902" s="168"/>
      <c r="K902" s="168" t="e">
        <f t="shared" si="66"/>
        <v>#N/A</v>
      </c>
      <c r="M902" s="168" t="str">
        <f t="shared" si="67"/>
        <v/>
      </c>
    </row>
    <row r="903" spans="1:13">
      <c r="A903" s="168"/>
      <c r="K903" s="168" t="e">
        <f t="shared" si="66"/>
        <v>#N/A</v>
      </c>
      <c r="M903" s="168" t="str">
        <f t="shared" si="67"/>
        <v/>
      </c>
    </row>
    <row r="904" spans="1:13">
      <c r="A904" s="168"/>
      <c r="K904" s="168" t="e">
        <f t="shared" si="66"/>
        <v>#N/A</v>
      </c>
      <c r="M904" s="168" t="str">
        <f t="shared" si="67"/>
        <v/>
      </c>
    </row>
    <row r="905" spans="1:13">
      <c r="A905" s="168"/>
      <c r="K905" s="168" t="e">
        <f t="shared" si="66"/>
        <v>#N/A</v>
      </c>
      <c r="M905" s="168" t="str">
        <f t="shared" si="67"/>
        <v/>
      </c>
    </row>
    <row r="906" spans="1:13">
      <c r="A906" s="168"/>
      <c r="K906" s="168" t="e">
        <f t="shared" si="66"/>
        <v>#N/A</v>
      </c>
      <c r="M906" s="168" t="str">
        <f t="shared" si="67"/>
        <v/>
      </c>
    </row>
    <row r="907" spans="1:13">
      <c r="A907" s="168"/>
      <c r="K907" s="168" t="e">
        <f t="shared" si="66"/>
        <v>#N/A</v>
      </c>
      <c r="M907" s="168" t="str">
        <f t="shared" si="67"/>
        <v/>
      </c>
    </row>
    <row r="908" spans="1:13">
      <c r="A908" s="168"/>
      <c r="K908" s="168" t="e">
        <f t="shared" si="66"/>
        <v>#N/A</v>
      </c>
      <c r="M908" s="168" t="str">
        <f t="shared" si="67"/>
        <v/>
      </c>
    </row>
    <row r="909" spans="1:13">
      <c r="A909" s="168"/>
      <c r="K909" s="168" t="e">
        <f t="shared" si="66"/>
        <v>#N/A</v>
      </c>
      <c r="M909" s="168" t="str">
        <f t="shared" si="67"/>
        <v/>
      </c>
    </row>
    <row r="910" spans="1:13">
      <c r="A910" s="168"/>
      <c r="K910" s="168" t="e">
        <f t="shared" si="66"/>
        <v>#N/A</v>
      </c>
      <c r="M910" s="168" t="str">
        <f t="shared" si="67"/>
        <v/>
      </c>
    </row>
    <row r="911" spans="1:13">
      <c r="A911" s="168"/>
      <c r="K911" s="168" t="e">
        <f t="shared" si="66"/>
        <v>#N/A</v>
      </c>
      <c r="M911" s="168" t="str">
        <f t="shared" si="67"/>
        <v/>
      </c>
    </row>
    <row r="912" spans="1:13">
      <c r="A912" s="168"/>
      <c r="K912" s="168" t="e">
        <f t="shared" si="66"/>
        <v>#N/A</v>
      </c>
      <c r="M912" s="168" t="str">
        <f t="shared" si="67"/>
        <v/>
      </c>
    </row>
    <row r="913" spans="1:13">
      <c r="A913" s="168"/>
      <c r="K913" s="168" t="e">
        <f t="shared" si="66"/>
        <v>#N/A</v>
      </c>
      <c r="M913" s="168" t="str">
        <f t="shared" si="67"/>
        <v/>
      </c>
    </row>
    <row r="914" spans="1:13">
      <c r="A914" s="168"/>
      <c r="K914" s="168" t="e">
        <f t="shared" si="66"/>
        <v>#N/A</v>
      </c>
      <c r="M914" s="168" t="str">
        <f t="shared" si="67"/>
        <v/>
      </c>
    </row>
    <row r="915" spans="1:13">
      <c r="A915" s="168"/>
      <c r="K915" s="168" t="e">
        <f t="shared" si="66"/>
        <v>#N/A</v>
      </c>
      <c r="M915" s="168" t="str">
        <f t="shared" si="67"/>
        <v/>
      </c>
    </row>
    <row r="916" spans="1:13">
      <c r="A916" s="168"/>
      <c r="K916" s="168" t="e">
        <f t="shared" si="66"/>
        <v>#N/A</v>
      </c>
      <c r="M916" s="168" t="str">
        <f t="shared" si="67"/>
        <v/>
      </c>
    </row>
    <row r="917" spans="1:13">
      <c r="A917" s="168"/>
      <c r="K917" s="168" t="e">
        <f t="shared" si="66"/>
        <v>#N/A</v>
      </c>
      <c r="M917" s="168" t="str">
        <f t="shared" si="67"/>
        <v/>
      </c>
    </row>
    <row r="918" spans="1:13">
      <c r="A918" s="168"/>
      <c r="K918" s="168" t="e">
        <f t="shared" si="66"/>
        <v>#N/A</v>
      </c>
      <c r="M918" s="168" t="str">
        <f t="shared" si="67"/>
        <v/>
      </c>
    </row>
    <row r="919" spans="1:13">
      <c r="A919" s="168"/>
      <c r="K919" s="168" t="e">
        <f t="shared" si="66"/>
        <v>#N/A</v>
      </c>
      <c r="M919" s="168" t="str">
        <f t="shared" si="67"/>
        <v/>
      </c>
    </row>
    <row r="920" spans="1:13">
      <c r="A920" s="168"/>
      <c r="K920" s="168" t="e">
        <f t="shared" si="66"/>
        <v>#N/A</v>
      </c>
      <c r="M920" s="168" t="str">
        <f t="shared" si="67"/>
        <v/>
      </c>
    </row>
    <row r="921" spans="1:13">
      <c r="A921" s="168"/>
      <c r="K921" s="168" t="e">
        <f t="shared" si="66"/>
        <v>#N/A</v>
      </c>
      <c r="M921" s="168" t="str">
        <f t="shared" si="67"/>
        <v/>
      </c>
    </row>
    <row r="922" spans="1:13">
      <c r="A922" s="168"/>
      <c r="K922" s="168" t="e">
        <f t="shared" si="66"/>
        <v>#N/A</v>
      </c>
      <c r="M922" s="168" t="str">
        <f t="shared" si="67"/>
        <v/>
      </c>
    </row>
    <row r="923" spans="1:13">
      <c r="A923" s="168"/>
      <c r="K923" s="168" t="e">
        <f t="shared" si="66"/>
        <v>#N/A</v>
      </c>
      <c r="M923" s="168" t="str">
        <f t="shared" si="67"/>
        <v/>
      </c>
    </row>
    <row r="924" spans="1:13">
      <c r="A924" s="168"/>
      <c r="K924" s="168" t="e">
        <f t="shared" si="66"/>
        <v>#N/A</v>
      </c>
      <c r="M924" s="168" t="str">
        <f t="shared" si="67"/>
        <v/>
      </c>
    </row>
    <row r="925" spans="1:13">
      <c r="A925" s="168"/>
      <c r="K925" s="168" t="e">
        <f t="shared" si="66"/>
        <v>#N/A</v>
      </c>
      <c r="M925" s="168" t="str">
        <f t="shared" si="67"/>
        <v/>
      </c>
    </row>
    <row r="926" spans="1:13">
      <c r="A926" s="168"/>
      <c r="K926" s="168" t="e">
        <f t="shared" si="66"/>
        <v>#N/A</v>
      </c>
      <c r="M926" s="168" t="str">
        <f t="shared" si="67"/>
        <v/>
      </c>
    </row>
    <row r="927" spans="1:13">
      <c r="A927" s="168"/>
      <c r="K927" s="168" t="e">
        <f t="shared" si="66"/>
        <v>#N/A</v>
      </c>
      <c r="M927" s="168" t="str">
        <f t="shared" si="67"/>
        <v/>
      </c>
    </row>
    <row r="928" spans="1:13">
      <c r="A928" s="168"/>
      <c r="K928" s="168" t="e">
        <f t="shared" si="66"/>
        <v>#N/A</v>
      </c>
      <c r="M928" s="168" t="str">
        <f t="shared" si="67"/>
        <v/>
      </c>
    </row>
    <row r="929" spans="1:13">
      <c r="A929" s="168"/>
      <c r="K929" s="168" t="e">
        <f t="shared" si="66"/>
        <v>#N/A</v>
      </c>
      <c r="M929" s="168" t="str">
        <f t="shared" si="67"/>
        <v/>
      </c>
    </row>
    <row r="930" spans="1:13">
      <c r="A930" s="168"/>
      <c r="K930" s="168" t="e">
        <f t="shared" si="66"/>
        <v>#N/A</v>
      </c>
      <c r="M930" s="168" t="str">
        <f t="shared" si="67"/>
        <v/>
      </c>
    </row>
    <row r="931" spans="1:13">
      <c r="A931" s="168"/>
      <c r="K931" s="168" t="e">
        <f t="shared" si="66"/>
        <v>#N/A</v>
      </c>
      <c r="M931" s="168" t="str">
        <f t="shared" si="67"/>
        <v/>
      </c>
    </row>
    <row r="932" spans="1:13">
      <c r="A932" s="168"/>
      <c r="K932" s="168" t="e">
        <f t="shared" si="66"/>
        <v>#N/A</v>
      </c>
      <c r="M932" s="168" t="str">
        <f t="shared" si="67"/>
        <v/>
      </c>
    </row>
    <row r="933" spans="1:13">
      <c r="A933" s="168"/>
      <c r="K933" s="168" t="e">
        <f t="shared" si="66"/>
        <v>#N/A</v>
      </c>
      <c r="M933" s="168" t="str">
        <f t="shared" si="67"/>
        <v/>
      </c>
    </row>
    <row r="934" spans="1:13">
      <c r="A934" s="168"/>
      <c r="K934" s="168" t="e">
        <f t="shared" si="66"/>
        <v>#N/A</v>
      </c>
      <c r="M934" s="168" t="str">
        <f t="shared" si="67"/>
        <v/>
      </c>
    </row>
    <row r="935" spans="1:13">
      <c r="A935" s="168"/>
      <c r="K935" s="168" t="e">
        <f t="shared" si="66"/>
        <v>#N/A</v>
      </c>
      <c r="M935" s="168" t="str">
        <f t="shared" si="67"/>
        <v/>
      </c>
    </row>
    <row r="936" spans="1:13">
      <c r="A936" s="168"/>
      <c r="K936" s="168" t="e">
        <f t="shared" si="66"/>
        <v>#N/A</v>
      </c>
      <c r="M936" s="168" t="str">
        <f t="shared" si="67"/>
        <v/>
      </c>
    </row>
    <row r="937" spans="1:13">
      <c r="A937" s="168"/>
      <c r="K937" s="168" t="e">
        <f t="shared" si="66"/>
        <v>#N/A</v>
      </c>
      <c r="M937" s="168" t="str">
        <f t="shared" si="67"/>
        <v/>
      </c>
    </row>
    <row r="938" spans="1:13">
      <c r="A938" s="168"/>
      <c r="K938" s="168" t="e">
        <f t="shared" si="66"/>
        <v>#N/A</v>
      </c>
      <c r="M938" s="168" t="str">
        <f t="shared" si="67"/>
        <v/>
      </c>
    </row>
    <row r="939" spans="1:13">
      <c r="A939" s="168"/>
      <c r="K939" s="168" t="e">
        <f t="shared" si="66"/>
        <v>#N/A</v>
      </c>
      <c r="M939" s="168" t="str">
        <f t="shared" si="67"/>
        <v/>
      </c>
    </row>
    <row r="940" spans="1:13">
      <c r="A940" s="168"/>
      <c r="K940" s="168" t="e">
        <f t="shared" si="66"/>
        <v>#N/A</v>
      </c>
      <c r="M940" s="168" t="str">
        <f t="shared" si="67"/>
        <v/>
      </c>
    </row>
    <row r="941" spans="1:13">
      <c r="A941" s="168"/>
      <c r="K941" s="168" t="e">
        <f t="shared" si="66"/>
        <v>#N/A</v>
      </c>
      <c r="M941" s="168" t="str">
        <f t="shared" si="67"/>
        <v/>
      </c>
    </row>
    <row r="942" spans="1:13">
      <c r="A942" s="168"/>
      <c r="K942" s="168" t="e">
        <f t="shared" si="66"/>
        <v>#N/A</v>
      </c>
      <c r="M942" s="168" t="str">
        <f t="shared" si="67"/>
        <v/>
      </c>
    </row>
    <row r="943" spans="1:13">
      <c r="A943" s="168"/>
      <c r="K943" s="168" t="e">
        <f t="shared" si="66"/>
        <v>#N/A</v>
      </c>
      <c r="M943" s="168" t="str">
        <f t="shared" si="67"/>
        <v/>
      </c>
    </row>
    <row r="944" spans="1:13">
      <c r="A944" s="168"/>
      <c r="K944" s="168" t="e">
        <f t="shared" si="66"/>
        <v>#N/A</v>
      </c>
      <c r="M944" s="168" t="str">
        <f t="shared" si="67"/>
        <v/>
      </c>
    </row>
    <row r="945" spans="1:13">
      <c r="A945" s="168"/>
      <c r="K945" s="168" t="e">
        <f t="shared" si="66"/>
        <v>#N/A</v>
      </c>
      <c r="M945" s="168" t="str">
        <f t="shared" si="67"/>
        <v/>
      </c>
    </row>
    <row r="946" spans="1:13">
      <c r="A946" s="168"/>
      <c r="K946" s="168" t="e">
        <f t="shared" si="66"/>
        <v>#N/A</v>
      </c>
      <c r="M946" s="168" t="str">
        <f t="shared" si="67"/>
        <v/>
      </c>
    </row>
    <row r="947" spans="1:13">
      <c r="A947" s="168"/>
      <c r="K947" s="168" t="e">
        <f t="shared" si="66"/>
        <v>#N/A</v>
      </c>
      <c r="M947" s="168" t="str">
        <f t="shared" si="67"/>
        <v/>
      </c>
    </row>
    <row r="948" spans="1:13">
      <c r="A948" s="168"/>
      <c r="K948" s="168" t="e">
        <f t="shared" si="66"/>
        <v>#N/A</v>
      </c>
      <c r="M948" s="168" t="str">
        <f t="shared" si="67"/>
        <v/>
      </c>
    </row>
    <row r="949" spans="1:13">
      <c r="A949" s="168"/>
      <c r="K949" s="168" t="e">
        <f t="shared" si="66"/>
        <v>#N/A</v>
      </c>
      <c r="M949" s="168" t="str">
        <f t="shared" si="67"/>
        <v/>
      </c>
    </row>
    <row r="950" spans="1:13">
      <c r="A950" s="168"/>
      <c r="K950" s="168" t="e">
        <f t="shared" si="66"/>
        <v>#N/A</v>
      </c>
      <c r="M950" s="168" t="str">
        <f t="shared" si="67"/>
        <v/>
      </c>
    </row>
    <row r="951" spans="1:13">
      <c r="A951" s="168"/>
      <c r="K951" s="168" t="e">
        <f t="shared" si="66"/>
        <v>#N/A</v>
      </c>
      <c r="M951" s="168" t="str">
        <f t="shared" si="67"/>
        <v/>
      </c>
    </row>
    <row r="952" spans="1:13">
      <c r="A952" s="168"/>
      <c r="K952" s="168" t="e">
        <f t="shared" si="66"/>
        <v>#N/A</v>
      </c>
      <c r="M952" s="168" t="str">
        <f t="shared" si="67"/>
        <v/>
      </c>
    </row>
    <row r="953" spans="1:13">
      <c r="A953" s="168"/>
      <c r="K953" s="168" t="e">
        <f t="shared" si="66"/>
        <v>#N/A</v>
      </c>
      <c r="M953" s="168" t="str">
        <f t="shared" si="67"/>
        <v/>
      </c>
    </row>
    <row r="954" spans="1:13">
      <c r="A954" s="168"/>
      <c r="K954" s="168" t="e">
        <f t="shared" si="66"/>
        <v>#N/A</v>
      </c>
      <c r="M954" s="168" t="str">
        <f t="shared" si="67"/>
        <v/>
      </c>
    </row>
    <row r="955" spans="1:13">
      <c r="A955" s="168"/>
      <c r="K955" s="168" t="e">
        <f t="shared" si="66"/>
        <v>#N/A</v>
      </c>
      <c r="M955" s="168" t="str">
        <f t="shared" si="67"/>
        <v/>
      </c>
    </row>
    <row r="956" spans="1:13">
      <c r="A956" s="168"/>
      <c r="K956" s="168" t="e">
        <f t="shared" si="66"/>
        <v>#N/A</v>
      </c>
      <c r="M956" s="168" t="str">
        <f t="shared" si="67"/>
        <v/>
      </c>
    </row>
    <row r="957" spans="1:13">
      <c r="A957" s="168"/>
      <c r="K957" s="168" t="e">
        <f t="shared" si="66"/>
        <v>#N/A</v>
      </c>
      <c r="M957" s="168" t="str">
        <f t="shared" si="67"/>
        <v/>
      </c>
    </row>
    <row r="958" spans="1:13">
      <c r="A958" s="168"/>
      <c r="K958" s="168" t="e">
        <f t="shared" si="66"/>
        <v>#N/A</v>
      </c>
      <c r="M958" s="168" t="str">
        <f t="shared" si="67"/>
        <v/>
      </c>
    </row>
    <row r="959" spans="1:13">
      <c r="A959" s="168"/>
      <c r="K959" s="168" t="e">
        <f t="shared" si="66"/>
        <v>#N/A</v>
      </c>
      <c r="M959" s="168" t="str">
        <f t="shared" si="67"/>
        <v/>
      </c>
    </row>
    <row r="960" spans="1:13">
      <c r="A960" s="168"/>
      <c r="K960" s="168" t="e">
        <f t="shared" si="66"/>
        <v>#N/A</v>
      </c>
      <c r="M960" s="168" t="str">
        <f t="shared" si="67"/>
        <v/>
      </c>
    </row>
    <row r="961" spans="1:13">
      <c r="A961" s="168"/>
      <c r="K961" s="168" t="e">
        <f t="shared" si="66"/>
        <v>#N/A</v>
      </c>
      <c r="M961" s="168" t="str">
        <f t="shared" si="67"/>
        <v/>
      </c>
    </row>
    <row r="962" spans="1:13">
      <c r="A962" s="168"/>
      <c r="K962" s="168" t="e">
        <f t="shared" si="66"/>
        <v>#N/A</v>
      </c>
      <c r="M962" s="168" t="str">
        <f t="shared" si="67"/>
        <v/>
      </c>
    </row>
    <row r="963" spans="1:13">
      <c r="A963" s="168"/>
      <c r="K963" s="168" t="e">
        <f t="shared" si="66"/>
        <v>#N/A</v>
      </c>
      <c r="M963" s="168" t="str">
        <f t="shared" si="67"/>
        <v/>
      </c>
    </row>
    <row r="964" spans="1:13">
      <c r="K964" s="168" t="e">
        <f t="shared" si="66"/>
        <v>#N/A</v>
      </c>
      <c r="M964" s="168" t="str">
        <f t="shared" si="67"/>
        <v/>
      </c>
    </row>
    <row r="965" spans="1:13">
      <c r="K965" s="168" t="e">
        <f t="shared" si="66"/>
        <v>#N/A</v>
      </c>
      <c r="M965" s="168" t="str">
        <f t="shared" ref="M965" si="68">IF(L965&gt;$A$14,L965,"")</f>
        <v/>
      </c>
    </row>
  </sheetData>
  <mergeCells count="2">
    <mergeCell ref="B12:E12"/>
    <mergeCell ref="F12:H12"/>
  </mergeCells>
  <conditionalFormatting sqref="I1 H4:H8 I9:I1048575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V766"/>
  <sheetViews>
    <sheetView zoomScale="80" zoomScaleNormal="80" workbookViewId="0"/>
  </sheetViews>
  <sheetFormatPr defaultColWidth="8.88671875" defaultRowHeight="14.4"/>
  <cols>
    <col min="1" max="1" width="15.44140625" style="172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customWidth="1"/>
    <col min="14" max="14" width="8.88671875" style="54" customWidth="1"/>
    <col min="15" max="15" width="15.6640625" style="54" customWidth="1"/>
    <col min="16" max="16" width="8.88671875" style="54" customWidth="1"/>
    <col min="17" max="17" width="15.6640625" style="54" customWidth="1"/>
    <col min="18" max="18" width="8.88671875" style="54" customWidth="1"/>
    <col min="19" max="22" width="15.6640625" style="172" bestFit="1" customWidth="1"/>
    <col min="23" max="16384" width="8.88671875" style="54"/>
  </cols>
  <sheetData>
    <row r="1" spans="1:22" ht="15" thickBot="1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  <c r="V1" s="172" cm="1">
        <f t="array" ref="V1">LOOKUP(2,1/(V:V&lt;&gt;""),V:V)</f>
        <v>45961.625</v>
      </c>
    </row>
    <row r="2" spans="1:22" ht="15" thickBot="1">
      <c r="A2" s="30"/>
      <c r="B2" s="40" t="s">
        <v>0</v>
      </c>
      <c r="C2" s="44" t="s">
        <v>0</v>
      </c>
      <c r="D2" s="28" t="s">
        <v>1</v>
      </c>
      <c r="F2" s="123" t="s">
        <v>101</v>
      </c>
      <c r="G2" s="124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  <c r="T2" s="54" cm="1">
        <f t="array" ref="T2:T96">_xlfn.UNIQUE(S:S)</f>
        <v>0</v>
      </c>
      <c r="V2" s="54" cm="1">
        <f t="array" ref="V2:V30">_xlfn.UNIQUE(U:U)</f>
        <v>0</v>
      </c>
    </row>
    <row r="3" spans="1:22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2" cm="1">
        <f t="array" ref="M3:N143">_xll.BDH(B4, "LAST_PRICE", "01/01/2025 15:00:00", "01/01/2035 16:00:00", "BarSize=60", "BarType=T", "RecurDaily=True", "TZ=London")</f>
        <v>45765.625</v>
      </c>
      <c r="N3" s="1">
        <v>57.805</v>
      </c>
      <c r="O3" s="122" cm="1">
        <f t="array" ref="O3:P95">_xll.BDH(C4, "LAST_PRICE", "01/01/2025 15:00:00", "01/01/2035 16:00:00", "BarSize=60", "BarType=T", "RecurDaily=True", "TZ=London")</f>
        <v>45769.625</v>
      </c>
      <c r="P3" s="46">
        <v>43.771000000000001</v>
      </c>
      <c r="Q3" s="122" cm="1">
        <f t="array" ref="Q3:R143">_xll.BDH(D4, "LAST_PRICE", "01/01/2025 15:00:00", "01/01/2035 16:00:00", "BarSize=60", "BarType=T", "RecurDaily=True", "TZ=London")</f>
        <v>45765.625</v>
      </c>
      <c r="R3" s="1">
        <v>79.394999999999996</v>
      </c>
      <c r="S3" s="172" t="str">
        <f>IF(COUNTIF(O:O,M3)*COUNTIF(Q:Q,M3),M3,"")</f>
        <v/>
      </c>
      <c r="T3" s="172" t="str">
        <v/>
      </c>
      <c r="U3" s="172" t="str">
        <f>IF(T3&gt;$A$14,T3,"")</f>
        <v/>
      </c>
      <c r="V3" s="172" t="str">
        <v/>
      </c>
    </row>
    <row r="4" spans="1:22" ht="32.25" customHeight="1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5">
        <v>45768.625</v>
      </c>
      <c r="N4" s="1">
        <v>57.771999999999998</v>
      </c>
      <c r="O4" s="126">
        <v>45770.625</v>
      </c>
      <c r="P4" s="1">
        <v>40.460999999999999</v>
      </c>
      <c r="Q4" s="126">
        <v>45768.625</v>
      </c>
      <c r="R4" s="1">
        <v>79.674000000000007</v>
      </c>
      <c r="S4" s="172" t="str">
        <f t="shared" ref="S4:S67" si="0">IF(COUNTIF(O:O,M4)*COUNTIF(Q:Q,M4),M4,"")</f>
        <v/>
      </c>
      <c r="T4" s="172">
        <v>45769.625</v>
      </c>
      <c r="U4" s="172" t="str">
        <f t="shared" ref="U4:U67" si="1">IF(T4&gt;$A$14,T4,"")</f>
        <v/>
      </c>
      <c r="V4" s="172">
        <v>45925.625</v>
      </c>
    </row>
    <row r="5" spans="1:22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5">
        <v>45769.625</v>
      </c>
      <c r="N5" s="1">
        <v>58.155000000000001</v>
      </c>
      <c r="O5" s="126">
        <v>45771.625</v>
      </c>
      <c r="P5" s="1">
        <v>39.860999999999997</v>
      </c>
      <c r="Q5" s="126">
        <v>45769.625</v>
      </c>
      <c r="R5" s="1">
        <v>80.539000000000001</v>
      </c>
      <c r="S5" s="172">
        <f t="shared" si="0"/>
        <v>45769.625</v>
      </c>
      <c r="T5" s="172">
        <v>45770.625</v>
      </c>
      <c r="U5" s="172" t="str">
        <f t="shared" si="1"/>
        <v/>
      </c>
      <c r="V5" s="172">
        <v>45926.625</v>
      </c>
    </row>
    <row r="6" spans="1:22">
      <c r="A6" s="15" t="s">
        <v>10</v>
      </c>
      <c r="B6" s="9">
        <v>0.05</v>
      </c>
      <c r="C6" s="9">
        <v>0.01</v>
      </c>
      <c r="D6" s="43">
        <v>0.01</v>
      </c>
      <c r="L6" s="1"/>
      <c r="M6" s="125">
        <v>45770.625</v>
      </c>
      <c r="N6" s="1">
        <v>55.276000000000003</v>
      </c>
      <c r="O6" s="126">
        <v>45772.625</v>
      </c>
      <c r="P6" s="1">
        <v>39.548999999999999</v>
      </c>
      <c r="Q6" s="126">
        <v>45770.625</v>
      </c>
      <c r="R6" s="1">
        <v>75.888000000000005</v>
      </c>
      <c r="S6" s="172">
        <f t="shared" si="0"/>
        <v>45770.625</v>
      </c>
      <c r="T6" s="172">
        <v>45771.625</v>
      </c>
      <c r="U6" s="172" t="str">
        <f t="shared" si="1"/>
        <v/>
      </c>
      <c r="V6" s="172">
        <v>45929.625</v>
      </c>
    </row>
    <row r="7" spans="1:22">
      <c r="A7" s="15" t="s">
        <v>12</v>
      </c>
      <c r="B7" s="9">
        <v>0</v>
      </c>
      <c r="C7" s="9">
        <v>0</v>
      </c>
      <c r="D7" s="43">
        <v>0</v>
      </c>
      <c r="L7" s="1"/>
      <c r="M7" s="125">
        <v>45771.625</v>
      </c>
      <c r="N7" s="1">
        <v>53.866999999999997</v>
      </c>
      <c r="O7" s="126">
        <v>45775.625</v>
      </c>
      <c r="P7" s="1">
        <v>39.125</v>
      </c>
      <c r="Q7" s="126">
        <v>45771.625</v>
      </c>
      <c r="R7" s="1">
        <v>75.040000000000006</v>
      </c>
      <c r="S7" s="172">
        <f t="shared" si="0"/>
        <v>45771.625</v>
      </c>
      <c r="T7" s="172">
        <v>45772.625</v>
      </c>
      <c r="U7" s="172" t="str">
        <f t="shared" si="1"/>
        <v/>
      </c>
      <c r="V7" s="172">
        <v>45930.625</v>
      </c>
    </row>
    <row r="8" spans="1:22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5">
        <v>45772.625</v>
      </c>
      <c r="N8" s="54">
        <v>52.73</v>
      </c>
      <c r="O8" s="125">
        <v>45776.625</v>
      </c>
      <c r="P8" s="54">
        <v>40.456000000000003</v>
      </c>
      <c r="Q8" s="125">
        <v>45772.625</v>
      </c>
      <c r="R8" s="54">
        <v>73.882999999999996</v>
      </c>
      <c r="S8" s="172">
        <f t="shared" si="0"/>
        <v>45772.625</v>
      </c>
      <c r="T8" s="172">
        <v>45775.625</v>
      </c>
      <c r="U8" s="172" t="str">
        <f t="shared" si="1"/>
        <v/>
      </c>
      <c r="V8" s="172">
        <v>45931.625</v>
      </c>
    </row>
    <row r="9" spans="1:22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5">
        <v>45775.625</v>
      </c>
      <c r="N9" s="54">
        <v>52.848999999999997</v>
      </c>
      <c r="O9" s="125">
        <v>45783.625</v>
      </c>
      <c r="P9" s="54">
        <v>39.526000000000003</v>
      </c>
      <c r="Q9" s="125">
        <v>45775.625</v>
      </c>
      <c r="R9" s="54">
        <v>73.203000000000003</v>
      </c>
      <c r="S9" s="172">
        <f t="shared" si="0"/>
        <v>45775.625</v>
      </c>
      <c r="T9" s="172">
        <v>45776.625</v>
      </c>
      <c r="U9" s="172" t="str">
        <f t="shared" si="1"/>
        <v/>
      </c>
      <c r="V9" s="172">
        <v>45932.625</v>
      </c>
    </row>
    <row r="10" spans="1:22" ht="15" thickBot="1">
      <c r="A10" s="16" t="s">
        <v>28</v>
      </c>
      <c r="B10" s="117" cm="1">
        <f t="array" ref="B10">_xll.BDP(B4,"px_last")</f>
        <v>44.590519999999998</v>
      </c>
      <c r="C10" s="117" cm="1">
        <f t="array" ref="C10">_xll.BDP(C4,"px_last")</f>
        <v>32.613300000000002</v>
      </c>
      <c r="D10" s="89" cm="1">
        <f t="array" ref="D10">_xll.BDP(D4,"px_last")</f>
        <v>50.109540000000003</v>
      </c>
      <c r="E10" s="1"/>
      <c r="F10" s="1"/>
      <c r="G10" s="1"/>
      <c r="H10" s="1"/>
      <c r="I10" s="1"/>
      <c r="J10" s="1"/>
      <c r="K10" s="1"/>
      <c r="L10" s="1"/>
      <c r="M10" s="125">
        <v>45776.625</v>
      </c>
      <c r="N10" s="54">
        <v>53.277999999999999</v>
      </c>
      <c r="O10" s="125">
        <v>45784.625</v>
      </c>
      <c r="P10" s="54">
        <v>39.43</v>
      </c>
      <c r="Q10" s="125">
        <v>45776.625</v>
      </c>
      <c r="R10" s="54">
        <v>73.915000000000006</v>
      </c>
      <c r="S10" s="172">
        <f t="shared" si="0"/>
        <v>45776.625</v>
      </c>
      <c r="T10" s="172">
        <v>45783.625</v>
      </c>
      <c r="U10" s="172" t="str">
        <f t="shared" si="1"/>
        <v/>
      </c>
      <c r="V10" s="172">
        <v>45933.625</v>
      </c>
    </row>
    <row r="11" spans="1:22" ht="15" thickBot="1">
      <c r="A11" s="54"/>
      <c r="C11" s="1"/>
      <c r="D11" s="1"/>
      <c r="E11" s="1"/>
      <c r="F11" s="1"/>
      <c r="G11" s="1"/>
      <c r="H11" s="1"/>
      <c r="I11" s="1"/>
      <c r="J11" s="1"/>
      <c r="K11" s="1"/>
      <c r="L11" s="1"/>
      <c r="M11" s="125">
        <v>45777.625</v>
      </c>
      <c r="N11" s="54">
        <v>54.14</v>
      </c>
      <c r="O11" s="125">
        <v>45789.625</v>
      </c>
      <c r="P11" s="54">
        <v>34.728999999999999</v>
      </c>
      <c r="Q11" s="125">
        <v>45777.625</v>
      </c>
      <c r="R11" s="54">
        <v>76.536000000000001</v>
      </c>
      <c r="S11" s="172" t="str">
        <f t="shared" si="0"/>
        <v/>
      </c>
      <c r="T11" s="172">
        <v>45784.625</v>
      </c>
      <c r="U11" s="172" t="str">
        <f t="shared" si="1"/>
        <v/>
      </c>
      <c r="V11" s="172">
        <v>45936.625</v>
      </c>
    </row>
    <row r="12" spans="1:22" ht="15" thickBot="1">
      <c r="A12" s="39" t="s">
        <v>22</v>
      </c>
      <c r="B12" s="174" t="s">
        <v>0</v>
      </c>
      <c r="C12" s="175"/>
      <c r="D12" s="176"/>
      <c r="E12" s="180" t="s">
        <v>0</v>
      </c>
      <c r="F12" s="181"/>
      <c r="G12" s="182"/>
      <c r="H12" s="177" t="s">
        <v>1</v>
      </c>
      <c r="I12" s="178"/>
      <c r="J12" s="179"/>
      <c r="K12" s="39" t="s">
        <v>16</v>
      </c>
      <c r="L12" s="1"/>
      <c r="M12" s="125">
        <v>45778.625</v>
      </c>
      <c r="N12" s="54">
        <v>53.204000000000001</v>
      </c>
      <c r="O12" s="125">
        <v>45790.625</v>
      </c>
      <c r="P12" s="54">
        <v>33.344999999999999</v>
      </c>
      <c r="Q12" s="125">
        <v>45778.625</v>
      </c>
      <c r="R12" s="54">
        <v>76.347999999999999</v>
      </c>
      <c r="S12" s="172" t="str">
        <f t="shared" si="0"/>
        <v/>
      </c>
      <c r="T12" s="172">
        <v>45789.625</v>
      </c>
      <c r="U12" s="172" t="str">
        <f t="shared" si="1"/>
        <v/>
      </c>
      <c r="V12" s="172">
        <v>45937.625</v>
      </c>
    </row>
    <row r="13" spans="1:22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5">
        <v>45779.625</v>
      </c>
      <c r="N13" s="54">
        <v>53.01</v>
      </c>
      <c r="O13" s="125">
        <v>45791.625</v>
      </c>
      <c r="P13" s="54">
        <v>33.110999999999997</v>
      </c>
      <c r="Q13" s="125">
        <v>45779.625</v>
      </c>
      <c r="R13" s="54">
        <v>74.768000000000001</v>
      </c>
      <c r="S13" s="172" t="str">
        <f t="shared" si="0"/>
        <v/>
      </c>
      <c r="T13" s="172">
        <v>45790.625</v>
      </c>
      <c r="U13" s="172" t="str">
        <f t="shared" si="1"/>
        <v/>
      </c>
      <c r="V13" s="172">
        <v>45938.625</v>
      </c>
    </row>
    <row r="14" spans="1:22">
      <c r="A14" s="200">
        <v>45924.625</v>
      </c>
      <c r="B14" s="199">
        <v>44.5</v>
      </c>
      <c r="C14" s="46"/>
      <c r="D14" s="47"/>
      <c r="E14" s="171">
        <v>34</v>
      </c>
      <c r="F14" s="1"/>
      <c r="G14" s="5"/>
      <c r="H14" s="171">
        <v>51</v>
      </c>
      <c r="I14" s="1"/>
      <c r="J14" s="5"/>
      <c r="K14" s="78">
        <v>0</v>
      </c>
      <c r="L14" s="1"/>
      <c r="M14" s="125">
        <v>45782.625</v>
      </c>
      <c r="N14" s="54">
        <v>52.942</v>
      </c>
      <c r="O14" s="125">
        <v>45792.625</v>
      </c>
      <c r="P14" s="54">
        <v>33.978000000000002</v>
      </c>
      <c r="Q14" s="125">
        <v>45782.625</v>
      </c>
      <c r="R14" s="54">
        <v>74.805000000000007</v>
      </c>
      <c r="S14" s="172" t="str">
        <f t="shared" si="0"/>
        <v/>
      </c>
      <c r="T14" s="172">
        <v>45791.625</v>
      </c>
      <c r="U14" s="172" t="str">
        <f t="shared" si="1"/>
        <v/>
      </c>
      <c r="V14" s="172">
        <v>45939.625</v>
      </c>
    </row>
    <row r="15" spans="1:22">
      <c r="A15" s="173">
        <f ca="1">IF(AND(ISBLANK(V4), A14 = $V$1),NOW(),IF(ISBLANK(V4),"",V4))</f>
        <v>45925.625</v>
      </c>
      <c r="B15" s="1">
        <f ca="1">IF(COUNTIF(O:O,A15)=1,VLOOKUP(A15,M:N,2), IF(COUNTIF(O:O,A15)=0,$B$10,""))</f>
        <v>46.070999999999998</v>
      </c>
      <c r="C15" s="31">
        <f ca="1">IF(ISERROR(B15-2),"", -1*(B15-$B$14)*10^-4*$B$8*$B$5)</f>
        <v>-12888.483999999986</v>
      </c>
      <c r="D15" s="32">
        <f ca="1">IF(ISERROR(B15-2),"",$B$6*ROUNDUP(A15-$A$14,0)/360*$B$5)</f>
        <v>1944.4444444444443</v>
      </c>
      <c r="E15" s="4">
        <f ca="1">IF(COUNTIF(O:O,A15)=1,VLOOKUP(A15,O:P,2), IF(COUNTIF(O:O,A15)=0,$C$10,""))</f>
        <v>35.453000000000003</v>
      </c>
      <c r="F15" s="31">
        <f ca="1">IF(ISERROR(B15-2),"", -1*(E15-$E$14)*10^-4*$C$8*$C$5)</f>
        <v>-11763.488000000023</v>
      </c>
      <c r="G15" s="32">
        <f ca="1">IF(ISERROR(B15-2),"",$C$6*ROUNDUP(A15-$A$14,0)/360*$C$5)</f>
        <v>444.44444444444446</v>
      </c>
      <c r="H15" s="4">
        <f ca="1">IF(COUNTIF(O:O,A15)=1,VLOOKUP(A15,Q:R,2), IF(COUNTIF(O:O,A15)=0,$D$10,""))</f>
        <v>49.83</v>
      </c>
      <c r="I15" s="31">
        <f ca="1">IF(ISERROR(B15-2),"", -1*(H15-$H$14)*10^-4*$D$8*$D$5)</f>
        <v>14625.000000000022</v>
      </c>
      <c r="J15" s="32">
        <f ca="1">IF(ISERROR(B15-2),"",$D$6*ROUNDUP(A15-$A$14,0)/360*$D$5)</f>
        <v>694.44444444444446</v>
      </c>
      <c r="K15" s="95">
        <f ca="1">IF(ISERROR(B15-2),"",C15+D15+F15+G15-I15-J15)</f>
        <v>-37582.527555555585</v>
      </c>
      <c r="L15" s="1"/>
      <c r="M15" s="125">
        <v>45783.625</v>
      </c>
      <c r="N15" s="54">
        <v>52.347000000000001</v>
      </c>
      <c r="O15" s="125">
        <v>45793.625</v>
      </c>
      <c r="P15" s="54">
        <v>33.003999999999998</v>
      </c>
      <c r="Q15" s="125">
        <v>45783.625</v>
      </c>
      <c r="R15" s="54">
        <v>74.284999999999997</v>
      </c>
      <c r="S15" s="172">
        <f t="shared" si="0"/>
        <v>45783.625</v>
      </c>
      <c r="T15" s="172">
        <v>45792.625</v>
      </c>
      <c r="U15" s="172" t="str">
        <f t="shared" si="1"/>
        <v/>
      </c>
      <c r="V15" s="172">
        <v>45940.625</v>
      </c>
    </row>
    <row r="16" spans="1:22">
      <c r="A16" s="173">
        <f t="shared" ref="A16:A37" ca="1" si="2">IF(AND(ISBLANK(V5), A15 = $V$1),NOW(),IF(ISBLANK(V5),"",V5))</f>
        <v>45926.625</v>
      </c>
      <c r="B16" s="1">
        <f t="shared" ref="B16:B79" ca="1" si="3">IF(COUNTIF(O:O,A16)=1,VLOOKUP(A16,M:N,2), IF(COUNTIF(O:O,A16)=0,$B$10,""))</f>
        <v>45.92</v>
      </c>
      <c r="C16" s="31">
        <f t="shared" ref="C16:C79" ca="1" si="4">IF(ISERROR(B16-2),"", -1*(B16-$B$14)*10^-4*$B$8*$B$5)</f>
        <v>-11649.680000000015</v>
      </c>
      <c r="D16" s="32">
        <f t="shared" ref="D16:D79" ca="1" si="5">IF(ISERROR(B16-2),"",$B$6*ROUNDUP(A16-$A$14,0)/360*$B$5)</f>
        <v>3888.8888888888887</v>
      </c>
      <c r="E16" s="4">
        <f t="shared" ref="E16:E79" ca="1" si="6">IF(COUNTIF(O:O,A16)=1,VLOOKUP(A16,O:P,2), IF(COUNTIF(O:O,A16)=0,$C$10,""))</f>
        <v>35.406999999999996</v>
      </c>
      <c r="F16" s="31">
        <f t="shared" ref="F16:F37" ca="1" si="7">IF(ISERROR(B16-2),"", -1*(E16-$E$14)*10^-4*$C$8*$C$5)</f>
        <v>-11391.071999999971</v>
      </c>
      <c r="G16" s="32">
        <f t="shared" ref="G16:G79" ca="1" si="8">IF(ISERROR(B16-2),"",$C$6*ROUNDUP(A16-$A$14,0)/360*$C$5)</f>
        <v>888.88888888888891</v>
      </c>
      <c r="H16" s="4">
        <f t="shared" ref="H16:H79" ca="1" si="9">IF(COUNTIF(O:O,A16)=1,VLOOKUP(A16,Q:R,2), IF(COUNTIF(O:O,A16)=0,$D$10,""))</f>
        <v>49.52</v>
      </c>
      <c r="I16" s="31">
        <f t="shared" ref="I16:I37" ca="1" si="10">IF(ISERROR(B16-2),"", -1*(H16-$H$14)*10^-4*$D$8*$D$5)</f>
        <v>18499.99999999996</v>
      </c>
      <c r="J16" s="32">
        <f t="shared" ref="J16:J79" ca="1" si="11">IF(ISERROR(B16-2),"",$D$6*ROUNDUP(A16-$A$14,0)/360*$D$5)</f>
        <v>1388.8888888888889</v>
      </c>
      <c r="K16" s="95">
        <f t="shared" ref="K16:K37" ca="1" si="12">IF(ISERROR(B16-2),"",C16+D16+F16+G16-I16-J16)</f>
        <v>-38151.863111111059</v>
      </c>
      <c r="L16" s="1"/>
      <c r="M16" s="125">
        <v>45784.625</v>
      </c>
      <c r="N16" s="54">
        <v>50.865000000000002</v>
      </c>
      <c r="O16" s="125">
        <v>45796.625</v>
      </c>
      <c r="P16" s="54">
        <v>32.823999999999998</v>
      </c>
      <c r="Q16" s="125">
        <v>45784.625</v>
      </c>
      <c r="R16" s="54">
        <v>73.141000000000005</v>
      </c>
      <c r="S16" s="172">
        <f t="shared" si="0"/>
        <v>45784.625</v>
      </c>
      <c r="T16" s="172">
        <v>45793.625</v>
      </c>
      <c r="U16" s="172" t="str">
        <f t="shared" si="1"/>
        <v/>
      </c>
      <c r="V16" s="172">
        <v>45943.625</v>
      </c>
    </row>
    <row r="17" spans="1:22">
      <c r="A17" s="173">
        <f t="shared" ca="1" si="2"/>
        <v>45929.625</v>
      </c>
      <c r="B17" s="1">
        <f t="shared" ca="1" si="3"/>
        <v>45.886000000000003</v>
      </c>
      <c r="C17" s="31">
        <f t="shared" ca="1" si="4"/>
        <v>-11370.744000000024</v>
      </c>
      <c r="D17" s="32">
        <f t="shared" ca="1" si="5"/>
        <v>9722.2222222222226</v>
      </c>
      <c r="E17" s="4">
        <f t="shared" ca="1" si="6"/>
        <v>35.353000000000002</v>
      </c>
      <c r="F17" s="31">
        <f t="shared" ca="1" si="7"/>
        <v>-10953.888000000012</v>
      </c>
      <c r="G17" s="32">
        <f t="shared" ca="1" si="8"/>
        <v>2222.2222222222222</v>
      </c>
      <c r="H17" s="4">
        <f t="shared" ca="1" si="9"/>
        <v>48.94</v>
      </c>
      <c r="I17" s="31">
        <f t="shared" ca="1" si="10"/>
        <v>25750.000000000029</v>
      </c>
      <c r="J17" s="32">
        <f t="shared" ca="1" si="11"/>
        <v>3472.2222222222222</v>
      </c>
      <c r="K17" s="95">
        <f t="shared" ca="1" si="12"/>
        <v>-39602.409777777837</v>
      </c>
      <c r="L17" s="1"/>
      <c r="M17" s="125">
        <v>45785.625</v>
      </c>
      <c r="N17" s="54">
        <v>49.094999999999999</v>
      </c>
      <c r="O17" s="125">
        <v>45797.625</v>
      </c>
      <c r="P17" s="54">
        <v>32.951000000000001</v>
      </c>
      <c r="Q17" s="125">
        <v>45785.625</v>
      </c>
      <c r="R17" s="54">
        <v>71.284999999999997</v>
      </c>
      <c r="S17" s="172" t="str">
        <f t="shared" si="0"/>
        <v/>
      </c>
      <c r="T17" s="172">
        <v>45796.625</v>
      </c>
      <c r="U17" s="172" t="str">
        <f t="shared" si="1"/>
        <v/>
      </c>
      <c r="V17" s="172">
        <v>45944.625</v>
      </c>
    </row>
    <row r="18" spans="1:22">
      <c r="A18" s="173">
        <f t="shared" ca="1" si="2"/>
        <v>45930.625</v>
      </c>
      <c r="B18" s="1">
        <f t="shared" ca="1" si="3"/>
        <v>46.996000000000002</v>
      </c>
      <c r="C18" s="31">
        <f t="shared" ca="1" si="4"/>
        <v>-20477.184000000019</v>
      </c>
      <c r="D18" s="32">
        <f t="shared" ca="1" si="5"/>
        <v>11666.66666666667</v>
      </c>
      <c r="E18" s="4">
        <f t="shared" ca="1" si="6"/>
        <v>35.423000000000002</v>
      </c>
      <c r="F18" s="31">
        <f t="shared" ca="1" si="7"/>
        <v>-11520.608000000013</v>
      </c>
      <c r="G18" s="32">
        <f t="shared" ca="1" si="8"/>
        <v>2666.6666666666665</v>
      </c>
      <c r="H18" s="4">
        <f t="shared" ca="1" si="9"/>
        <v>49.445</v>
      </c>
      <c r="I18" s="31">
        <f t="shared" ca="1" si="10"/>
        <v>19437.5</v>
      </c>
      <c r="J18" s="32">
        <f t="shared" ca="1" si="11"/>
        <v>4166.666666666667</v>
      </c>
      <c r="K18" s="95">
        <f t="shared" ca="1" si="12"/>
        <v>-41268.625333333359</v>
      </c>
      <c r="L18" s="1"/>
      <c r="M18" s="125">
        <v>45786.625</v>
      </c>
      <c r="N18" s="54">
        <v>48.186</v>
      </c>
      <c r="O18" s="125">
        <v>45798.625</v>
      </c>
      <c r="P18" s="54">
        <v>32.616</v>
      </c>
      <c r="Q18" s="125">
        <v>45786.625</v>
      </c>
      <c r="R18" s="54">
        <v>68.600999999999999</v>
      </c>
      <c r="S18" s="172" t="str">
        <f t="shared" si="0"/>
        <v/>
      </c>
      <c r="T18" s="172">
        <v>45797.625</v>
      </c>
      <c r="U18" s="172" t="str">
        <f t="shared" si="1"/>
        <v/>
      </c>
      <c r="V18" s="172">
        <v>45945.625</v>
      </c>
    </row>
    <row r="19" spans="1:22">
      <c r="A19" s="173">
        <f t="shared" ca="1" si="2"/>
        <v>45931.625</v>
      </c>
      <c r="B19" s="1">
        <f t="shared" ca="1" si="3"/>
        <v>46.935000000000002</v>
      </c>
      <c r="C19" s="31">
        <f t="shared" ca="1" si="4"/>
        <v>-19976.74000000002</v>
      </c>
      <c r="D19" s="32">
        <f t="shared" ca="1" si="5"/>
        <v>13611.111111111113</v>
      </c>
      <c r="E19" s="4">
        <f t="shared" ca="1" si="6"/>
        <v>34.911999999999999</v>
      </c>
      <c r="F19" s="31">
        <f t="shared" ca="1" si="7"/>
        <v>-7383.5519999999924</v>
      </c>
      <c r="G19" s="32">
        <f t="shared" ca="1" si="8"/>
        <v>3111.1111111111113</v>
      </c>
      <c r="H19" s="4">
        <f t="shared" ca="1" si="9"/>
        <v>49.313000000000002</v>
      </c>
      <c r="I19" s="31">
        <f t="shared" ca="1" si="10"/>
        <v>21087.499999999971</v>
      </c>
      <c r="J19" s="32">
        <f t="shared" ca="1" si="11"/>
        <v>4861.1111111111113</v>
      </c>
      <c r="K19" s="95">
        <f t="shared" ca="1" si="12"/>
        <v>-36586.68088888887</v>
      </c>
      <c r="L19" s="1"/>
      <c r="M19" s="125">
        <v>45789.625</v>
      </c>
      <c r="N19" s="54">
        <v>46.173999999999999</v>
      </c>
      <c r="O19" s="125">
        <v>45799.625</v>
      </c>
      <c r="P19" s="54">
        <v>33.527999999999999</v>
      </c>
      <c r="Q19" s="125">
        <v>45789.625</v>
      </c>
      <c r="R19" s="54">
        <v>64.926000000000002</v>
      </c>
      <c r="S19" s="172">
        <f t="shared" si="0"/>
        <v>45789.625</v>
      </c>
      <c r="T19" s="172">
        <v>45798.625</v>
      </c>
      <c r="U19" s="172" t="str">
        <f t="shared" si="1"/>
        <v/>
      </c>
      <c r="V19" s="172">
        <v>45946.625</v>
      </c>
    </row>
    <row r="20" spans="1:22">
      <c r="A20" s="173">
        <f t="shared" ca="1" si="2"/>
        <v>45932.625</v>
      </c>
      <c r="B20" s="1">
        <f t="shared" ca="1" si="3"/>
        <v>46.104999999999997</v>
      </c>
      <c r="C20" s="31">
        <f t="shared" ca="1" si="4"/>
        <v>-13167.419999999976</v>
      </c>
      <c r="D20" s="32">
        <f t="shared" ca="1" si="5"/>
        <v>15555.555555555555</v>
      </c>
      <c r="E20" s="4">
        <f t="shared" ca="1" si="6"/>
        <v>33.39</v>
      </c>
      <c r="F20" s="31">
        <f t="shared" ca="1" si="7"/>
        <v>4938.5599999999959</v>
      </c>
      <c r="G20" s="32">
        <f t="shared" ca="1" si="8"/>
        <v>3555.5555555555557</v>
      </c>
      <c r="H20" s="4">
        <f t="shared" ca="1" si="9"/>
        <v>49.113999999999997</v>
      </c>
      <c r="I20" s="31">
        <f t="shared" ca="1" si="10"/>
        <v>23575.000000000033</v>
      </c>
      <c r="J20" s="32">
        <f t="shared" ca="1" si="11"/>
        <v>5555.5555555555557</v>
      </c>
      <c r="K20" s="95">
        <f t="shared" ca="1" si="12"/>
        <v>-18248.304444444457</v>
      </c>
      <c r="L20" s="1"/>
      <c r="M20" s="125">
        <v>45790.625</v>
      </c>
      <c r="N20" s="54">
        <v>43.274000000000001</v>
      </c>
      <c r="O20" s="125">
        <v>45804.625</v>
      </c>
      <c r="P20" s="54">
        <v>32.281999999999996</v>
      </c>
      <c r="Q20" s="125">
        <v>45790.625</v>
      </c>
      <c r="R20" s="54">
        <v>62.122</v>
      </c>
      <c r="S20" s="172">
        <f t="shared" si="0"/>
        <v>45790.625</v>
      </c>
      <c r="T20" s="172">
        <v>45799.625</v>
      </c>
      <c r="U20" s="172" t="str">
        <f t="shared" si="1"/>
        <v/>
      </c>
      <c r="V20" s="172">
        <v>45947.625</v>
      </c>
    </row>
    <row r="21" spans="1:22">
      <c r="A21" s="173">
        <f t="shared" ca="1" si="2"/>
        <v>45933.625</v>
      </c>
      <c r="B21" s="1">
        <f t="shared" ca="1" si="3"/>
        <v>46.1</v>
      </c>
      <c r="C21" s="31">
        <f t="shared" ca="1" si="4"/>
        <v>-13126.400000000012</v>
      </c>
      <c r="D21" s="32">
        <f t="shared" ca="1" si="5"/>
        <v>17500</v>
      </c>
      <c r="E21" s="4">
        <f t="shared" ca="1" si="6"/>
        <v>33.387</v>
      </c>
      <c r="F21" s="31">
        <f t="shared" ca="1" si="7"/>
        <v>4962.8479999999963</v>
      </c>
      <c r="G21" s="32">
        <f t="shared" ca="1" si="8"/>
        <v>4000</v>
      </c>
      <c r="H21" s="4">
        <f t="shared" ca="1" si="9"/>
        <v>47.597000000000001</v>
      </c>
      <c r="I21" s="31">
        <f t="shared" ca="1" si="10"/>
        <v>42537.499999999985</v>
      </c>
      <c r="J21" s="32">
        <f t="shared" ca="1" si="11"/>
        <v>6250</v>
      </c>
      <c r="K21" s="95">
        <f t="shared" ca="1" si="12"/>
        <v>-35451.052000000003</v>
      </c>
      <c r="L21" s="1"/>
      <c r="M21" s="125">
        <v>45791.625</v>
      </c>
      <c r="N21" s="54">
        <v>43.774999999999999</v>
      </c>
      <c r="O21" s="125">
        <v>45805.625</v>
      </c>
      <c r="P21" s="54">
        <v>31.815000000000001</v>
      </c>
      <c r="Q21" s="125">
        <v>45791.625</v>
      </c>
      <c r="R21" s="54">
        <v>61.744999999999997</v>
      </c>
      <c r="S21" s="172">
        <f t="shared" si="0"/>
        <v>45791.625</v>
      </c>
      <c r="T21" s="172">
        <v>45804.625</v>
      </c>
      <c r="U21" s="172" t="str">
        <f t="shared" si="1"/>
        <v/>
      </c>
      <c r="V21" s="172">
        <v>45950.625</v>
      </c>
    </row>
    <row r="22" spans="1:22">
      <c r="A22" s="173">
        <f t="shared" ca="1" si="2"/>
        <v>45936.625</v>
      </c>
      <c r="B22" s="1">
        <f t="shared" ca="1" si="3"/>
        <v>46.697000000000003</v>
      </c>
      <c r="C22" s="31">
        <f t="shared" ca="1" si="4"/>
        <v>-18024.188000000024</v>
      </c>
      <c r="D22" s="32">
        <f t="shared" ca="1" si="5"/>
        <v>23333.333333333339</v>
      </c>
      <c r="E22" s="4">
        <f t="shared" ca="1" si="6"/>
        <v>34.415999999999997</v>
      </c>
      <c r="F22" s="31">
        <f t="shared" ca="1" si="7"/>
        <v>-3367.9359999999742</v>
      </c>
      <c r="G22" s="32">
        <f t="shared" ca="1" si="8"/>
        <v>5333.333333333333</v>
      </c>
      <c r="H22" s="4">
        <f t="shared" ca="1" si="9"/>
        <v>49.274000000000001</v>
      </c>
      <c r="I22" s="31">
        <f t="shared" ca="1" si="10"/>
        <v>21574.999999999989</v>
      </c>
      <c r="J22" s="32">
        <f t="shared" ca="1" si="11"/>
        <v>8333.3333333333339</v>
      </c>
      <c r="K22" s="95">
        <f t="shared" ca="1" si="12"/>
        <v>-22633.790666666646</v>
      </c>
      <c r="L22" s="1"/>
      <c r="M22" s="125">
        <v>45792.625</v>
      </c>
      <c r="N22" s="54">
        <v>44.514000000000003</v>
      </c>
      <c r="O22" s="125">
        <v>45806.625</v>
      </c>
      <c r="P22" s="54">
        <v>33.478999999999999</v>
      </c>
      <c r="Q22" s="125">
        <v>45792.625</v>
      </c>
      <c r="R22" s="54">
        <v>62.554000000000002</v>
      </c>
      <c r="S22" s="172">
        <f t="shared" si="0"/>
        <v>45792.625</v>
      </c>
      <c r="T22" s="172">
        <v>45805.625</v>
      </c>
      <c r="U22" s="172" t="str">
        <f t="shared" si="1"/>
        <v/>
      </c>
      <c r="V22" s="172">
        <v>45951.625</v>
      </c>
    </row>
    <row r="23" spans="1:22">
      <c r="A23" s="173">
        <f t="shared" ca="1" si="2"/>
        <v>45937.625</v>
      </c>
      <c r="B23" s="1">
        <f t="shared" ca="1" si="3"/>
        <v>46.832000000000001</v>
      </c>
      <c r="C23" s="31">
        <f t="shared" ca="1" si="4"/>
        <v>-19131.728000000006</v>
      </c>
      <c r="D23" s="32">
        <f t="shared" ca="1" si="5"/>
        <v>25277.777777777781</v>
      </c>
      <c r="E23" s="4">
        <f t="shared" ca="1" si="6"/>
        <v>34.781999999999996</v>
      </c>
      <c r="F23" s="31">
        <f t="shared" ca="1" si="7"/>
        <v>-6331.071999999971</v>
      </c>
      <c r="G23" s="32">
        <f t="shared" ca="1" si="8"/>
        <v>5777.7777777777783</v>
      </c>
      <c r="H23" s="4">
        <f t="shared" ca="1" si="9"/>
        <v>49.777999999999999</v>
      </c>
      <c r="I23" s="31">
        <f t="shared" ca="1" si="10"/>
        <v>15275.000000000016</v>
      </c>
      <c r="J23" s="32">
        <f t="shared" ca="1" si="11"/>
        <v>9027.7777777777792</v>
      </c>
      <c r="K23" s="95">
        <f t="shared" ca="1" si="12"/>
        <v>-18710.022222222215</v>
      </c>
      <c r="L23" s="1"/>
      <c r="M23" s="125">
        <v>45793.625</v>
      </c>
      <c r="N23" s="54">
        <v>44.493000000000002</v>
      </c>
      <c r="O23" s="125">
        <v>45810.625</v>
      </c>
      <c r="P23" s="54">
        <v>32.982999999999997</v>
      </c>
      <c r="Q23" s="125">
        <v>45793.625</v>
      </c>
      <c r="R23" s="54">
        <v>63.191000000000003</v>
      </c>
      <c r="S23" s="172">
        <f t="shared" si="0"/>
        <v>45793.625</v>
      </c>
      <c r="T23" s="172">
        <v>45806.625</v>
      </c>
      <c r="U23" s="172" t="str">
        <f t="shared" si="1"/>
        <v/>
      </c>
      <c r="V23" s="172">
        <v>45952.625</v>
      </c>
    </row>
    <row r="24" spans="1:22">
      <c r="A24" s="173">
        <f t="shared" ca="1" si="2"/>
        <v>45938.625</v>
      </c>
      <c r="B24" s="1">
        <f t="shared" ca="1" si="3"/>
        <v>47.168999999999997</v>
      </c>
      <c r="C24" s="31">
        <f t="shared" ca="1" si="4"/>
        <v>-21896.475999999977</v>
      </c>
      <c r="D24" s="32">
        <f t="shared" ca="1" si="5"/>
        <v>27222.222222222226</v>
      </c>
      <c r="E24" s="4">
        <f t="shared" ca="1" si="6"/>
        <v>35.098999999999997</v>
      </c>
      <c r="F24" s="31">
        <f t="shared" ca="1" si="7"/>
        <v>-8897.5039999999735</v>
      </c>
      <c r="G24" s="32">
        <f t="shared" ca="1" si="8"/>
        <v>6222.2222222222226</v>
      </c>
      <c r="H24" s="4">
        <f t="shared" ca="1" si="9"/>
        <v>49.825000000000003</v>
      </c>
      <c r="I24" s="31">
        <f t="shared" ca="1" si="10"/>
        <v>14687.499999999965</v>
      </c>
      <c r="J24" s="32">
        <f t="shared" ca="1" si="11"/>
        <v>9722.2222222222226</v>
      </c>
      <c r="K24" s="95">
        <f t="shared" ca="1" si="12"/>
        <v>-21759.25777777769</v>
      </c>
      <c r="L24" s="1"/>
      <c r="M24" s="125">
        <v>45796.625</v>
      </c>
      <c r="N24" s="54">
        <v>44.594999999999999</v>
      </c>
      <c r="O24" s="125">
        <v>45811.625</v>
      </c>
      <c r="P24" s="54">
        <v>31.821000000000002</v>
      </c>
      <c r="Q24" s="125">
        <v>45796.625</v>
      </c>
      <c r="R24" s="54">
        <v>63.14</v>
      </c>
      <c r="S24" s="172">
        <f t="shared" si="0"/>
        <v>45796.625</v>
      </c>
      <c r="T24" s="172">
        <v>45810.625</v>
      </c>
      <c r="U24" s="172" t="str">
        <f t="shared" si="1"/>
        <v/>
      </c>
      <c r="V24" s="172">
        <v>45953.625</v>
      </c>
    </row>
    <row r="25" spans="1:22">
      <c r="A25" s="173">
        <f t="shared" ca="1" si="2"/>
        <v>45939.625</v>
      </c>
      <c r="B25" s="1">
        <f t="shared" ca="1" si="3"/>
        <v>46.902000000000001</v>
      </c>
      <c r="C25" s="31">
        <f t="shared" ca="1" si="4"/>
        <v>-19706.008000000013</v>
      </c>
      <c r="D25" s="32">
        <f t="shared" ca="1" si="5"/>
        <v>29166.666666666668</v>
      </c>
      <c r="E25" s="4">
        <f t="shared" ca="1" si="6"/>
        <v>34.442</v>
      </c>
      <c r="F25" s="31">
        <f t="shared" ca="1" si="7"/>
        <v>-3578.4320000000012</v>
      </c>
      <c r="G25" s="32">
        <f t="shared" ca="1" si="8"/>
        <v>6666.6666666666661</v>
      </c>
      <c r="H25" s="4">
        <f t="shared" ca="1" si="9"/>
        <v>50.210999999999999</v>
      </c>
      <c r="I25" s="31">
        <f t="shared" ca="1" si="10"/>
        <v>9862.5000000000182</v>
      </c>
      <c r="J25" s="32">
        <f t="shared" ca="1" si="11"/>
        <v>10416.666666666666</v>
      </c>
      <c r="K25" s="95">
        <f t="shared" ca="1" si="12"/>
        <v>-7730.2733333333636</v>
      </c>
      <c r="L25" s="1"/>
      <c r="M25" s="125">
        <v>45797.625</v>
      </c>
      <c r="N25" s="54">
        <v>44.314999999999998</v>
      </c>
      <c r="O25" s="125">
        <v>45812.625</v>
      </c>
      <c r="P25" s="54">
        <v>31.257000000000001</v>
      </c>
      <c r="Q25" s="125">
        <v>45797.625</v>
      </c>
      <c r="R25" s="54">
        <v>62.087000000000003</v>
      </c>
      <c r="S25" s="172">
        <f t="shared" si="0"/>
        <v>45797.625</v>
      </c>
      <c r="T25" s="172">
        <v>45811.625</v>
      </c>
      <c r="U25" s="172" t="str">
        <f t="shared" si="1"/>
        <v/>
      </c>
      <c r="V25" s="172">
        <v>45954.625</v>
      </c>
    </row>
    <row r="26" spans="1:22">
      <c r="A26" s="173">
        <f t="shared" ca="1" si="2"/>
        <v>45940.625</v>
      </c>
      <c r="B26" s="1">
        <f t="shared" ca="1" si="3"/>
        <v>48.610999999999997</v>
      </c>
      <c r="C26" s="31">
        <f t="shared" ca="1" si="4"/>
        <v>-33726.643999999978</v>
      </c>
      <c r="D26" s="32">
        <f t="shared" ca="1" si="5"/>
        <v>31111.111111111109</v>
      </c>
      <c r="E26" s="4">
        <f t="shared" ca="1" si="6"/>
        <v>34.442</v>
      </c>
      <c r="F26" s="31">
        <f t="shared" ca="1" si="7"/>
        <v>-3578.4320000000012</v>
      </c>
      <c r="G26" s="32">
        <f t="shared" ca="1" si="8"/>
        <v>7111.1111111111113</v>
      </c>
      <c r="H26" s="4">
        <f t="shared" ca="1" si="9"/>
        <v>50.311</v>
      </c>
      <c r="I26" s="31">
        <f t="shared" ca="1" si="10"/>
        <v>8612.5</v>
      </c>
      <c r="J26" s="32">
        <f t="shared" ca="1" si="11"/>
        <v>11111.111111111111</v>
      </c>
      <c r="K26" s="95">
        <f t="shared" ca="1" si="12"/>
        <v>-18806.46488888887</v>
      </c>
      <c r="L26" s="1"/>
      <c r="M26" s="125">
        <v>45798.625</v>
      </c>
      <c r="N26" s="54">
        <v>44.335999999999999</v>
      </c>
      <c r="O26" s="125">
        <v>45817.625</v>
      </c>
      <c r="P26" s="54">
        <v>32.470999999999997</v>
      </c>
      <c r="Q26" s="125">
        <v>45798.625</v>
      </c>
      <c r="R26" s="54">
        <v>62.185000000000002</v>
      </c>
      <c r="S26" s="172">
        <f t="shared" si="0"/>
        <v>45798.625</v>
      </c>
      <c r="T26" s="172">
        <v>45812.625</v>
      </c>
      <c r="U26" s="172" t="str">
        <f t="shared" si="1"/>
        <v/>
      </c>
      <c r="V26" s="172">
        <v>45957.625</v>
      </c>
    </row>
    <row r="27" spans="1:22">
      <c r="A27" s="173">
        <f t="shared" ca="1" si="2"/>
        <v>45943.625</v>
      </c>
      <c r="B27" s="1">
        <f t="shared" ca="1" si="3"/>
        <v>50.231000000000002</v>
      </c>
      <c r="C27" s="31">
        <f t="shared" ca="1" si="4"/>
        <v>-47017.124000000018</v>
      </c>
      <c r="D27" s="32">
        <f t="shared" ca="1" si="5"/>
        <v>36944.444444444445</v>
      </c>
      <c r="E27" s="4">
        <f t="shared" ca="1" si="6"/>
        <v>36.572000000000003</v>
      </c>
      <c r="F27" s="31">
        <f t="shared" ca="1" si="7"/>
        <v>-20822.912000000022</v>
      </c>
      <c r="G27" s="32">
        <f t="shared" ca="1" si="8"/>
        <v>8444.4444444444453</v>
      </c>
      <c r="H27" s="4">
        <f t="shared" ca="1" si="9"/>
        <v>51.667000000000002</v>
      </c>
      <c r="I27" s="31">
        <f t="shared" ca="1" si="10"/>
        <v>-8337.50000000002</v>
      </c>
      <c r="J27" s="32">
        <f t="shared" ca="1" si="11"/>
        <v>13194.444444444445</v>
      </c>
      <c r="K27" s="95">
        <f t="shared" ca="1" si="12"/>
        <v>-27308.091555555577</v>
      </c>
      <c r="L27" s="1"/>
      <c r="M27" s="125">
        <v>45799.625</v>
      </c>
      <c r="N27" s="54">
        <v>45.771999999999998</v>
      </c>
      <c r="O27" s="125">
        <v>45818.625</v>
      </c>
      <c r="P27" s="54">
        <v>31.704999999999998</v>
      </c>
      <c r="Q27" s="125">
        <v>45799.625</v>
      </c>
      <c r="R27" s="54">
        <v>62.945999999999998</v>
      </c>
      <c r="S27" s="172">
        <f t="shared" si="0"/>
        <v>45799.625</v>
      </c>
      <c r="T27" s="172">
        <v>45817.625</v>
      </c>
      <c r="U27" s="172" t="str">
        <f t="shared" si="1"/>
        <v/>
      </c>
      <c r="V27" s="172">
        <v>45958.625</v>
      </c>
    </row>
    <row r="28" spans="1:22">
      <c r="A28" s="173">
        <f t="shared" ca="1" si="2"/>
        <v>45944.625</v>
      </c>
      <c r="B28" s="1">
        <f t="shared" ca="1" si="3"/>
        <v>50.671999999999997</v>
      </c>
      <c r="C28" s="31">
        <f t="shared" ca="1" si="4"/>
        <v>-50635.087999999982</v>
      </c>
      <c r="D28" s="32">
        <f t="shared" ca="1" si="5"/>
        <v>38888.888888888891</v>
      </c>
      <c r="E28" s="4">
        <f t="shared" ca="1" si="6"/>
        <v>37.72</v>
      </c>
      <c r="F28" s="31">
        <f t="shared" ca="1" si="7"/>
        <v>-30117.119999999988</v>
      </c>
      <c r="G28" s="32">
        <f t="shared" ca="1" si="8"/>
        <v>8888.8888888888887</v>
      </c>
      <c r="H28" s="4">
        <f t="shared" ca="1" si="9"/>
        <v>53.13</v>
      </c>
      <c r="I28" s="31">
        <f t="shared" ca="1" si="10"/>
        <v>-26625.000000000033</v>
      </c>
      <c r="J28" s="32">
        <f t="shared" ca="1" si="11"/>
        <v>13888.888888888889</v>
      </c>
      <c r="K28" s="95">
        <f t="shared" ca="1" si="12"/>
        <v>-20238.319111111043</v>
      </c>
      <c r="L28" s="1"/>
      <c r="M28" s="125">
        <v>45800.625</v>
      </c>
      <c r="N28" s="54">
        <v>47.250999999999998</v>
      </c>
      <c r="O28" s="125">
        <v>45819.625</v>
      </c>
      <c r="P28" s="54">
        <v>31.355</v>
      </c>
      <c r="Q28" s="125">
        <v>45800.625</v>
      </c>
      <c r="R28" s="54">
        <v>64.626999999999995</v>
      </c>
      <c r="S28" s="172" t="str">
        <f t="shared" si="0"/>
        <v/>
      </c>
      <c r="T28" s="172">
        <v>45818.625</v>
      </c>
      <c r="U28" s="172" t="str">
        <f t="shared" si="1"/>
        <v/>
      </c>
      <c r="V28" s="172">
        <v>45959.625</v>
      </c>
    </row>
    <row r="29" spans="1:22">
      <c r="A29" s="173">
        <f t="shared" ca="1" si="2"/>
        <v>45945.625</v>
      </c>
      <c r="B29" s="1">
        <f t="shared" ca="1" si="3"/>
        <v>47.665999999999997</v>
      </c>
      <c r="C29" s="31">
        <f t="shared" ca="1" si="4"/>
        <v>-25973.863999999976</v>
      </c>
      <c r="D29" s="32">
        <f t="shared" ca="1" si="5"/>
        <v>40833.333333333336</v>
      </c>
      <c r="E29" s="4">
        <f t="shared" ca="1" si="6"/>
        <v>35.18</v>
      </c>
      <c r="F29" s="31">
        <f t="shared" ca="1" si="7"/>
        <v>-9553.279999999997</v>
      </c>
      <c r="G29" s="32">
        <f t="shared" ca="1" si="8"/>
        <v>9333.3333333333321</v>
      </c>
      <c r="H29" s="4">
        <f t="shared" ca="1" si="9"/>
        <v>50.527999999999999</v>
      </c>
      <c r="I29" s="31">
        <f t="shared" ca="1" si="10"/>
        <v>5900.0000000000164</v>
      </c>
      <c r="J29" s="32">
        <f t="shared" ca="1" si="11"/>
        <v>14583.333333333332</v>
      </c>
      <c r="K29" s="95">
        <f t="shared" ca="1" si="12"/>
        <v>-5843.8106666666536</v>
      </c>
      <c r="L29" s="1"/>
      <c r="M29" s="125">
        <v>45803.625</v>
      </c>
      <c r="N29" s="54">
        <v>47.389000000000003</v>
      </c>
      <c r="O29" s="125">
        <v>45824.625</v>
      </c>
      <c r="P29" s="54">
        <v>32.851999999999997</v>
      </c>
      <c r="Q29" s="125">
        <v>45803.625</v>
      </c>
      <c r="R29" s="54">
        <v>64.301000000000002</v>
      </c>
      <c r="S29" s="172" t="str">
        <f t="shared" si="0"/>
        <v/>
      </c>
      <c r="T29" s="172">
        <v>45819.625</v>
      </c>
      <c r="U29" s="172" t="str">
        <f t="shared" si="1"/>
        <v/>
      </c>
      <c r="V29" s="172">
        <v>45960.625</v>
      </c>
    </row>
    <row r="30" spans="1:22">
      <c r="A30" s="173">
        <f t="shared" ca="1" si="2"/>
        <v>45946.625</v>
      </c>
      <c r="B30" s="1">
        <f t="shared" ca="1" si="3"/>
        <v>47.408999999999999</v>
      </c>
      <c r="C30" s="31">
        <f t="shared" ca="1" si="4"/>
        <v>-23865.435999999994</v>
      </c>
      <c r="D30" s="32">
        <f t="shared" ca="1" si="5"/>
        <v>42777.777777777781</v>
      </c>
      <c r="E30" s="4">
        <f t="shared" ca="1" si="6"/>
        <v>35.090000000000003</v>
      </c>
      <c r="F30" s="31">
        <f t="shared" ca="1" si="7"/>
        <v>-8824.6400000000285</v>
      </c>
      <c r="G30" s="32">
        <f t="shared" ca="1" si="8"/>
        <v>9777.7777777777774</v>
      </c>
      <c r="H30" s="4">
        <f t="shared" ca="1" si="9"/>
        <v>50.088999999999999</v>
      </c>
      <c r="I30" s="31">
        <f t="shared" ca="1" si="10"/>
        <v>11387.500000000018</v>
      </c>
      <c r="J30" s="32">
        <f t="shared" ca="1" si="11"/>
        <v>15277.777777777777</v>
      </c>
      <c r="K30" s="95">
        <f t="shared" ca="1" si="12"/>
        <v>-6799.7982222222599</v>
      </c>
      <c r="L30" s="1"/>
      <c r="M30" s="125">
        <v>45804.625</v>
      </c>
      <c r="N30" s="54">
        <v>45.576000000000001</v>
      </c>
      <c r="O30" s="125">
        <v>45825.625</v>
      </c>
      <c r="P30" s="54">
        <v>33.970999999999997</v>
      </c>
      <c r="Q30" s="125">
        <v>45804.625</v>
      </c>
      <c r="R30" s="54">
        <v>62.533000000000001</v>
      </c>
      <c r="S30" s="172">
        <f t="shared" si="0"/>
        <v>45804.625</v>
      </c>
      <c r="T30" s="172">
        <v>45824.625</v>
      </c>
      <c r="U30" s="172" t="str">
        <f t="shared" si="1"/>
        <v/>
      </c>
      <c r="V30" s="172">
        <v>45961.625</v>
      </c>
    </row>
    <row r="31" spans="1:22">
      <c r="A31" s="173">
        <f t="shared" ca="1" si="2"/>
        <v>45947.625</v>
      </c>
      <c r="B31" s="1">
        <f t="shared" ca="1" si="3"/>
        <v>48.587000000000003</v>
      </c>
      <c r="C31" s="31">
        <f t="shared" ca="1" si="4"/>
        <v>-33529.748000000029</v>
      </c>
      <c r="D31" s="32">
        <f t="shared" ca="1" si="5"/>
        <v>44722.222222222226</v>
      </c>
      <c r="E31" s="4">
        <f t="shared" ca="1" si="6"/>
        <v>35.686999999999998</v>
      </c>
      <c r="F31" s="31">
        <f t="shared" ca="1" si="7"/>
        <v>-13657.951999999979</v>
      </c>
      <c r="G31" s="32">
        <f t="shared" ca="1" si="8"/>
        <v>10222.222222222223</v>
      </c>
      <c r="H31" s="4">
        <f t="shared" ca="1" si="9"/>
        <v>51.423000000000002</v>
      </c>
      <c r="I31" s="31">
        <f t="shared" ca="1" si="10"/>
        <v>-5287.5000000000227</v>
      </c>
      <c r="J31" s="32">
        <f t="shared" ca="1" si="11"/>
        <v>15972.222222222223</v>
      </c>
      <c r="K31" s="95">
        <f t="shared" ca="1" si="12"/>
        <v>-2927.9777777777599</v>
      </c>
      <c r="L31" s="1"/>
      <c r="M31" s="125">
        <v>45805.625</v>
      </c>
      <c r="N31" s="54">
        <v>44.938000000000002</v>
      </c>
      <c r="O31" s="125">
        <v>45826.625</v>
      </c>
      <c r="P31" s="54">
        <v>34.889000000000003</v>
      </c>
      <c r="Q31" s="125">
        <v>45805.625</v>
      </c>
      <c r="R31" s="54">
        <v>61.427999999999997</v>
      </c>
      <c r="S31" s="172">
        <f t="shared" si="0"/>
        <v>45805.625</v>
      </c>
      <c r="T31" s="172">
        <v>45825.625</v>
      </c>
      <c r="U31" s="172" t="str">
        <f t="shared" si="1"/>
        <v/>
      </c>
    </row>
    <row r="32" spans="1:22">
      <c r="A32" s="173">
        <f t="shared" ca="1" si="2"/>
        <v>45950.625</v>
      </c>
      <c r="B32" s="1">
        <f t="shared" ca="1" si="3"/>
        <v>47.418999999999997</v>
      </c>
      <c r="C32" s="31">
        <f t="shared" ca="1" si="4"/>
        <v>-23947.475999999977</v>
      </c>
      <c r="D32" s="32">
        <f t="shared" ca="1" si="5"/>
        <v>50555.555555555562</v>
      </c>
      <c r="E32" s="4">
        <f t="shared" ca="1" si="6"/>
        <v>34.273000000000003</v>
      </c>
      <c r="F32" s="31">
        <f t="shared" ca="1" si="7"/>
        <v>-2210.208000000026</v>
      </c>
      <c r="G32" s="32">
        <f t="shared" ca="1" si="8"/>
        <v>11555.555555555557</v>
      </c>
      <c r="H32" s="4">
        <f t="shared" ca="1" si="9"/>
        <v>50.655999999999999</v>
      </c>
      <c r="I32" s="31">
        <f t="shared" ca="1" si="10"/>
        <v>4300.0000000000155</v>
      </c>
      <c r="J32" s="32">
        <f t="shared" ca="1" si="11"/>
        <v>18055.555555555558</v>
      </c>
      <c r="K32" s="95">
        <f t="shared" ca="1" si="12"/>
        <v>13597.871555555543</v>
      </c>
      <c r="L32" s="1"/>
      <c r="M32" s="125">
        <v>45806.625</v>
      </c>
      <c r="N32" s="54">
        <v>44.045000000000002</v>
      </c>
      <c r="O32" s="125">
        <v>45832.625</v>
      </c>
      <c r="P32" s="54">
        <v>33.630000000000003</v>
      </c>
      <c r="Q32" s="125">
        <v>45806.625</v>
      </c>
      <c r="R32" s="54">
        <v>60.792999999999999</v>
      </c>
      <c r="S32" s="172">
        <f t="shared" si="0"/>
        <v>45806.625</v>
      </c>
      <c r="T32" s="172">
        <v>45826.625</v>
      </c>
      <c r="U32" s="172" t="str">
        <f t="shared" si="1"/>
        <v/>
      </c>
    </row>
    <row r="33" spans="1:21">
      <c r="A33" s="173">
        <f t="shared" ca="1" si="2"/>
        <v>45951.625</v>
      </c>
      <c r="B33" s="1">
        <f t="shared" ca="1" si="3"/>
        <v>46.823999999999998</v>
      </c>
      <c r="C33" s="31">
        <f t="shared" ca="1" si="4"/>
        <v>-19066.095999999987</v>
      </c>
      <c r="D33" s="32">
        <f t="shared" ca="1" si="5"/>
        <v>52500.000000000007</v>
      </c>
      <c r="E33" s="4">
        <f t="shared" ca="1" si="6"/>
        <v>34.064</v>
      </c>
      <c r="F33" s="31">
        <f t="shared" ca="1" si="7"/>
        <v>-518.14400000000046</v>
      </c>
      <c r="G33" s="32">
        <f t="shared" ca="1" si="8"/>
        <v>12000</v>
      </c>
      <c r="H33" s="4">
        <f t="shared" ca="1" si="9"/>
        <v>49.837000000000003</v>
      </c>
      <c r="I33" s="31">
        <f t="shared" ca="1" si="10"/>
        <v>14537.499999999958</v>
      </c>
      <c r="J33" s="32">
        <f t="shared" ca="1" si="11"/>
        <v>18750</v>
      </c>
      <c r="K33" s="95">
        <f t="shared" ca="1" si="12"/>
        <v>11628.260000000068</v>
      </c>
      <c r="L33" s="1"/>
      <c r="M33" s="125">
        <v>45807.625</v>
      </c>
      <c r="N33" s="54">
        <v>45.179000000000002</v>
      </c>
      <c r="O33" s="125">
        <v>45833.625</v>
      </c>
      <c r="P33" s="54">
        <v>32.624000000000002</v>
      </c>
      <c r="Q33" s="125">
        <v>45807.625</v>
      </c>
      <c r="R33" s="54">
        <v>59.956000000000003</v>
      </c>
      <c r="S33" s="172" t="str">
        <f t="shared" si="0"/>
        <v/>
      </c>
      <c r="T33" s="172">
        <v>45832.625</v>
      </c>
      <c r="U33" s="172" t="str">
        <f t="shared" si="1"/>
        <v/>
      </c>
    </row>
    <row r="34" spans="1:21">
      <c r="A34" s="173">
        <f t="shared" ca="1" si="2"/>
        <v>45952.625</v>
      </c>
      <c r="B34" s="1">
        <f t="shared" ca="1" si="3"/>
        <v>46.738999999999997</v>
      </c>
      <c r="C34" s="31">
        <f t="shared" ca="1" si="4"/>
        <v>-18368.755999999979</v>
      </c>
      <c r="D34" s="32">
        <f t="shared" ca="1" si="5"/>
        <v>54444.444444444453</v>
      </c>
      <c r="E34" s="4">
        <f t="shared" ca="1" si="6"/>
        <v>33.892000000000003</v>
      </c>
      <c r="F34" s="31">
        <f t="shared" ca="1" si="7"/>
        <v>874.36799999997561</v>
      </c>
      <c r="G34" s="32">
        <f t="shared" ca="1" si="8"/>
        <v>12444.444444444445</v>
      </c>
      <c r="H34" s="4">
        <f t="shared" ca="1" si="9"/>
        <v>50.043999999999997</v>
      </c>
      <c r="I34" s="31">
        <f t="shared" ca="1" si="10"/>
        <v>11950.00000000004</v>
      </c>
      <c r="J34" s="32">
        <f t="shared" ca="1" si="11"/>
        <v>19444.444444444445</v>
      </c>
      <c r="K34" s="95">
        <f t="shared" ca="1" si="12"/>
        <v>18000.05644444441</v>
      </c>
      <c r="L34" s="1"/>
      <c r="M34" s="125">
        <v>45810.625</v>
      </c>
      <c r="N34" s="54">
        <v>44.805999999999997</v>
      </c>
      <c r="O34" s="125">
        <v>45853.625</v>
      </c>
      <c r="P34" s="54">
        <v>31.337</v>
      </c>
      <c r="Q34" s="125">
        <v>45810.625</v>
      </c>
      <c r="R34" s="54">
        <v>60.311999999999998</v>
      </c>
      <c r="S34" s="172">
        <f t="shared" si="0"/>
        <v>45810.625</v>
      </c>
      <c r="T34" s="172">
        <v>45833.625</v>
      </c>
      <c r="U34" s="172" t="str">
        <f t="shared" si="1"/>
        <v/>
      </c>
    </row>
    <row r="35" spans="1:21">
      <c r="A35" s="173">
        <f t="shared" ca="1" si="2"/>
        <v>45953.625</v>
      </c>
      <c r="B35" s="1">
        <f t="shared" ca="1" si="3"/>
        <v>46.947000000000003</v>
      </c>
      <c r="C35" s="31">
        <f t="shared" ca="1" si="4"/>
        <v>-20075.188000000027</v>
      </c>
      <c r="D35" s="32">
        <f t="shared" ca="1" si="5"/>
        <v>56388.888888888898</v>
      </c>
      <c r="E35" s="4">
        <f t="shared" ca="1" si="6"/>
        <v>34.267000000000003</v>
      </c>
      <c r="F35" s="31">
        <f t="shared" ca="1" si="7"/>
        <v>-2161.6320000000246</v>
      </c>
      <c r="G35" s="32">
        <f t="shared" ca="1" si="8"/>
        <v>12888.888888888887</v>
      </c>
      <c r="H35" s="4">
        <f t="shared" ca="1" si="9"/>
        <v>49.984000000000002</v>
      </c>
      <c r="I35" s="31">
        <f t="shared" ca="1" si="10"/>
        <v>12699.999999999978</v>
      </c>
      <c r="J35" s="32">
        <f t="shared" ca="1" si="11"/>
        <v>20138.888888888887</v>
      </c>
      <c r="K35" s="95">
        <f t="shared" ca="1" si="12"/>
        <v>14202.068888888865</v>
      </c>
      <c r="L35" s="1"/>
      <c r="M35" s="125">
        <v>45811.625</v>
      </c>
      <c r="N35" s="54">
        <v>43.595999999999997</v>
      </c>
      <c r="O35" s="125">
        <v>45854.625</v>
      </c>
      <c r="P35" s="54">
        <v>31.843</v>
      </c>
      <c r="Q35" s="125">
        <v>45811.625</v>
      </c>
      <c r="R35" s="54">
        <v>59.81</v>
      </c>
      <c r="S35" s="172">
        <f t="shared" si="0"/>
        <v>45811.625</v>
      </c>
      <c r="T35" s="172">
        <v>45853.625</v>
      </c>
      <c r="U35" s="172" t="str">
        <f t="shared" si="1"/>
        <v/>
      </c>
    </row>
    <row r="36" spans="1:21">
      <c r="A36" s="173">
        <f t="shared" ca="1" si="2"/>
        <v>45954.625</v>
      </c>
      <c r="B36" s="1">
        <f t="shared" ca="1" si="3"/>
        <v>46.313000000000002</v>
      </c>
      <c r="C36" s="31">
        <f t="shared" ca="1" si="4"/>
        <v>-14873.852000000023</v>
      </c>
      <c r="D36" s="32">
        <f t="shared" ca="1" si="5"/>
        <v>58333.333333333336</v>
      </c>
      <c r="E36" s="4">
        <f t="shared" ca="1" si="6"/>
        <v>33.981999999999999</v>
      </c>
      <c r="F36" s="31">
        <f t="shared" ca="1" si="7"/>
        <v>145.72800000000552</v>
      </c>
      <c r="G36" s="32">
        <f t="shared" ca="1" si="8"/>
        <v>13333.333333333332</v>
      </c>
      <c r="H36" s="4">
        <f t="shared" ca="1" si="9"/>
        <v>49.29</v>
      </c>
      <c r="I36" s="31">
        <f t="shared" ca="1" si="10"/>
        <v>21375.000000000011</v>
      </c>
      <c r="J36" s="32">
        <f t="shared" ca="1" si="11"/>
        <v>20833.333333333332</v>
      </c>
      <c r="K36" s="95">
        <f t="shared" ca="1" si="12"/>
        <v>14730.2093333333</v>
      </c>
      <c r="L36" s="1"/>
      <c r="M36" s="125">
        <v>45812.625</v>
      </c>
      <c r="N36" s="54">
        <v>42.764000000000003</v>
      </c>
      <c r="O36" s="125">
        <v>45855.625</v>
      </c>
      <c r="P36" s="54">
        <v>31.506</v>
      </c>
      <c r="Q36" s="125">
        <v>45812.625</v>
      </c>
      <c r="R36" s="54">
        <v>58.168999999999997</v>
      </c>
      <c r="S36" s="172">
        <f t="shared" si="0"/>
        <v>45812.625</v>
      </c>
      <c r="T36" s="172">
        <v>45854.625</v>
      </c>
      <c r="U36" s="172" t="str">
        <f t="shared" si="1"/>
        <v/>
      </c>
    </row>
    <row r="37" spans="1:21">
      <c r="A37" s="173">
        <f t="shared" ca="1" si="2"/>
        <v>45957.625</v>
      </c>
      <c r="B37" s="1">
        <f t="shared" ca="1" si="3"/>
        <v>45.597000000000001</v>
      </c>
      <c r="C37" s="31">
        <f t="shared" ca="1" si="4"/>
        <v>-8999.7880000000114</v>
      </c>
      <c r="D37" s="32">
        <f t="shared" ca="1" si="5"/>
        <v>64166.666666666664</v>
      </c>
      <c r="E37" s="4">
        <f t="shared" ca="1" si="6"/>
        <v>32.850999999999999</v>
      </c>
      <c r="F37" s="31">
        <f t="shared" ca="1" si="7"/>
        <v>9302.3040000000074</v>
      </c>
      <c r="G37" s="32">
        <f t="shared" ca="1" si="8"/>
        <v>14666.666666666668</v>
      </c>
      <c r="H37" s="4">
        <f t="shared" ca="1" si="9"/>
        <v>48.558999999999997</v>
      </c>
      <c r="I37" s="31">
        <f t="shared" ca="1" si="10"/>
        <v>30512.500000000033</v>
      </c>
      <c r="J37" s="32">
        <f t="shared" ca="1" si="11"/>
        <v>22916.666666666668</v>
      </c>
      <c r="K37" s="95">
        <f t="shared" ca="1" si="12"/>
        <v>25706.682666666635</v>
      </c>
      <c r="L37" s="1"/>
      <c r="M37" s="125">
        <v>45813.625</v>
      </c>
      <c r="N37" s="54">
        <v>44.244999999999997</v>
      </c>
      <c r="O37" s="125">
        <v>45859.625</v>
      </c>
      <c r="P37" s="54">
        <v>30.71</v>
      </c>
      <c r="Q37" s="125">
        <v>45813.625</v>
      </c>
      <c r="R37" s="54">
        <v>58.491999999999997</v>
      </c>
      <c r="S37" s="172" t="str">
        <f t="shared" si="0"/>
        <v/>
      </c>
      <c r="T37" s="172">
        <v>45855.625</v>
      </c>
      <c r="U37" s="172" t="str">
        <f t="shared" si="1"/>
        <v/>
      </c>
    </row>
    <row r="38" spans="1:21">
      <c r="A38" s="173">
        <f t="shared" ref="A38:A101" ca="1" si="13">IF(AND(ISBLANK(V27), A37 = $V$1),NOW(),IF(ISBLANK(V27),"",V27))</f>
        <v>45958.625</v>
      </c>
      <c r="B38" s="1">
        <f t="shared" ca="1" si="3"/>
        <v>45.210999999999999</v>
      </c>
      <c r="C38" s="31">
        <f t="shared" ca="1" si="4"/>
        <v>-5833.043999999989</v>
      </c>
      <c r="D38" s="32">
        <f t="shared" ca="1" si="5"/>
        <v>66111.111111111124</v>
      </c>
      <c r="E38" s="4">
        <f t="shared" ca="1" si="6"/>
        <v>32.231999999999999</v>
      </c>
      <c r="F38" s="31">
        <f t="shared" ref="F38:F101" ca="1" si="14">IF(ISERROR(B38-2),"", -1*(E38-$E$14)*10^-4*$C$8*$C$5)</f>
        <v>14313.728000000005</v>
      </c>
      <c r="G38" s="32">
        <f t="shared" ca="1" si="8"/>
        <v>15111.111111111111</v>
      </c>
      <c r="H38" s="4">
        <f t="shared" ca="1" si="9"/>
        <v>47.664999999999999</v>
      </c>
      <c r="I38" s="31">
        <f t="shared" ref="I38:I101" ca="1" si="15">IF(ISERROR(B38-2),"", -1*(H38-$H$14)*10^-4*$D$8*$D$5)</f>
        <v>41687.500000000007</v>
      </c>
      <c r="J38" s="32">
        <f t="shared" ca="1" si="11"/>
        <v>23611.111111111113</v>
      </c>
      <c r="K38" s="95">
        <f t="shared" ref="K38:K101" ca="1" si="16">IF(ISERROR(B38-2),"",C38+D38+F38+G38-I38-J38)</f>
        <v>24404.295111111136</v>
      </c>
      <c r="L38" s="1"/>
      <c r="M38" s="125">
        <v>45814.625</v>
      </c>
      <c r="N38" s="54">
        <v>43.677999999999997</v>
      </c>
      <c r="O38" s="125">
        <v>45866.625</v>
      </c>
      <c r="P38" s="54">
        <v>30.4</v>
      </c>
      <c r="Q38" s="125">
        <v>45814.625</v>
      </c>
      <c r="R38" s="54">
        <v>58.716999999999999</v>
      </c>
      <c r="S38" s="172" t="str">
        <f t="shared" si="0"/>
        <v/>
      </c>
      <c r="T38" s="172">
        <v>45859.625</v>
      </c>
      <c r="U38" s="172" t="str">
        <f t="shared" si="1"/>
        <v/>
      </c>
    </row>
    <row r="39" spans="1:21">
      <c r="A39" s="173">
        <f t="shared" ca="1" si="13"/>
        <v>45959.625</v>
      </c>
      <c r="B39" s="1">
        <f t="shared" ca="1" si="3"/>
        <v>43.238</v>
      </c>
      <c r="C39" s="31">
        <f t="shared" ca="1" si="4"/>
        <v>10353.448000000006</v>
      </c>
      <c r="D39" s="32">
        <f t="shared" ca="1" si="5"/>
        <v>68055.555555555562</v>
      </c>
      <c r="E39" s="4">
        <f t="shared" ca="1" si="6"/>
        <v>32.119</v>
      </c>
      <c r="F39" s="31">
        <f t="shared" ca="1" si="14"/>
        <v>15228.576000000001</v>
      </c>
      <c r="G39" s="32">
        <f t="shared" ca="1" si="8"/>
        <v>15555.555555555557</v>
      </c>
      <c r="H39" s="4">
        <f t="shared" ca="1" si="9"/>
        <v>48.319000000000003</v>
      </c>
      <c r="I39" s="31">
        <f t="shared" ca="1" si="15"/>
        <v>33512.499999999971</v>
      </c>
      <c r="J39" s="32">
        <f t="shared" ca="1" si="11"/>
        <v>24305.555555555558</v>
      </c>
      <c r="K39" s="95">
        <f t="shared" ca="1" si="16"/>
        <v>51375.079555555596</v>
      </c>
      <c r="L39" s="1"/>
      <c r="M39" s="125">
        <v>45817.625</v>
      </c>
      <c r="N39" s="54">
        <v>43.631</v>
      </c>
      <c r="O39" s="125">
        <v>45867.625</v>
      </c>
      <c r="P39" s="54">
        <v>31.736999999999998</v>
      </c>
      <c r="Q39" s="125">
        <v>45817.625</v>
      </c>
      <c r="R39" s="54">
        <v>58.598999999999997</v>
      </c>
      <c r="S39" s="172">
        <f t="shared" si="0"/>
        <v>45817.625</v>
      </c>
      <c r="T39" s="172">
        <v>45866.625</v>
      </c>
      <c r="U39" s="172" t="str">
        <f t="shared" si="1"/>
        <v/>
      </c>
    </row>
    <row r="40" spans="1:21">
      <c r="A40" s="173">
        <f t="shared" ca="1" si="13"/>
        <v>45960.625</v>
      </c>
      <c r="B40" s="1">
        <f t="shared" ca="1" si="3"/>
        <v>44.523000000000003</v>
      </c>
      <c r="C40" s="31">
        <f t="shared" ca="1" si="4"/>
        <v>-188.69200000002658</v>
      </c>
      <c r="D40" s="32">
        <f t="shared" ca="1" si="5"/>
        <v>70000</v>
      </c>
      <c r="E40" s="4">
        <f t="shared" ca="1" si="6"/>
        <v>32.652999999999999</v>
      </c>
      <c r="F40" s="31">
        <f t="shared" ca="1" si="14"/>
        <v>10905.312000000009</v>
      </c>
      <c r="G40" s="32">
        <f t="shared" ca="1" si="8"/>
        <v>16000</v>
      </c>
      <c r="H40" s="4">
        <f t="shared" ca="1" si="9"/>
        <v>48.823999999999998</v>
      </c>
      <c r="I40" s="31">
        <f t="shared" ca="1" si="15"/>
        <v>27200.000000000022</v>
      </c>
      <c r="J40" s="32">
        <f t="shared" ca="1" si="11"/>
        <v>25000</v>
      </c>
      <c r="K40" s="95">
        <f t="shared" ca="1" si="16"/>
        <v>44516.619999999966</v>
      </c>
      <c r="L40" s="1"/>
      <c r="M40" s="125">
        <v>45818.625</v>
      </c>
      <c r="N40" s="54">
        <v>43.345999999999997</v>
      </c>
      <c r="O40" s="125">
        <v>45868.625</v>
      </c>
      <c r="P40" s="54">
        <v>32.436</v>
      </c>
      <c r="Q40" s="125">
        <v>45818.625</v>
      </c>
      <c r="R40" s="54">
        <v>57.927999999999997</v>
      </c>
      <c r="S40" s="172">
        <f t="shared" si="0"/>
        <v>45818.625</v>
      </c>
      <c r="T40" s="172">
        <v>45867.625</v>
      </c>
      <c r="U40" s="172" t="str">
        <f t="shared" si="1"/>
        <v/>
      </c>
    </row>
    <row r="41" spans="1:21">
      <c r="A41" s="173">
        <f t="shared" ca="1" si="13"/>
        <v>45961.625</v>
      </c>
      <c r="B41" s="1">
        <f t="shared" ca="1" si="3"/>
        <v>45.018000000000001</v>
      </c>
      <c r="C41" s="31">
        <f t="shared" ca="1" si="4"/>
        <v>-4249.6720000000059</v>
      </c>
      <c r="D41" s="32">
        <f t="shared" ca="1" si="5"/>
        <v>71944.444444444453</v>
      </c>
      <c r="E41" s="4">
        <f t="shared" ca="1" si="6"/>
        <v>32.923000000000002</v>
      </c>
      <c r="F41" s="31">
        <f t="shared" ca="1" si="14"/>
        <v>8719.3919999999853</v>
      </c>
      <c r="G41" s="32">
        <f t="shared" ca="1" si="8"/>
        <v>16444.444444444445</v>
      </c>
      <c r="H41" s="4">
        <f t="shared" ca="1" si="9"/>
        <v>49.536000000000001</v>
      </c>
      <c r="I41" s="31">
        <f t="shared" ca="1" si="15"/>
        <v>18299.999999999985</v>
      </c>
      <c r="J41" s="32">
        <f t="shared" ca="1" si="11"/>
        <v>25694.444444444445</v>
      </c>
      <c r="K41" s="95">
        <f t="shared" ca="1" si="16"/>
        <v>48864.164444444446</v>
      </c>
      <c r="L41" s="1"/>
      <c r="M41" s="125">
        <v>45819.625</v>
      </c>
      <c r="N41" s="54">
        <v>42.701999999999998</v>
      </c>
      <c r="O41" s="125">
        <v>45869.625</v>
      </c>
      <c r="P41" s="54">
        <v>32.579000000000001</v>
      </c>
      <c r="Q41" s="125">
        <v>45819.625</v>
      </c>
      <c r="R41" s="54">
        <v>57.012</v>
      </c>
      <c r="S41" s="172">
        <f t="shared" si="0"/>
        <v>45819.625</v>
      </c>
      <c r="T41" s="172">
        <v>45868.625</v>
      </c>
      <c r="U41" s="172" t="str">
        <f t="shared" si="1"/>
        <v/>
      </c>
    </row>
    <row r="42" spans="1:21">
      <c r="A42" s="173">
        <f t="shared" ca="1" si="13"/>
        <v>45961.721305902778</v>
      </c>
      <c r="B42" s="1">
        <f t="shared" ca="1" si="3"/>
        <v>44.590519999999998</v>
      </c>
      <c r="C42" s="31">
        <f t="shared" ca="1" si="4"/>
        <v>-742.62607999998318</v>
      </c>
      <c r="D42" s="32">
        <f t="shared" ca="1" si="5"/>
        <v>73888.888888888891</v>
      </c>
      <c r="E42" s="4">
        <f t="shared" ca="1" si="6"/>
        <v>32.613300000000002</v>
      </c>
      <c r="F42" s="31">
        <f t="shared" ca="1" si="14"/>
        <v>11226.723199999979</v>
      </c>
      <c r="G42" s="32">
        <f t="shared" ca="1" si="8"/>
        <v>16888.888888888891</v>
      </c>
      <c r="H42" s="4">
        <f t="shared" ca="1" si="9"/>
        <v>50.109540000000003</v>
      </c>
      <c r="I42" s="31">
        <f t="shared" ca="1" si="15"/>
        <v>11130.749999999967</v>
      </c>
      <c r="J42" s="32">
        <f t="shared" ca="1" si="11"/>
        <v>26388.888888888891</v>
      </c>
      <c r="K42" s="95">
        <f t="shared" ca="1" si="16"/>
        <v>63742.236008888911</v>
      </c>
      <c r="L42" s="1"/>
      <c r="M42" s="125">
        <v>45820.625</v>
      </c>
      <c r="N42" s="54">
        <v>44.231999999999999</v>
      </c>
      <c r="O42" s="125">
        <v>45873.625</v>
      </c>
      <c r="P42" s="54">
        <v>33.722000000000001</v>
      </c>
      <c r="Q42" s="125">
        <v>45820.625</v>
      </c>
      <c r="R42" s="54">
        <v>57.642000000000003</v>
      </c>
      <c r="S42" s="172" t="str">
        <f t="shared" si="0"/>
        <v/>
      </c>
      <c r="T42" s="172">
        <v>45869.625</v>
      </c>
      <c r="U42" s="172" t="str">
        <f t="shared" si="1"/>
        <v/>
      </c>
    </row>
    <row r="43" spans="1:21">
      <c r="A43" s="173" t="str">
        <f t="shared" ref="A43:A106" ca="1" si="17">IF(AND(ISBLANK(V32), A42 = $V$1),NOW(),IF(ISBLANK(V32),"",V32))</f>
        <v/>
      </c>
      <c r="B43" s="1" t="str">
        <f t="shared" ref="B43:B106" ca="1" si="18">IF(COUNTIF(O:O,A43)=1,VLOOKUP(A43,M:N,2), IF(COUNTIF(O:O,A43)=0,$B$10,""))</f>
        <v/>
      </c>
      <c r="C43" s="31" t="str">
        <f t="shared" ref="C43:C106" ca="1" si="19">IF(ISERROR(B43-2),"", -1*(B43-$B$14)*10^-4*$B$8*$B$5)</f>
        <v/>
      </c>
      <c r="D43" s="32" t="str">
        <f t="shared" ca="1" si="5"/>
        <v/>
      </c>
      <c r="E43" s="4" t="str">
        <f t="shared" ref="E43:E106" ca="1" si="20">IF(COUNTIF(O:O,A43)=1,VLOOKUP(A43,O:P,2), IF(COUNTIF(O:O,A43)=0,$C$10,""))</f>
        <v/>
      </c>
      <c r="F43" s="31" t="str">
        <f t="shared" ref="F43:F106" ca="1" si="21">IF(ISERROR(B43-2),"", -1*(E43-$E$14)*10^-4*$C$8*$C$5)</f>
        <v/>
      </c>
      <c r="G43" s="32" t="str">
        <f t="shared" ca="1" si="8"/>
        <v/>
      </c>
      <c r="H43" s="4" t="str">
        <f t="shared" ref="H43:H106" ca="1" si="22">IF(COUNTIF(O:O,A43)=1,VLOOKUP(A43,Q:R,2), IF(COUNTIF(O:O,A43)=0,$D$10,""))</f>
        <v/>
      </c>
      <c r="I43" s="31" t="str">
        <f t="shared" ref="I43:I106" ca="1" si="23">IF(ISERROR(B43-2),"", -1*(H43-$H$14)*10^-4*$D$8*$D$5)</f>
        <v/>
      </c>
      <c r="J43" s="32" t="str">
        <f t="shared" ca="1" si="11"/>
        <v/>
      </c>
      <c r="K43" s="95" t="str">
        <f t="shared" ref="K43:K106" ca="1" si="24">IF(ISERROR(B43-2),"",C43+D43+F43+G43-I43-J43)</f>
        <v/>
      </c>
      <c r="L43" s="1"/>
      <c r="M43" s="125">
        <v>45821.625</v>
      </c>
      <c r="N43" s="54">
        <v>45.863999999999997</v>
      </c>
      <c r="O43" s="125">
        <v>45874.625</v>
      </c>
      <c r="P43" s="54">
        <v>33.027000000000001</v>
      </c>
      <c r="Q43" s="125">
        <v>45821.625</v>
      </c>
      <c r="R43" s="54">
        <v>58.883000000000003</v>
      </c>
      <c r="S43" s="172" t="str">
        <f t="shared" si="0"/>
        <v/>
      </c>
      <c r="T43" s="172">
        <v>45873.625</v>
      </c>
      <c r="U43" s="172" t="str">
        <f t="shared" si="1"/>
        <v/>
      </c>
    </row>
    <row r="44" spans="1:21">
      <c r="A44" s="173" t="str">
        <f t="shared" ca="1" si="17"/>
        <v/>
      </c>
      <c r="B44" s="1" t="str">
        <f t="shared" ca="1" si="18"/>
        <v/>
      </c>
      <c r="C44" s="31" t="str">
        <f t="shared" ca="1" si="19"/>
        <v/>
      </c>
      <c r="D44" s="32" t="str">
        <f t="shared" ca="1" si="5"/>
        <v/>
      </c>
      <c r="E44" s="4" t="str">
        <f t="shared" ca="1" si="20"/>
        <v/>
      </c>
      <c r="F44" s="31" t="str">
        <f t="shared" ca="1" si="21"/>
        <v/>
      </c>
      <c r="G44" s="32" t="str">
        <f t="shared" ca="1" si="8"/>
        <v/>
      </c>
      <c r="H44" s="4" t="str">
        <f t="shared" ca="1" si="22"/>
        <v/>
      </c>
      <c r="I44" s="31" t="str">
        <f t="shared" ca="1" si="23"/>
        <v/>
      </c>
      <c r="J44" s="32" t="str">
        <f t="shared" ca="1" si="11"/>
        <v/>
      </c>
      <c r="K44" s="95" t="str">
        <f t="shared" ca="1" si="24"/>
        <v/>
      </c>
      <c r="L44" s="1"/>
      <c r="M44" s="125">
        <v>45824.625</v>
      </c>
      <c r="N44" s="54">
        <v>44.610999999999997</v>
      </c>
      <c r="O44" s="125">
        <v>45875.625</v>
      </c>
      <c r="P44" s="54">
        <v>33.046999999999997</v>
      </c>
      <c r="Q44" s="125">
        <v>45824.625</v>
      </c>
      <c r="R44" s="54">
        <v>58.064</v>
      </c>
      <c r="S44" s="172">
        <f t="shared" si="0"/>
        <v>45824.625</v>
      </c>
      <c r="T44" s="172">
        <v>45874.625</v>
      </c>
      <c r="U44" s="172" t="str">
        <f t="shared" si="1"/>
        <v/>
      </c>
    </row>
    <row r="45" spans="1:21">
      <c r="A45" s="173" t="str">
        <f t="shared" ca="1" si="17"/>
        <v/>
      </c>
      <c r="B45" s="1" t="str">
        <f t="shared" ca="1" si="18"/>
        <v/>
      </c>
      <c r="C45" s="31" t="str">
        <f t="shared" ca="1" si="19"/>
        <v/>
      </c>
      <c r="D45" s="32" t="str">
        <f t="shared" ca="1" si="5"/>
        <v/>
      </c>
      <c r="E45" s="4" t="str">
        <f t="shared" ca="1" si="20"/>
        <v/>
      </c>
      <c r="F45" s="31" t="str">
        <f t="shared" ca="1" si="21"/>
        <v/>
      </c>
      <c r="G45" s="32" t="str">
        <f t="shared" ca="1" si="8"/>
        <v/>
      </c>
      <c r="H45" s="4" t="str">
        <f t="shared" ca="1" si="22"/>
        <v/>
      </c>
      <c r="I45" s="31" t="str">
        <f t="shared" ca="1" si="23"/>
        <v/>
      </c>
      <c r="J45" s="32" t="str">
        <f t="shared" ca="1" si="11"/>
        <v/>
      </c>
      <c r="K45" s="95" t="str">
        <f t="shared" ca="1" si="24"/>
        <v/>
      </c>
      <c r="L45" s="1"/>
      <c r="M45" s="125">
        <v>45825.625</v>
      </c>
      <c r="N45" s="54">
        <v>45.368000000000002</v>
      </c>
      <c r="O45" s="125">
        <v>45888.625</v>
      </c>
      <c r="P45" s="54">
        <v>32.750999999999998</v>
      </c>
      <c r="Q45" s="125">
        <v>45825.625</v>
      </c>
      <c r="R45" s="54">
        <v>57.911999999999999</v>
      </c>
      <c r="S45" s="172">
        <f t="shared" si="0"/>
        <v>45825.625</v>
      </c>
      <c r="T45" s="172">
        <v>45875.625</v>
      </c>
      <c r="U45" s="172" t="str">
        <f t="shared" si="1"/>
        <v/>
      </c>
    </row>
    <row r="46" spans="1:21">
      <c r="A46" s="173" t="str">
        <f t="shared" ca="1" si="17"/>
        <v/>
      </c>
      <c r="B46" s="1" t="str">
        <f t="shared" ca="1" si="18"/>
        <v/>
      </c>
      <c r="C46" s="31" t="str">
        <f t="shared" ca="1" si="19"/>
        <v/>
      </c>
      <c r="D46" s="32" t="str">
        <f t="shared" ca="1" si="5"/>
        <v/>
      </c>
      <c r="E46" s="4" t="str">
        <f t="shared" ca="1" si="20"/>
        <v/>
      </c>
      <c r="F46" s="31" t="str">
        <f t="shared" ca="1" si="21"/>
        <v/>
      </c>
      <c r="G46" s="32" t="str">
        <f t="shared" ca="1" si="8"/>
        <v/>
      </c>
      <c r="H46" s="4" t="str">
        <f t="shared" ca="1" si="22"/>
        <v/>
      </c>
      <c r="I46" s="31" t="str">
        <f t="shared" ca="1" si="23"/>
        <v/>
      </c>
      <c r="J46" s="32" t="str">
        <f t="shared" ca="1" si="11"/>
        <v/>
      </c>
      <c r="K46" s="95" t="str">
        <f t="shared" ca="1" si="24"/>
        <v/>
      </c>
      <c r="L46" s="1"/>
      <c r="M46" s="125">
        <v>45826.625</v>
      </c>
      <c r="N46" s="54">
        <v>46.523000000000003</v>
      </c>
      <c r="O46" s="125">
        <v>45889.625</v>
      </c>
      <c r="P46" s="54">
        <v>32.89</v>
      </c>
      <c r="Q46" s="125">
        <v>45826.625</v>
      </c>
      <c r="R46" s="54">
        <v>57.851999999999997</v>
      </c>
      <c r="S46" s="172">
        <f t="shared" si="0"/>
        <v>45826.625</v>
      </c>
      <c r="T46" s="172">
        <v>45888.625</v>
      </c>
      <c r="U46" s="172" t="str">
        <f t="shared" si="1"/>
        <v/>
      </c>
    </row>
    <row r="47" spans="1:21">
      <c r="A47" s="173" t="str">
        <f t="shared" ca="1" si="17"/>
        <v/>
      </c>
      <c r="B47" s="1" t="str">
        <f t="shared" ca="1" si="18"/>
        <v/>
      </c>
      <c r="C47" s="31" t="str">
        <f t="shared" ca="1" si="19"/>
        <v/>
      </c>
      <c r="D47" s="32" t="str">
        <f t="shared" ca="1" si="5"/>
        <v/>
      </c>
      <c r="E47" s="4" t="str">
        <f t="shared" ca="1" si="20"/>
        <v/>
      </c>
      <c r="F47" s="31" t="str">
        <f t="shared" ca="1" si="21"/>
        <v/>
      </c>
      <c r="G47" s="32" t="str">
        <f t="shared" ca="1" si="8"/>
        <v/>
      </c>
      <c r="H47" s="4" t="str">
        <f t="shared" ca="1" si="22"/>
        <v/>
      </c>
      <c r="I47" s="31" t="str">
        <f t="shared" ca="1" si="23"/>
        <v/>
      </c>
      <c r="J47" s="32" t="str">
        <f t="shared" ca="1" si="11"/>
        <v/>
      </c>
      <c r="K47" s="95" t="str">
        <f t="shared" ca="1" si="24"/>
        <v/>
      </c>
      <c r="L47" s="1"/>
      <c r="M47" s="125">
        <v>45827.625</v>
      </c>
      <c r="N47" s="54">
        <v>48.179000000000002</v>
      </c>
      <c r="O47" s="125">
        <v>45890.625</v>
      </c>
      <c r="P47" s="54">
        <v>32.731000000000002</v>
      </c>
      <c r="Q47" s="125">
        <v>45827.625</v>
      </c>
      <c r="R47" s="54">
        <v>59.573</v>
      </c>
      <c r="S47" s="172" t="str">
        <f t="shared" si="0"/>
        <v/>
      </c>
      <c r="T47" s="172">
        <v>45889.625</v>
      </c>
      <c r="U47" s="172" t="str">
        <f t="shared" si="1"/>
        <v/>
      </c>
    </row>
    <row r="48" spans="1:21">
      <c r="A48" s="173" t="str">
        <f t="shared" ca="1" si="17"/>
        <v/>
      </c>
      <c r="B48" s="1" t="str">
        <f t="shared" ca="1" si="18"/>
        <v/>
      </c>
      <c r="C48" s="31" t="str">
        <f t="shared" ca="1" si="19"/>
        <v/>
      </c>
      <c r="D48" s="32" t="str">
        <f t="shared" ca="1" si="5"/>
        <v/>
      </c>
      <c r="E48" s="4" t="str">
        <f t="shared" ca="1" si="20"/>
        <v/>
      </c>
      <c r="F48" s="31" t="str">
        <f t="shared" ca="1" si="21"/>
        <v/>
      </c>
      <c r="G48" s="32" t="str">
        <f t="shared" ca="1" si="8"/>
        <v/>
      </c>
      <c r="H48" s="4" t="str">
        <f t="shared" ca="1" si="22"/>
        <v/>
      </c>
      <c r="I48" s="31" t="str">
        <f t="shared" ca="1" si="23"/>
        <v/>
      </c>
      <c r="J48" s="32" t="str">
        <f t="shared" ca="1" si="11"/>
        <v/>
      </c>
      <c r="K48" s="95" t="str">
        <f t="shared" ca="1" si="24"/>
        <v/>
      </c>
      <c r="L48" s="1"/>
      <c r="M48" s="125">
        <v>45828.625</v>
      </c>
      <c r="N48" s="54">
        <v>47.363</v>
      </c>
      <c r="O48" s="125">
        <v>45891.625</v>
      </c>
      <c r="P48" s="54">
        <v>33.159999999999997</v>
      </c>
      <c r="Q48" s="125">
        <v>45828.625</v>
      </c>
      <c r="R48" s="54">
        <v>58.72</v>
      </c>
      <c r="S48" s="172" t="str">
        <f t="shared" si="0"/>
        <v/>
      </c>
      <c r="T48" s="172">
        <v>45890.625</v>
      </c>
      <c r="U48" s="172" t="str">
        <f t="shared" si="1"/>
        <v/>
      </c>
    </row>
    <row r="49" spans="1:21">
      <c r="A49" s="173" t="str">
        <f t="shared" ca="1" si="17"/>
        <v/>
      </c>
      <c r="B49" s="1" t="str">
        <f t="shared" ca="1" si="18"/>
        <v/>
      </c>
      <c r="C49" s="31" t="str">
        <f t="shared" ca="1" si="19"/>
        <v/>
      </c>
      <c r="D49" s="32" t="str">
        <f t="shared" ca="1" si="5"/>
        <v/>
      </c>
      <c r="E49" s="4" t="str">
        <f t="shared" ca="1" si="20"/>
        <v/>
      </c>
      <c r="F49" s="31" t="str">
        <f t="shared" ca="1" si="21"/>
        <v/>
      </c>
      <c r="G49" s="32" t="str">
        <f t="shared" ca="1" si="8"/>
        <v/>
      </c>
      <c r="H49" s="4" t="str">
        <f t="shared" ca="1" si="22"/>
        <v/>
      </c>
      <c r="I49" s="31" t="str">
        <f t="shared" ca="1" si="23"/>
        <v/>
      </c>
      <c r="J49" s="32" t="str">
        <f t="shared" ca="1" si="11"/>
        <v/>
      </c>
      <c r="K49" s="95" t="str">
        <f t="shared" ca="1" si="24"/>
        <v/>
      </c>
      <c r="L49" s="1"/>
      <c r="M49" s="125">
        <v>45831.625</v>
      </c>
      <c r="N49" s="54">
        <v>46.848999999999997</v>
      </c>
      <c r="O49" s="125">
        <v>45895.625</v>
      </c>
      <c r="P49" s="54">
        <v>33.363</v>
      </c>
      <c r="Q49" s="125">
        <v>45831.625</v>
      </c>
      <c r="R49" s="54">
        <v>58.292999999999999</v>
      </c>
      <c r="S49" s="172" t="str">
        <f t="shared" si="0"/>
        <v/>
      </c>
      <c r="T49" s="172">
        <v>45891.625</v>
      </c>
      <c r="U49" s="172" t="str">
        <f t="shared" si="1"/>
        <v/>
      </c>
    </row>
    <row r="50" spans="1:21">
      <c r="A50" s="173" t="str">
        <f t="shared" ca="1" si="17"/>
        <v/>
      </c>
      <c r="B50" s="1" t="str">
        <f t="shared" ca="1" si="18"/>
        <v/>
      </c>
      <c r="C50" s="31" t="str">
        <f t="shared" ca="1" si="19"/>
        <v/>
      </c>
      <c r="D50" s="32" t="str">
        <f t="shared" ca="1" si="5"/>
        <v/>
      </c>
      <c r="E50" s="4" t="str">
        <f t="shared" ca="1" si="20"/>
        <v/>
      </c>
      <c r="F50" s="31" t="str">
        <f t="shared" ca="1" si="21"/>
        <v/>
      </c>
      <c r="G50" s="32" t="str">
        <f t="shared" ca="1" si="8"/>
        <v/>
      </c>
      <c r="H50" s="4" t="str">
        <f t="shared" ca="1" si="22"/>
        <v/>
      </c>
      <c r="I50" s="31" t="str">
        <f t="shared" ca="1" si="23"/>
        <v/>
      </c>
      <c r="J50" s="32" t="str">
        <f t="shared" ca="1" si="11"/>
        <v/>
      </c>
      <c r="K50" s="95" t="str">
        <f t="shared" ca="1" si="24"/>
        <v/>
      </c>
      <c r="L50" s="1"/>
      <c r="M50" s="125">
        <v>45832.625</v>
      </c>
      <c r="N50" s="54">
        <v>44.784999999999997</v>
      </c>
      <c r="O50" s="125">
        <v>45896.625</v>
      </c>
      <c r="P50" s="54">
        <v>33.249000000000002</v>
      </c>
      <c r="Q50" s="125">
        <v>45832.625</v>
      </c>
      <c r="R50" s="54">
        <v>56.517000000000003</v>
      </c>
      <c r="S50" s="172">
        <f t="shared" si="0"/>
        <v>45832.625</v>
      </c>
      <c r="T50" s="172">
        <v>45895.625</v>
      </c>
      <c r="U50" s="172" t="str">
        <f t="shared" si="1"/>
        <v/>
      </c>
    </row>
    <row r="51" spans="1:21">
      <c r="A51" s="173" t="str">
        <f t="shared" ca="1" si="17"/>
        <v/>
      </c>
      <c r="B51" s="1" t="str">
        <f t="shared" ca="1" si="18"/>
        <v/>
      </c>
      <c r="C51" s="31" t="str">
        <f t="shared" ca="1" si="19"/>
        <v/>
      </c>
      <c r="D51" s="32" t="str">
        <f t="shared" ca="1" si="5"/>
        <v/>
      </c>
      <c r="E51" s="4" t="str">
        <f t="shared" ca="1" si="20"/>
        <v/>
      </c>
      <c r="F51" s="31" t="str">
        <f t="shared" ca="1" si="21"/>
        <v/>
      </c>
      <c r="G51" s="32" t="str">
        <f t="shared" ca="1" si="8"/>
        <v/>
      </c>
      <c r="H51" s="4" t="str">
        <f t="shared" ca="1" si="22"/>
        <v/>
      </c>
      <c r="I51" s="31" t="str">
        <f t="shared" ca="1" si="23"/>
        <v/>
      </c>
      <c r="J51" s="32" t="str">
        <f t="shared" ca="1" si="11"/>
        <v/>
      </c>
      <c r="K51" s="95" t="str">
        <f t="shared" ca="1" si="24"/>
        <v/>
      </c>
      <c r="L51" s="1"/>
      <c r="M51" s="125">
        <v>45833.625</v>
      </c>
      <c r="N51" s="54">
        <v>44.518999999999998</v>
      </c>
      <c r="O51" s="125">
        <v>45897.625</v>
      </c>
      <c r="P51" s="54">
        <v>33.628</v>
      </c>
      <c r="Q51" s="125">
        <v>45833.625</v>
      </c>
      <c r="R51" s="54">
        <v>56.24</v>
      </c>
      <c r="S51" s="172">
        <f t="shared" si="0"/>
        <v>45833.625</v>
      </c>
      <c r="T51" s="172">
        <v>45896.625</v>
      </c>
      <c r="U51" s="172" t="str">
        <f t="shared" si="1"/>
        <v/>
      </c>
    </row>
    <row r="52" spans="1:21">
      <c r="A52" s="173" t="str">
        <f t="shared" ca="1" si="17"/>
        <v/>
      </c>
      <c r="B52" s="1" t="str">
        <f t="shared" ca="1" si="18"/>
        <v/>
      </c>
      <c r="C52" s="31" t="str">
        <f t="shared" ca="1" si="19"/>
        <v/>
      </c>
      <c r="D52" s="32" t="str">
        <f t="shared" ca="1" si="5"/>
        <v/>
      </c>
      <c r="E52" s="4" t="str">
        <f t="shared" ca="1" si="20"/>
        <v/>
      </c>
      <c r="F52" s="31" t="str">
        <f t="shared" ca="1" si="21"/>
        <v/>
      </c>
      <c r="G52" s="32" t="str">
        <f t="shared" ca="1" si="8"/>
        <v/>
      </c>
      <c r="H52" s="4" t="str">
        <f t="shared" ca="1" si="22"/>
        <v/>
      </c>
      <c r="I52" s="31" t="str">
        <f t="shared" ca="1" si="23"/>
        <v/>
      </c>
      <c r="J52" s="32" t="str">
        <f t="shared" ca="1" si="11"/>
        <v/>
      </c>
      <c r="K52" s="95" t="str">
        <f t="shared" ca="1" si="24"/>
        <v/>
      </c>
      <c r="L52" s="1"/>
      <c r="M52" s="125">
        <v>45834.625</v>
      </c>
      <c r="N52" s="54">
        <v>44.546999999999997</v>
      </c>
      <c r="O52" s="125">
        <v>45901.625</v>
      </c>
      <c r="P52" s="54">
        <v>34.606000000000002</v>
      </c>
      <c r="Q52" s="125">
        <v>45834.625</v>
      </c>
      <c r="R52" s="54">
        <v>56.137</v>
      </c>
      <c r="S52" s="172" t="str">
        <f t="shared" si="0"/>
        <v/>
      </c>
      <c r="T52" s="172">
        <v>45897.625</v>
      </c>
      <c r="U52" s="172" t="str">
        <f t="shared" si="1"/>
        <v/>
      </c>
    </row>
    <row r="53" spans="1:21">
      <c r="A53" s="173" t="str">
        <f t="shared" ca="1" si="17"/>
        <v/>
      </c>
      <c r="B53" s="1" t="str">
        <f t="shared" ca="1" si="18"/>
        <v/>
      </c>
      <c r="C53" s="31" t="str">
        <f t="shared" ca="1" si="19"/>
        <v/>
      </c>
      <c r="D53" s="32" t="str">
        <f t="shared" ca="1" si="5"/>
        <v/>
      </c>
      <c r="E53" s="4" t="str">
        <f t="shared" ca="1" si="20"/>
        <v/>
      </c>
      <c r="F53" s="31" t="str">
        <f t="shared" ca="1" si="21"/>
        <v/>
      </c>
      <c r="G53" s="32" t="str">
        <f t="shared" ca="1" si="8"/>
        <v/>
      </c>
      <c r="H53" s="4" t="str">
        <f t="shared" ca="1" si="22"/>
        <v/>
      </c>
      <c r="I53" s="31" t="str">
        <f t="shared" ca="1" si="23"/>
        <v/>
      </c>
      <c r="J53" s="32" t="str">
        <f t="shared" ca="1" si="11"/>
        <v/>
      </c>
      <c r="K53" s="95" t="str">
        <f t="shared" ca="1" si="24"/>
        <v/>
      </c>
      <c r="L53" s="1"/>
      <c r="M53" s="125">
        <v>45835.625</v>
      </c>
      <c r="N53" s="54">
        <v>43.511000000000003</v>
      </c>
      <c r="O53" s="125">
        <v>45902.625</v>
      </c>
      <c r="P53" s="54">
        <v>35.195</v>
      </c>
      <c r="Q53" s="125">
        <v>45835.625</v>
      </c>
      <c r="R53" s="54">
        <v>55.307000000000002</v>
      </c>
      <c r="S53" s="172" t="str">
        <f t="shared" si="0"/>
        <v/>
      </c>
      <c r="T53" s="172">
        <v>45901.625</v>
      </c>
      <c r="U53" s="172" t="str">
        <f t="shared" si="1"/>
        <v/>
      </c>
    </row>
    <row r="54" spans="1:21">
      <c r="A54" s="173" t="str">
        <f t="shared" ca="1" si="17"/>
        <v/>
      </c>
      <c r="B54" s="1" t="str">
        <f t="shared" ca="1" si="18"/>
        <v/>
      </c>
      <c r="C54" s="31" t="str">
        <f t="shared" ca="1" si="19"/>
        <v/>
      </c>
      <c r="D54" s="32" t="str">
        <f t="shared" ca="1" si="5"/>
        <v/>
      </c>
      <c r="E54" s="4" t="str">
        <f t="shared" ca="1" si="20"/>
        <v/>
      </c>
      <c r="F54" s="31" t="str">
        <f t="shared" ca="1" si="21"/>
        <v/>
      </c>
      <c r="G54" s="32" t="str">
        <f t="shared" ca="1" si="8"/>
        <v/>
      </c>
      <c r="H54" s="4" t="str">
        <f t="shared" ca="1" si="22"/>
        <v/>
      </c>
      <c r="I54" s="31" t="str">
        <f t="shared" ca="1" si="23"/>
        <v/>
      </c>
      <c r="J54" s="32" t="str">
        <f t="shared" ca="1" si="11"/>
        <v/>
      </c>
      <c r="K54" s="95" t="str">
        <f t="shared" ca="1" si="24"/>
        <v/>
      </c>
      <c r="L54" s="1"/>
      <c r="M54" s="125">
        <v>45838.625</v>
      </c>
      <c r="N54" s="54">
        <v>43.36</v>
      </c>
      <c r="O54" s="125">
        <v>45903.625</v>
      </c>
      <c r="P54" s="54">
        <v>35.161000000000001</v>
      </c>
      <c r="Q54" s="125">
        <v>45838.625</v>
      </c>
      <c r="R54" s="54">
        <v>55.210999999999999</v>
      </c>
      <c r="S54" s="172" t="str">
        <f t="shared" si="0"/>
        <v/>
      </c>
      <c r="T54" s="172">
        <v>45902.625</v>
      </c>
      <c r="U54" s="172" t="str">
        <f t="shared" si="1"/>
        <v/>
      </c>
    </row>
    <row r="55" spans="1:21">
      <c r="A55" s="173" t="str">
        <f t="shared" ca="1" si="17"/>
        <v/>
      </c>
      <c r="B55" s="1" t="str">
        <f t="shared" ca="1" si="18"/>
        <v/>
      </c>
      <c r="C55" s="31" t="str">
        <f t="shared" ca="1" si="19"/>
        <v/>
      </c>
      <c r="D55" s="32" t="str">
        <f t="shared" ca="1" si="5"/>
        <v/>
      </c>
      <c r="E55" s="4" t="str">
        <f t="shared" ca="1" si="20"/>
        <v/>
      </c>
      <c r="F55" s="31" t="str">
        <f t="shared" ca="1" si="21"/>
        <v/>
      </c>
      <c r="G55" s="32" t="str">
        <f t="shared" ca="1" si="8"/>
        <v/>
      </c>
      <c r="H55" s="4" t="str">
        <f t="shared" ca="1" si="22"/>
        <v/>
      </c>
      <c r="I55" s="31" t="str">
        <f t="shared" ca="1" si="23"/>
        <v/>
      </c>
      <c r="J55" s="32" t="str">
        <f t="shared" ca="1" si="11"/>
        <v/>
      </c>
      <c r="K55" s="95" t="str">
        <f t="shared" ca="1" si="24"/>
        <v/>
      </c>
      <c r="L55" s="1"/>
      <c r="M55" s="125">
        <v>45839.625</v>
      </c>
      <c r="N55" s="54">
        <v>42.436</v>
      </c>
      <c r="O55" s="125">
        <v>45904.625</v>
      </c>
      <c r="P55" s="54">
        <v>34.134999999999998</v>
      </c>
      <c r="Q55" s="125">
        <v>45839.625</v>
      </c>
      <c r="R55" s="54">
        <v>54.709000000000003</v>
      </c>
      <c r="S55" s="172" t="str">
        <f t="shared" si="0"/>
        <v/>
      </c>
      <c r="T55" s="172">
        <v>45903.625</v>
      </c>
      <c r="U55" s="172" t="str">
        <f t="shared" si="1"/>
        <v/>
      </c>
    </row>
    <row r="56" spans="1:21">
      <c r="A56" s="173" t="str">
        <f t="shared" ca="1" si="17"/>
        <v/>
      </c>
      <c r="B56" s="1" t="str">
        <f t="shared" ca="1" si="18"/>
        <v/>
      </c>
      <c r="C56" s="31" t="str">
        <f t="shared" ca="1" si="19"/>
        <v/>
      </c>
      <c r="D56" s="32" t="str">
        <f t="shared" ca="1" si="5"/>
        <v/>
      </c>
      <c r="E56" s="4" t="str">
        <f t="shared" ca="1" si="20"/>
        <v/>
      </c>
      <c r="F56" s="31" t="str">
        <f t="shared" ca="1" si="21"/>
        <v/>
      </c>
      <c r="G56" s="32" t="str">
        <f t="shared" ca="1" si="8"/>
        <v/>
      </c>
      <c r="H56" s="4" t="str">
        <f t="shared" ca="1" si="22"/>
        <v/>
      </c>
      <c r="I56" s="31" t="str">
        <f t="shared" ca="1" si="23"/>
        <v/>
      </c>
      <c r="J56" s="32" t="str">
        <f t="shared" ca="1" si="11"/>
        <v/>
      </c>
      <c r="K56" s="95" t="str">
        <f t="shared" ca="1" si="24"/>
        <v/>
      </c>
      <c r="M56" s="125">
        <v>45840.625</v>
      </c>
      <c r="N56" s="54">
        <v>41.960999999999999</v>
      </c>
      <c r="O56" s="125">
        <v>45908.625</v>
      </c>
      <c r="P56" s="54">
        <v>34.101999999999997</v>
      </c>
      <c r="Q56" s="125">
        <v>45840.625</v>
      </c>
      <c r="R56" s="54">
        <v>54.116999999999997</v>
      </c>
      <c r="S56" s="172" t="str">
        <f t="shared" si="0"/>
        <v/>
      </c>
      <c r="T56" s="172">
        <v>45904.625</v>
      </c>
      <c r="U56" s="172" t="str">
        <f t="shared" si="1"/>
        <v/>
      </c>
    </row>
    <row r="57" spans="1:21">
      <c r="A57" s="173" t="str">
        <f t="shared" ca="1" si="17"/>
        <v/>
      </c>
      <c r="B57" s="1" t="str">
        <f t="shared" ca="1" si="18"/>
        <v/>
      </c>
      <c r="C57" s="31" t="str">
        <f t="shared" ca="1" si="19"/>
        <v/>
      </c>
      <c r="D57" s="32" t="str">
        <f t="shared" ca="1" si="5"/>
        <v/>
      </c>
      <c r="E57" s="4" t="str">
        <f t="shared" ca="1" si="20"/>
        <v/>
      </c>
      <c r="F57" s="31" t="str">
        <f t="shared" ca="1" si="21"/>
        <v/>
      </c>
      <c r="G57" s="32" t="str">
        <f t="shared" ca="1" si="8"/>
        <v/>
      </c>
      <c r="H57" s="4" t="str">
        <f t="shared" ca="1" si="22"/>
        <v/>
      </c>
      <c r="I57" s="31" t="str">
        <f t="shared" ca="1" si="23"/>
        <v/>
      </c>
      <c r="J57" s="32" t="str">
        <f t="shared" ca="1" si="11"/>
        <v/>
      </c>
      <c r="K57" s="95" t="str">
        <f t="shared" ca="1" si="24"/>
        <v/>
      </c>
      <c r="M57" s="125">
        <v>45841.625</v>
      </c>
      <c r="N57" s="54">
        <v>41.48</v>
      </c>
      <c r="O57" s="125">
        <v>45909.625</v>
      </c>
      <c r="P57" s="54">
        <v>33.658999999999999</v>
      </c>
      <c r="Q57" s="125">
        <v>45841.625</v>
      </c>
      <c r="R57" s="54">
        <v>54.017000000000003</v>
      </c>
      <c r="S57" s="172" t="str">
        <f t="shared" si="0"/>
        <v/>
      </c>
      <c r="T57" s="172">
        <v>45908.625</v>
      </c>
      <c r="U57" s="172" t="str">
        <f t="shared" si="1"/>
        <v/>
      </c>
    </row>
    <row r="58" spans="1:21">
      <c r="A58" s="173" t="str">
        <f t="shared" ca="1" si="17"/>
        <v/>
      </c>
      <c r="B58" s="1" t="str">
        <f t="shared" ca="1" si="18"/>
        <v/>
      </c>
      <c r="C58" s="31" t="str">
        <f t="shared" ca="1" si="19"/>
        <v/>
      </c>
      <c r="D58" s="32" t="str">
        <f t="shared" ca="1" si="5"/>
        <v/>
      </c>
      <c r="E58" s="4" t="str">
        <f t="shared" ca="1" si="20"/>
        <v/>
      </c>
      <c r="F58" s="31" t="str">
        <f t="shared" ca="1" si="21"/>
        <v/>
      </c>
      <c r="G58" s="32" t="str">
        <f t="shared" ca="1" si="8"/>
        <v/>
      </c>
      <c r="H58" s="4" t="str">
        <f t="shared" ca="1" si="22"/>
        <v/>
      </c>
      <c r="I58" s="31" t="str">
        <f t="shared" ca="1" si="23"/>
        <v/>
      </c>
      <c r="J58" s="32" t="str">
        <f t="shared" ca="1" si="11"/>
        <v/>
      </c>
      <c r="K58" s="95" t="str">
        <f t="shared" ca="1" si="24"/>
        <v/>
      </c>
      <c r="M58" s="125">
        <v>45842.625</v>
      </c>
      <c r="N58" s="54">
        <v>41.780999999999999</v>
      </c>
      <c r="O58" s="125">
        <v>45910.625</v>
      </c>
      <c r="P58" s="54">
        <v>33.450000000000003</v>
      </c>
      <c r="Q58" s="125">
        <v>45842.625</v>
      </c>
      <c r="R58" s="54">
        <v>54.71</v>
      </c>
      <c r="S58" s="172" t="str">
        <f t="shared" si="0"/>
        <v/>
      </c>
      <c r="T58" s="172">
        <v>45909.625</v>
      </c>
      <c r="U58" s="172" t="str">
        <f t="shared" si="1"/>
        <v/>
      </c>
    </row>
    <row r="59" spans="1:21">
      <c r="A59" s="173" t="str">
        <f t="shared" ca="1" si="17"/>
        <v/>
      </c>
      <c r="B59" s="1" t="str">
        <f t="shared" ca="1" si="18"/>
        <v/>
      </c>
      <c r="C59" s="31" t="str">
        <f t="shared" ca="1" si="19"/>
        <v/>
      </c>
      <c r="D59" s="32" t="str">
        <f t="shared" ca="1" si="5"/>
        <v/>
      </c>
      <c r="E59" s="4" t="str">
        <f t="shared" ca="1" si="20"/>
        <v/>
      </c>
      <c r="F59" s="31" t="str">
        <f t="shared" ca="1" si="21"/>
        <v/>
      </c>
      <c r="G59" s="32" t="str">
        <f t="shared" ca="1" si="8"/>
        <v/>
      </c>
      <c r="H59" s="4" t="str">
        <f t="shared" ca="1" si="22"/>
        <v/>
      </c>
      <c r="I59" s="31" t="str">
        <f t="shared" ca="1" si="23"/>
        <v/>
      </c>
      <c r="J59" s="32" t="str">
        <f t="shared" ca="1" si="11"/>
        <v/>
      </c>
      <c r="K59" s="95" t="str">
        <f t="shared" ca="1" si="24"/>
        <v/>
      </c>
      <c r="M59" s="125">
        <v>45845.625</v>
      </c>
      <c r="N59" s="54">
        <v>41.323</v>
      </c>
      <c r="O59" s="125">
        <v>45911.625</v>
      </c>
      <c r="P59" s="54">
        <v>33.253</v>
      </c>
      <c r="Q59" s="125">
        <v>45845.625</v>
      </c>
      <c r="R59" s="54">
        <v>54.939</v>
      </c>
      <c r="S59" s="172" t="str">
        <f t="shared" si="0"/>
        <v/>
      </c>
      <c r="T59" s="172">
        <v>45910.625</v>
      </c>
      <c r="U59" s="172" t="str">
        <f t="shared" si="1"/>
        <v/>
      </c>
    </row>
    <row r="60" spans="1:21">
      <c r="A60" s="173" t="str">
        <f t="shared" ca="1" si="17"/>
        <v/>
      </c>
      <c r="B60" s="1" t="str">
        <f t="shared" ca="1" si="18"/>
        <v/>
      </c>
      <c r="C60" s="31" t="str">
        <f t="shared" ca="1" si="19"/>
        <v/>
      </c>
      <c r="D60" s="32" t="str">
        <f t="shared" ca="1" si="5"/>
        <v/>
      </c>
      <c r="E60" s="4" t="str">
        <f t="shared" ca="1" si="20"/>
        <v/>
      </c>
      <c r="F60" s="31" t="str">
        <f t="shared" ca="1" si="21"/>
        <v/>
      </c>
      <c r="G60" s="32" t="str">
        <f t="shared" ca="1" si="8"/>
        <v/>
      </c>
      <c r="H60" s="4" t="str">
        <f t="shared" ca="1" si="22"/>
        <v/>
      </c>
      <c r="I60" s="31" t="str">
        <f t="shared" ca="1" si="23"/>
        <v/>
      </c>
      <c r="J60" s="32" t="str">
        <f t="shared" ca="1" si="11"/>
        <v/>
      </c>
      <c r="K60" s="95" t="str">
        <f t="shared" ca="1" si="24"/>
        <v/>
      </c>
      <c r="M60" s="125">
        <v>45846.625</v>
      </c>
      <c r="N60" s="54">
        <v>41.024000000000001</v>
      </c>
      <c r="O60" s="125">
        <v>45912.625</v>
      </c>
      <c r="P60" s="54">
        <v>33.185000000000002</v>
      </c>
      <c r="Q60" s="125">
        <v>45846.625</v>
      </c>
      <c r="R60" s="54">
        <v>54.756</v>
      </c>
      <c r="S60" s="172" t="str">
        <f t="shared" si="0"/>
        <v/>
      </c>
      <c r="T60" s="172">
        <v>45911.625</v>
      </c>
      <c r="U60" s="172" t="str">
        <f t="shared" si="1"/>
        <v/>
      </c>
    </row>
    <row r="61" spans="1:21">
      <c r="A61" s="173" t="str">
        <f t="shared" ca="1" si="17"/>
        <v/>
      </c>
      <c r="B61" s="1" t="str">
        <f t="shared" ca="1" si="18"/>
        <v/>
      </c>
      <c r="C61" s="31" t="str">
        <f t="shared" ca="1" si="19"/>
        <v/>
      </c>
      <c r="D61" s="32" t="str">
        <f t="shared" ca="1" si="5"/>
        <v/>
      </c>
      <c r="E61" s="4" t="str">
        <f t="shared" ca="1" si="20"/>
        <v/>
      </c>
      <c r="F61" s="31" t="str">
        <f t="shared" ca="1" si="21"/>
        <v/>
      </c>
      <c r="G61" s="32" t="str">
        <f t="shared" ca="1" si="8"/>
        <v/>
      </c>
      <c r="H61" s="4" t="str">
        <f t="shared" ca="1" si="22"/>
        <v/>
      </c>
      <c r="I61" s="31" t="str">
        <f t="shared" ca="1" si="23"/>
        <v/>
      </c>
      <c r="J61" s="32" t="str">
        <f t="shared" ca="1" si="11"/>
        <v/>
      </c>
      <c r="K61" s="95" t="str">
        <f t="shared" ca="1" si="24"/>
        <v/>
      </c>
      <c r="M61" s="125">
        <v>45847.625</v>
      </c>
      <c r="N61" s="54">
        <v>41.223999999999997</v>
      </c>
      <c r="O61" s="125">
        <v>45915.625</v>
      </c>
      <c r="P61" s="54">
        <v>32.991</v>
      </c>
      <c r="Q61" s="125">
        <v>45847.625</v>
      </c>
      <c r="R61" s="54">
        <v>54.945</v>
      </c>
      <c r="S61" s="172" t="str">
        <f t="shared" si="0"/>
        <v/>
      </c>
      <c r="T61" s="172">
        <v>45912.625</v>
      </c>
      <c r="U61" s="172" t="str">
        <f t="shared" si="1"/>
        <v/>
      </c>
    </row>
    <row r="62" spans="1:21">
      <c r="A62" s="173" t="str">
        <f t="shared" ca="1" si="17"/>
        <v/>
      </c>
      <c r="B62" s="1" t="str">
        <f t="shared" ca="1" si="18"/>
        <v/>
      </c>
      <c r="C62" s="31" t="str">
        <f t="shared" ca="1" si="19"/>
        <v/>
      </c>
      <c r="D62" s="32" t="str">
        <f t="shared" ca="1" si="5"/>
        <v/>
      </c>
      <c r="E62" s="4" t="str">
        <f t="shared" ca="1" si="20"/>
        <v/>
      </c>
      <c r="F62" s="31" t="str">
        <f t="shared" ca="1" si="21"/>
        <v/>
      </c>
      <c r="G62" s="32" t="str">
        <f t="shared" ca="1" si="8"/>
        <v/>
      </c>
      <c r="H62" s="4" t="str">
        <f t="shared" ca="1" si="22"/>
        <v/>
      </c>
      <c r="I62" s="31" t="str">
        <f t="shared" ca="1" si="23"/>
        <v/>
      </c>
      <c r="J62" s="32" t="str">
        <f t="shared" ca="1" si="11"/>
        <v/>
      </c>
      <c r="K62" s="95" t="str">
        <f t="shared" ca="1" si="24"/>
        <v/>
      </c>
      <c r="M62" s="125">
        <v>45848.625</v>
      </c>
      <c r="N62" s="54">
        <v>40.31</v>
      </c>
      <c r="O62" s="125">
        <v>45916.625</v>
      </c>
      <c r="P62" s="54">
        <v>33.220999999999997</v>
      </c>
      <c r="Q62" s="125">
        <v>45848.625</v>
      </c>
      <c r="R62" s="54">
        <v>53.68</v>
      </c>
      <c r="S62" s="172" t="str">
        <f t="shared" si="0"/>
        <v/>
      </c>
      <c r="T62" s="172">
        <v>45915.625</v>
      </c>
      <c r="U62" s="172" t="str">
        <f t="shared" si="1"/>
        <v/>
      </c>
    </row>
    <row r="63" spans="1:21">
      <c r="A63" s="173" t="str">
        <f t="shared" ca="1" si="17"/>
        <v/>
      </c>
      <c r="B63" s="1" t="str">
        <f t="shared" ca="1" si="18"/>
        <v/>
      </c>
      <c r="C63" s="31" t="str">
        <f t="shared" ca="1" si="19"/>
        <v/>
      </c>
      <c r="D63" s="32" t="str">
        <f t="shared" ca="1" si="5"/>
        <v/>
      </c>
      <c r="E63" s="4" t="str">
        <f t="shared" ca="1" si="20"/>
        <v/>
      </c>
      <c r="F63" s="31" t="str">
        <f t="shared" ca="1" si="21"/>
        <v/>
      </c>
      <c r="G63" s="32" t="str">
        <f t="shared" ca="1" si="8"/>
        <v/>
      </c>
      <c r="H63" s="4" t="str">
        <f t="shared" ca="1" si="22"/>
        <v/>
      </c>
      <c r="I63" s="31" t="str">
        <f t="shared" ca="1" si="23"/>
        <v/>
      </c>
      <c r="J63" s="32" t="str">
        <f t="shared" ca="1" si="11"/>
        <v/>
      </c>
      <c r="K63" s="95" t="str">
        <f t="shared" ca="1" si="24"/>
        <v/>
      </c>
      <c r="M63" s="125">
        <v>45849.625</v>
      </c>
      <c r="N63" s="54">
        <v>40.499000000000002</v>
      </c>
      <c r="O63" s="125">
        <v>45917.625</v>
      </c>
      <c r="P63" s="54">
        <v>33.203000000000003</v>
      </c>
      <c r="Q63" s="125">
        <v>45849.625</v>
      </c>
      <c r="R63" s="54">
        <v>55.517000000000003</v>
      </c>
      <c r="S63" s="172" t="str">
        <f t="shared" si="0"/>
        <v/>
      </c>
      <c r="T63" s="172">
        <v>45916.625</v>
      </c>
      <c r="U63" s="172" t="str">
        <f t="shared" si="1"/>
        <v/>
      </c>
    </row>
    <row r="64" spans="1:21">
      <c r="A64" s="173" t="str">
        <f t="shared" ca="1" si="17"/>
        <v/>
      </c>
      <c r="B64" s="1" t="str">
        <f t="shared" ca="1" si="18"/>
        <v/>
      </c>
      <c r="C64" s="31" t="str">
        <f t="shared" ca="1" si="19"/>
        <v/>
      </c>
      <c r="D64" s="32" t="str">
        <f t="shared" ca="1" si="5"/>
        <v/>
      </c>
      <c r="E64" s="4" t="str">
        <f t="shared" ca="1" si="20"/>
        <v/>
      </c>
      <c r="F64" s="31" t="str">
        <f t="shared" ca="1" si="21"/>
        <v/>
      </c>
      <c r="G64" s="32" t="str">
        <f t="shared" ca="1" si="8"/>
        <v/>
      </c>
      <c r="H64" s="4" t="str">
        <f t="shared" ca="1" si="22"/>
        <v/>
      </c>
      <c r="I64" s="31" t="str">
        <f t="shared" ca="1" si="23"/>
        <v/>
      </c>
      <c r="J64" s="32" t="str">
        <f t="shared" ca="1" si="11"/>
        <v/>
      </c>
      <c r="K64" s="95" t="str">
        <f t="shared" ca="1" si="24"/>
        <v/>
      </c>
      <c r="M64" s="125">
        <v>45852.625</v>
      </c>
      <c r="N64" s="54">
        <v>41.247999999999998</v>
      </c>
      <c r="O64" s="125">
        <v>45918.625</v>
      </c>
      <c r="P64" s="54">
        <v>32.850999999999999</v>
      </c>
      <c r="Q64" s="125">
        <v>45852.625</v>
      </c>
      <c r="R64" s="54">
        <v>56.43</v>
      </c>
      <c r="S64" s="172" t="str">
        <f t="shared" si="0"/>
        <v/>
      </c>
      <c r="T64" s="172">
        <v>45917.625</v>
      </c>
      <c r="U64" s="172" t="str">
        <f t="shared" si="1"/>
        <v/>
      </c>
    </row>
    <row r="65" spans="1:21">
      <c r="A65" s="173" t="str">
        <f t="shared" ca="1" si="17"/>
        <v/>
      </c>
      <c r="B65" s="1" t="str">
        <f t="shared" ca="1" si="18"/>
        <v/>
      </c>
      <c r="C65" s="31" t="str">
        <f t="shared" ca="1" si="19"/>
        <v/>
      </c>
      <c r="D65" s="32" t="str">
        <f t="shared" ca="1" si="5"/>
        <v/>
      </c>
      <c r="E65" s="4" t="str">
        <f t="shared" ca="1" si="20"/>
        <v/>
      </c>
      <c r="F65" s="31" t="str">
        <f t="shared" ca="1" si="21"/>
        <v/>
      </c>
      <c r="G65" s="32" t="str">
        <f t="shared" ca="1" si="8"/>
        <v/>
      </c>
      <c r="H65" s="4" t="str">
        <f t="shared" ca="1" si="22"/>
        <v/>
      </c>
      <c r="I65" s="31" t="str">
        <f t="shared" ca="1" si="23"/>
        <v/>
      </c>
      <c r="J65" s="32" t="str">
        <f t="shared" ca="1" si="11"/>
        <v/>
      </c>
      <c r="K65" s="95" t="str">
        <f t="shared" ca="1" si="24"/>
        <v/>
      </c>
      <c r="M65" s="125">
        <v>45853.625</v>
      </c>
      <c r="N65" s="54">
        <v>40.006</v>
      </c>
      <c r="O65" s="125">
        <v>45919.625</v>
      </c>
      <c r="P65" s="54">
        <v>32.515999999999998</v>
      </c>
      <c r="Q65" s="125">
        <v>45853.625</v>
      </c>
      <c r="R65" s="54">
        <v>55.691000000000003</v>
      </c>
      <c r="S65" s="172">
        <f t="shared" si="0"/>
        <v>45853.625</v>
      </c>
      <c r="T65" s="172">
        <v>45918.625</v>
      </c>
      <c r="U65" s="172" t="str">
        <f t="shared" si="1"/>
        <v/>
      </c>
    </row>
    <row r="66" spans="1:21">
      <c r="A66" s="173" t="str">
        <f t="shared" ca="1" si="17"/>
        <v/>
      </c>
      <c r="B66" s="1" t="str">
        <f t="shared" ca="1" si="18"/>
        <v/>
      </c>
      <c r="C66" s="31" t="str">
        <f t="shared" ca="1" si="19"/>
        <v/>
      </c>
      <c r="D66" s="32" t="str">
        <f t="shared" ca="1" si="5"/>
        <v/>
      </c>
      <c r="E66" s="4" t="str">
        <f t="shared" ca="1" si="20"/>
        <v/>
      </c>
      <c r="F66" s="31" t="str">
        <f t="shared" ca="1" si="21"/>
        <v/>
      </c>
      <c r="G66" s="32" t="str">
        <f t="shared" ca="1" si="8"/>
        <v/>
      </c>
      <c r="H66" s="4" t="str">
        <f t="shared" ca="1" si="22"/>
        <v/>
      </c>
      <c r="I66" s="31" t="str">
        <f t="shared" ca="1" si="23"/>
        <v/>
      </c>
      <c r="J66" s="32" t="str">
        <f t="shared" ca="1" si="11"/>
        <v/>
      </c>
      <c r="K66" s="95" t="str">
        <f t="shared" ca="1" si="24"/>
        <v/>
      </c>
      <c r="M66" s="125">
        <v>45854.625</v>
      </c>
      <c r="N66" s="54">
        <v>40.494999999999997</v>
      </c>
      <c r="O66" s="125">
        <v>45922.625</v>
      </c>
      <c r="P66" s="54">
        <v>35.517000000000003</v>
      </c>
      <c r="Q66" s="125">
        <v>45854.625</v>
      </c>
      <c r="R66" s="54">
        <v>56.423999999999999</v>
      </c>
      <c r="S66" s="172">
        <f t="shared" si="0"/>
        <v>45854.625</v>
      </c>
      <c r="T66" s="172">
        <v>45919.625</v>
      </c>
      <c r="U66" s="172" t="str">
        <f t="shared" si="1"/>
        <v/>
      </c>
    </row>
    <row r="67" spans="1:21">
      <c r="A67" s="173" t="str">
        <f t="shared" ca="1" si="17"/>
        <v/>
      </c>
      <c r="B67" s="1" t="str">
        <f t="shared" ca="1" si="18"/>
        <v/>
      </c>
      <c r="C67" s="31" t="str">
        <f t="shared" ca="1" si="19"/>
        <v/>
      </c>
      <c r="D67" s="32" t="str">
        <f t="shared" ca="1" si="5"/>
        <v/>
      </c>
      <c r="E67" s="4" t="str">
        <f t="shared" ca="1" si="20"/>
        <v/>
      </c>
      <c r="F67" s="31" t="str">
        <f t="shared" ca="1" si="21"/>
        <v/>
      </c>
      <c r="G67" s="32" t="str">
        <f t="shared" ca="1" si="8"/>
        <v/>
      </c>
      <c r="H67" s="4" t="str">
        <f t="shared" ca="1" si="22"/>
        <v/>
      </c>
      <c r="I67" s="31" t="str">
        <f t="shared" ca="1" si="23"/>
        <v/>
      </c>
      <c r="J67" s="32" t="str">
        <f t="shared" ca="1" si="11"/>
        <v/>
      </c>
      <c r="K67" s="95" t="str">
        <f t="shared" ca="1" si="24"/>
        <v/>
      </c>
      <c r="M67" s="125">
        <v>45855.625</v>
      </c>
      <c r="N67" s="54">
        <v>39.448999999999998</v>
      </c>
      <c r="O67" s="125">
        <v>45923.625</v>
      </c>
      <c r="P67" s="54">
        <v>35.253</v>
      </c>
      <c r="Q67" s="125">
        <v>45855.625</v>
      </c>
      <c r="R67" s="54">
        <v>56.11</v>
      </c>
      <c r="S67" s="172">
        <f t="shared" si="0"/>
        <v>45855.625</v>
      </c>
      <c r="T67" s="172">
        <v>45922.625</v>
      </c>
      <c r="U67" s="172" t="str">
        <f t="shared" si="1"/>
        <v/>
      </c>
    </row>
    <row r="68" spans="1:21">
      <c r="A68" s="173" t="str">
        <f t="shared" ca="1" si="17"/>
        <v/>
      </c>
      <c r="B68" s="1" t="str">
        <f t="shared" ca="1" si="18"/>
        <v/>
      </c>
      <c r="C68" s="31" t="str">
        <f t="shared" ca="1" si="19"/>
        <v/>
      </c>
      <c r="D68" s="32" t="str">
        <f t="shared" ca="1" si="5"/>
        <v/>
      </c>
      <c r="E68" s="4" t="str">
        <f t="shared" ca="1" si="20"/>
        <v/>
      </c>
      <c r="F68" s="31" t="str">
        <f t="shared" ca="1" si="21"/>
        <v/>
      </c>
      <c r="G68" s="32" t="str">
        <f t="shared" ca="1" si="8"/>
        <v/>
      </c>
      <c r="H68" s="4" t="str">
        <f t="shared" ca="1" si="22"/>
        <v/>
      </c>
      <c r="I68" s="31" t="str">
        <f t="shared" ca="1" si="23"/>
        <v/>
      </c>
      <c r="J68" s="32" t="str">
        <f t="shared" ca="1" si="11"/>
        <v/>
      </c>
      <c r="K68" s="95" t="str">
        <f t="shared" ca="1" si="24"/>
        <v/>
      </c>
      <c r="M68" s="125">
        <v>45856.625</v>
      </c>
      <c r="N68" s="54">
        <v>39.037999999999997</v>
      </c>
      <c r="O68" s="125">
        <v>45924.625</v>
      </c>
      <c r="P68" s="54">
        <v>35.186999999999998</v>
      </c>
      <c r="Q68" s="125">
        <v>45856.625</v>
      </c>
      <c r="R68" s="54">
        <v>56.037999999999997</v>
      </c>
      <c r="S68" s="172" t="str">
        <f t="shared" ref="S68:S131" si="25">IF(COUNTIF(O:O,M68)*COUNTIF(Q:Q,M68),M68,"")</f>
        <v/>
      </c>
      <c r="T68" s="172">
        <v>45923.625</v>
      </c>
      <c r="U68" s="172" t="str">
        <f t="shared" ref="U68:U131" si="26">IF(T68&gt;$A$14,T68,"")</f>
        <v/>
      </c>
    </row>
    <row r="69" spans="1:21">
      <c r="A69" s="173" t="str">
        <f t="shared" ca="1" si="17"/>
        <v/>
      </c>
      <c r="B69" s="1" t="str">
        <f t="shared" ca="1" si="18"/>
        <v/>
      </c>
      <c r="C69" s="31" t="str">
        <f t="shared" ca="1" si="19"/>
        <v/>
      </c>
      <c r="D69" s="32" t="str">
        <f t="shared" ca="1" si="5"/>
        <v/>
      </c>
      <c r="E69" s="4" t="str">
        <f t="shared" ca="1" si="20"/>
        <v/>
      </c>
      <c r="F69" s="31" t="str">
        <f t="shared" ca="1" si="21"/>
        <v/>
      </c>
      <c r="G69" s="32" t="str">
        <f t="shared" ca="1" si="8"/>
        <v/>
      </c>
      <c r="H69" s="4" t="str">
        <f t="shared" ca="1" si="22"/>
        <v/>
      </c>
      <c r="I69" s="31" t="str">
        <f t="shared" ca="1" si="23"/>
        <v/>
      </c>
      <c r="J69" s="32" t="str">
        <f t="shared" ca="1" si="11"/>
        <v/>
      </c>
      <c r="K69" s="95" t="str">
        <f t="shared" ca="1" si="24"/>
        <v/>
      </c>
      <c r="M69" s="125">
        <v>45859.625</v>
      </c>
      <c r="N69" s="54">
        <v>38.61</v>
      </c>
      <c r="O69" s="125">
        <v>45925.625</v>
      </c>
      <c r="P69" s="54">
        <v>35.453000000000003</v>
      </c>
      <c r="Q69" s="125">
        <v>45859.625</v>
      </c>
      <c r="R69" s="54">
        <v>56.106000000000002</v>
      </c>
      <c r="S69" s="172">
        <f t="shared" si="25"/>
        <v>45859.625</v>
      </c>
      <c r="T69" s="172">
        <v>45924.625</v>
      </c>
      <c r="U69" s="172" t="str">
        <f t="shared" si="26"/>
        <v/>
      </c>
    </row>
    <row r="70" spans="1:21">
      <c r="A70" s="173" t="str">
        <f t="shared" ca="1" si="17"/>
        <v/>
      </c>
      <c r="B70" s="1" t="str">
        <f t="shared" ca="1" si="18"/>
        <v/>
      </c>
      <c r="C70" s="31" t="str">
        <f t="shared" ca="1" si="19"/>
        <v/>
      </c>
      <c r="D70" s="32" t="str">
        <f t="shared" ca="1" si="5"/>
        <v/>
      </c>
      <c r="E70" s="4" t="str">
        <f t="shared" ca="1" si="20"/>
        <v/>
      </c>
      <c r="F70" s="31" t="str">
        <f t="shared" ca="1" si="21"/>
        <v/>
      </c>
      <c r="G70" s="32" t="str">
        <f t="shared" ca="1" si="8"/>
        <v/>
      </c>
      <c r="H70" s="4" t="str">
        <f t="shared" ca="1" si="22"/>
        <v/>
      </c>
      <c r="I70" s="31" t="str">
        <f t="shared" ca="1" si="23"/>
        <v/>
      </c>
      <c r="J70" s="32" t="str">
        <f t="shared" ca="1" si="11"/>
        <v/>
      </c>
      <c r="K70" s="95" t="str">
        <f t="shared" ca="1" si="24"/>
        <v/>
      </c>
      <c r="M70" s="125">
        <v>45860.625</v>
      </c>
      <c r="N70" s="54">
        <v>39.155999999999999</v>
      </c>
      <c r="O70" s="125">
        <v>45926.625</v>
      </c>
      <c r="P70" s="54">
        <v>35.406999999999996</v>
      </c>
      <c r="Q70" s="125">
        <v>45860.625</v>
      </c>
      <c r="R70" s="54">
        <v>56.417999999999999</v>
      </c>
      <c r="S70" s="172" t="str">
        <f t="shared" si="25"/>
        <v/>
      </c>
      <c r="T70" s="172">
        <v>45925.625</v>
      </c>
      <c r="U70" s="172">
        <f t="shared" si="26"/>
        <v>45925.625</v>
      </c>
    </row>
    <row r="71" spans="1:21">
      <c r="A71" s="173" t="str">
        <f t="shared" ca="1" si="17"/>
        <v/>
      </c>
      <c r="B71" s="1" t="str">
        <f t="shared" ca="1" si="18"/>
        <v/>
      </c>
      <c r="C71" s="31" t="str">
        <f t="shared" ca="1" si="19"/>
        <v/>
      </c>
      <c r="D71" s="32" t="str">
        <f t="shared" ca="1" si="5"/>
        <v/>
      </c>
      <c r="E71" s="4" t="str">
        <f t="shared" ca="1" si="20"/>
        <v/>
      </c>
      <c r="F71" s="31" t="str">
        <f t="shared" ca="1" si="21"/>
        <v/>
      </c>
      <c r="G71" s="32" t="str">
        <f t="shared" ca="1" si="8"/>
        <v/>
      </c>
      <c r="H71" s="4" t="str">
        <f t="shared" ca="1" si="22"/>
        <v/>
      </c>
      <c r="I71" s="31" t="str">
        <f t="shared" ca="1" si="23"/>
        <v/>
      </c>
      <c r="J71" s="32" t="str">
        <f t="shared" ca="1" si="11"/>
        <v/>
      </c>
      <c r="K71" s="95" t="str">
        <f t="shared" ca="1" si="24"/>
        <v/>
      </c>
      <c r="M71" s="125">
        <v>45861.625</v>
      </c>
      <c r="N71" s="54">
        <v>38.594000000000001</v>
      </c>
      <c r="O71" s="125">
        <v>45929.625</v>
      </c>
      <c r="P71" s="54">
        <v>35.353000000000002</v>
      </c>
      <c r="Q71" s="125">
        <v>45861.625</v>
      </c>
      <c r="R71" s="54">
        <v>56.917000000000002</v>
      </c>
      <c r="S71" s="172" t="str">
        <f t="shared" si="25"/>
        <v/>
      </c>
      <c r="T71" s="172">
        <v>45926.625</v>
      </c>
      <c r="U71" s="172">
        <f t="shared" si="26"/>
        <v>45926.625</v>
      </c>
    </row>
    <row r="72" spans="1:21">
      <c r="A72" s="173" t="str">
        <f t="shared" ca="1" si="17"/>
        <v/>
      </c>
      <c r="B72" s="1" t="str">
        <f t="shared" ca="1" si="18"/>
        <v/>
      </c>
      <c r="C72" s="31" t="str">
        <f t="shared" ca="1" si="19"/>
        <v/>
      </c>
      <c r="D72" s="32" t="str">
        <f t="shared" ca="1" si="5"/>
        <v/>
      </c>
      <c r="E72" s="4" t="str">
        <f t="shared" ca="1" si="20"/>
        <v/>
      </c>
      <c r="F72" s="31" t="str">
        <f t="shared" ca="1" si="21"/>
        <v/>
      </c>
      <c r="G72" s="32" t="str">
        <f t="shared" ca="1" si="8"/>
        <v/>
      </c>
      <c r="H72" s="4" t="str">
        <f t="shared" ca="1" si="22"/>
        <v/>
      </c>
      <c r="I72" s="31" t="str">
        <f t="shared" ca="1" si="23"/>
        <v/>
      </c>
      <c r="J72" s="32" t="str">
        <f t="shared" ca="1" si="11"/>
        <v/>
      </c>
      <c r="K72" s="95" t="str">
        <f t="shared" ca="1" si="24"/>
        <v/>
      </c>
      <c r="M72" s="125">
        <v>45862.625</v>
      </c>
      <c r="N72" s="54">
        <v>37.491999999999997</v>
      </c>
      <c r="O72" s="125">
        <v>45930.625</v>
      </c>
      <c r="P72" s="54">
        <v>35.423000000000002</v>
      </c>
      <c r="Q72" s="125">
        <v>45862.625</v>
      </c>
      <c r="R72" s="54">
        <v>56.223999999999997</v>
      </c>
      <c r="S72" s="172" t="str">
        <f t="shared" si="25"/>
        <v/>
      </c>
      <c r="T72" s="172">
        <v>45929.625</v>
      </c>
      <c r="U72" s="172">
        <f t="shared" si="26"/>
        <v>45929.625</v>
      </c>
    </row>
    <row r="73" spans="1:21">
      <c r="A73" s="173" t="str">
        <f t="shared" ca="1" si="17"/>
        <v/>
      </c>
      <c r="B73" s="1" t="str">
        <f t="shared" ca="1" si="18"/>
        <v/>
      </c>
      <c r="C73" s="31" t="str">
        <f t="shared" ca="1" si="19"/>
        <v/>
      </c>
      <c r="D73" s="32" t="str">
        <f t="shared" ca="1" si="5"/>
        <v/>
      </c>
      <c r="E73" s="4" t="str">
        <f t="shared" ca="1" si="20"/>
        <v/>
      </c>
      <c r="F73" s="31" t="str">
        <f t="shared" ca="1" si="21"/>
        <v/>
      </c>
      <c r="G73" s="32" t="str">
        <f t="shared" ca="1" si="8"/>
        <v/>
      </c>
      <c r="H73" s="4" t="str">
        <f t="shared" ca="1" si="22"/>
        <v/>
      </c>
      <c r="I73" s="31" t="str">
        <f t="shared" ca="1" si="23"/>
        <v/>
      </c>
      <c r="J73" s="32" t="str">
        <f t="shared" ca="1" si="11"/>
        <v/>
      </c>
      <c r="K73" s="95" t="str">
        <f t="shared" ca="1" si="24"/>
        <v/>
      </c>
      <c r="M73" s="125">
        <v>45863.625</v>
      </c>
      <c r="N73" s="54">
        <v>37.991999999999997</v>
      </c>
      <c r="O73" s="125">
        <v>45931.625</v>
      </c>
      <c r="P73" s="54">
        <v>34.911999999999999</v>
      </c>
      <c r="Q73" s="125">
        <v>45863.625</v>
      </c>
      <c r="R73" s="54">
        <v>57.046999999999997</v>
      </c>
      <c r="S73" s="172" t="str">
        <f t="shared" si="25"/>
        <v/>
      </c>
      <c r="T73" s="172">
        <v>45930.625</v>
      </c>
      <c r="U73" s="172">
        <f t="shared" si="26"/>
        <v>45930.625</v>
      </c>
    </row>
    <row r="74" spans="1:21">
      <c r="A74" s="173" t="str">
        <f t="shared" ca="1" si="17"/>
        <v/>
      </c>
      <c r="B74" s="1" t="str">
        <f t="shared" ca="1" si="18"/>
        <v/>
      </c>
      <c r="C74" s="31" t="str">
        <f t="shared" ca="1" si="19"/>
        <v/>
      </c>
      <c r="D74" s="32" t="str">
        <f t="shared" ca="1" si="5"/>
        <v/>
      </c>
      <c r="E74" s="4" t="str">
        <f t="shared" ca="1" si="20"/>
        <v/>
      </c>
      <c r="F74" s="31" t="str">
        <f t="shared" ca="1" si="21"/>
        <v/>
      </c>
      <c r="G74" s="32" t="str">
        <f t="shared" ca="1" si="8"/>
        <v/>
      </c>
      <c r="H74" s="4" t="str">
        <f t="shared" ca="1" si="22"/>
        <v/>
      </c>
      <c r="I74" s="31" t="str">
        <f t="shared" ca="1" si="23"/>
        <v/>
      </c>
      <c r="J74" s="32" t="str">
        <f t="shared" ca="1" si="11"/>
        <v/>
      </c>
      <c r="K74" s="95" t="str">
        <f t="shared" ca="1" si="24"/>
        <v/>
      </c>
      <c r="M74" s="125">
        <v>45866.625</v>
      </c>
      <c r="N74" s="54">
        <v>38.216000000000001</v>
      </c>
      <c r="O74" s="125">
        <v>45932.625</v>
      </c>
      <c r="P74" s="54">
        <v>33.39</v>
      </c>
      <c r="Q74" s="125">
        <v>45866.625</v>
      </c>
      <c r="R74" s="54">
        <v>57.008000000000003</v>
      </c>
      <c r="S74" s="172">
        <f t="shared" si="25"/>
        <v>45866.625</v>
      </c>
      <c r="T74" s="172">
        <v>45931.625</v>
      </c>
      <c r="U74" s="172">
        <f t="shared" si="26"/>
        <v>45931.625</v>
      </c>
    </row>
    <row r="75" spans="1:21">
      <c r="A75" s="173" t="str">
        <f t="shared" ca="1" si="17"/>
        <v/>
      </c>
      <c r="B75" s="1" t="str">
        <f t="shared" ca="1" si="18"/>
        <v/>
      </c>
      <c r="C75" s="31" t="str">
        <f t="shared" ca="1" si="19"/>
        <v/>
      </c>
      <c r="D75" s="32" t="str">
        <f t="shared" ca="1" si="5"/>
        <v/>
      </c>
      <c r="E75" s="4" t="str">
        <f t="shared" ca="1" si="20"/>
        <v/>
      </c>
      <c r="F75" s="31" t="str">
        <f t="shared" ca="1" si="21"/>
        <v/>
      </c>
      <c r="G75" s="32" t="str">
        <f t="shared" ca="1" si="8"/>
        <v/>
      </c>
      <c r="H75" s="4" t="str">
        <f t="shared" ca="1" si="22"/>
        <v/>
      </c>
      <c r="I75" s="31" t="str">
        <f t="shared" ca="1" si="23"/>
        <v/>
      </c>
      <c r="J75" s="32" t="str">
        <f t="shared" ca="1" si="11"/>
        <v/>
      </c>
      <c r="K75" s="95" t="str">
        <f t="shared" ca="1" si="24"/>
        <v/>
      </c>
      <c r="M75" s="125">
        <v>45867.625</v>
      </c>
      <c r="N75" s="54">
        <v>39.076000000000001</v>
      </c>
      <c r="O75" s="125">
        <v>45933.625</v>
      </c>
      <c r="P75" s="54">
        <v>33.387</v>
      </c>
      <c r="Q75" s="125">
        <v>45867.625</v>
      </c>
      <c r="R75" s="54">
        <v>56.99</v>
      </c>
      <c r="S75" s="172">
        <f t="shared" si="25"/>
        <v>45867.625</v>
      </c>
      <c r="T75" s="172">
        <v>45932.625</v>
      </c>
      <c r="U75" s="172">
        <f t="shared" si="26"/>
        <v>45932.625</v>
      </c>
    </row>
    <row r="76" spans="1:21">
      <c r="A76" s="173" t="str">
        <f t="shared" ca="1" si="17"/>
        <v/>
      </c>
      <c r="B76" s="1" t="str">
        <f t="shared" ca="1" si="18"/>
        <v/>
      </c>
      <c r="C76" s="31" t="str">
        <f t="shared" ca="1" si="19"/>
        <v/>
      </c>
      <c r="D76" s="32" t="str">
        <f t="shared" ca="1" si="5"/>
        <v/>
      </c>
      <c r="E76" s="4" t="str">
        <f t="shared" ca="1" si="20"/>
        <v/>
      </c>
      <c r="F76" s="31" t="str">
        <f t="shared" ca="1" si="21"/>
        <v/>
      </c>
      <c r="G76" s="32" t="str">
        <f t="shared" ca="1" si="8"/>
        <v/>
      </c>
      <c r="H76" s="4" t="str">
        <f t="shared" ca="1" si="22"/>
        <v/>
      </c>
      <c r="I76" s="31" t="str">
        <f t="shared" ca="1" si="23"/>
        <v/>
      </c>
      <c r="J76" s="32" t="str">
        <f t="shared" ca="1" si="11"/>
        <v/>
      </c>
      <c r="K76" s="95" t="str">
        <f t="shared" ca="1" si="24"/>
        <v/>
      </c>
      <c r="M76" s="125">
        <v>45868.625</v>
      </c>
      <c r="N76" s="54">
        <v>39.246000000000002</v>
      </c>
      <c r="O76" s="125">
        <v>45936.625</v>
      </c>
      <c r="P76" s="54">
        <v>34.415999999999997</v>
      </c>
      <c r="Q76" s="125">
        <v>45868.625</v>
      </c>
      <c r="R76" s="54">
        <v>56.664000000000001</v>
      </c>
      <c r="S76" s="172">
        <f t="shared" si="25"/>
        <v>45868.625</v>
      </c>
      <c r="T76" s="172">
        <v>45933.625</v>
      </c>
      <c r="U76" s="172">
        <f t="shared" si="26"/>
        <v>45933.625</v>
      </c>
    </row>
    <row r="77" spans="1:21">
      <c r="A77" s="173" t="str">
        <f t="shared" ca="1" si="17"/>
        <v/>
      </c>
      <c r="B77" s="1" t="str">
        <f t="shared" ca="1" si="18"/>
        <v/>
      </c>
      <c r="C77" s="31" t="str">
        <f t="shared" ca="1" si="19"/>
        <v/>
      </c>
      <c r="D77" s="32" t="str">
        <f t="shared" ca="1" si="5"/>
        <v/>
      </c>
      <c r="E77" s="4" t="str">
        <f t="shared" ca="1" si="20"/>
        <v/>
      </c>
      <c r="F77" s="31" t="str">
        <f t="shared" ca="1" si="21"/>
        <v/>
      </c>
      <c r="G77" s="32" t="str">
        <f t="shared" ca="1" si="8"/>
        <v/>
      </c>
      <c r="H77" s="4" t="str">
        <f t="shared" ca="1" si="22"/>
        <v/>
      </c>
      <c r="I77" s="31" t="str">
        <f t="shared" ca="1" si="23"/>
        <v/>
      </c>
      <c r="J77" s="32" t="str">
        <f t="shared" ca="1" si="11"/>
        <v/>
      </c>
      <c r="K77" s="95" t="str">
        <f t="shared" ca="1" si="24"/>
        <v/>
      </c>
      <c r="M77" s="125">
        <v>45869.625</v>
      </c>
      <c r="N77" s="54">
        <v>40.393999999999998</v>
      </c>
      <c r="O77" s="125">
        <v>45937.625</v>
      </c>
      <c r="P77" s="54">
        <v>34.781999999999996</v>
      </c>
      <c r="Q77" s="125">
        <v>45869.625</v>
      </c>
      <c r="R77" s="54">
        <v>56.28</v>
      </c>
      <c r="S77" s="172">
        <f t="shared" si="25"/>
        <v>45869.625</v>
      </c>
      <c r="T77" s="172">
        <v>45936.625</v>
      </c>
      <c r="U77" s="172">
        <f t="shared" si="26"/>
        <v>45936.625</v>
      </c>
    </row>
    <row r="78" spans="1:21">
      <c r="A78" s="173" t="str">
        <f t="shared" ca="1" si="17"/>
        <v/>
      </c>
      <c r="B78" s="1" t="str">
        <f t="shared" ca="1" si="18"/>
        <v/>
      </c>
      <c r="C78" s="31" t="str">
        <f t="shared" ca="1" si="19"/>
        <v/>
      </c>
      <c r="D78" s="32" t="str">
        <f t="shared" ca="1" si="5"/>
        <v/>
      </c>
      <c r="E78" s="4" t="str">
        <f t="shared" ca="1" si="20"/>
        <v/>
      </c>
      <c r="F78" s="31" t="str">
        <f t="shared" ca="1" si="21"/>
        <v/>
      </c>
      <c r="G78" s="32" t="str">
        <f t="shared" ca="1" si="8"/>
        <v/>
      </c>
      <c r="H78" s="4" t="str">
        <f t="shared" ca="1" si="22"/>
        <v/>
      </c>
      <c r="I78" s="31" t="str">
        <f t="shared" ca="1" si="23"/>
        <v/>
      </c>
      <c r="J78" s="32" t="str">
        <f t="shared" ca="1" si="11"/>
        <v/>
      </c>
      <c r="K78" s="95" t="str">
        <f t="shared" ca="1" si="24"/>
        <v/>
      </c>
      <c r="M78" s="125">
        <v>45870.625</v>
      </c>
      <c r="N78" s="54">
        <v>42.654000000000003</v>
      </c>
      <c r="O78" s="125">
        <v>45938.625</v>
      </c>
      <c r="P78" s="54">
        <v>35.098999999999997</v>
      </c>
      <c r="Q78" s="125">
        <v>45870.625</v>
      </c>
      <c r="R78" s="54">
        <v>58.079000000000001</v>
      </c>
      <c r="S78" s="172" t="str">
        <f t="shared" si="25"/>
        <v/>
      </c>
      <c r="T78" s="172">
        <v>45937.625</v>
      </c>
      <c r="U78" s="172">
        <f t="shared" si="26"/>
        <v>45937.625</v>
      </c>
    </row>
    <row r="79" spans="1:21">
      <c r="A79" s="173" t="str">
        <f t="shared" ca="1" si="17"/>
        <v/>
      </c>
      <c r="B79" s="1" t="str">
        <f t="shared" ca="1" si="18"/>
        <v/>
      </c>
      <c r="C79" s="31" t="str">
        <f t="shared" ca="1" si="19"/>
        <v/>
      </c>
      <c r="D79" s="32" t="str">
        <f t="shared" ca="1" si="5"/>
        <v/>
      </c>
      <c r="E79" s="4" t="str">
        <f t="shared" ca="1" si="20"/>
        <v/>
      </c>
      <c r="F79" s="31" t="str">
        <f t="shared" ca="1" si="21"/>
        <v/>
      </c>
      <c r="G79" s="32" t="str">
        <f t="shared" ca="1" si="8"/>
        <v/>
      </c>
      <c r="H79" s="4" t="str">
        <f t="shared" ca="1" si="22"/>
        <v/>
      </c>
      <c r="I79" s="31" t="str">
        <f t="shared" ca="1" si="23"/>
        <v/>
      </c>
      <c r="J79" s="32" t="str">
        <f t="shared" ca="1" si="11"/>
        <v/>
      </c>
      <c r="K79" s="95" t="str">
        <f t="shared" ca="1" si="24"/>
        <v/>
      </c>
      <c r="M79" s="125">
        <v>45873.625</v>
      </c>
      <c r="N79" s="54">
        <v>42.503999999999998</v>
      </c>
      <c r="O79" s="125">
        <v>45939.625</v>
      </c>
      <c r="P79" s="54">
        <v>34.442</v>
      </c>
      <c r="Q79" s="125">
        <v>45873.625</v>
      </c>
      <c r="R79" s="54">
        <v>57.991</v>
      </c>
      <c r="S79" s="172">
        <f t="shared" si="25"/>
        <v>45873.625</v>
      </c>
      <c r="T79" s="172">
        <v>45938.625</v>
      </c>
      <c r="U79" s="172">
        <f t="shared" si="26"/>
        <v>45938.625</v>
      </c>
    </row>
    <row r="80" spans="1:21">
      <c r="A80" s="173" t="str">
        <f t="shared" ca="1" si="17"/>
        <v/>
      </c>
      <c r="B80" s="1" t="str">
        <f t="shared" ca="1" si="18"/>
        <v/>
      </c>
      <c r="C80" s="31" t="str">
        <f t="shared" ca="1" si="19"/>
        <v/>
      </c>
      <c r="D80" s="32" t="str">
        <f t="shared" ref="D80:D143" ca="1" si="27">IF(ISERROR(B80-2),"",$B$6*ROUNDUP(A80-$A$14,0)/360*$B$5)</f>
        <v/>
      </c>
      <c r="E80" s="4" t="str">
        <f t="shared" ca="1" si="20"/>
        <v/>
      </c>
      <c r="F80" s="31" t="str">
        <f t="shared" ca="1" si="21"/>
        <v/>
      </c>
      <c r="G80" s="32" t="str">
        <f t="shared" ref="G80:G143" ca="1" si="28">IF(ISERROR(B80-2),"",$C$6*ROUNDUP(A80-$A$14,0)/360*$C$5)</f>
        <v/>
      </c>
      <c r="H80" s="4" t="str">
        <f t="shared" ca="1" si="22"/>
        <v/>
      </c>
      <c r="I80" s="31" t="str">
        <f t="shared" ca="1" si="23"/>
        <v/>
      </c>
      <c r="J80" s="32" t="str">
        <f t="shared" ref="J80:J143" ca="1" si="29">IF(ISERROR(B80-2),"",$D$6*ROUNDUP(A80-$A$14,0)/360*$D$5)</f>
        <v/>
      </c>
      <c r="K80" s="95" t="str">
        <f t="shared" ca="1" si="24"/>
        <v/>
      </c>
      <c r="M80" s="125">
        <v>45874.625</v>
      </c>
      <c r="N80" s="54">
        <v>42.567999999999998</v>
      </c>
      <c r="O80" s="125">
        <v>45940.625</v>
      </c>
      <c r="P80" s="54">
        <v>34.442</v>
      </c>
      <c r="Q80" s="125">
        <v>45874.625</v>
      </c>
      <c r="R80" s="54">
        <v>57.472999999999999</v>
      </c>
      <c r="S80" s="172">
        <f t="shared" si="25"/>
        <v>45874.625</v>
      </c>
      <c r="T80" s="172">
        <v>45939.625</v>
      </c>
      <c r="U80" s="172">
        <f t="shared" si="26"/>
        <v>45939.625</v>
      </c>
    </row>
    <row r="81" spans="1:21">
      <c r="A81" s="173" t="str">
        <f t="shared" ca="1" si="17"/>
        <v/>
      </c>
      <c r="B81" s="1" t="str">
        <f t="shared" ca="1" si="18"/>
        <v/>
      </c>
      <c r="C81" s="31" t="str">
        <f t="shared" ca="1" si="19"/>
        <v/>
      </c>
      <c r="D81" s="32" t="str">
        <f t="shared" ca="1" si="27"/>
        <v/>
      </c>
      <c r="E81" s="4" t="str">
        <f t="shared" ca="1" si="20"/>
        <v/>
      </c>
      <c r="F81" s="31" t="str">
        <f t="shared" ca="1" si="21"/>
        <v/>
      </c>
      <c r="G81" s="32" t="str">
        <f t="shared" ca="1" si="28"/>
        <v/>
      </c>
      <c r="H81" s="4" t="str">
        <f t="shared" ca="1" si="22"/>
        <v/>
      </c>
      <c r="I81" s="31" t="str">
        <f t="shared" ca="1" si="23"/>
        <v/>
      </c>
      <c r="J81" s="32" t="str">
        <f t="shared" ca="1" si="29"/>
        <v/>
      </c>
      <c r="K81" s="95" t="str">
        <f t="shared" ca="1" si="24"/>
        <v/>
      </c>
      <c r="M81" s="125">
        <v>45875.625</v>
      </c>
      <c r="N81" s="54">
        <v>42.811</v>
      </c>
      <c r="O81" s="125">
        <v>45943.625</v>
      </c>
      <c r="P81" s="54">
        <v>36.572000000000003</v>
      </c>
      <c r="Q81" s="125">
        <v>45875.625</v>
      </c>
      <c r="R81" s="54">
        <v>57.191000000000003</v>
      </c>
      <c r="S81" s="172">
        <f t="shared" si="25"/>
        <v>45875.625</v>
      </c>
      <c r="T81" s="172">
        <v>45940.625</v>
      </c>
      <c r="U81" s="172">
        <f t="shared" si="26"/>
        <v>45940.625</v>
      </c>
    </row>
    <row r="82" spans="1:21">
      <c r="A82" s="173" t="str">
        <f t="shared" ca="1" si="17"/>
        <v/>
      </c>
      <c r="B82" s="1" t="str">
        <f t="shared" ca="1" si="18"/>
        <v/>
      </c>
      <c r="C82" s="31" t="str">
        <f t="shared" ca="1" si="19"/>
        <v/>
      </c>
      <c r="D82" s="32" t="str">
        <f t="shared" ca="1" si="27"/>
        <v/>
      </c>
      <c r="E82" s="4" t="str">
        <f t="shared" ca="1" si="20"/>
        <v/>
      </c>
      <c r="F82" s="31" t="str">
        <f t="shared" ca="1" si="21"/>
        <v/>
      </c>
      <c r="G82" s="32" t="str">
        <f t="shared" ca="1" si="28"/>
        <v/>
      </c>
      <c r="H82" s="4" t="str">
        <f t="shared" ca="1" si="22"/>
        <v/>
      </c>
      <c r="I82" s="31" t="str">
        <f t="shared" ca="1" si="23"/>
        <v/>
      </c>
      <c r="J82" s="32" t="str">
        <f t="shared" ca="1" si="29"/>
        <v/>
      </c>
      <c r="K82" s="95" t="str">
        <f t="shared" ca="1" si="24"/>
        <v/>
      </c>
      <c r="M82" s="125">
        <v>45876.625</v>
      </c>
      <c r="N82" s="54">
        <v>42.009</v>
      </c>
      <c r="O82" s="125">
        <v>45944.625</v>
      </c>
      <c r="P82" s="54">
        <v>37.72</v>
      </c>
      <c r="Q82" s="125">
        <v>45876.625</v>
      </c>
      <c r="R82" s="54">
        <v>56.19</v>
      </c>
      <c r="S82" s="172" t="str">
        <f t="shared" si="25"/>
        <v/>
      </c>
      <c r="T82" s="172">
        <v>45943.625</v>
      </c>
      <c r="U82" s="172">
        <f t="shared" si="26"/>
        <v>45943.625</v>
      </c>
    </row>
    <row r="83" spans="1:21">
      <c r="A83" s="173" t="str">
        <f t="shared" ca="1" si="17"/>
        <v/>
      </c>
      <c r="B83" s="1" t="str">
        <f t="shared" ca="1" si="18"/>
        <v/>
      </c>
      <c r="C83" s="31" t="str">
        <f t="shared" ca="1" si="19"/>
        <v/>
      </c>
      <c r="D83" s="32" t="str">
        <f t="shared" ca="1" si="27"/>
        <v/>
      </c>
      <c r="E83" s="4" t="str">
        <f t="shared" ca="1" si="20"/>
        <v/>
      </c>
      <c r="F83" s="31" t="str">
        <f t="shared" ca="1" si="21"/>
        <v/>
      </c>
      <c r="G83" s="32" t="str">
        <f t="shared" ca="1" si="28"/>
        <v/>
      </c>
      <c r="H83" s="4" t="str">
        <f t="shared" ca="1" si="22"/>
        <v/>
      </c>
      <c r="I83" s="31" t="str">
        <f t="shared" ca="1" si="23"/>
        <v/>
      </c>
      <c r="J83" s="32" t="str">
        <f t="shared" ca="1" si="29"/>
        <v/>
      </c>
      <c r="K83" s="95" t="str">
        <f t="shared" ca="1" si="24"/>
        <v/>
      </c>
      <c r="M83" s="125">
        <v>45877.625</v>
      </c>
      <c r="N83" s="54">
        <v>42.15</v>
      </c>
      <c r="O83" s="125">
        <v>45945.625</v>
      </c>
      <c r="P83" s="54">
        <v>35.18</v>
      </c>
      <c r="Q83" s="125">
        <v>45877.625</v>
      </c>
      <c r="R83" s="54">
        <v>55.26</v>
      </c>
      <c r="S83" s="172" t="str">
        <f t="shared" si="25"/>
        <v/>
      </c>
      <c r="T83" s="172">
        <v>45944.625</v>
      </c>
      <c r="U83" s="172">
        <f t="shared" si="26"/>
        <v>45944.625</v>
      </c>
    </row>
    <row r="84" spans="1:21">
      <c r="A84" s="173" t="str">
        <f t="shared" ca="1" si="17"/>
        <v/>
      </c>
      <c r="B84" s="1" t="str">
        <f t="shared" ca="1" si="18"/>
        <v/>
      </c>
      <c r="C84" s="31" t="str">
        <f t="shared" ca="1" si="19"/>
        <v/>
      </c>
      <c r="D84" s="32" t="str">
        <f t="shared" ca="1" si="27"/>
        <v/>
      </c>
      <c r="E84" s="4" t="str">
        <f t="shared" ca="1" si="20"/>
        <v/>
      </c>
      <c r="F84" s="31" t="str">
        <f t="shared" ca="1" si="21"/>
        <v/>
      </c>
      <c r="G84" s="32" t="str">
        <f t="shared" ca="1" si="28"/>
        <v/>
      </c>
      <c r="H84" s="4" t="str">
        <f t="shared" ca="1" si="22"/>
        <v/>
      </c>
      <c r="I84" s="31" t="str">
        <f t="shared" ca="1" si="23"/>
        <v/>
      </c>
      <c r="J84" s="32" t="str">
        <f t="shared" ca="1" si="29"/>
        <v/>
      </c>
      <c r="K84" s="95" t="str">
        <f t="shared" ca="1" si="24"/>
        <v/>
      </c>
      <c r="M84" s="125">
        <v>45880.625</v>
      </c>
      <c r="N84" s="54">
        <v>41.886000000000003</v>
      </c>
      <c r="O84" s="125">
        <v>45946.625</v>
      </c>
      <c r="P84" s="54">
        <v>35.090000000000003</v>
      </c>
      <c r="Q84" s="125">
        <v>45880.625</v>
      </c>
      <c r="R84" s="54">
        <v>55.061999999999998</v>
      </c>
      <c r="S84" s="172" t="str">
        <f t="shared" si="25"/>
        <v/>
      </c>
      <c r="T84" s="172">
        <v>45945.625</v>
      </c>
      <c r="U84" s="172">
        <f t="shared" si="26"/>
        <v>45945.625</v>
      </c>
    </row>
    <row r="85" spans="1:21">
      <c r="A85" s="173" t="str">
        <f t="shared" ca="1" si="17"/>
        <v/>
      </c>
      <c r="B85" s="1" t="str">
        <f t="shared" ca="1" si="18"/>
        <v/>
      </c>
      <c r="C85" s="31" t="str">
        <f t="shared" ca="1" si="19"/>
        <v/>
      </c>
      <c r="D85" s="32" t="str">
        <f t="shared" ca="1" si="27"/>
        <v/>
      </c>
      <c r="E85" s="4" t="str">
        <f t="shared" ca="1" si="20"/>
        <v/>
      </c>
      <c r="F85" s="31" t="str">
        <f t="shared" ca="1" si="21"/>
        <v/>
      </c>
      <c r="G85" s="32" t="str">
        <f t="shared" ca="1" si="28"/>
        <v/>
      </c>
      <c r="H85" s="4" t="str">
        <f t="shared" ca="1" si="22"/>
        <v/>
      </c>
      <c r="I85" s="31" t="str">
        <f t="shared" ca="1" si="23"/>
        <v/>
      </c>
      <c r="J85" s="32" t="str">
        <f t="shared" ca="1" si="29"/>
        <v/>
      </c>
      <c r="K85" s="95" t="str">
        <f t="shared" ca="1" si="24"/>
        <v/>
      </c>
      <c r="M85" s="125">
        <v>45881.625</v>
      </c>
      <c r="N85" s="54">
        <v>42.012</v>
      </c>
      <c r="O85" s="125">
        <v>45947.625</v>
      </c>
      <c r="P85" s="54">
        <v>35.686999999999998</v>
      </c>
      <c r="Q85" s="125">
        <v>45881.625</v>
      </c>
      <c r="R85" s="54">
        <v>54.386000000000003</v>
      </c>
      <c r="S85" s="172" t="str">
        <f t="shared" si="25"/>
        <v/>
      </c>
      <c r="T85" s="172">
        <v>45946.625</v>
      </c>
      <c r="U85" s="172">
        <f t="shared" si="26"/>
        <v>45946.625</v>
      </c>
    </row>
    <row r="86" spans="1:21">
      <c r="A86" s="173" t="str">
        <f t="shared" ca="1" si="17"/>
        <v/>
      </c>
      <c r="B86" s="1" t="str">
        <f t="shared" ca="1" si="18"/>
        <v/>
      </c>
      <c r="C86" s="31" t="str">
        <f t="shared" ca="1" si="19"/>
        <v/>
      </c>
      <c r="D86" s="32" t="str">
        <f t="shared" ca="1" si="27"/>
        <v/>
      </c>
      <c r="E86" s="4" t="str">
        <f t="shared" ca="1" si="20"/>
        <v/>
      </c>
      <c r="F86" s="31" t="str">
        <f t="shared" ca="1" si="21"/>
        <v/>
      </c>
      <c r="G86" s="32" t="str">
        <f t="shared" ca="1" si="28"/>
        <v/>
      </c>
      <c r="H86" s="4" t="str">
        <f t="shared" ca="1" si="22"/>
        <v/>
      </c>
      <c r="I86" s="31" t="str">
        <f t="shared" ca="1" si="23"/>
        <v/>
      </c>
      <c r="J86" s="32" t="str">
        <f t="shared" ca="1" si="29"/>
        <v/>
      </c>
      <c r="K86" s="95" t="str">
        <f t="shared" ca="1" si="24"/>
        <v/>
      </c>
      <c r="M86" s="125">
        <v>45882.625</v>
      </c>
      <c r="N86" s="54">
        <v>41.433999999999997</v>
      </c>
      <c r="O86" s="125">
        <v>45950.625</v>
      </c>
      <c r="P86" s="54">
        <v>34.273000000000003</v>
      </c>
      <c r="Q86" s="125">
        <v>45882.625</v>
      </c>
      <c r="R86" s="54">
        <v>53.500999999999998</v>
      </c>
      <c r="S86" s="172" t="str">
        <f t="shared" si="25"/>
        <v/>
      </c>
      <c r="T86" s="172">
        <v>45947.625</v>
      </c>
      <c r="U86" s="172">
        <f t="shared" si="26"/>
        <v>45947.625</v>
      </c>
    </row>
    <row r="87" spans="1:21">
      <c r="A87" s="173" t="str">
        <f t="shared" ca="1" si="17"/>
        <v/>
      </c>
      <c r="B87" s="1" t="str">
        <f t="shared" ca="1" si="18"/>
        <v/>
      </c>
      <c r="C87" s="31" t="str">
        <f t="shared" ca="1" si="19"/>
        <v/>
      </c>
      <c r="D87" s="32" t="str">
        <f t="shared" ca="1" si="27"/>
        <v/>
      </c>
      <c r="E87" s="4" t="str">
        <f t="shared" ca="1" si="20"/>
        <v/>
      </c>
      <c r="F87" s="31" t="str">
        <f t="shared" ca="1" si="21"/>
        <v/>
      </c>
      <c r="G87" s="32" t="str">
        <f t="shared" ca="1" si="28"/>
        <v/>
      </c>
      <c r="H87" s="4" t="str">
        <f t="shared" ca="1" si="22"/>
        <v/>
      </c>
      <c r="I87" s="31" t="str">
        <f t="shared" ca="1" si="23"/>
        <v/>
      </c>
      <c r="J87" s="32" t="str">
        <f t="shared" ca="1" si="29"/>
        <v/>
      </c>
      <c r="K87" s="95" t="str">
        <f t="shared" ca="1" si="24"/>
        <v/>
      </c>
      <c r="M87" s="125">
        <v>45883.625</v>
      </c>
      <c r="N87" s="54">
        <v>40.765000000000001</v>
      </c>
      <c r="O87" s="125">
        <v>45951.625</v>
      </c>
      <c r="P87" s="54">
        <v>34.064</v>
      </c>
      <c r="Q87" s="125">
        <v>45883.625</v>
      </c>
      <c r="R87" s="54">
        <v>52.978000000000002</v>
      </c>
      <c r="S87" s="172" t="str">
        <f t="shared" si="25"/>
        <v/>
      </c>
      <c r="T87" s="172">
        <v>45950.625</v>
      </c>
      <c r="U87" s="172">
        <f t="shared" si="26"/>
        <v>45950.625</v>
      </c>
    </row>
    <row r="88" spans="1:21">
      <c r="A88" s="173" t="str">
        <f t="shared" ca="1" si="17"/>
        <v/>
      </c>
      <c r="B88" s="1" t="str">
        <f t="shared" ca="1" si="18"/>
        <v/>
      </c>
      <c r="C88" s="31" t="str">
        <f t="shared" ca="1" si="19"/>
        <v/>
      </c>
      <c r="D88" s="32" t="str">
        <f t="shared" ca="1" si="27"/>
        <v/>
      </c>
      <c r="E88" s="4" t="str">
        <f t="shared" ca="1" si="20"/>
        <v/>
      </c>
      <c r="F88" s="31" t="str">
        <f t="shared" ca="1" si="21"/>
        <v/>
      </c>
      <c r="G88" s="32" t="str">
        <f t="shared" ca="1" si="28"/>
        <v/>
      </c>
      <c r="H88" s="4" t="str">
        <f t="shared" ca="1" si="22"/>
        <v/>
      </c>
      <c r="I88" s="31" t="str">
        <f t="shared" ca="1" si="23"/>
        <v/>
      </c>
      <c r="J88" s="32" t="str">
        <f t="shared" ca="1" si="29"/>
        <v/>
      </c>
      <c r="K88" s="95" t="str">
        <f t="shared" ca="1" si="24"/>
        <v/>
      </c>
      <c r="M88" s="125">
        <v>45884.625</v>
      </c>
      <c r="N88" s="54">
        <v>40.72</v>
      </c>
      <c r="O88" s="125">
        <v>45952.625</v>
      </c>
      <c r="P88" s="54">
        <v>33.892000000000003</v>
      </c>
      <c r="Q88" s="125">
        <v>45884.625</v>
      </c>
      <c r="R88" s="54">
        <v>52.999000000000002</v>
      </c>
      <c r="S88" s="172" t="str">
        <f t="shared" si="25"/>
        <v/>
      </c>
      <c r="T88" s="172">
        <v>45951.625</v>
      </c>
      <c r="U88" s="172">
        <f t="shared" si="26"/>
        <v>45951.625</v>
      </c>
    </row>
    <row r="89" spans="1:21">
      <c r="A89" s="173" t="str">
        <f t="shared" ca="1" si="17"/>
        <v/>
      </c>
      <c r="B89" s="1" t="str">
        <f t="shared" ca="1" si="18"/>
        <v/>
      </c>
      <c r="C89" s="31" t="str">
        <f t="shared" ca="1" si="19"/>
        <v/>
      </c>
      <c r="D89" s="32" t="str">
        <f t="shared" ca="1" si="27"/>
        <v/>
      </c>
      <c r="E89" s="4" t="str">
        <f t="shared" ca="1" si="20"/>
        <v/>
      </c>
      <c r="F89" s="31" t="str">
        <f t="shared" ca="1" si="21"/>
        <v/>
      </c>
      <c r="G89" s="32" t="str">
        <f t="shared" ca="1" si="28"/>
        <v/>
      </c>
      <c r="H89" s="4" t="str">
        <f t="shared" ca="1" si="22"/>
        <v/>
      </c>
      <c r="I89" s="31" t="str">
        <f t="shared" ca="1" si="23"/>
        <v/>
      </c>
      <c r="J89" s="32" t="str">
        <f t="shared" ca="1" si="29"/>
        <v/>
      </c>
      <c r="K89" s="95" t="str">
        <f t="shared" ca="1" si="24"/>
        <v/>
      </c>
      <c r="M89" s="125">
        <v>45887.625</v>
      </c>
      <c r="N89" s="54">
        <v>40.914999999999999</v>
      </c>
      <c r="O89" s="125">
        <v>45953.625</v>
      </c>
      <c r="P89" s="54">
        <v>34.267000000000003</v>
      </c>
      <c r="Q89" s="125">
        <v>45887.625</v>
      </c>
      <c r="R89" s="54">
        <v>53.317</v>
      </c>
      <c r="S89" s="172" t="str">
        <f t="shared" si="25"/>
        <v/>
      </c>
      <c r="T89" s="172">
        <v>45952.625</v>
      </c>
      <c r="U89" s="172">
        <f t="shared" si="26"/>
        <v>45952.625</v>
      </c>
    </row>
    <row r="90" spans="1:21">
      <c r="A90" s="173" t="str">
        <f t="shared" ca="1" si="17"/>
        <v/>
      </c>
      <c r="B90" s="1" t="str">
        <f t="shared" ca="1" si="18"/>
        <v/>
      </c>
      <c r="C90" s="31" t="str">
        <f t="shared" ca="1" si="19"/>
        <v/>
      </c>
      <c r="D90" s="32" t="str">
        <f t="shared" ca="1" si="27"/>
        <v/>
      </c>
      <c r="E90" s="4" t="str">
        <f t="shared" ca="1" si="20"/>
        <v/>
      </c>
      <c r="F90" s="31" t="str">
        <f t="shared" ca="1" si="21"/>
        <v/>
      </c>
      <c r="G90" s="32" t="str">
        <f t="shared" ca="1" si="28"/>
        <v/>
      </c>
      <c r="H90" s="4" t="str">
        <f t="shared" ca="1" si="22"/>
        <v/>
      </c>
      <c r="I90" s="31" t="str">
        <f t="shared" ca="1" si="23"/>
        <v/>
      </c>
      <c r="J90" s="32" t="str">
        <f t="shared" ca="1" si="29"/>
        <v/>
      </c>
      <c r="K90" s="95" t="str">
        <f t="shared" ca="1" si="24"/>
        <v/>
      </c>
      <c r="M90" s="125">
        <v>45888.625</v>
      </c>
      <c r="N90" s="54">
        <v>41.639000000000003</v>
      </c>
      <c r="O90" s="125">
        <v>45954.625</v>
      </c>
      <c r="P90" s="54">
        <v>33.981999999999999</v>
      </c>
      <c r="Q90" s="125">
        <v>45888.625</v>
      </c>
      <c r="R90" s="54">
        <v>53.121000000000002</v>
      </c>
      <c r="S90" s="172">
        <f t="shared" si="25"/>
        <v>45888.625</v>
      </c>
      <c r="T90" s="172">
        <v>45953.625</v>
      </c>
      <c r="U90" s="172">
        <f t="shared" si="26"/>
        <v>45953.625</v>
      </c>
    </row>
    <row r="91" spans="1:21">
      <c r="A91" s="173" t="str">
        <f t="shared" ca="1" si="17"/>
        <v/>
      </c>
      <c r="B91" s="1" t="str">
        <f t="shared" ca="1" si="18"/>
        <v/>
      </c>
      <c r="C91" s="31" t="str">
        <f t="shared" ca="1" si="19"/>
        <v/>
      </c>
      <c r="D91" s="32" t="str">
        <f t="shared" ca="1" si="27"/>
        <v/>
      </c>
      <c r="E91" s="4" t="str">
        <f t="shared" ca="1" si="20"/>
        <v/>
      </c>
      <c r="F91" s="31" t="str">
        <f t="shared" ca="1" si="21"/>
        <v/>
      </c>
      <c r="G91" s="32" t="str">
        <f t="shared" ca="1" si="28"/>
        <v/>
      </c>
      <c r="H91" s="4" t="str">
        <f t="shared" ca="1" si="22"/>
        <v/>
      </c>
      <c r="I91" s="31" t="str">
        <f t="shared" ca="1" si="23"/>
        <v/>
      </c>
      <c r="J91" s="32" t="str">
        <f t="shared" ca="1" si="29"/>
        <v/>
      </c>
      <c r="K91" s="95" t="str">
        <f t="shared" ca="1" si="24"/>
        <v/>
      </c>
      <c r="M91" s="125">
        <v>45889.625</v>
      </c>
      <c r="N91" s="54">
        <v>42.988999999999997</v>
      </c>
      <c r="O91" s="125">
        <v>45957.625</v>
      </c>
      <c r="P91" s="54">
        <v>32.850999999999999</v>
      </c>
      <c r="Q91" s="125">
        <v>45889.625</v>
      </c>
      <c r="R91" s="54">
        <v>53.008000000000003</v>
      </c>
      <c r="S91" s="172">
        <f t="shared" si="25"/>
        <v>45889.625</v>
      </c>
      <c r="T91" s="172">
        <v>45954.625</v>
      </c>
      <c r="U91" s="172">
        <f t="shared" si="26"/>
        <v>45954.625</v>
      </c>
    </row>
    <row r="92" spans="1:21">
      <c r="A92" s="173" t="str">
        <f t="shared" ca="1" si="17"/>
        <v/>
      </c>
      <c r="B92" s="1" t="str">
        <f t="shared" ca="1" si="18"/>
        <v/>
      </c>
      <c r="C92" s="31" t="str">
        <f t="shared" ca="1" si="19"/>
        <v/>
      </c>
      <c r="D92" s="32" t="str">
        <f t="shared" ca="1" si="27"/>
        <v/>
      </c>
      <c r="E92" s="4" t="str">
        <f t="shared" ca="1" si="20"/>
        <v/>
      </c>
      <c r="F92" s="31" t="str">
        <f t="shared" ca="1" si="21"/>
        <v/>
      </c>
      <c r="G92" s="32" t="str">
        <f t="shared" ca="1" si="28"/>
        <v/>
      </c>
      <c r="H92" s="4" t="str">
        <f t="shared" ca="1" si="22"/>
        <v/>
      </c>
      <c r="I92" s="31" t="str">
        <f t="shared" ca="1" si="23"/>
        <v/>
      </c>
      <c r="J92" s="32" t="str">
        <f t="shared" ca="1" si="29"/>
        <v/>
      </c>
      <c r="K92" s="95" t="str">
        <f t="shared" ca="1" si="24"/>
        <v/>
      </c>
      <c r="M92" s="125">
        <v>45890.625</v>
      </c>
      <c r="N92" s="54">
        <v>42.866999999999997</v>
      </c>
      <c r="O92" s="125">
        <v>45958.625</v>
      </c>
      <c r="P92" s="54">
        <v>32.231999999999999</v>
      </c>
      <c r="Q92" s="125">
        <v>45890.625</v>
      </c>
      <c r="R92" s="54">
        <v>53.393000000000001</v>
      </c>
      <c r="S92" s="172">
        <f t="shared" si="25"/>
        <v>45890.625</v>
      </c>
      <c r="T92" s="172">
        <v>45957.625</v>
      </c>
      <c r="U92" s="172">
        <f t="shared" si="26"/>
        <v>45957.625</v>
      </c>
    </row>
    <row r="93" spans="1:21">
      <c r="A93" s="173" t="str">
        <f t="shared" ca="1" si="17"/>
        <v/>
      </c>
      <c r="B93" s="1" t="str">
        <f t="shared" ca="1" si="18"/>
        <v/>
      </c>
      <c r="C93" s="31" t="str">
        <f t="shared" ca="1" si="19"/>
        <v/>
      </c>
      <c r="D93" s="32" t="str">
        <f t="shared" ca="1" si="27"/>
        <v/>
      </c>
      <c r="E93" s="4" t="str">
        <f t="shared" ca="1" si="20"/>
        <v/>
      </c>
      <c r="F93" s="31" t="str">
        <f t="shared" ca="1" si="21"/>
        <v/>
      </c>
      <c r="G93" s="32" t="str">
        <f t="shared" ca="1" si="28"/>
        <v/>
      </c>
      <c r="H93" s="4" t="str">
        <f t="shared" ca="1" si="22"/>
        <v/>
      </c>
      <c r="I93" s="31" t="str">
        <f t="shared" ca="1" si="23"/>
        <v/>
      </c>
      <c r="J93" s="32" t="str">
        <f t="shared" ca="1" si="29"/>
        <v/>
      </c>
      <c r="K93" s="95" t="str">
        <f t="shared" ca="1" si="24"/>
        <v/>
      </c>
      <c r="M93" s="125">
        <v>45891.625</v>
      </c>
      <c r="N93" s="54">
        <v>43.009</v>
      </c>
      <c r="O93" s="125">
        <v>45959.625</v>
      </c>
      <c r="P93" s="54">
        <v>32.119</v>
      </c>
      <c r="Q93" s="125">
        <v>45891.625</v>
      </c>
      <c r="R93" s="54">
        <v>53.387</v>
      </c>
      <c r="S93" s="172">
        <f t="shared" si="25"/>
        <v>45891.625</v>
      </c>
      <c r="T93" s="172">
        <v>45958.625</v>
      </c>
      <c r="U93" s="172">
        <f t="shared" si="26"/>
        <v>45958.625</v>
      </c>
    </row>
    <row r="94" spans="1:21">
      <c r="A94" s="173" t="str">
        <f t="shared" ca="1" si="17"/>
        <v/>
      </c>
      <c r="B94" s="1" t="str">
        <f t="shared" ca="1" si="18"/>
        <v/>
      </c>
      <c r="C94" s="31" t="str">
        <f t="shared" ca="1" si="19"/>
        <v/>
      </c>
      <c r="D94" s="32" t="str">
        <f t="shared" ca="1" si="27"/>
        <v/>
      </c>
      <c r="E94" s="4" t="str">
        <f t="shared" ca="1" si="20"/>
        <v/>
      </c>
      <c r="F94" s="31" t="str">
        <f t="shared" ca="1" si="21"/>
        <v/>
      </c>
      <c r="G94" s="32" t="str">
        <f t="shared" ca="1" si="28"/>
        <v/>
      </c>
      <c r="H94" s="4" t="str">
        <f t="shared" ca="1" si="22"/>
        <v/>
      </c>
      <c r="I94" s="31" t="str">
        <f t="shared" ca="1" si="23"/>
        <v/>
      </c>
      <c r="J94" s="32" t="str">
        <f t="shared" ca="1" si="29"/>
        <v/>
      </c>
      <c r="K94" s="95" t="str">
        <f t="shared" ca="1" si="24"/>
        <v/>
      </c>
      <c r="M94" s="125">
        <v>45894.625</v>
      </c>
      <c r="N94" s="54">
        <v>42.521999999999998</v>
      </c>
      <c r="O94" s="125">
        <v>45960.625</v>
      </c>
      <c r="P94" s="54">
        <v>32.652999999999999</v>
      </c>
      <c r="Q94" s="125">
        <v>45894.625</v>
      </c>
      <c r="R94" s="54">
        <v>52.463999999999999</v>
      </c>
      <c r="S94" s="172" t="str">
        <f t="shared" si="25"/>
        <v/>
      </c>
      <c r="T94" s="172">
        <v>45959.625</v>
      </c>
      <c r="U94" s="172">
        <f t="shared" si="26"/>
        <v>45959.625</v>
      </c>
    </row>
    <row r="95" spans="1:21">
      <c r="A95" s="173" t="str">
        <f t="shared" ca="1" si="17"/>
        <v/>
      </c>
      <c r="B95" s="1" t="str">
        <f t="shared" ca="1" si="18"/>
        <v/>
      </c>
      <c r="C95" s="31" t="str">
        <f t="shared" ca="1" si="19"/>
        <v/>
      </c>
      <c r="D95" s="32" t="str">
        <f t="shared" ca="1" si="27"/>
        <v/>
      </c>
      <c r="E95" s="4" t="str">
        <f t="shared" ca="1" si="20"/>
        <v/>
      </c>
      <c r="F95" s="31" t="str">
        <f t="shared" ca="1" si="21"/>
        <v/>
      </c>
      <c r="G95" s="32" t="str">
        <f t="shared" ca="1" si="28"/>
        <v/>
      </c>
      <c r="H95" s="4" t="str">
        <f t="shared" ca="1" si="22"/>
        <v/>
      </c>
      <c r="I95" s="31" t="str">
        <f t="shared" ca="1" si="23"/>
        <v/>
      </c>
      <c r="J95" s="32" t="str">
        <f t="shared" ca="1" si="29"/>
        <v/>
      </c>
      <c r="K95" s="95" t="str">
        <f t="shared" ca="1" si="24"/>
        <v/>
      </c>
      <c r="M95" s="125">
        <v>45895.625</v>
      </c>
      <c r="N95" s="54">
        <v>43.627000000000002</v>
      </c>
      <c r="O95" s="125">
        <v>45961.625</v>
      </c>
      <c r="P95" s="54">
        <v>32.923000000000002</v>
      </c>
      <c r="Q95" s="125">
        <v>45895.625</v>
      </c>
      <c r="R95" s="54">
        <v>53.911999999999999</v>
      </c>
      <c r="S95" s="172">
        <f t="shared" si="25"/>
        <v>45895.625</v>
      </c>
      <c r="T95" s="172">
        <v>45960.625</v>
      </c>
      <c r="U95" s="172">
        <f t="shared" si="26"/>
        <v>45960.625</v>
      </c>
    </row>
    <row r="96" spans="1:21">
      <c r="A96" s="173" t="str">
        <f t="shared" ca="1" si="17"/>
        <v/>
      </c>
      <c r="B96" s="1" t="str">
        <f t="shared" ca="1" si="18"/>
        <v/>
      </c>
      <c r="C96" s="31" t="str">
        <f t="shared" ca="1" si="19"/>
        <v/>
      </c>
      <c r="D96" s="32" t="str">
        <f t="shared" ca="1" si="27"/>
        <v/>
      </c>
      <c r="E96" s="4" t="str">
        <f t="shared" ca="1" si="20"/>
        <v/>
      </c>
      <c r="F96" s="31" t="str">
        <f t="shared" ca="1" si="21"/>
        <v/>
      </c>
      <c r="G96" s="32" t="str">
        <f t="shared" ca="1" si="28"/>
        <v/>
      </c>
      <c r="H96" s="4" t="str">
        <f t="shared" ca="1" si="22"/>
        <v/>
      </c>
      <c r="I96" s="31" t="str">
        <f t="shared" ca="1" si="23"/>
        <v/>
      </c>
      <c r="J96" s="32" t="str">
        <f t="shared" ca="1" si="29"/>
        <v/>
      </c>
      <c r="K96" s="95" t="str">
        <f t="shared" ca="1" si="24"/>
        <v/>
      </c>
      <c r="M96" s="125">
        <v>45896.625</v>
      </c>
      <c r="N96" s="54">
        <v>43.198999999999998</v>
      </c>
      <c r="O96" s="125"/>
      <c r="Q96" s="125">
        <v>45896.625</v>
      </c>
      <c r="R96" s="54">
        <v>53.225000000000001</v>
      </c>
      <c r="S96" s="172">
        <f t="shared" si="25"/>
        <v>45896.625</v>
      </c>
      <c r="T96" s="172">
        <v>45961.625</v>
      </c>
      <c r="U96" s="172">
        <f t="shared" si="26"/>
        <v>45961.625</v>
      </c>
    </row>
    <row r="97" spans="1:21">
      <c r="A97" s="173" t="str">
        <f t="shared" ca="1" si="17"/>
        <v/>
      </c>
      <c r="B97" s="1" t="str">
        <f t="shared" ca="1" si="18"/>
        <v/>
      </c>
      <c r="C97" s="31" t="str">
        <f t="shared" ca="1" si="19"/>
        <v/>
      </c>
      <c r="D97" s="32" t="str">
        <f t="shared" ca="1" si="27"/>
        <v/>
      </c>
      <c r="E97" s="4" t="str">
        <f t="shared" ca="1" si="20"/>
        <v/>
      </c>
      <c r="F97" s="31" t="str">
        <f t="shared" ca="1" si="21"/>
        <v/>
      </c>
      <c r="G97" s="32" t="str">
        <f t="shared" ca="1" si="28"/>
        <v/>
      </c>
      <c r="H97" s="4" t="str">
        <f t="shared" ca="1" si="22"/>
        <v/>
      </c>
      <c r="I97" s="31" t="str">
        <f t="shared" ca="1" si="23"/>
        <v/>
      </c>
      <c r="J97" s="32" t="str">
        <f t="shared" ca="1" si="29"/>
        <v/>
      </c>
      <c r="K97" s="95" t="str">
        <f t="shared" ca="1" si="24"/>
        <v/>
      </c>
      <c r="M97" s="125">
        <v>45897.625</v>
      </c>
      <c r="N97" s="54">
        <v>43.302999999999997</v>
      </c>
      <c r="O97" s="125"/>
      <c r="Q97" s="125">
        <v>45897.625</v>
      </c>
      <c r="R97" s="54">
        <v>54.14</v>
      </c>
      <c r="S97" s="172">
        <f t="shared" si="25"/>
        <v>45897.625</v>
      </c>
      <c r="U97" s="172" t="str">
        <f t="shared" si="26"/>
        <v/>
      </c>
    </row>
    <row r="98" spans="1:21">
      <c r="A98" s="173" t="str">
        <f t="shared" ca="1" si="17"/>
        <v/>
      </c>
      <c r="B98" s="1" t="str">
        <f t="shared" ca="1" si="18"/>
        <v/>
      </c>
      <c r="C98" s="31" t="str">
        <f t="shared" ca="1" si="19"/>
        <v/>
      </c>
      <c r="D98" s="32" t="str">
        <f t="shared" ca="1" si="27"/>
        <v/>
      </c>
      <c r="E98" s="4" t="str">
        <f t="shared" ca="1" si="20"/>
        <v/>
      </c>
      <c r="F98" s="31" t="str">
        <f t="shared" ca="1" si="21"/>
        <v/>
      </c>
      <c r="G98" s="32" t="str">
        <f t="shared" ca="1" si="28"/>
        <v/>
      </c>
      <c r="H98" s="4" t="str">
        <f t="shared" ca="1" si="22"/>
        <v/>
      </c>
      <c r="I98" s="31" t="str">
        <f t="shared" ca="1" si="23"/>
        <v/>
      </c>
      <c r="J98" s="32" t="str">
        <f t="shared" ca="1" si="29"/>
        <v/>
      </c>
      <c r="K98" s="95" t="str">
        <f t="shared" ca="1" si="24"/>
        <v/>
      </c>
      <c r="M98" s="125">
        <v>45898.625</v>
      </c>
      <c r="N98" s="54">
        <v>43.933</v>
      </c>
      <c r="O98" s="125"/>
      <c r="Q98" s="125">
        <v>45898.625</v>
      </c>
      <c r="R98" s="54">
        <v>54.610999999999997</v>
      </c>
      <c r="S98" s="172" t="str">
        <f t="shared" si="25"/>
        <v/>
      </c>
      <c r="U98" s="172" t="str">
        <f t="shared" si="26"/>
        <v/>
      </c>
    </row>
    <row r="99" spans="1:21">
      <c r="A99" s="173" t="str">
        <f t="shared" ca="1" si="17"/>
        <v/>
      </c>
      <c r="B99" s="1" t="str">
        <f t="shared" ca="1" si="18"/>
        <v/>
      </c>
      <c r="C99" s="31" t="str">
        <f t="shared" ca="1" si="19"/>
        <v/>
      </c>
      <c r="D99" s="32" t="str">
        <f t="shared" ca="1" si="27"/>
        <v/>
      </c>
      <c r="E99" s="4" t="str">
        <f t="shared" ca="1" si="20"/>
        <v/>
      </c>
      <c r="F99" s="31" t="str">
        <f t="shared" ca="1" si="21"/>
        <v/>
      </c>
      <c r="G99" s="32" t="str">
        <f t="shared" ca="1" si="28"/>
        <v/>
      </c>
      <c r="H99" s="4" t="str">
        <f t="shared" ca="1" si="22"/>
        <v/>
      </c>
      <c r="I99" s="31" t="str">
        <f t="shared" ca="1" si="23"/>
        <v/>
      </c>
      <c r="J99" s="32" t="str">
        <f t="shared" ca="1" si="29"/>
        <v/>
      </c>
      <c r="K99" s="95" t="str">
        <f t="shared" ca="1" si="24"/>
        <v/>
      </c>
      <c r="M99" s="125">
        <v>45901.625</v>
      </c>
      <c r="N99" s="54">
        <v>43.805</v>
      </c>
      <c r="O99" s="125"/>
      <c r="Q99" s="125">
        <v>45901.625</v>
      </c>
      <c r="R99" s="54">
        <v>54.036999999999999</v>
      </c>
      <c r="S99" s="172">
        <f t="shared" si="25"/>
        <v>45901.625</v>
      </c>
      <c r="U99" s="172" t="str">
        <f t="shared" si="26"/>
        <v/>
      </c>
    </row>
    <row r="100" spans="1:21">
      <c r="A100" s="173" t="str">
        <f t="shared" ca="1" si="17"/>
        <v/>
      </c>
      <c r="B100" s="1" t="str">
        <f t="shared" ca="1" si="18"/>
        <v/>
      </c>
      <c r="C100" s="31" t="str">
        <f t="shared" ca="1" si="19"/>
        <v/>
      </c>
      <c r="D100" s="32" t="str">
        <f t="shared" ca="1" si="27"/>
        <v/>
      </c>
      <c r="E100" s="4" t="str">
        <f t="shared" ca="1" si="20"/>
        <v/>
      </c>
      <c r="F100" s="31" t="str">
        <f t="shared" ca="1" si="21"/>
        <v/>
      </c>
      <c r="G100" s="32" t="str">
        <f t="shared" ca="1" si="28"/>
        <v/>
      </c>
      <c r="H100" s="4" t="str">
        <f t="shared" ca="1" si="22"/>
        <v/>
      </c>
      <c r="I100" s="31" t="str">
        <f t="shared" ca="1" si="23"/>
        <v/>
      </c>
      <c r="J100" s="32" t="str">
        <f t="shared" ca="1" si="29"/>
        <v/>
      </c>
      <c r="K100" s="95" t="str">
        <f t="shared" ca="1" si="24"/>
        <v/>
      </c>
      <c r="M100" s="125">
        <v>45902.625</v>
      </c>
      <c r="N100" s="54">
        <v>44.895000000000003</v>
      </c>
      <c r="O100" s="125"/>
      <c r="Q100" s="125">
        <v>45902.625</v>
      </c>
      <c r="R100" s="54">
        <v>54.703000000000003</v>
      </c>
      <c r="S100" s="172">
        <f t="shared" si="25"/>
        <v>45902.625</v>
      </c>
      <c r="U100" s="172" t="str">
        <f t="shared" si="26"/>
        <v/>
      </c>
    </row>
    <row r="101" spans="1:21">
      <c r="A101" s="173" t="str">
        <f t="shared" ca="1" si="17"/>
        <v/>
      </c>
      <c r="B101" s="1" t="str">
        <f t="shared" ca="1" si="18"/>
        <v/>
      </c>
      <c r="C101" s="31" t="str">
        <f t="shared" ca="1" si="19"/>
        <v/>
      </c>
      <c r="D101" s="32" t="str">
        <f t="shared" ca="1" si="27"/>
        <v/>
      </c>
      <c r="E101" s="4" t="str">
        <f t="shared" ca="1" si="20"/>
        <v/>
      </c>
      <c r="F101" s="31" t="str">
        <f t="shared" ca="1" si="21"/>
        <v/>
      </c>
      <c r="G101" s="32" t="str">
        <f t="shared" ca="1" si="28"/>
        <v/>
      </c>
      <c r="H101" s="4" t="str">
        <f t="shared" ca="1" si="22"/>
        <v/>
      </c>
      <c r="I101" s="31" t="str">
        <f t="shared" ca="1" si="23"/>
        <v/>
      </c>
      <c r="J101" s="32" t="str">
        <f t="shared" ca="1" si="29"/>
        <v/>
      </c>
      <c r="K101" s="95" t="str">
        <f t="shared" ca="1" si="24"/>
        <v/>
      </c>
      <c r="M101" s="125">
        <v>45903.625</v>
      </c>
      <c r="N101" s="54">
        <v>44.619</v>
      </c>
      <c r="O101" s="125"/>
      <c r="Q101" s="125">
        <v>45903.625</v>
      </c>
      <c r="R101" s="54">
        <v>54.1</v>
      </c>
      <c r="S101" s="172">
        <f t="shared" si="25"/>
        <v>45903.625</v>
      </c>
      <c r="U101" s="172" t="str">
        <f t="shared" si="26"/>
        <v/>
      </c>
    </row>
    <row r="102" spans="1:21">
      <c r="A102" s="173" t="str">
        <f t="shared" ca="1" si="17"/>
        <v/>
      </c>
      <c r="B102" s="1" t="str">
        <f t="shared" ca="1" si="18"/>
        <v/>
      </c>
      <c r="C102" s="31" t="str">
        <f t="shared" ca="1" si="19"/>
        <v/>
      </c>
      <c r="D102" s="32" t="str">
        <f t="shared" ca="1" si="27"/>
        <v/>
      </c>
      <c r="E102" s="4" t="str">
        <f t="shared" ca="1" si="20"/>
        <v/>
      </c>
      <c r="F102" s="31" t="str">
        <f t="shared" ca="1" si="21"/>
        <v/>
      </c>
      <c r="G102" s="32" t="str">
        <f t="shared" ca="1" si="28"/>
        <v/>
      </c>
      <c r="H102" s="4" t="str">
        <f t="shared" ca="1" si="22"/>
        <v/>
      </c>
      <c r="I102" s="31" t="str">
        <f t="shared" ca="1" si="23"/>
        <v/>
      </c>
      <c r="J102" s="32" t="str">
        <f t="shared" ca="1" si="29"/>
        <v/>
      </c>
      <c r="K102" s="95" t="str">
        <f t="shared" ca="1" si="24"/>
        <v/>
      </c>
      <c r="M102" s="125">
        <v>45904.625</v>
      </c>
      <c r="N102" s="54">
        <v>43.335000000000001</v>
      </c>
      <c r="O102" s="125"/>
      <c r="Q102" s="125">
        <v>45904.625</v>
      </c>
      <c r="R102" s="54">
        <v>53.344000000000001</v>
      </c>
      <c r="S102" s="172">
        <f t="shared" si="25"/>
        <v>45904.625</v>
      </c>
      <c r="U102" s="172" t="str">
        <f t="shared" si="26"/>
        <v/>
      </c>
    </row>
    <row r="103" spans="1:21">
      <c r="A103" s="173" t="str">
        <f t="shared" ca="1" si="17"/>
        <v/>
      </c>
      <c r="B103" s="1" t="str">
        <f t="shared" ca="1" si="18"/>
        <v/>
      </c>
      <c r="C103" s="31" t="str">
        <f t="shared" ca="1" si="19"/>
        <v/>
      </c>
      <c r="D103" s="32" t="str">
        <f t="shared" ca="1" si="27"/>
        <v/>
      </c>
      <c r="E103" s="4" t="str">
        <f t="shared" ca="1" si="20"/>
        <v/>
      </c>
      <c r="F103" s="31" t="str">
        <f t="shared" ca="1" si="21"/>
        <v/>
      </c>
      <c r="G103" s="32" t="str">
        <f t="shared" ca="1" si="28"/>
        <v/>
      </c>
      <c r="H103" s="4" t="str">
        <f t="shared" ca="1" si="22"/>
        <v/>
      </c>
      <c r="I103" s="31" t="str">
        <f t="shared" ca="1" si="23"/>
        <v/>
      </c>
      <c r="J103" s="32" t="str">
        <f t="shared" ca="1" si="29"/>
        <v/>
      </c>
      <c r="K103" s="95" t="str">
        <f t="shared" ca="1" si="24"/>
        <v/>
      </c>
      <c r="M103" s="125">
        <v>45905.625</v>
      </c>
      <c r="N103" s="54">
        <v>43.165999999999997</v>
      </c>
      <c r="O103" s="125"/>
      <c r="Q103" s="125">
        <v>45905.625</v>
      </c>
      <c r="R103" s="54">
        <v>51.8</v>
      </c>
      <c r="S103" s="172" t="str">
        <f t="shared" si="25"/>
        <v/>
      </c>
      <c r="U103" s="172" t="str">
        <f t="shared" si="26"/>
        <v/>
      </c>
    </row>
    <row r="104" spans="1:21">
      <c r="A104" s="173" t="str">
        <f t="shared" ca="1" si="17"/>
        <v/>
      </c>
      <c r="B104" s="1" t="str">
        <f t="shared" ca="1" si="18"/>
        <v/>
      </c>
      <c r="C104" s="31" t="str">
        <f t="shared" ca="1" si="19"/>
        <v/>
      </c>
      <c r="D104" s="32" t="str">
        <f t="shared" ca="1" si="27"/>
        <v/>
      </c>
      <c r="E104" s="4" t="str">
        <f t="shared" ca="1" si="20"/>
        <v/>
      </c>
      <c r="F104" s="31" t="str">
        <f t="shared" ca="1" si="21"/>
        <v/>
      </c>
      <c r="G104" s="32" t="str">
        <f t="shared" ca="1" si="28"/>
        <v/>
      </c>
      <c r="H104" s="4" t="str">
        <f t="shared" ca="1" si="22"/>
        <v/>
      </c>
      <c r="I104" s="31" t="str">
        <f t="shared" ca="1" si="23"/>
        <v/>
      </c>
      <c r="J104" s="32" t="str">
        <f t="shared" ca="1" si="29"/>
        <v/>
      </c>
      <c r="K104" s="95" t="str">
        <f t="shared" ca="1" si="24"/>
        <v/>
      </c>
      <c r="M104" s="125">
        <v>45908.625</v>
      </c>
      <c r="N104" s="54">
        <v>42.848999999999997</v>
      </c>
      <c r="O104" s="125"/>
      <c r="Q104" s="125">
        <v>45908.625</v>
      </c>
      <c r="R104" s="54">
        <v>51.392000000000003</v>
      </c>
      <c r="S104" s="172">
        <f t="shared" si="25"/>
        <v>45908.625</v>
      </c>
      <c r="U104" s="172" t="str">
        <f t="shared" si="26"/>
        <v/>
      </c>
    </row>
    <row r="105" spans="1:21">
      <c r="A105" s="173" t="str">
        <f t="shared" ca="1" si="17"/>
        <v/>
      </c>
      <c r="B105" s="1" t="str">
        <f t="shared" ca="1" si="18"/>
        <v/>
      </c>
      <c r="C105" s="31" t="str">
        <f t="shared" ca="1" si="19"/>
        <v/>
      </c>
      <c r="D105" s="32" t="str">
        <f t="shared" ca="1" si="27"/>
        <v/>
      </c>
      <c r="E105" s="4" t="str">
        <f t="shared" ca="1" si="20"/>
        <v/>
      </c>
      <c r="F105" s="31" t="str">
        <f t="shared" ca="1" si="21"/>
        <v/>
      </c>
      <c r="G105" s="32" t="str">
        <f t="shared" ca="1" si="28"/>
        <v/>
      </c>
      <c r="H105" s="4" t="str">
        <f t="shared" ca="1" si="22"/>
        <v/>
      </c>
      <c r="I105" s="31" t="str">
        <f t="shared" ca="1" si="23"/>
        <v/>
      </c>
      <c r="J105" s="32" t="str">
        <f t="shared" ca="1" si="29"/>
        <v/>
      </c>
      <c r="K105" s="95" t="str">
        <f t="shared" ca="1" si="24"/>
        <v/>
      </c>
      <c r="M105" s="125">
        <v>45909.625</v>
      </c>
      <c r="N105" s="54">
        <v>42.512</v>
      </c>
      <c r="O105" s="125"/>
      <c r="Q105" s="125">
        <v>45909.625</v>
      </c>
      <c r="R105" s="54">
        <v>50.817</v>
      </c>
      <c r="S105" s="172">
        <f t="shared" si="25"/>
        <v>45909.625</v>
      </c>
      <c r="U105" s="172" t="str">
        <f t="shared" si="26"/>
        <v/>
      </c>
    </row>
    <row r="106" spans="1:21">
      <c r="A106" s="173" t="str">
        <f t="shared" ca="1" si="17"/>
        <v/>
      </c>
      <c r="B106" s="1" t="str">
        <f t="shared" ca="1" si="18"/>
        <v/>
      </c>
      <c r="C106" s="31" t="str">
        <f t="shared" ca="1" si="19"/>
        <v/>
      </c>
      <c r="D106" s="32" t="str">
        <f t="shared" ca="1" si="27"/>
        <v/>
      </c>
      <c r="E106" s="4" t="str">
        <f t="shared" ca="1" si="20"/>
        <v/>
      </c>
      <c r="F106" s="31" t="str">
        <f t="shared" ca="1" si="21"/>
        <v/>
      </c>
      <c r="G106" s="32" t="str">
        <f t="shared" ca="1" si="28"/>
        <v/>
      </c>
      <c r="H106" s="4" t="str">
        <f t="shared" ca="1" si="22"/>
        <v/>
      </c>
      <c r="I106" s="31" t="str">
        <f t="shared" ca="1" si="23"/>
        <v/>
      </c>
      <c r="J106" s="32" t="str">
        <f t="shared" ca="1" si="29"/>
        <v/>
      </c>
      <c r="K106" s="95" t="str">
        <f t="shared" ca="1" si="24"/>
        <v/>
      </c>
      <c r="M106" s="125">
        <v>45910.625</v>
      </c>
      <c r="N106" s="54">
        <v>42.311999999999998</v>
      </c>
      <c r="Q106" s="125">
        <v>45910.625</v>
      </c>
      <c r="R106" s="54">
        <v>49.832999999999998</v>
      </c>
      <c r="S106" s="172">
        <f t="shared" si="25"/>
        <v>45910.625</v>
      </c>
      <c r="U106" s="172" t="str">
        <f t="shared" si="26"/>
        <v/>
      </c>
    </row>
    <row r="107" spans="1:21">
      <c r="A107" s="173" t="str">
        <f t="shared" ref="A107:A170" ca="1" si="30">IF(AND(ISBLANK(V96), A106 = $V$1),NOW(),IF(ISBLANK(V96),"",V96))</f>
        <v/>
      </c>
      <c r="B107" s="1" t="str">
        <f t="shared" ref="B107:B170" ca="1" si="31">IF(COUNTIF(O:O,A107)=1,VLOOKUP(A107,M:N,2), IF(COUNTIF(O:O,A107)=0,$B$10,""))</f>
        <v/>
      </c>
      <c r="C107" s="31" t="str">
        <f t="shared" ref="C107:C170" ca="1" si="32">IF(ISERROR(B107-2),"", -1*(B107-$B$14)*10^-4*$B$8*$B$5)</f>
        <v/>
      </c>
      <c r="D107" s="32" t="str">
        <f t="shared" ca="1" si="27"/>
        <v/>
      </c>
      <c r="E107" s="4" t="str">
        <f t="shared" ref="E107:E170" ca="1" si="33">IF(COUNTIF(O:O,A107)=1,VLOOKUP(A107,O:P,2), IF(COUNTIF(O:O,A107)=0,$C$10,""))</f>
        <v/>
      </c>
      <c r="F107" s="31" t="str">
        <f t="shared" ref="F107:F170" ca="1" si="34">IF(ISERROR(B107-2),"", -1*(E107-$E$14)*10^-4*$C$8*$C$5)</f>
        <v/>
      </c>
      <c r="G107" s="32" t="str">
        <f t="shared" ca="1" si="28"/>
        <v/>
      </c>
      <c r="H107" s="4" t="str">
        <f t="shared" ref="H107:H170" ca="1" si="35">IF(COUNTIF(O:O,A107)=1,VLOOKUP(A107,Q:R,2), IF(COUNTIF(O:O,A107)=0,$D$10,""))</f>
        <v/>
      </c>
      <c r="I107" s="31" t="str">
        <f t="shared" ref="I107:I170" ca="1" si="36">IF(ISERROR(B107-2),"", -1*(H107-$H$14)*10^-4*$D$8*$D$5)</f>
        <v/>
      </c>
      <c r="J107" s="32" t="str">
        <f t="shared" ca="1" si="29"/>
        <v/>
      </c>
      <c r="K107" s="95" t="str">
        <f t="shared" ref="K107:K170" ca="1" si="37">IF(ISERROR(B107-2),"",C107+D107+F107+G107-I107-J107)</f>
        <v/>
      </c>
      <c r="M107" s="125">
        <v>45911.625</v>
      </c>
      <c r="N107" s="54">
        <v>42.148000000000003</v>
      </c>
      <c r="Q107" s="125">
        <v>45911.625</v>
      </c>
      <c r="R107" s="54">
        <v>49.048999999999999</v>
      </c>
      <c r="S107" s="172">
        <f t="shared" si="25"/>
        <v>45911.625</v>
      </c>
      <c r="U107" s="172" t="str">
        <f t="shared" si="26"/>
        <v/>
      </c>
    </row>
    <row r="108" spans="1:21">
      <c r="A108" s="173" t="str">
        <f t="shared" ca="1" si="30"/>
        <v/>
      </c>
      <c r="B108" s="1" t="str">
        <f t="shared" ca="1" si="31"/>
        <v/>
      </c>
      <c r="C108" s="31" t="str">
        <f t="shared" ca="1" si="32"/>
        <v/>
      </c>
      <c r="D108" s="32" t="str">
        <f t="shared" ca="1" si="27"/>
        <v/>
      </c>
      <c r="E108" s="4" t="str">
        <f t="shared" ca="1" si="33"/>
        <v/>
      </c>
      <c r="F108" s="31" t="str">
        <f t="shared" ca="1" si="34"/>
        <v/>
      </c>
      <c r="G108" s="32" t="str">
        <f t="shared" ca="1" si="28"/>
        <v/>
      </c>
      <c r="H108" s="4" t="str">
        <f t="shared" ca="1" si="35"/>
        <v/>
      </c>
      <c r="I108" s="31" t="str">
        <f t="shared" ca="1" si="36"/>
        <v/>
      </c>
      <c r="J108" s="32" t="str">
        <f t="shared" ca="1" si="29"/>
        <v/>
      </c>
      <c r="K108" s="95" t="str">
        <f t="shared" ca="1" si="37"/>
        <v/>
      </c>
      <c r="M108" s="125">
        <v>45912.625</v>
      </c>
      <c r="N108" s="54">
        <v>42.167000000000002</v>
      </c>
      <c r="Q108" s="125">
        <v>45912.625</v>
      </c>
      <c r="R108" s="54">
        <v>48.445999999999998</v>
      </c>
      <c r="S108" s="172">
        <f t="shared" si="25"/>
        <v>45912.625</v>
      </c>
      <c r="U108" s="172" t="str">
        <f t="shared" si="26"/>
        <v/>
      </c>
    </row>
    <row r="109" spans="1:21">
      <c r="A109" s="173" t="str">
        <f t="shared" ca="1" si="30"/>
        <v/>
      </c>
      <c r="B109" s="1" t="str">
        <f t="shared" ca="1" si="31"/>
        <v/>
      </c>
      <c r="C109" s="31" t="str">
        <f t="shared" ca="1" si="32"/>
        <v/>
      </c>
      <c r="D109" s="32" t="str">
        <f t="shared" ca="1" si="27"/>
        <v/>
      </c>
      <c r="E109" s="4" t="str">
        <f t="shared" ca="1" si="33"/>
        <v/>
      </c>
      <c r="F109" s="31" t="str">
        <f t="shared" ca="1" si="34"/>
        <v/>
      </c>
      <c r="G109" s="32" t="str">
        <f t="shared" ca="1" si="28"/>
        <v/>
      </c>
      <c r="H109" s="4" t="str">
        <f t="shared" ca="1" si="35"/>
        <v/>
      </c>
      <c r="I109" s="31" t="str">
        <f t="shared" ca="1" si="36"/>
        <v/>
      </c>
      <c r="J109" s="32" t="str">
        <f t="shared" ca="1" si="29"/>
        <v/>
      </c>
      <c r="K109" s="95" t="str">
        <f t="shared" ca="1" si="37"/>
        <v/>
      </c>
      <c r="M109" s="125">
        <v>45915.625</v>
      </c>
      <c r="N109" s="54">
        <v>41.593000000000004</v>
      </c>
      <c r="Q109" s="125">
        <v>45915.625</v>
      </c>
      <c r="R109" s="54">
        <v>48.027999999999999</v>
      </c>
      <c r="S109" s="172">
        <f t="shared" si="25"/>
        <v>45915.625</v>
      </c>
      <c r="U109" s="172" t="str">
        <f t="shared" si="26"/>
        <v/>
      </c>
    </row>
    <row r="110" spans="1:21">
      <c r="A110" s="173" t="str">
        <f t="shared" ca="1" si="30"/>
        <v/>
      </c>
      <c r="B110" s="1" t="str">
        <f t="shared" ca="1" si="31"/>
        <v/>
      </c>
      <c r="C110" s="31" t="str">
        <f t="shared" ca="1" si="32"/>
        <v/>
      </c>
      <c r="D110" s="32" t="str">
        <f t="shared" ca="1" si="27"/>
        <v/>
      </c>
      <c r="E110" s="4" t="str">
        <f t="shared" ca="1" si="33"/>
        <v/>
      </c>
      <c r="F110" s="31" t="str">
        <f t="shared" ca="1" si="34"/>
        <v/>
      </c>
      <c r="G110" s="32" t="str">
        <f t="shared" ca="1" si="28"/>
        <v/>
      </c>
      <c r="H110" s="4" t="str">
        <f t="shared" ca="1" si="35"/>
        <v/>
      </c>
      <c r="I110" s="31" t="str">
        <f t="shared" ca="1" si="36"/>
        <v/>
      </c>
      <c r="J110" s="32" t="str">
        <f t="shared" ca="1" si="29"/>
        <v/>
      </c>
      <c r="K110" s="95" t="str">
        <f t="shared" ca="1" si="37"/>
        <v/>
      </c>
      <c r="M110" s="125">
        <v>45916.625</v>
      </c>
      <c r="N110" s="54">
        <v>41.957999999999998</v>
      </c>
      <c r="Q110" s="125">
        <v>45916.625</v>
      </c>
      <c r="R110" s="54">
        <v>46.912999999999997</v>
      </c>
      <c r="S110" s="172">
        <f t="shared" si="25"/>
        <v>45916.625</v>
      </c>
      <c r="U110" s="172" t="str">
        <f t="shared" si="26"/>
        <v/>
      </c>
    </row>
    <row r="111" spans="1:21">
      <c r="A111" s="173" t="str">
        <f t="shared" ca="1" si="30"/>
        <v/>
      </c>
      <c r="B111" s="1" t="str">
        <f t="shared" ca="1" si="31"/>
        <v/>
      </c>
      <c r="C111" s="31" t="str">
        <f t="shared" ca="1" si="32"/>
        <v/>
      </c>
      <c r="D111" s="32" t="str">
        <f t="shared" ca="1" si="27"/>
        <v/>
      </c>
      <c r="E111" s="4" t="str">
        <f t="shared" ca="1" si="33"/>
        <v/>
      </c>
      <c r="F111" s="31" t="str">
        <f t="shared" ca="1" si="34"/>
        <v/>
      </c>
      <c r="G111" s="32" t="str">
        <f t="shared" ca="1" si="28"/>
        <v/>
      </c>
      <c r="H111" s="4" t="str">
        <f t="shared" ca="1" si="35"/>
        <v/>
      </c>
      <c r="I111" s="31" t="str">
        <f t="shared" ca="1" si="36"/>
        <v/>
      </c>
      <c r="J111" s="32" t="str">
        <f t="shared" ca="1" si="29"/>
        <v/>
      </c>
      <c r="K111" s="95" t="str">
        <f t="shared" ca="1" si="37"/>
        <v/>
      </c>
      <c r="M111" s="125">
        <v>45917.625</v>
      </c>
      <c r="N111" s="54">
        <v>42.527000000000001</v>
      </c>
      <c r="Q111" s="125">
        <v>45917.625</v>
      </c>
      <c r="R111" s="54">
        <v>47.116</v>
      </c>
      <c r="S111" s="172">
        <f t="shared" si="25"/>
        <v>45917.625</v>
      </c>
      <c r="U111" s="172" t="str">
        <f t="shared" si="26"/>
        <v/>
      </c>
    </row>
    <row r="112" spans="1:21">
      <c r="A112" s="173" t="str">
        <f t="shared" ca="1" si="30"/>
        <v/>
      </c>
      <c r="B112" s="1" t="str">
        <f t="shared" ca="1" si="31"/>
        <v/>
      </c>
      <c r="C112" s="31" t="str">
        <f t="shared" ca="1" si="32"/>
        <v/>
      </c>
      <c r="D112" s="32" t="str">
        <f t="shared" ca="1" si="27"/>
        <v/>
      </c>
      <c r="E112" s="4" t="str">
        <f t="shared" ca="1" si="33"/>
        <v/>
      </c>
      <c r="F112" s="31" t="str">
        <f t="shared" ca="1" si="34"/>
        <v/>
      </c>
      <c r="G112" s="32" t="str">
        <f t="shared" ca="1" si="28"/>
        <v/>
      </c>
      <c r="H112" s="4" t="str">
        <f t="shared" ca="1" si="35"/>
        <v/>
      </c>
      <c r="I112" s="31" t="str">
        <f t="shared" ca="1" si="36"/>
        <v/>
      </c>
      <c r="J112" s="32" t="str">
        <f t="shared" ca="1" si="29"/>
        <v/>
      </c>
      <c r="K112" s="95" t="str">
        <f t="shared" ca="1" si="37"/>
        <v/>
      </c>
      <c r="M112" s="125">
        <v>45918.625</v>
      </c>
      <c r="N112" s="54">
        <v>42.009</v>
      </c>
      <c r="Q112" s="125">
        <v>45918.625</v>
      </c>
      <c r="R112" s="54">
        <v>46.26</v>
      </c>
      <c r="S112" s="172">
        <f t="shared" si="25"/>
        <v>45918.625</v>
      </c>
      <c r="U112" s="172" t="str">
        <f t="shared" si="26"/>
        <v/>
      </c>
    </row>
    <row r="113" spans="1:21">
      <c r="A113" s="173" t="str">
        <f t="shared" ca="1" si="30"/>
        <v/>
      </c>
      <c r="B113" s="1" t="str">
        <f t="shared" ca="1" si="31"/>
        <v/>
      </c>
      <c r="C113" s="31" t="str">
        <f t="shared" ca="1" si="32"/>
        <v/>
      </c>
      <c r="D113" s="32" t="str">
        <f t="shared" ca="1" si="27"/>
        <v/>
      </c>
      <c r="E113" s="4" t="str">
        <f t="shared" ca="1" si="33"/>
        <v/>
      </c>
      <c r="F113" s="31" t="str">
        <f t="shared" ca="1" si="34"/>
        <v/>
      </c>
      <c r="G113" s="32" t="str">
        <f t="shared" ca="1" si="28"/>
        <v/>
      </c>
      <c r="H113" s="4" t="str">
        <f t="shared" ca="1" si="35"/>
        <v/>
      </c>
      <c r="I113" s="31" t="str">
        <f t="shared" ca="1" si="36"/>
        <v/>
      </c>
      <c r="J113" s="32" t="str">
        <f t="shared" ca="1" si="29"/>
        <v/>
      </c>
      <c r="K113" s="95" t="str">
        <f t="shared" ca="1" si="37"/>
        <v/>
      </c>
      <c r="M113" s="125">
        <v>45919.625</v>
      </c>
      <c r="N113" s="54">
        <v>41.935000000000002</v>
      </c>
      <c r="Q113" s="125">
        <v>45919.625</v>
      </c>
      <c r="R113" s="54">
        <v>45.433</v>
      </c>
      <c r="S113" s="172">
        <f t="shared" si="25"/>
        <v>45919.625</v>
      </c>
      <c r="U113" s="172" t="str">
        <f t="shared" si="26"/>
        <v/>
      </c>
    </row>
    <row r="114" spans="1:21">
      <c r="A114" s="173" t="str">
        <f t="shared" ca="1" si="30"/>
        <v/>
      </c>
      <c r="B114" s="1" t="str">
        <f t="shared" ca="1" si="31"/>
        <v/>
      </c>
      <c r="C114" s="31" t="str">
        <f t="shared" ca="1" si="32"/>
        <v/>
      </c>
      <c r="D114" s="32" t="str">
        <f t="shared" ca="1" si="27"/>
        <v/>
      </c>
      <c r="E114" s="4" t="str">
        <f t="shared" ca="1" si="33"/>
        <v/>
      </c>
      <c r="F114" s="31" t="str">
        <f t="shared" ca="1" si="34"/>
        <v/>
      </c>
      <c r="G114" s="32" t="str">
        <f t="shared" ca="1" si="28"/>
        <v/>
      </c>
      <c r="H114" s="4" t="str">
        <f t="shared" ca="1" si="35"/>
        <v/>
      </c>
      <c r="I114" s="31" t="str">
        <f t="shared" ca="1" si="36"/>
        <v/>
      </c>
      <c r="J114" s="32" t="str">
        <f t="shared" ca="1" si="29"/>
        <v/>
      </c>
      <c r="K114" s="95" t="str">
        <f t="shared" ca="1" si="37"/>
        <v/>
      </c>
      <c r="M114" s="125">
        <v>45922.625</v>
      </c>
      <c r="N114" s="54">
        <v>46.195</v>
      </c>
      <c r="Q114" s="125">
        <v>45922.625</v>
      </c>
      <c r="R114" s="54">
        <v>50.432000000000002</v>
      </c>
      <c r="S114" s="172">
        <f t="shared" si="25"/>
        <v>45922.625</v>
      </c>
      <c r="U114" s="172" t="str">
        <f t="shared" si="26"/>
        <v/>
      </c>
    </row>
    <row r="115" spans="1:21">
      <c r="A115" s="173" t="str">
        <f t="shared" ca="1" si="30"/>
        <v/>
      </c>
      <c r="B115" s="1" t="str">
        <f t="shared" ca="1" si="31"/>
        <v/>
      </c>
      <c r="C115" s="31" t="str">
        <f t="shared" ca="1" si="32"/>
        <v/>
      </c>
      <c r="D115" s="32" t="str">
        <f t="shared" ca="1" si="27"/>
        <v/>
      </c>
      <c r="E115" s="4" t="str">
        <f t="shared" ca="1" si="33"/>
        <v/>
      </c>
      <c r="F115" s="31" t="str">
        <f t="shared" ca="1" si="34"/>
        <v/>
      </c>
      <c r="G115" s="32" t="str">
        <f t="shared" ca="1" si="28"/>
        <v/>
      </c>
      <c r="H115" s="4" t="str">
        <f t="shared" ca="1" si="35"/>
        <v/>
      </c>
      <c r="I115" s="31" t="str">
        <f t="shared" ca="1" si="36"/>
        <v/>
      </c>
      <c r="J115" s="32" t="str">
        <f t="shared" ca="1" si="29"/>
        <v/>
      </c>
      <c r="K115" s="95" t="str">
        <f t="shared" ca="1" si="37"/>
        <v/>
      </c>
      <c r="M115" s="125">
        <v>45923.625</v>
      </c>
      <c r="N115" s="54">
        <v>45.677999999999997</v>
      </c>
      <c r="Q115" s="125">
        <v>45923.625</v>
      </c>
      <c r="R115" s="54">
        <v>49.762999999999998</v>
      </c>
      <c r="S115" s="172">
        <f t="shared" si="25"/>
        <v>45923.625</v>
      </c>
      <c r="U115" s="172" t="str">
        <f t="shared" si="26"/>
        <v/>
      </c>
    </row>
    <row r="116" spans="1:21">
      <c r="A116" s="173" t="str">
        <f t="shared" ca="1" si="30"/>
        <v/>
      </c>
      <c r="B116" s="1" t="str">
        <f t="shared" ca="1" si="31"/>
        <v/>
      </c>
      <c r="C116" s="31" t="str">
        <f t="shared" ca="1" si="32"/>
        <v/>
      </c>
      <c r="D116" s="32" t="str">
        <f t="shared" ca="1" si="27"/>
        <v/>
      </c>
      <c r="E116" s="4" t="str">
        <f t="shared" ca="1" si="33"/>
        <v/>
      </c>
      <c r="F116" s="31" t="str">
        <f t="shared" ca="1" si="34"/>
        <v/>
      </c>
      <c r="G116" s="32" t="str">
        <f t="shared" ca="1" si="28"/>
        <v/>
      </c>
      <c r="H116" s="4" t="str">
        <f t="shared" ca="1" si="35"/>
        <v/>
      </c>
      <c r="I116" s="31" t="str">
        <f t="shared" ca="1" si="36"/>
        <v/>
      </c>
      <c r="J116" s="32" t="str">
        <f t="shared" ca="1" si="29"/>
        <v/>
      </c>
      <c r="K116" s="95" t="str">
        <f t="shared" ca="1" si="37"/>
        <v/>
      </c>
      <c r="M116" s="125">
        <v>45924.625</v>
      </c>
      <c r="N116" s="54">
        <v>45.94</v>
      </c>
      <c r="Q116" s="125">
        <v>45924.625</v>
      </c>
      <c r="R116" s="54">
        <v>49.73</v>
      </c>
      <c r="S116" s="172">
        <f t="shared" si="25"/>
        <v>45924.625</v>
      </c>
      <c r="U116" s="172" t="str">
        <f t="shared" si="26"/>
        <v/>
      </c>
    </row>
    <row r="117" spans="1:21">
      <c r="A117" s="173" t="str">
        <f t="shared" ca="1" si="30"/>
        <v/>
      </c>
      <c r="B117" s="1" t="str">
        <f t="shared" ca="1" si="31"/>
        <v/>
      </c>
      <c r="C117" s="31" t="str">
        <f t="shared" ca="1" si="32"/>
        <v/>
      </c>
      <c r="D117" s="32" t="str">
        <f t="shared" ca="1" si="27"/>
        <v/>
      </c>
      <c r="E117" s="4" t="str">
        <f t="shared" ca="1" si="33"/>
        <v/>
      </c>
      <c r="F117" s="31" t="str">
        <f t="shared" ca="1" si="34"/>
        <v/>
      </c>
      <c r="G117" s="32" t="str">
        <f t="shared" ca="1" si="28"/>
        <v/>
      </c>
      <c r="H117" s="4" t="str">
        <f t="shared" ca="1" si="35"/>
        <v/>
      </c>
      <c r="I117" s="31" t="str">
        <f t="shared" ca="1" si="36"/>
        <v/>
      </c>
      <c r="J117" s="32" t="str">
        <f t="shared" ca="1" si="29"/>
        <v/>
      </c>
      <c r="K117" s="95" t="str">
        <f t="shared" ca="1" si="37"/>
        <v/>
      </c>
      <c r="M117" s="125">
        <v>45925.625</v>
      </c>
      <c r="N117" s="54">
        <v>46.070999999999998</v>
      </c>
      <c r="Q117" s="125">
        <v>45925.625</v>
      </c>
      <c r="R117" s="54">
        <v>49.83</v>
      </c>
      <c r="S117" s="172">
        <f t="shared" si="25"/>
        <v>45925.625</v>
      </c>
      <c r="U117" s="172" t="str">
        <f t="shared" si="26"/>
        <v/>
      </c>
    </row>
    <row r="118" spans="1:21">
      <c r="A118" s="173" t="str">
        <f t="shared" ca="1" si="30"/>
        <v/>
      </c>
      <c r="B118" s="1" t="str">
        <f t="shared" ca="1" si="31"/>
        <v/>
      </c>
      <c r="C118" s="31" t="str">
        <f t="shared" ca="1" si="32"/>
        <v/>
      </c>
      <c r="D118" s="32" t="str">
        <f t="shared" ca="1" si="27"/>
        <v/>
      </c>
      <c r="E118" s="4" t="str">
        <f t="shared" ca="1" si="33"/>
        <v/>
      </c>
      <c r="F118" s="31" t="str">
        <f t="shared" ca="1" si="34"/>
        <v/>
      </c>
      <c r="G118" s="32" t="str">
        <f t="shared" ca="1" si="28"/>
        <v/>
      </c>
      <c r="H118" s="4" t="str">
        <f t="shared" ca="1" si="35"/>
        <v/>
      </c>
      <c r="I118" s="31" t="str">
        <f t="shared" ca="1" si="36"/>
        <v/>
      </c>
      <c r="J118" s="32" t="str">
        <f t="shared" ca="1" si="29"/>
        <v/>
      </c>
      <c r="K118" s="95" t="str">
        <f t="shared" ca="1" si="37"/>
        <v/>
      </c>
      <c r="M118" s="125">
        <v>45926.625</v>
      </c>
      <c r="N118" s="54">
        <v>45.92</v>
      </c>
      <c r="Q118" s="125">
        <v>45926.625</v>
      </c>
      <c r="R118" s="54">
        <v>49.52</v>
      </c>
      <c r="S118" s="172">
        <f t="shared" si="25"/>
        <v>45926.625</v>
      </c>
      <c r="U118" s="172" t="str">
        <f t="shared" si="26"/>
        <v/>
      </c>
    </row>
    <row r="119" spans="1:21">
      <c r="A119" s="173" t="str">
        <f t="shared" ca="1" si="30"/>
        <v/>
      </c>
      <c r="B119" s="1" t="str">
        <f t="shared" ca="1" si="31"/>
        <v/>
      </c>
      <c r="C119" s="31" t="str">
        <f t="shared" ca="1" si="32"/>
        <v/>
      </c>
      <c r="D119" s="32" t="str">
        <f t="shared" ca="1" si="27"/>
        <v/>
      </c>
      <c r="E119" s="4" t="str">
        <f t="shared" ca="1" si="33"/>
        <v/>
      </c>
      <c r="F119" s="31" t="str">
        <f t="shared" ca="1" si="34"/>
        <v/>
      </c>
      <c r="G119" s="32" t="str">
        <f t="shared" ca="1" si="28"/>
        <v/>
      </c>
      <c r="H119" s="4" t="str">
        <f t="shared" ca="1" si="35"/>
        <v/>
      </c>
      <c r="I119" s="31" t="str">
        <f t="shared" ca="1" si="36"/>
        <v/>
      </c>
      <c r="J119" s="32" t="str">
        <f t="shared" ca="1" si="29"/>
        <v/>
      </c>
      <c r="K119" s="95" t="str">
        <f t="shared" ca="1" si="37"/>
        <v/>
      </c>
      <c r="M119" s="125">
        <v>45929.625</v>
      </c>
      <c r="N119" s="54">
        <v>45.886000000000003</v>
      </c>
      <c r="Q119" s="125">
        <v>45929.625</v>
      </c>
      <c r="R119" s="54">
        <v>48.94</v>
      </c>
      <c r="S119" s="172">
        <f t="shared" si="25"/>
        <v>45929.625</v>
      </c>
      <c r="U119" s="172" t="str">
        <f t="shared" si="26"/>
        <v/>
      </c>
    </row>
    <row r="120" spans="1:21">
      <c r="A120" s="173" t="str">
        <f t="shared" ca="1" si="30"/>
        <v/>
      </c>
      <c r="B120" s="1" t="str">
        <f t="shared" ca="1" si="31"/>
        <v/>
      </c>
      <c r="C120" s="31" t="str">
        <f t="shared" ca="1" si="32"/>
        <v/>
      </c>
      <c r="D120" s="32" t="str">
        <f t="shared" ca="1" si="27"/>
        <v/>
      </c>
      <c r="E120" s="4" t="str">
        <f t="shared" ca="1" si="33"/>
        <v/>
      </c>
      <c r="F120" s="31" t="str">
        <f t="shared" ca="1" si="34"/>
        <v/>
      </c>
      <c r="G120" s="32" t="str">
        <f t="shared" ca="1" si="28"/>
        <v/>
      </c>
      <c r="H120" s="4" t="str">
        <f t="shared" ca="1" si="35"/>
        <v/>
      </c>
      <c r="I120" s="31" t="str">
        <f t="shared" ca="1" si="36"/>
        <v/>
      </c>
      <c r="J120" s="32" t="str">
        <f t="shared" ca="1" si="29"/>
        <v/>
      </c>
      <c r="K120" s="95" t="str">
        <f t="shared" ca="1" si="37"/>
        <v/>
      </c>
      <c r="M120" s="125">
        <v>45930.625</v>
      </c>
      <c r="N120" s="54">
        <v>46.996000000000002</v>
      </c>
      <c r="Q120" s="125">
        <v>45930.625</v>
      </c>
      <c r="R120" s="54">
        <v>49.445</v>
      </c>
      <c r="S120" s="172">
        <f t="shared" si="25"/>
        <v>45930.625</v>
      </c>
      <c r="U120" s="172" t="str">
        <f t="shared" si="26"/>
        <v/>
      </c>
    </row>
    <row r="121" spans="1:21">
      <c r="A121" s="173" t="str">
        <f t="shared" ca="1" si="30"/>
        <v/>
      </c>
      <c r="B121" s="1" t="str">
        <f t="shared" ca="1" si="31"/>
        <v/>
      </c>
      <c r="C121" s="31" t="str">
        <f t="shared" ca="1" si="32"/>
        <v/>
      </c>
      <c r="D121" s="32" t="str">
        <f t="shared" ca="1" si="27"/>
        <v/>
      </c>
      <c r="E121" s="4" t="str">
        <f t="shared" ca="1" si="33"/>
        <v/>
      </c>
      <c r="F121" s="31" t="str">
        <f t="shared" ca="1" si="34"/>
        <v/>
      </c>
      <c r="G121" s="32" t="str">
        <f t="shared" ca="1" si="28"/>
        <v/>
      </c>
      <c r="H121" s="4" t="str">
        <f t="shared" ca="1" si="35"/>
        <v/>
      </c>
      <c r="I121" s="31" t="str">
        <f t="shared" ca="1" si="36"/>
        <v/>
      </c>
      <c r="J121" s="32" t="str">
        <f t="shared" ca="1" si="29"/>
        <v/>
      </c>
      <c r="K121" s="95" t="str">
        <f t="shared" ca="1" si="37"/>
        <v/>
      </c>
      <c r="M121" s="125">
        <v>45931.625</v>
      </c>
      <c r="N121" s="54">
        <v>46.935000000000002</v>
      </c>
      <c r="Q121" s="125">
        <v>45931.625</v>
      </c>
      <c r="R121" s="54">
        <v>49.313000000000002</v>
      </c>
      <c r="S121" s="172">
        <f t="shared" si="25"/>
        <v>45931.625</v>
      </c>
      <c r="U121" s="172" t="str">
        <f t="shared" si="26"/>
        <v/>
      </c>
    </row>
    <row r="122" spans="1:21">
      <c r="A122" s="173" t="str">
        <f t="shared" ca="1" si="30"/>
        <v/>
      </c>
      <c r="B122" s="1" t="str">
        <f t="shared" ca="1" si="31"/>
        <v/>
      </c>
      <c r="C122" s="31" t="str">
        <f t="shared" ca="1" si="32"/>
        <v/>
      </c>
      <c r="D122" s="32" t="str">
        <f t="shared" ca="1" si="27"/>
        <v/>
      </c>
      <c r="E122" s="4" t="str">
        <f t="shared" ca="1" si="33"/>
        <v/>
      </c>
      <c r="F122" s="31" t="str">
        <f t="shared" ca="1" si="34"/>
        <v/>
      </c>
      <c r="G122" s="32" t="str">
        <f t="shared" ca="1" si="28"/>
        <v/>
      </c>
      <c r="H122" s="4" t="str">
        <f t="shared" ca="1" si="35"/>
        <v/>
      </c>
      <c r="I122" s="31" t="str">
        <f t="shared" ca="1" si="36"/>
        <v/>
      </c>
      <c r="J122" s="32" t="str">
        <f t="shared" ca="1" si="29"/>
        <v/>
      </c>
      <c r="K122" s="95" t="str">
        <f t="shared" ca="1" si="37"/>
        <v/>
      </c>
      <c r="M122" s="125">
        <v>45932.625</v>
      </c>
      <c r="N122" s="54">
        <v>46.104999999999997</v>
      </c>
      <c r="Q122" s="125">
        <v>45932.625</v>
      </c>
      <c r="R122" s="54">
        <v>49.113999999999997</v>
      </c>
      <c r="S122" s="172">
        <f t="shared" si="25"/>
        <v>45932.625</v>
      </c>
      <c r="U122" s="172" t="str">
        <f t="shared" si="26"/>
        <v/>
      </c>
    </row>
    <row r="123" spans="1:21">
      <c r="A123" s="173" t="str">
        <f t="shared" ca="1" si="30"/>
        <v/>
      </c>
      <c r="B123" s="1" t="str">
        <f t="shared" ca="1" si="31"/>
        <v/>
      </c>
      <c r="C123" s="31" t="str">
        <f t="shared" ca="1" si="32"/>
        <v/>
      </c>
      <c r="D123" s="32" t="str">
        <f t="shared" ca="1" si="27"/>
        <v/>
      </c>
      <c r="E123" s="4" t="str">
        <f t="shared" ca="1" si="33"/>
        <v/>
      </c>
      <c r="F123" s="31" t="str">
        <f t="shared" ca="1" si="34"/>
        <v/>
      </c>
      <c r="G123" s="32" t="str">
        <f t="shared" ca="1" si="28"/>
        <v/>
      </c>
      <c r="H123" s="4" t="str">
        <f t="shared" ca="1" si="35"/>
        <v/>
      </c>
      <c r="I123" s="31" t="str">
        <f t="shared" ca="1" si="36"/>
        <v/>
      </c>
      <c r="J123" s="32" t="str">
        <f t="shared" ca="1" si="29"/>
        <v/>
      </c>
      <c r="K123" s="95" t="str">
        <f t="shared" ca="1" si="37"/>
        <v/>
      </c>
      <c r="M123" s="125">
        <v>45933.625</v>
      </c>
      <c r="N123" s="54">
        <v>46.1</v>
      </c>
      <c r="Q123" s="125">
        <v>45933.625</v>
      </c>
      <c r="R123" s="54">
        <v>47.597000000000001</v>
      </c>
      <c r="S123" s="172">
        <f t="shared" si="25"/>
        <v>45933.625</v>
      </c>
      <c r="U123" s="172" t="str">
        <f t="shared" si="26"/>
        <v/>
      </c>
    </row>
    <row r="124" spans="1:21">
      <c r="A124" s="173" t="str">
        <f t="shared" ca="1" si="30"/>
        <v/>
      </c>
      <c r="B124" s="1" t="str">
        <f t="shared" ca="1" si="31"/>
        <v/>
      </c>
      <c r="C124" s="31" t="str">
        <f t="shared" ca="1" si="32"/>
        <v/>
      </c>
      <c r="D124" s="32" t="str">
        <f t="shared" ca="1" si="27"/>
        <v/>
      </c>
      <c r="E124" s="4" t="str">
        <f t="shared" ca="1" si="33"/>
        <v/>
      </c>
      <c r="F124" s="31" t="str">
        <f t="shared" ca="1" si="34"/>
        <v/>
      </c>
      <c r="G124" s="32" t="str">
        <f t="shared" ca="1" si="28"/>
        <v/>
      </c>
      <c r="H124" s="4" t="str">
        <f t="shared" ca="1" si="35"/>
        <v/>
      </c>
      <c r="I124" s="31" t="str">
        <f t="shared" ca="1" si="36"/>
        <v/>
      </c>
      <c r="J124" s="32" t="str">
        <f t="shared" ca="1" si="29"/>
        <v/>
      </c>
      <c r="K124" s="95" t="str">
        <f t="shared" ca="1" si="37"/>
        <v/>
      </c>
      <c r="M124" s="125">
        <v>45936.625</v>
      </c>
      <c r="N124" s="54">
        <v>46.697000000000003</v>
      </c>
      <c r="Q124" s="125">
        <v>45936.625</v>
      </c>
      <c r="R124" s="54">
        <v>49.274000000000001</v>
      </c>
      <c r="S124" s="172">
        <f t="shared" si="25"/>
        <v>45936.625</v>
      </c>
      <c r="U124" s="172" t="str">
        <f t="shared" si="26"/>
        <v/>
      </c>
    </row>
    <row r="125" spans="1:21">
      <c r="A125" s="173" t="str">
        <f t="shared" ca="1" si="30"/>
        <v/>
      </c>
      <c r="B125" s="1" t="str">
        <f t="shared" ca="1" si="31"/>
        <v/>
      </c>
      <c r="C125" s="31" t="str">
        <f t="shared" ca="1" si="32"/>
        <v/>
      </c>
      <c r="D125" s="32" t="str">
        <f t="shared" ca="1" si="27"/>
        <v/>
      </c>
      <c r="E125" s="4" t="str">
        <f t="shared" ca="1" si="33"/>
        <v/>
      </c>
      <c r="F125" s="31" t="str">
        <f t="shared" ca="1" si="34"/>
        <v/>
      </c>
      <c r="G125" s="32" t="str">
        <f t="shared" ca="1" si="28"/>
        <v/>
      </c>
      <c r="H125" s="4" t="str">
        <f t="shared" ca="1" si="35"/>
        <v/>
      </c>
      <c r="I125" s="31" t="str">
        <f t="shared" ca="1" si="36"/>
        <v/>
      </c>
      <c r="J125" s="32" t="str">
        <f t="shared" ca="1" si="29"/>
        <v/>
      </c>
      <c r="K125" s="95" t="str">
        <f t="shared" ca="1" si="37"/>
        <v/>
      </c>
      <c r="M125" s="125">
        <v>45937.625</v>
      </c>
      <c r="N125" s="54">
        <v>46.832000000000001</v>
      </c>
      <c r="Q125" s="125">
        <v>45937.625</v>
      </c>
      <c r="R125" s="54">
        <v>49.777999999999999</v>
      </c>
      <c r="S125" s="172">
        <f t="shared" si="25"/>
        <v>45937.625</v>
      </c>
      <c r="U125" s="172" t="str">
        <f t="shared" si="26"/>
        <v/>
      </c>
    </row>
    <row r="126" spans="1:21">
      <c r="A126" s="173" t="str">
        <f t="shared" ca="1" si="30"/>
        <v/>
      </c>
      <c r="B126" s="1" t="str">
        <f t="shared" ca="1" si="31"/>
        <v/>
      </c>
      <c r="C126" s="31" t="str">
        <f t="shared" ca="1" si="32"/>
        <v/>
      </c>
      <c r="D126" s="32" t="str">
        <f t="shared" ca="1" si="27"/>
        <v/>
      </c>
      <c r="E126" s="4" t="str">
        <f t="shared" ca="1" si="33"/>
        <v/>
      </c>
      <c r="F126" s="31" t="str">
        <f t="shared" ca="1" si="34"/>
        <v/>
      </c>
      <c r="G126" s="32" t="str">
        <f t="shared" ca="1" si="28"/>
        <v/>
      </c>
      <c r="H126" s="4" t="str">
        <f t="shared" ca="1" si="35"/>
        <v/>
      </c>
      <c r="I126" s="31" t="str">
        <f t="shared" ca="1" si="36"/>
        <v/>
      </c>
      <c r="J126" s="32" t="str">
        <f t="shared" ca="1" si="29"/>
        <v/>
      </c>
      <c r="K126" s="95" t="str">
        <f t="shared" ca="1" si="37"/>
        <v/>
      </c>
      <c r="M126" s="125">
        <v>45938.625</v>
      </c>
      <c r="N126" s="54">
        <v>47.168999999999997</v>
      </c>
      <c r="Q126" s="125">
        <v>45938.625</v>
      </c>
      <c r="R126" s="54">
        <v>49.825000000000003</v>
      </c>
      <c r="S126" s="172">
        <f t="shared" si="25"/>
        <v>45938.625</v>
      </c>
      <c r="U126" s="172" t="str">
        <f t="shared" si="26"/>
        <v/>
      </c>
    </row>
    <row r="127" spans="1:21">
      <c r="A127" s="173" t="str">
        <f t="shared" ca="1" si="30"/>
        <v/>
      </c>
      <c r="B127" s="1" t="str">
        <f t="shared" ca="1" si="31"/>
        <v/>
      </c>
      <c r="C127" s="31" t="str">
        <f t="shared" ca="1" si="32"/>
        <v/>
      </c>
      <c r="D127" s="32" t="str">
        <f t="shared" ca="1" si="27"/>
        <v/>
      </c>
      <c r="E127" s="4" t="str">
        <f t="shared" ca="1" si="33"/>
        <v/>
      </c>
      <c r="F127" s="31" t="str">
        <f t="shared" ca="1" si="34"/>
        <v/>
      </c>
      <c r="G127" s="32" t="str">
        <f t="shared" ca="1" si="28"/>
        <v/>
      </c>
      <c r="H127" s="4" t="str">
        <f t="shared" ca="1" si="35"/>
        <v/>
      </c>
      <c r="I127" s="31" t="str">
        <f t="shared" ca="1" si="36"/>
        <v/>
      </c>
      <c r="J127" s="32" t="str">
        <f t="shared" ca="1" si="29"/>
        <v/>
      </c>
      <c r="K127" s="95" t="str">
        <f t="shared" ca="1" si="37"/>
        <v/>
      </c>
      <c r="M127" s="125">
        <v>45939.625</v>
      </c>
      <c r="N127" s="54">
        <v>46.902000000000001</v>
      </c>
      <c r="Q127" s="125">
        <v>45939.625</v>
      </c>
      <c r="R127" s="54">
        <v>50.210999999999999</v>
      </c>
      <c r="S127" s="172">
        <f t="shared" si="25"/>
        <v>45939.625</v>
      </c>
      <c r="U127" s="172" t="str">
        <f t="shared" si="26"/>
        <v/>
      </c>
    </row>
    <row r="128" spans="1:21">
      <c r="A128" s="173" t="str">
        <f t="shared" ca="1" si="30"/>
        <v/>
      </c>
      <c r="B128" s="1" t="str">
        <f t="shared" ca="1" si="31"/>
        <v/>
      </c>
      <c r="C128" s="31" t="str">
        <f t="shared" ca="1" si="32"/>
        <v/>
      </c>
      <c r="D128" s="32" t="str">
        <f t="shared" ca="1" si="27"/>
        <v/>
      </c>
      <c r="E128" s="4" t="str">
        <f t="shared" ca="1" si="33"/>
        <v/>
      </c>
      <c r="F128" s="31" t="str">
        <f t="shared" ca="1" si="34"/>
        <v/>
      </c>
      <c r="G128" s="32" t="str">
        <f t="shared" ca="1" si="28"/>
        <v/>
      </c>
      <c r="H128" s="4" t="str">
        <f t="shared" ca="1" si="35"/>
        <v/>
      </c>
      <c r="I128" s="31" t="str">
        <f t="shared" ca="1" si="36"/>
        <v/>
      </c>
      <c r="J128" s="32" t="str">
        <f t="shared" ca="1" si="29"/>
        <v/>
      </c>
      <c r="K128" s="95" t="str">
        <f t="shared" ca="1" si="37"/>
        <v/>
      </c>
      <c r="M128" s="125">
        <v>45940.625</v>
      </c>
      <c r="N128" s="54">
        <v>48.610999999999997</v>
      </c>
      <c r="Q128" s="125">
        <v>45940.625</v>
      </c>
      <c r="R128" s="54">
        <v>50.311</v>
      </c>
      <c r="S128" s="172">
        <f t="shared" si="25"/>
        <v>45940.625</v>
      </c>
      <c r="U128" s="172" t="str">
        <f t="shared" si="26"/>
        <v/>
      </c>
    </row>
    <row r="129" spans="1:21">
      <c r="A129" s="173" t="str">
        <f t="shared" ca="1" si="30"/>
        <v/>
      </c>
      <c r="B129" s="1" t="str">
        <f t="shared" ca="1" si="31"/>
        <v/>
      </c>
      <c r="C129" s="31" t="str">
        <f t="shared" ca="1" si="32"/>
        <v/>
      </c>
      <c r="D129" s="32" t="str">
        <f t="shared" ca="1" si="27"/>
        <v/>
      </c>
      <c r="E129" s="4" t="str">
        <f t="shared" ca="1" si="33"/>
        <v/>
      </c>
      <c r="F129" s="31" t="str">
        <f t="shared" ca="1" si="34"/>
        <v/>
      </c>
      <c r="G129" s="32" t="str">
        <f t="shared" ca="1" si="28"/>
        <v/>
      </c>
      <c r="H129" s="4" t="str">
        <f t="shared" ca="1" si="35"/>
        <v/>
      </c>
      <c r="I129" s="31" t="str">
        <f t="shared" ca="1" si="36"/>
        <v/>
      </c>
      <c r="J129" s="32" t="str">
        <f t="shared" ca="1" si="29"/>
        <v/>
      </c>
      <c r="K129" s="95" t="str">
        <f t="shared" ca="1" si="37"/>
        <v/>
      </c>
      <c r="M129" s="125">
        <v>45943.625</v>
      </c>
      <c r="N129" s="54">
        <v>50.231000000000002</v>
      </c>
      <c r="Q129" s="125">
        <v>45943.625</v>
      </c>
      <c r="R129" s="54">
        <v>51.667000000000002</v>
      </c>
      <c r="S129" s="172">
        <f t="shared" si="25"/>
        <v>45943.625</v>
      </c>
      <c r="U129" s="172" t="str">
        <f t="shared" si="26"/>
        <v/>
      </c>
    </row>
    <row r="130" spans="1:21">
      <c r="A130" s="173" t="str">
        <f t="shared" ca="1" si="30"/>
        <v/>
      </c>
      <c r="B130" s="1" t="str">
        <f t="shared" ca="1" si="31"/>
        <v/>
      </c>
      <c r="C130" s="31" t="str">
        <f t="shared" ca="1" si="32"/>
        <v/>
      </c>
      <c r="D130" s="32" t="str">
        <f t="shared" ca="1" si="27"/>
        <v/>
      </c>
      <c r="E130" s="4" t="str">
        <f t="shared" ca="1" si="33"/>
        <v/>
      </c>
      <c r="F130" s="31" t="str">
        <f t="shared" ca="1" si="34"/>
        <v/>
      </c>
      <c r="G130" s="32" t="str">
        <f t="shared" ca="1" si="28"/>
        <v/>
      </c>
      <c r="H130" s="4" t="str">
        <f t="shared" ca="1" si="35"/>
        <v/>
      </c>
      <c r="I130" s="31" t="str">
        <f t="shared" ca="1" si="36"/>
        <v/>
      </c>
      <c r="J130" s="32" t="str">
        <f t="shared" ca="1" si="29"/>
        <v/>
      </c>
      <c r="K130" s="95" t="str">
        <f t="shared" ca="1" si="37"/>
        <v/>
      </c>
      <c r="M130" s="125">
        <v>45944.625</v>
      </c>
      <c r="N130" s="54">
        <v>50.671999999999997</v>
      </c>
      <c r="Q130" s="125">
        <v>45944.625</v>
      </c>
      <c r="R130" s="54">
        <v>53.13</v>
      </c>
      <c r="S130" s="172">
        <f t="shared" si="25"/>
        <v>45944.625</v>
      </c>
      <c r="U130" s="172" t="str">
        <f t="shared" si="26"/>
        <v/>
      </c>
    </row>
    <row r="131" spans="1:21">
      <c r="A131" s="173" t="str">
        <f t="shared" ca="1" si="30"/>
        <v/>
      </c>
      <c r="B131" s="1" t="str">
        <f t="shared" ca="1" si="31"/>
        <v/>
      </c>
      <c r="C131" s="31" t="str">
        <f t="shared" ca="1" si="32"/>
        <v/>
      </c>
      <c r="D131" s="32" t="str">
        <f t="shared" ca="1" si="27"/>
        <v/>
      </c>
      <c r="E131" s="4" t="str">
        <f t="shared" ca="1" si="33"/>
        <v/>
      </c>
      <c r="F131" s="31" t="str">
        <f t="shared" ca="1" si="34"/>
        <v/>
      </c>
      <c r="G131" s="32" t="str">
        <f t="shared" ca="1" si="28"/>
        <v/>
      </c>
      <c r="H131" s="4" t="str">
        <f t="shared" ca="1" si="35"/>
        <v/>
      </c>
      <c r="I131" s="31" t="str">
        <f t="shared" ca="1" si="36"/>
        <v/>
      </c>
      <c r="J131" s="32" t="str">
        <f t="shared" ca="1" si="29"/>
        <v/>
      </c>
      <c r="K131" s="95" t="str">
        <f t="shared" ca="1" si="37"/>
        <v/>
      </c>
      <c r="M131" s="125">
        <v>45945.625</v>
      </c>
      <c r="N131" s="54">
        <v>47.665999999999997</v>
      </c>
      <c r="Q131" s="125">
        <v>45945.625</v>
      </c>
      <c r="R131" s="54">
        <v>50.527999999999999</v>
      </c>
      <c r="S131" s="172">
        <f t="shared" si="25"/>
        <v>45945.625</v>
      </c>
      <c r="U131" s="172" t="str">
        <f t="shared" si="26"/>
        <v/>
      </c>
    </row>
    <row r="132" spans="1:21">
      <c r="A132" s="173" t="str">
        <f t="shared" ca="1" si="30"/>
        <v/>
      </c>
      <c r="B132" s="1" t="str">
        <f t="shared" ca="1" si="31"/>
        <v/>
      </c>
      <c r="C132" s="31" t="str">
        <f t="shared" ca="1" si="32"/>
        <v/>
      </c>
      <c r="D132" s="32" t="str">
        <f t="shared" ca="1" si="27"/>
        <v/>
      </c>
      <c r="E132" s="4" t="str">
        <f t="shared" ca="1" si="33"/>
        <v/>
      </c>
      <c r="F132" s="31" t="str">
        <f t="shared" ca="1" si="34"/>
        <v/>
      </c>
      <c r="G132" s="32" t="str">
        <f t="shared" ca="1" si="28"/>
        <v/>
      </c>
      <c r="H132" s="4" t="str">
        <f t="shared" ca="1" si="35"/>
        <v/>
      </c>
      <c r="I132" s="31" t="str">
        <f t="shared" ca="1" si="36"/>
        <v/>
      </c>
      <c r="J132" s="32" t="str">
        <f t="shared" ca="1" si="29"/>
        <v/>
      </c>
      <c r="K132" s="95" t="str">
        <f t="shared" ca="1" si="37"/>
        <v/>
      </c>
      <c r="M132" s="125">
        <v>45946.625</v>
      </c>
      <c r="N132" s="54">
        <v>47.408999999999999</v>
      </c>
      <c r="Q132" s="125">
        <v>45946.625</v>
      </c>
      <c r="R132" s="54">
        <v>50.088999999999999</v>
      </c>
      <c r="S132" s="172">
        <f t="shared" ref="S132:S195" si="38">IF(COUNTIF(O:O,M132)*COUNTIF(Q:Q,M132),M132,"")</f>
        <v>45946.625</v>
      </c>
      <c r="U132" s="172" t="str">
        <f t="shared" ref="U132:U195" si="39">IF(T132&gt;$A$14,T132,"")</f>
        <v/>
      </c>
    </row>
    <row r="133" spans="1:21">
      <c r="A133" s="173" t="str">
        <f t="shared" ca="1" si="30"/>
        <v/>
      </c>
      <c r="B133" s="1" t="str">
        <f t="shared" ca="1" si="31"/>
        <v/>
      </c>
      <c r="C133" s="31" t="str">
        <f t="shared" ca="1" si="32"/>
        <v/>
      </c>
      <c r="D133" s="32" t="str">
        <f t="shared" ca="1" si="27"/>
        <v/>
      </c>
      <c r="E133" s="4" t="str">
        <f t="shared" ca="1" si="33"/>
        <v/>
      </c>
      <c r="F133" s="31" t="str">
        <f t="shared" ca="1" si="34"/>
        <v/>
      </c>
      <c r="G133" s="32" t="str">
        <f t="shared" ca="1" si="28"/>
        <v/>
      </c>
      <c r="H133" s="4" t="str">
        <f t="shared" ca="1" si="35"/>
        <v/>
      </c>
      <c r="I133" s="31" t="str">
        <f t="shared" ca="1" si="36"/>
        <v/>
      </c>
      <c r="J133" s="32" t="str">
        <f t="shared" ca="1" si="29"/>
        <v/>
      </c>
      <c r="K133" s="95" t="str">
        <f t="shared" ca="1" si="37"/>
        <v/>
      </c>
      <c r="M133" s="125">
        <v>45947.625</v>
      </c>
      <c r="N133" s="54">
        <v>48.587000000000003</v>
      </c>
      <c r="Q133" s="125">
        <v>45947.625</v>
      </c>
      <c r="R133" s="54">
        <v>51.423000000000002</v>
      </c>
      <c r="S133" s="172">
        <f t="shared" si="38"/>
        <v>45947.625</v>
      </c>
      <c r="U133" s="172" t="str">
        <f t="shared" si="39"/>
        <v/>
      </c>
    </row>
    <row r="134" spans="1:21">
      <c r="A134" s="173" t="str">
        <f t="shared" ca="1" si="30"/>
        <v/>
      </c>
      <c r="B134" s="1" t="str">
        <f t="shared" ca="1" si="31"/>
        <v/>
      </c>
      <c r="C134" s="31" t="str">
        <f t="shared" ca="1" si="32"/>
        <v/>
      </c>
      <c r="D134" s="32" t="str">
        <f t="shared" ca="1" si="27"/>
        <v/>
      </c>
      <c r="E134" s="4" t="str">
        <f t="shared" ca="1" si="33"/>
        <v/>
      </c>
      <c r="F134" s="31" t="str">
        <f t="shared" ca="1" si="34"/>
        <v/>
      </c>
      <c r="G134" s="32" t="str">
        <f t="shared" ca="1" si="28"/>
        <v/>
      </c>
      <c r="H134" s="4" t="str">
        <f t="shared" ca="1" si="35"/>
        <v/>
      </c>
      <c r="I134" s="31" t="str">
        <f t="shared" ca="1" si="36"/>
        <v/>
      </c>
      <c r="J134" s="32" t="str">
        <f t="shared" ca="1" si="29"/>
        <v/>
      </c>
      <c r="K134" s="95" t="str">
        <f t="shared" ca="1" si="37"/>
        <v/>
      </c>
      <c r="M134" s="125">
        <v>45950.625</v>
      </c>
      <c r="N134" s="54">
        <v>47.418999999999997</v>
      </c>
      <c r="Q134" s="125">
        <v>45950.625</v>
      </c>
      <c r="R134" s="54">
        <v>50.655999999999999</v>
      </c>
      <c r="S134" s="172">
        <f t="shared" si="38"/>
        <v>45950.625</v>
      </c>
      <c r="U134" s="172" t="str">
        <f t="shared" si="39"/>
        <v/>
      </c>
    </row>
    <row r="135" spans="1:21">
      <c r="A135" s="173" t="str">
        <f t="shared" ca="1" si="30"/>
        <v/>
      </c>
      <c r="B135" s="1" t="str">
        <f t="shared" ca="1" si="31"/>
        <v/>
      </c>
      <c r="C135" s="31" t="str">
        <f t="shared" ca="1" si="32"/>
        <v/>
      </c>
      <c r="D135" s="32" t="str">
        <f t="shared" ca="1" si="27"/>
        <v/>
      </c>
      <c r="E135" s="4" t="str">
        <f t="shared" ca="1" si="33"/>
        <v/>
      </c>
      <c r="F135" s="31" t="str">
        <f t="shared" ca="1" si="34"/>
        <v/>
      </c>
      <c r="G135" s="32" t="str">
        <f t="shared" ca="1" si="28"/>
        <v/>
      </c>
      <c r="H135" s="4" t="str">
        <f t="shared" ca="1" si="35"/>
        <v/>
      </c>
      <c r="I135" s="31" t="str">
        <f t="shared" ca="1" si="36"/>
        <v/>
      </c>
      <c r="J135" s="32" t="str">
        <f t="shared" ca="1" si="29"/>
        <v/>
      </c>
      <c r="K135" s="95" t="str">
        <f t="shared" ca="1" si="37"/>
        <v/>
      </c>
      <c r="M135" s="125">
        <v>45951.625</v>
      </c>
      <c r="N135" s="54">
        <v>46.823999999999998</v>
      </c>
      <c r="Q135" s="125">
        <v>45951.625</v>
      </c>
      <c r="R135" s="54">
        <v>49.837000000000003</v>
      </c>
      <c r="S135" s="172">
        <f t="shared" si="38"/>
        <v>45951.625</v>
      </c>
      <c r="U135" s="172" t="str">
        <f t="shared" si="39"/>
        <v/>
      </c>
    </row>
    <row r="136" spans="1:21">
      <c r="A136" s="173" t="str">
        <f t="shared" ca="1" si="30"/>
        <v/>
      </c>
      <c r="B136" s="1" t="str">
        <f t="shared" ca="1" si="31"/>
        <v/>
      </c>
      <c r="C136" s="31" t="str">
        <f t="shared" ca="1" si="32"/>
        <v/>
      </c>
      <c r="D136" s="32" t="str">
        <f t="shared" ca="1" si="27"/>
        <v/>
      </c>
      <c r="E136" s="4" t="str">
        <f t="shared" ca="1" si="33"/>
        <v/>
      </c>
      <c r="F136" s="31" t="str">
        <f t="shared" ca="1" si="34"/>
        <v/>
      </c>
      <c r="G136" s="32" t="str">
        <f t="shared" ca="1" si="28"/>
        <v/>
      </c>
      <c r="H136" s="4" t="str">
        <f t="shared" ca="1" si="35"/>
        <v/>
      </c>
      <c r="I136" s="31" t="str">
        <f t="shared" ca="1" si="36"/>
        <v/>
      </c>
      <c r="J136" s="32" t="str">
        <f t="shared" ca="1" si="29"/>
        <v/>
      </c>
      <c r="K136" s="95" t="str">
        <f t="shared" ca="1" si="37"/>
        <v/>
      </c>
      <c r="M136" s="125">
        <v>45952.625</v>
      </c>
      <c r="N136" s="54">
        <v>46.738999999999997</v>
      </c>
      <c r="Q136" s="125">
        <v>45952.625</v>
      </c>
      <c r="R136" s="54">
        <v>50.043999999999997</v>
      </c>
      <c r="S136" s="172">
        <f t="shared" si="38"/>
        <v>45952.625</v>
      </c>
      <c r="U136" s="172" t="str">
        <f t="shared" si="39"/>
        <v/>
      </c>
    </row>
    <row r="137" spans="1:21">
      <c r="A137" s="173" t="str">
        <f t="shared" ca="1" si="30"/>
        <v/>
      </c>
      <c r="B137" s="1" t="str">
        <f t="shared" ca="1" si="31"/>
        <v/>
      </c>
      <c r="C137" s="31" t="str">
        <f t="shared" ca="1" si="32"/>
        <v/>
      </c>
      <c r="D137" s="32" t="str">
        <f t="shared" ca="1" si="27"/>
        <v/>
      </c>
      <c r="E137" s="4" t="str">
        <f t="shared" ca="1" si="33"/>
        <v/>
      </c>
      <c r="F137" s="31" t="str">
        <f t="shared" ca="1" si="34"/>
        <v/>
      </c>
      <c r="G137" s="32" t="str">
        <f t="shared" ca="1" si="28"/>
        <v/>
      </c>
      <c r="H137" s="4" t="str">
        <f t="shared" ca="1" si="35"/>
        <v/>
      </c>
      <c r="I137" s="31" t="str">
        <f t="shared" ca="1" si="36"/>
        <v/>
      </c>
      <c r="J137" s="32" t="str">
        <f t="shared" ca="1" si="29"/>
        <v/>
      </c>
      <c r="K137" s="95" t="str">
        <f t="shared" ca="1" si="37"/>
        <v/>
      </c>
      <c r="M137" s="125">
        <v>45953.625</v>
      </c>
      <c r="N137" s="54">
        <v>46.947000000000003</v>
      </c>
      <c r="Q137" s="125">
        <v>45953.625</v>
      </c>
      <c r="R137" s="54">
        <v>49.984000000000002</v>
      </c>
      <c r="S137" s="172">
        <f t="shared" si="38"/>
        <v>45953.625</v>
      </c>
      <c r="U137" s="172" t="str">
        <f t="shared" si="39"/>
        <v/>
      </c>
    </row>
    <row r="138" spans="1:21">
      <c r="A138" s="173" t="str">
        <f t="shared" ca="1" si="30"/>
        <v/>
      </c>
      <c r="B138" s="1" t="str">
        <f t="shared" ca="1" si="31"/>
        <v/>
      </c>
      <c r="C138" s="31" t="str">
        <f t="shared" ca="1" si="32"/>
        <v/>
      </c>
      <c r="D138" s="32" t="str">
        <f t="shared" ca="1" si="27"/>
        <v/>
      </c>
      <c r="E138" s="4" t="str">
        <f t="shared" ca="1" si="33"/>
        <v/>
      </c>
      <c r="F138" s="31" t="str">
        <f t="shared" ca="1" si="34"/>
        <v/>
      </c>
      <c r="G138" s="32" t="str">
        <f t="shared" ca="1" si="28"/>
        <v/>
      </c>
      <c r="H138" s="4" t="str">
        <f t="shared" ca="1" si="35"/>
        <v/>
      </c>
      <c r="I138" s="31" t="str">
        <f t="shared" ca="1" si="36"/>
        <v/>
      </c>
      <c r="J138" s="32" t="str">
        <f t="shared" ca="1" si="29"/>
        <v/>
      </c>
      <c r="K138" s="95" t="str">
        <f t="shared" ca="1" si="37"/>
        <v/>
      </c>
      <c r="M138" s="125">
        <v>45954.625</v>
      </c>
      <c r="N138" s="54">
        <v>46.313000000000002</v>
      </c>
      <c r="Q138" s="125">
        <v>45954.625</v>
      </c>
      <c r="R138" s="54">
        <v>49.29</v>
      </c>
      <c r="S138" s="172">
        <f t="shared" si="38"/>
        <v>45954.625</v>
      </c>
      <c r="U138" s="172" t="str">
        <f t="shared" si="39"/>
        <v/>
      </c>
    </row>
    <row r="139" spans="1:21">
      <c r="A139" s="173" t="str">
        <f t="shared" ca="1" si="30"/>
        <v/>
      </c>
      <c r="B139" s="1" t="str">
        <f t="shared" ca="1" si="31"/>
        <v/>
      </c>
      <c r="C139" s="31" t="str">
        <f t="shared" ca="1" si="32"/>
        <v/>
      </c>
      <c r="D139" s="32" t="str">
        <f t="shared" ca="1" si="27"/>
        <v/>
      </c>
      <c r="E139" s="4" t="str">
        <f t="shared" ca="1" si="33"/>
        <v/>
      </c>
      <c r="F139" s="31" t="str">
        <f t="shared" ca="1" si="34"/>
        <v/>
      </c>
      <c r="G139" s="32" t="str">
        <f t="shared" ca="1" si="28"/>
        <v/>
      </c>
      <c r="H139" s="4" t="str">
        <f t="shared" ca="1" si="35"/>
        <v/>
      </c>
      <c r="I139" s="31" t="str">
        <f t="shared" ca="1" si="36"/>
        <v/>
      </c>
      <c r="J139" s="32" t="str">
        <f t="shared" ca="1" si="29"/>
        <v/>
      </c>
      <c r="K139" s="95" t="str">
        <f t="shared" ca="1" si="37"/>
        <v/>
      </c>
      <c r="M139" s="125">
        <v>45957.625</v>
      </c>
      <c r="N139" s="54">
        <v>45.597000000000001</v>
      </c>
      <c r="Q139" s="125">
        <v>45957.625</v>
      </c>
      <c r="R139" s="54">
        <v>48.558999999999997</v>
      </c>
      <c r="S139" s="172">
        <f t="shared" si="38"/>
        <v>45957.625</v>
      </c>
      <c r="U139" s="172" t="str">
        <f t="shared" si="39"/>
        <v/>
      </c>
    </row>
    <row r="140" spans="1:21">
      <c r="A140" s="173" t="str">
        <f t="shared" ca="1" si="30"/>
        <v/>
      </c>
      <c r="B140" s="1" t="str">
        <f t="shared" ca="1" si="31"/>
        <v/>
      </c>
      <c r="C140" s="31" t="str">
        <f t="shared" ca="1" si="32"/>
        <v/>
      </c>
      <c r="D140" s="32" t="str">
        <f t="shared" ca="1" si="27"/>
        <v/>
      </c>
      <c r="E140" s="4" t="str">
        <f t="shared" ca="1" si="33"/>
        <v/>
      </c>
      <c r="F140" s="31" t="str">
        <f t="shared" ca="1" si="34"/>
        <v/>
      </c>
      <c r="G140" s="32" t="str">
        <f t="shared" ca="1" si="28"/>
        <v/>
      </c>
      <c r="H140" s="4" t="str">
        <f t="shared" ca="1" si="35"/>
        <v/>
      </c>
      <c r="I140" s="31" t="str">
        <f t="shared" ca="1" si="36"/>
        <v/>
      </c>
      <c r="J140" s="32" t="str">
        <f t="shared" ca="1" si="29"/>
        <v/>
      </c>
      <c r="K140" s="95" t="str">
        <f t="shared" ca="1" si="37"/>
        <v/>
      </c>
      <c r="M140" s="125">
        <v>45958.625</v>
      </c>
      <c r="N140" s="54">
        <v>45.210999999999999</v>
      </c>
      <c r="Q140" s="125">
        <v>45958.625</v>
      </c>
      <c r="R140" s="54">
        <v>47.664999999999999</v>
      </c>
      <c r="S140" s="172">
        <f t="shared" si="38"/>
        <v>45958.625</v>
      </c>
      <c r="U140" s="172" t="str">
        <f t="shared" si="39"/>
        <v/>
      </c>
    </row>
    <row r="141" spans="1:21">
      <c r="A141" s="173" t="str">
        <f t="shared" ca="1" si="30"/>
        <v/>
      </c>
      <c r="B141" s="1" t="str">
        <f t="shared" ca="1" si="31"/>
        <v/>
      </c>
      <c r="C141" s="31" t="str">
        <f t="shared" ca="1" si="32"/>
        <v/>
      </c>
      <c r="D141" s="32" t="str">
        <f t="shared" ca="1" si="27"/>
        <v/>
      </c>
      <c r="E141" s="4" t="str">
        <f t="shared" ca="1" si="33"/>
        <v/>
      </c>
      <c r="F141" s="31" t="str">
        <f t="shared" ca="1" si="34"/>
        <v/>
      </c>
      <c r="G141" s="32" t="str">
        <f t="shared" ca="1" si="28"/>
        <v/>
      </c>
      <c r="H141" s="4" t="str">
        <f t="shared" ca="1" si="35"/>
        <v/>
      </c>
      <c r="I141" s="31" t="str">
        <f t="shared" ca="1" si="36"/>
        <v/>
      </c>
      <c r="J141" s="32" t="str">
        <f t="shared" ca="1" si="29"/>
        <v/>
      </c>
      <c r="K141" s="95" t="str">
        <f t="shared" ca="1" si="37"/>
        <v/>
      </c>
      <c r="M141" s="125">
        <v>45959.625</v>
      </c>
      <c r="N141" s="54">
        <v>43.238</v>
      </c>
      <c r="Q141" s="125">
        <v>45959.625</v>
      </c>
      <c r="R141" s="54">
        <v>48.319000000000003</v>
      </c>
      <c r="S141" s="172">
        <f t="shared" si="38"/>
        <v>45959.625</v>
      </c>
      <c r="U141" s="172" t="str">
        <f t="shared" si="39"/>
        <v/>
      </c>
    </row>
    <row r="142" spans="1:21">
      <c r="A142" s="173" t="str">
        <f t="shared" ca="1" si="30"/>
        <v/>
      </c>
      <c r="B142" s="1" t="str">
        <f t="shared" ca="1" si="31"/>
        <v/>
      </c>
      <c r="C142" s="31" t="str">
        <f t="shared" ca="1" si="32"/>
        <v/>
      </c>
      <c r="D142" s="32" t="str">
        <f t="shared" ca="1" si="27"/>
        <v/>
      </c>
      <c r="E142" s="4" t="str">
        <f t="shared" ca="1" si="33"/>
        <v/>
      </c>
      <c r="F142" s="31" t="str">
        <f t="shared" ca="1" si="34"/>
        <v/>
      </c>
      <c r="G142" s="32" t="str">
        <f t="shared" ca="1" si="28"/>
        <v/>
      </c>
      <c r="H142" s="4" t="str">
        <f t="shared" ca="1" si="35"/>
        <v/>
      </c>
      <c r="I142" s="31" t="str">
        <f t="shared" ca="1" si="36"/>
        <v/>
      </c>
      <c r="J142" s="32" t="str">
        <f t="shared" ca="1" si="29"/>
        <v/>
      </c>
      <c r="K142" s="95" t="str">
        <f t="shared" ca="1" si="37"/>
        <v/>
      </c>
      <c r="M142" s="125">
        <v>45960.625</v>
      </c>
      <c r="N142" s="54">
        <v>44.523000000000003</v>
      </c>
      <c r="Q142" s="125">
        <v>45960.625</v>
      </c>
      <c r="R142" s="54">
        <v>48.823999999999998</v>
      </c>
      <c r="S142" s="172">
        <f t="shared" si="38"/>
        <v>45960.625</v>
      </c>
      <c r="U142" s="172" t="str">
        <f t="shared" si="39"/>
        <v/>
      </c>
    </row>
    <row r="143" spans="1:21">
      <c r="A143" s="173" t="str">
        <f t="shared" ca="1" si="30"/>
        <v/>
      </c>
      <c r="B143" s="1" t="str">
        <f t="shared" ca="1" si="31"/>
        <v/>
      </c>
      <c r="C143" s="31" t="str">
        <f t="shared" ca="1" si="32"/>
        <v/>
      </c>
      <c r="D143" s="32" t="str">
        <f t="shared" ca="1" si="27"/>
        <v/>
      </c>
      <c r="E143" s="4" t="str">
        <f t="shared" ca="1" si="33"/>
        <v/>
      </c>
      <c r="F143" s="31" t="str">
        <f t="shared" ca="1" si="34"/>
        <v/>
      </c>
      <c r="G143" s="32" t="str">
        <f t="shared" ca="1" si="28"/>
        <v/>
      </c>
      <c r="H143" s="4" t="str">
        <f t="shared" ca="1" si="35"/>
        <v/>
      </c>
      <c r="I143" s="31" t="str">
        <f t="shared" ca="1" si="36"/>
        <v/>
      </c>
      <c r="J143" s="32" t="str">
        <f t="shared" ca="1" si="29"/>
        <v/>
      </c>
      <c r="K143" s="95" t="str">
        <f t="shared" ca="1" si="37"/>
        <v/>
      </c>
      <c r="M143" s="125">
        <v>45961.625</v>
      </c>
      <c r="N143" s="54">
        <v>45.018000000000001</v>
      </c>
      <c r="Q143" s="125">
        <v>45961.625</v>
      </c>
      <c r="R143" s="54">
        <v>49.536000000000001</v>
      </c>
      <c r="S143" s="172">
        <f t="shared" si="38"/>
        <v>45961.625</v>
      </c>
      <c r="U143" s="172" t="str">
        <f t="shared" si="39"/>
        <v/>
      </c>
    </row>
    <row r="144" spans="1:21">
      <c r="A144" s="173" t="str">
        <f t="shared" ca="1" si="30"/>
        <v/>
      </c>
      <c r="B144" s="1" t="str">
        <f t="shared" ca="1" si="31"/>
        <v/>
      </c>
      <c r="C144" s="31" t="str">
        <f t="shared" ca="1" si="32"/>
        <v/>
      </c>
      <c r="D144" s="32" t="str">
        <f t="shared" ref="D144:D207" ca="1" si="40">IF(ISERROR(B144-2),"",$B$6*ROUNDUP(A144-$A$14,0)/360*$B$5)</f>
        <v/>
      </c>
      <c r="E144" s="4" t="str">
        <f t="shared" ca="1" si="33"/>
        <v/>
      </c>
      <c r="F144" s="31" t="str">
        <f t="shared" ca="1" si="34"/>
        <v/>
      </c>
      <c r="G144" s="32" t="str">
        <f t="shared" ref="G144:G207" ca="1" si="41">IF(ISERROR(B144-2),"",$C$6*ROUNDUP(A144-$A$14,0)/360*$C$5)</f>
        <v/>
      </c>
      <c r="H144" s="4" t="str">
        <f t="shared" ca="1" si="35"/>
        <v/>
      </c>
      <c r="I144" s="31" t="str">
        <f t="shared" ca="1" si="36"/>
        <v/>
      </c>
      <c r="J144" s="32" t="str">
        <f t="shared" ref="J144:J207" ca="1" si="42">IF(ISERROR(B144-2),"",$D$6*ROUNDUP(A144-$A$14,0)/360*$D$5)</f>
        <v/>
      </c>
      <c r="K144" s="95" t="str">
        <f t="shared" ca="1" si="37"/>
        <v/>
      </c>
      <c r="M144" s="125"/>
      <c r="Q144" s="125"/>
      <c r="S144" s="172" t="str">
        <f t="shared" si="38"/>
        <v/>
      </c>
      <c r="U144" s="172" t="str">
        <f t="shared" si="39"/>
        <v/>
      </c>
    </row>
    <row r="145" spans="1:21">
      <c r="A145" s="173" t="str">
        <f t="shared" ca="1" si="30"/>
        <v/>
      </c>
      <c r="B145" s="1" t="str">
        <f t="shared" ca="1" si="31"/>
        <v/>
      </c>
      <c r="C145" s="31" t="str">
        <f t="shared" ca="1" si="32"/>
        <v/>
      </c>
      <c r="D145" s="32" t="str">
        <f t="shared" ca="1" si="40"/>
        <v/>
      </c>
      <c r="E145" s="4" t="str">
        <f t="shared" ca="1" si="33"/>
        <v/>
      </c>
      <c r="F145" s="31" t="str">
        <f t="shared" ca="1" si="34"/>
        <v/>
      </c>
      <c r="G145" s="32" t="str">
        <f t="shared" ca="1" si="41"/>
        <v/>
      </c>
      <c r="H145" s="4" t="str">
        <f t="shared" ca="1" si="35"/>
        <v/>
      </c>
      <c r="I145" s="31" t="str">
        <f t="shared" ca="1" si="36"/>
        <v/>
      </c>
      <c r="J145" s="32" t="str">
        <f t="shared" ca="1" si="42"/>
        <v/>
      </c>
      <c r="K145" s="95" t="str">
        <f t="shared" ca="1" si="37"/>
        <v/>
      </c>
      <c r="M145" s="125"/>
      <c r="Q145" s="125"/>
      <c r="S145" s="172" t="str">
        <f t="shared" si="38"/>
        <v/>
      </c>
      <c r="U145" s="172" t="str">
        <f t="shared" si="39"/>
        <v/>
      </c>
    </row>
    <row r="146" spans="1:21">
      <c r="A146" s="173" t="str">
        <f t="shared" ca="1" si="30"/>
        <v/>
      </c>
      <c r="B146" s="1" t="str">
        <f t="shared" ca="1" si="31"/>
        <v/>
      </c>
      <c r="C146" s="31" t="str">
        <f t="shared" ca="1" si="32"/>
        <v/>
      </c>
      <c r="D146" s="32" t="str">
        <f t="shared" ca="1" si="40"/>
        <v/>
      </c>
      <c r="E146" s="4" t="str">
        <f t="shared" ca="1" si="33"/>
        <v/>
      </c>
      <c r="F146" s="31" t="str">
        <f t="shared" ca="1" si="34"/>
        <v/>
      </c>
      <c r="G146" s="32" t="str">
        <f t="shared" ca="1" si="41"/>
        <v/>
      </c>
      <c r="H146" s="4" t="str">
        <f t="shared" ca="1" si="35"/>
        <v/>
      </c>
      <c r="I146" s="31" t="str">
        <f t="shared" ca="1" si="36"/>
        <v/>
      </c>
      <c r="J146" s="32" t="str">
        <f t="shared" ca="1" si="42"/>
        <v/>
      </c>
      <c r="K146" s="95" t="str">
        <f t="shared" ca="1" si="37"/>
        <v/>
      </c>
      <c r="M146" s="125"/>
      <c r="Q146" s="125"/>
      <c r="S146" s="172" t="str">
        <f t="shared" si="38"/>
        <v/>
      </c>
      <c r="U146" s="172" t="str">
        <f t="shared" si="39"/>
        <v/>
      </c>
    </row>
    <row r="147" spans="1:21">
      <c r="A147" s="173" t="str">
        <f t="shared" ca="1" si="30"/>
        <v/>
      </c>
      <c r="B147" s="1" t="str">
        <f t="shared" ca="1" si="31"/>
        <v/>
      </c>
      <c r="C147" s="31" t="str">
        <f t="shared" ca="1" si="32"/>
        <v/>
      </c>
      <c r="D147" s="32" t="str">
        <f t="shared" ca="1" si="40"/>
        <v/>
      </c>
      <c r="E147" s="4" t="str">
        <f t="shared" ca="1" si="33"/>
        <v/>
      </c>
      <c r="F147" s="31" t="str">
        <f t="shared" ca="1" si="34"/>
        <v/>
      </c>
      <c r="G147" s="32" t="str">
        <f t="shared" ca="1" si="41"/>
        <v/>
      </c>
      <c r="H147" s="4" t="str">
        <f t="shared" ca="1" si="35"/>
        <v/>
      </c>
      <c r="I147" s="31" t="str">
        <f t="shared" ca="1" si="36"/>
        <v/>
      </c>
      <c r="J147" s="32" t="str">
        <f t="shared" ca="1" si="42"/>
        <v/>
      </c>
      <c r="K147" s="95" t="str">
        <f t="shared" ca="1" si="37"/>
        <v/>
      </c>
      <c r="M147" s="125"/>
      <c r="Q147" s="125"/>
      <c r="S147" s="172" t="str">
        <f t="shared" si="38"/>
        <v/>
      </c>
      <c r="U147" s="172" t="str">
        <f t="shared" si="39"/>
        <v/>
      </c>
    </row>
    <row r="148" spans="1:21">
      <c r="A148" s="173" t="str">
        <f t="shared" ca="1" si="30"/>
        <v/>
      </c>
      <c r="B148" s="1" t="str">
        <f t="shared" ca="1" si="31"/>
        <v/>
      </c>
      <c r="C148" s="31" t="str">
        <f t="shared" ca="1" si="32"/>
        <v/>
      </c>
      <c r="D148" s="32" t="str">
        <f t="shared" ca="1" si="40"/>
        <v/>
      </c>
      <c r="E148" s="4" t="str">
        <f t="shared" ca="1" si="33"/>
        <v/>
      </c>
      <c r="F148" s="31" t="str">
        <f t="shared" ca="1" si="34"/>
        <v/>
      </c>
      <c r="G148" s="32" t="str">
        <f t="shared" ca="1" si="41"/>
        <v/>
      </c>
      <c r="H148" s="4" t="str">
        <f t="shared" ca="1" si="35"/>
        <v/>
      </c>
      <c r="I148" s="31" t="str">
        <f t="shared" ca="1" si="36"/>
        <v/>
      </c>
      <c r="J148" s="32" t="str">
        <f t="shared" ca="1" si="42"/>
        <v/>
      </c>
      <c r="K148" s="95" t="str">
        <f t="shared" ca="1" si="37"/>
        <v/>
      </c>
      <c r="M148" s="125"/>
      <c r="Q148" s="125"/>
      <c r="S148" s="172" t="str">
        <f t="shared" si="38"/>
        <v/>
      </c>
      <c r="U148" s="172" t="str">
        <f t="shared" si="39"/>
        <v/>
      </c>
    </row>
    <row r="149" spans="1:21">
      <c r="A149" s="173" t="str">
        <f t="shared" ca="1" si="30"/>
        <v/>
      </c>
      <c r="B149" s="1" t="str">
        <f t="shared" ca="1" si="31"/>
        <v/>
      </c>
      <c r="C149" s="31" t="str">
        <f t="shared" ca="1" si="32"/>
        <v/>
      </c>
      <c r="D149" s="32" t="str">
        <f t="shared" ca="1" si="40"/>
        <v/>
      </c>
      <c r="E149" s="4" t="str">
        <f t="shared" ca="1" si="33"/>
        <v/>
      </c>
      <c r="F149" s="31" t="str">
        <f t="shared" ca="1" si="34"/>
        <v/>
      </c>
      <c r="G149" s="32" t="str">
        <f t="shared" ca="1" si="41"/>
        <v/>
      </c>
      <c r="H149" s="4" t="str">
        <f t="shared" ca="1" si="35"/>
        <v/>
      </c>
      <c r="I149" s="31" t="str">
        <f t="shared" ca="1" si="36"/>
        <v/>
      </c>
      <c r="J149" s="32" t="str">
        <f t="shared" ca="1" si="42"/>
        <v/>
      </c>
      <c r="K149" s="95" t="str">
        <f t="shared" ca="1" si="37"/>
        <v/>
      </c>
      <c r="M149" s="125"/>
      <c r="Q149" s="125"/>
      <c r="S149" s="172" t="str">
        <f t="shared" si="38"/>
        <v/>
      </c>
      <c r="U149" s="172" t="str">
        <f t="shared" si="39"/>
        <v/>
      </c>
    </row>
    <row r="150" spans="1:21">
      <c r="A150" s="173" t="str">
        <f t="shared" ca="1" si="30"/>
        <v/>
      </c>
      <c r="B150" s="1" t="str">
        <f t="shared" ca="1" si="31"/>
        <v/>
      </c>
      <c r="C150" s="31" t="str">
        <f t="shared" ca="1" si="32"/>
        <v/>
      </c>
      <c r="D150" s="32" t="str">
        <f t="shared" ca="1" si="40"/>
        <v/>
      </c>
      <c r="E150" s="4" t="str">
        <f t="shared" ca="1" si="33"/>
        <v/>
      </c>
      <c r="F150" s="31" t="str">
        <f t="shared" ca="1" si="34"/>
        <v/>
      </c>
      <c r="G150" s="32" t="str">
        <f t="shared" ca="1" si="41"/>
        <v/>
      </c>
      <c r="H150" s="4" t="str">
        <f t="shared" ca="1" si="35"/>
        <v/>
      </c>
      <c r="I150" s="31" t="str">
        <f t="shared" ca="1" si="36"/>
        <v/>
      </c>
      <c r="J150" s="32" t="str">
        <f t="shared" ca="1" si="42"/>
        <v/>
      </c>
      <c r="K150" s="95" t="str">
        <f t="shared" ca="1" si="37"/>
        <v/>
      </c>
      <c r="M150" s="125"/>
      <c r="Q150" s="125"/>
      <c r="S150" s="172" t="str">
        <f t="shared" si="38"/>
        <v/>
      </c>
      <c r="U150" s="172" t="str">
        <f t="shared" si="39"/>
        <v/>
      </c>
    </row>
    <row r="151" spans="1:21">
      <c r="A151" s="173" t="str">
        <f t="shared" ca="1" si="30"/>
        <v/>
      </c>
      <c r="B151" s="1" t="str">
        <f t="shared" ca="1" si="31"/>
        <v/>
      </c>
      <c r="C151" s="31" t="str">
        <f t="shared" ca="1" si="32"/>
        <v/>
      </c>
      <c r="D151" s="32" t="str">
        <f t="shared" ca="1" si="40"/>
        <v/>
      </c>
      <c r="E151" s="4" t="str">
        <f t="shared" ca="1" si="33"/>
        <v/>
      </c>
      <c r="F151" s="31" t="str">
        <f t="shared" ca="1" si="34"/>
        <v/>
      </c>
      <c r="G151" s="32" t="str">
        <f t="shared" ca="1" si="41"/>
        <v/>
      </c>
      <c r="H151" s="4" t="str">
        <f t="shared" ca="1" si="35"/>
        <v/>
      </c>
      <c r="I151" s="31" t="str">
        <f t="shared" ca="1" si="36"/>
        <v/>
      </c>
      <c r="J151" s="32" t="str">
        <f t="shared" ca="1" si="42"/>
        <v/>
      </c>
      <c r="K151" s="95" t="str">
        <f t="shared" ca="1" si="37"/>
        <v/>
      </c>
      <c r="M151" s="125"/>
      <c r="Q151" s="125"/>
      <c r="S151" s="172" t="str">
        <f t="shared" si="38"/>
        <v/>
      </c>
      <c r="U151" s="172" t="str">
        <f t="shared" si="39"/>
        <v/>
      </c>
    </row>
    <row r="152" spans="1:21">
      <c r="A152" s="173" t="str">
        <f t="shared" ca="1" si="30"/>
        <v/>
      </c>
      <c r="B152" s="1" t="str">
        <f t="shared" ca="1" si="31"/>
        <v/>
      </c>
      <c r="C152" s="31" t="str">
        <f t="shared" ca="1" si="32"/>
        <v/>
      </c>
      <c r="D152" s="32" t="str">
        <f t="shared" ca="1" si="40"/>
        <v/>
      </c>
      <c r="E152" s="4" t="str">
        <f t="shared" ca="1" si="33"/>
        <v/>
      </c>
      <c r="F152" s="31" t="str">
        <f t="shared" ca="1" si="34"/>
        <v/>
      </c>
      <c r="G152" s="32" t="str">
        <f t="shared" ca="1" si="41"/>
        <v/>
      </c>
      <c r="H152" s="4" t="str">
        <f t="shared" ca="1" si="35"/>
        <v/>
      </c>
      <c r="I152" s="31" t="str">
        <f t="shared" ca="1" si="36"/>
        <v/>
      </c>
      <c r="J152" s="32" t="str">
        <f t="shared" ca="1" si="42"/>
        <v/>
      </c>
      <c r="K152" s="95" t="str">
        <f t="shared" ca="1" si="37"/>
        <v/>
      </c>
      <c r="M152" s="125"/>
      <c r="Q152" s="125"/>
      <c r="S152" s="172" t="str">
        <f t="shared" si="38"/>
        <v/>
      </c>
      <c r="U152" s="172" t="str">
        <f t="shared" si="39"/>
        <v/>
      </c>
    </row>
    <row r="153" spans="1:21">
      <c r="A153" s="173" t="str">
        <f t="shared" ca="1" si="30"/>
        <v/>
      </c>
      <c r="B153" s="1" t="str">
        <f t="shared" ca="1" si="31"/>
        <v/>
      </c>
      <c r="C153" s="31" t="str">
        <f t="shared" ca="1" si="32"/>
        <v/>
      </c>
      <c r="D153" s="32" t="str">
        <f t="shared" ca="1" si="40"/>
        <v/>
      </c>
      <c r="E153" s="4" t="str">
        <f t="shared" ca="1" si="33"/>
        <v/>
      </c>
      <c r="F153" s="31" t="str">
        <f t="shared" ca="1" si="34"/>
        <v/>
      </c>
      <c r="G153" s="32" t="str">
        <f t="shared" ca="1" si="41"/>
        <v/>
      </c>
      <c r="H153" s="4" t="str">
        <f t="shared" ca="1" si="35"/>
        <v/>
      </c>
      <c r="I153" s="31" t="str">
        <f t="shared" ca="1" si="36"/>
        <v/>
      </c>
      <c r="J153" s="32" t="str">
        <f t="shared" ca="1" si="42"/>
        <v/>
      </c>
      <c r="K153" s="95" t="str">
        <f t="shared" ca="1" si="37"/>
        <v/>
      </c>
      <c r="M153" s="125"/>
      <c r="Q153" s="125"/>
      <c r="S153" s="172" t="str">
        <f t="shared" si="38"/>
        <v/>
      </c>
      <c r="U153" s="172" t="str">
        <f t="shared" si="39"/>
        <v/>
      </c>
    </row>
    <row r="154" spans="1:21">
      <c r="A154" s="173" t="str">
        <f t="shared" ca="1" si="30"/>
        <v/>
      </c>
      <c r="B154" s="1" t="str">
        <f t="shared" ca="1" si="31"/>
        <v/>
      </c>
      <c r="C154" s="31" t="str">
        <f t="shared" ca="1" si="32"/>
        <v/>
      </c>
      <c r="D154" s="32" t="str">
        <f t="shared" ca="1" si="40"/>
        <v/>
      </c>
      <c r="E154" s="4" t="str">
        <f t="shared" ca="1" si="33"/>
        <v/>
      </c>
      <c r="F154" s="31" t="str">
        <f t="shared" ca="1" si="34"/>
        <v/>
      </c>
      <c r="G154" s="32" t="str">
        <f t="shared" ca="1" si="41"/>
        <v/>
      </c>
      <c r="H154" s="4" t="str">
        <f t="shared" ca="1" si="35"/>
        <v/>
      </c>
      <c r="I154" s="31" t="str">
        <f t="shared" ca="1" si="36"/>
        <v/>
      </c>
      <c r="J154" s="32" t="str">
        <f t="shared" ca="1" si="42"/>
        <v/>
      </c>
      <c r="K154" s="95" t="str">
        <f t="shared" ca="1" si="37"/>
        <v/>
      </c>
      <c r="M154" s="125"/>
      <c r="Q154" s="125"/>
      <c r="S154" s="172" t="str">
        <f t="shared" si="38"/>
        <v/>
      </c>
      <c r="U154" s="172" t="str">
        <f t="shared" si="39"/>
        <v/>
      </c>
    </row>
    <row r="155" spans="1:21">
      <c r="A155" s="173" t="str">
        <f t="shared" ca="1" si="30"/>
        <v/>
      </c>
      <c r="B155" s="1" t="str">
        <f t="shared" ca="1" si="31"/>
        <v/>
      </c>
      <c r="C155" s="31" t="str">
        <f t="shared" ca="1" si="32"/>
        <v/>
      </c>
      <c r="D155" s="32" t="str">
        <f t="shared" ca="1" si="40"/>
        <v/>
      </c>
      <c r="E155" s="4" t="str">
        <f t="shared" ca="1" si="33"/>
        <v/>
      </c>
      <c r="F155" s="31" t="str">
        <f t="shared" ca="1" si="34"/>
        <v/>
      </c>
      <c r="G155" s="32" t="str">
        <f t="shared" ca="1" si="41"/>
        <v/>
      </c>
      <c r="H155" s="4" t="str">
        <f t="shared" ca="1" si="35"/>
        <v/>
      </c>
      <c r="I155" s="31" t="str">
        <f t="shared" ca="1" si="36"/>
        <v/>
      </c>
      <c r="J155" s="32" t="str">
        <f t="shared" ca="1" si="42"/>
        <v/>
      </c>
      <c r="K155" s="95" t="str">
        <f t="shared" ca="1" si="37"/>
        <v/>
      </c>
      <c r="S155" s="172" t="str">
        <f t="shared" si="38"/>
        <v/>
      </c>
      <c r="U155" s="172" t="str">
        <f t="shared" si="39"/>
        <v/>
      </c>
    </row>
    <row r="156" spans="1:21">
      <c r="A156" s="173" t="str">
        <f t="shared" ca="1" si="30"/>
        <v/>
      </c>
      <c r="B156" s="1" t="str">
        <f t="shared" ca="1" si="31"/>
        <v/>
      </c>
      <c r="C156" s="31" t="str">
        <f t="shared" ca="1" si="32"/>
        <v/>
      </c>
      <c r="D156" s="32" t="str">
        <f t="shared" ca="1" si="40"/>
        <v/>
      </c>
      <c r="E156" s="4" t="str">
        <f t="shared" ca="1" si="33"/>
        <v/>
      </c>
      <c r="F156" s="31" t="str">
        <f t="shared" ca="1" si="34"/>
        <v/>
      </c>
      <c r="G156" s="32" t="str">
        <f t="shared" ca="1" si="41"/>
        <v/>
      </c>
      <c r="H156" s="4" t="str">
        <f t="shared" ca="1" si="35"/>
        <v/>
      </c>
      <c r="I156" s="31" t="str">
        <f t="shared" ca="1" si="36"/>
        <v/>
      </c>
      <c r="J156" s="32" t="str">
        <f t="shared" ca="1" si="42"/>
        <v/>
      </c>
      <c r="K156" s="95" t="str">
        <f t="shared" ca="1" si="37"/>
        <v/>
      </c>
      <c r="S156" s="172" t="str">
        <f t="shared" si="38"/>
        <v/>
      </c>
      <c r="U156" s="172" t="str">
        <f t="shared" si="39"/>
        <v/>
      </c>
    </row>
    <row r="157" spans="1:21">
      <c r="A157" s="173" t="str">
        <f t="shared" ca="1" si="30"/>
        <v/>
      </c>
      <c r="B157" s="1" t="str">
        <f t="shared" ca="1" si="31"/>
        <v/>
      </c>
      <c r="C157" s="31" t="str">
        <f t="shared" ca="1" si="32"/>
        <v/>
      </c>
      <c r="D157" s="32" t="str">
        <f t="shared" ca="1" si="40"/>
        <v/>
      </c>
      <c r="E157" s="4" t="str">
        <f t="shared" ca="1" si="33"/>
        <v/>
      </c>
      <c r="F157" s="31" t="str">
        <f t="shared" ca="1" si="34"/>
        <v/>
      </c>
      <c r="G157" s="32" t="str">
        <f t="shared" ca="1" si="41"/>
        <v/>
      </c>
      <c r="H157" s="4" t="str">
        <f t="shared" ca="1" si="35"/>
        <v/>
      </c>
      <c r="I157" s="31" t="str">
        <f t="shared" ca="1" si="36"/>
        <v/>
      </c>
      <c r="J157" s="32" t="str">
        <f t="shared" ca="1" si="42"/>
        <v/>
      </c>
      <c r="K157" s="95" t="str">
        <f t="shared" ca="1" si="37"/>
        <v/>
      </c>
      <c r="S157" s="172" t="str">
        <f t="shared" si="38"/>
        <v/>
      </c>
      <c r="U157" s="172" t="str">
        <f t="shared" si="39"/>
        <v/>
      </c>
    </row>
    <row r="158" spans="1:21">
      <c r="A158" s="173" t="str">
        <f t="shared" ca="1" si="30"/>
        <v/>
      </c>
      <c r="B158" s="1" t="str">
        <f t="shared" ca="1" si="31"/>
        <v/>
      </c>
      <c r="C158" s="31" t="str">
        <f t="shared" ca="1" si="32"/>
        <v/>
      </c>
      <c r="D158" s="32" t="str">
        <f t="shared" ca="1" si="40"/>
        <v/>
      </c>
      <c r="E158" s="4" t="str">
        <f t="shared" ca="1" si="33"/>
        <v/>
      </c>
      <c r="F158" s="31" t="str">
        <f t="shared" ca="1" si="34"/>
        <v/>
      </c>
      <c r="G158" s="32" t="str">
        <f t="shared" ca="1" si="41"/>
        <v/>
      </c>
      <c r="H158" s="4" t="str">
        <f t="shared" ca="1" si="35"/>
        <v/>
      </c>
      <c r="I158" s="31" t="str">
        <f t="shared" ca="1" si="36"/>
        <v/>
      </c>
      <c r="J158" s="32" t="str">
        <f t="shared" ca="1" si="42"/>
        <v/>
      </c>
      <c r="K158" s="95" t="str">
        <f t="shared" ca="1" si="37"/>
        <v/>
      </c>
      <c r="S158" s="172" t="str">
        <f t="shared" si="38"/>
        <v/>
      </c>
      <c r="U158" s="172" t="str">
        <f t="shared" si="39"/>
        <v/>
      </c>
    </row>
    <row r="159" spans="1:21">
      <c r="A159" s="173" t="str">
        <f t="shared" ca="1" si="30"/>
        <v/>
      </c>
      <c r="B159" s="1" t="str">
        <f t="shared" ca="1" si="31"/>
        <v/>
      </c>
      <c r="C159" s="31" t="str">
        <f t="shared" ca="1" si="32"/>
        <v/>
      </c>
      <c r="D159" s="32" t="str">
        <f t="shared" ca="1" si="40"/>
        <v/>
      </c>
      <c r="E159" s="4" t="str">
        <f t="shared" ca="1" si="33"/>
        <v/>
      </c>
      <c r="F159" s="31" t="str">
        <f t="shared" ca="1" si="34"/>
        <v/>
      </c>
      <c r="G159" s="32" t="str">
        <f t="shared" ca="1" si="41"/>
        <v/>
      </c>
      <c r="H159" s="4" t="str">
        <f t="shared" ca="1" si="35"/>
        <v/>
      </c>
      <c r="I159" s="31" t="str">
        <f t="shared" ca="1" si="36"/>
        <v/>
      </c>
      <c r="J159" s="32" t="str">
        <f t="shared" ca="1" si="42"/>
        <v/>
      </c>
      <c r="K159" s="95" t="str">
        <f t="shared" ca="1" si="37"/>
        <v/>
      </c>
      <c r="S159" s="172" t="str">
        <f t="shared" si="38"/>
        <v/>
      </c>
      <c r="U159" s="172" t="str">
        <f t="shared" si="39"/>
        <v/>
      </c>
    </row>
    <row r="160" spans="1:21">
      <c r="A160" s="173" t="str">
        <f t="shared" ca="1" si="30"/>
        <v/>
      </c>
      <c r="B160" s="1" t="str">
        <f t="shared" ca="1" si="31"/>
        <v/>
      </c>
      <c r="C160" s="31" t="str">
        <f t="shared" ca="1" si="32"/>
        <v/>
      </c>
      <c r="D160" s="32" t="str">
        <f t="shared" ca="1" si="40"/>
        <v/>
      </c>
      <c r="E160" s="4" t="str">
        <f t="shared" ca="1" si="33"/>
        <v/>
      </c>
      <c r="F160" s="31" t="str">
        <f t="shared" ca="1" si="34"/>
        <v/>
      </c>
      <c r="G160" s="32" t="str">
        <f t="shared" ca="1" si="41"/>
        <v/>
      </c>
      <c r="H160" s="4" t="str">
        <f t="shared" ca="1" si="35"/>
        <v/>
      </c>
      <c r="I160" s="31" t="str">
        <f t="shared" ca="1" si="36"/>
        <v/>
      </c>
      <c r="J160" s="32" t="str">
        <f t="shared" ca="1" si="42"/>
        <v/>
      </c>
      <c r="K160" s="95" t="str">
        <f t="shared" ca="1" si="37"/>
        <v/>
      </c>
      <c r="S160" s="172" t="str">
        <f t="shared" si="38"/>
        <v/>
      </c>
      <c r="U160" s="172" t="str">
        <f t="shared" si="39"/>
        <v/>
      </c>
    </row>
    <row r="161" spans="1:21">
      <c r="A161" s="173" t="str">
        <f t="shared" ca="1" si="30"/>
        <v/>
      </c>
      <c r="B161" s="1" t="str">
        <f t="shared" ca="1" si="31"/>
        <v/>
      </c>
      <c r="C161" s="31" t="str">
        <f t="shared" ca="1" si="32"/>
        <v/>
      </c>
      <c r="D161" s="32" t="str">
        <f t="shared" ca="1" si="40"/>
        <v/>
      </c>
      <c r="E161" s="4" t="str">
        <f t="shared" ca="1" si="33"/>
        <v/>
      </c>
      <c r="F161" s="31" t="str">
        <f t="shared" ca="1" si="34"/>
        <v/>
      </c>
      <c r="G161" s="32" t="str">
        <f t="shared" ca="1" si="41"/>
        <v/>
      </c>
      <c r="H161" s="4" t="str">
        <f t="shared" ca="1" si="35"/>
        <v/>
      </c>
      <c r="I161" s="31" t="str">
        <f t="shared" ca="1" si="36"/>
        <v/>
      </c>
      <c r="J161" s="32" t="str">
        <f t="shared" ca="1" si="42"/>
        <v/>
      </c>
      <c r="K161" s="95" t="str">
        <f t="shared" ca="1" si="37"/>
        <v/>
      </c>
      <c r="S161" s="172" t="str">
        <f t="shared" si="38"/>
        <v/>
      </c>
      <c r="U161" s="172" t="str">
        <f t="shared" si="39"/>
        <v/>
      </c>
    </row>
    <row r="162" spans="1:21">
      <c r="A162" s="173" t="str">
        <f t="shared" ca="1" si="30"/>
        <v/>
      </c>
      <c r="B162" s="1" t="str">
        <f t="shared" ca="1" si="31"/>
        <v/>
      </c>
      <c r="C162" s="31" t="str">
        <f t="shared" ca="1" si="32"/>
        <v/>
      </c>
      <c r="D162" s="32" t="str">
        <f t="shared" ca="1" si="40"/>
        <v/>
      </c>
      <c r="E162" s="4" t="str">
        <f t="shared" ca="1" si="33"/>
        <v/>
      </c>
      <c r="F162" s="31" t="str">
        <f t="shared" ca="1" si="34"/>
        <v/>
      </c>
      <c r="G162" s="32" t="str">
        <f t="shared" ca="1" si="41"/>
        <v/>
      </c>
      <c r="H162" s="4" t="str">
        <f t="shared" ca="1" si="35"/>
        <v/>
      </c>
      <c r="I162" s="31" t="str">
        <f t="shared" ca="1" si="36"/>
        <v/>
      </c>
      <c r="J162" s="32" t="str">
        <f t="shared" ca="1" si="42"/>
        <v/>
      </c>
      <c r="K162" s="95" t="str">
        <f t="shared" ca="1" si="37"/>
        <v/>
      </c>
      <c r="S162" s="172" t="str">
        <f t="shared" si="38"/>
        <v/>
      </c>
      <c r="U162" s="172" t="str">
        <f t="shared" si="39"/>
        <v/>
      </c>
    </row>
    <row r="163" spans="1:21">
      <c r="A163" s="173" t="str">
        <f t="shared" ca="1" si="30"/>
        <v/>
      </c>
      <c r="B163" s="1" t="str">
        <f t="shared" ca="1" si="31"/>
        <v/>
      </c>
      <c r="C163" s="31" t="str">
        <f t="shared" ca="1" si="32"/>
        <v/>
      </c>
      <c r="D163" s="32" t="str">
        <f t="shared" ca="1" si="40"/>
        <v/>
      </c>
      <c r="E163" s="4" t="str">
        <f t="shared" ca="1" si="33"/>
        <v/>
      </c>
      <c r="F163" s="31" t="str">
        <f t="shared" ca="1" si="34"/>
        <v/>
      </c>
      <c r="G163" s="32" t="str">
        <f t="shared" ca="1" si="41"/>
        <v/>
      </c>
      <c r="H163" s="4" t="str">
        <f t="shared" ca="1" si="35"/>
        <v/>
      </c>
      <c r="I163" s="31" t="str">
        <f t="shared" ca="1" si="36"/>
        <v/>
      </c>
      <c r="J163" s="32" t="str">
        <f t="shared" ca="1" si="42"/>
        <v/>
      </c>
      <c r="K163" s="95" t="str">
        <f t="shared" ca="1" si="37"/>
        <v/>
      </c>
      <c r="S163" s="172" t="str">
        <f t="shared" si="38"/>
        <v/>
      </c>
      <c r="U163" s="172" t="str">
        <f t="shared" si="39"/>
        <v/>
      </c>
    </row>
    <row r="164" spans="1:21">
      <c r="A164" s="173" t="str">
        <f t="shared" ca="1" si="30"/>
        <v/>
      </c>
      <c r="B164" s="1" t="str">
        <f t="shared" ca="1" si="31"/>
        <v/>
      </c>
      <c r="C164" s="31" t="str">
        <f t="shared" ca="1" si="32"/>
        <v/>
      </c>
      <c r="D164" s="32" t="str">
        <f t="shared" ca="1" si="40"/>
        <v/>
      </c>
      <c r="E164" s="4" t="str">
        <f t="shared" ca="1" si="33"/>
        <v/>
      </c>
      <c r="F164" s="31" t="str">
        <f t="shared" ca="1" si="34"/>
        <v/>
      </c>
      <c r="G164" s="32" t="str">
        <f t="shared" ca="1" si="41"/>
        <v/>
      </c>
      <c r="H164" s="4" t="str">
        <f t="shared" ca="1" si="35"/>
        <v/>
      </c>
      <c r="I164" s="31" t="str">
        <f t="shared" ca="1" si="36"/>
        <v/>
      </c>
      <c r="J164" s="32" t="str">
        <f t="shared" ca="1" si="42"/>
        <v/>
      </c>
      <c r="K164" s="95" t="str">
        <f t="shared" ca="1" si="37"/>
        <v/>
      </c>
      <c r="S164" s="172" t="str">
        <f t="shared" si="38"/>
        <v/>
      </c>
      <c r="U164" s="172" t="str">
        <f t="shared" si="39"/>
        <v/>
      </c>
    </row>
    <row r="165" spans="1:21">
      <c r="A165" s="173" t="str">
        <f t="shared" ca="1" si="30"/>
        <v/>
      </c>
      <c r="B165" s="1" t="str">
        <f t="shared" ca="1" si="31"/>
        <v/>
      </c>
      <c r="C165" s="31" t="str">
        <f t="shared" ca="1" si="32"/>
        <v/>
      </c>
      <c r="D165" s="32" t="str">
        <f t="shared" ca="1" si="40"/>
        <v/>
      </c>
      <c r="E165" s="4" t="str">
        <f t="shared" ca="1" si="33"/>
        <v/>
      </c>
      <c r="F165" s="31" t="str">
        <f t="shared" ca="1" si="34"/>
        <v/>
      </c>
      <c r="G165" s="32" t="str">
        <f t="shared" ca="1" si="41"/>
        <v/>
      </c>
      <c r="H165" s="4" t="str">
        <f t="shared" ca="1" si="35"/>
        <v/>
      </c>
      <c r="I165" s="31" t="str">
        <f t="shared" ca="1" si="36"/>
        <v/>
      </c>
      <c r="J165" s="32" t="str">
        <f t="shared" ca="1" si="42"/>
        <v/>
      </c>
      <c r="K165" s="95" t="str">
        <f t="shared" ca="1" si="37"/>
        <v/>
      </c>
      <c r="S165" s="172" t="str">
        <f t="shared" si="38"/>
        <v/>
      </c>
      <c r="U165" s="172" t="str">
        <f t="shared" si="39"/>
        <v/>
      </c>
    </row>
    <row r="166" spans="1:21">
      <c r="A166" s="173" t="str">
        <f t="shared" ca="1" si="30"/>
        <v/>
      </c>
      <c r="B166" s="1" t="str">
        <f t="shared" ca="1" si="31"/>
        <v/>
      </c>
      <c r="C166" s="31" t="str">
        <f t="shared" ca="1" si="32"/>
        <v/>
      </c>
      <c r="D166" s="32" t="str">
        <f t="shared" ca="1" si="40"/>
        <v/>
      </c>
      <c r="E166" s="4" t="str">
        <f t="shared" ca="1" si="33"/>
        <v/>
      </c>
      <c r="F166" s="31" t="str">
        <f t="shared" ca="1" si="34"/>
        <v/>
      </c>
      <c r="G166" s="32" t="str">
        <f t="shared" ca="1" si="41"/>
        <v/>
      </c>
      <c r="H166" s="4" t="str">
        <f t="shared" ca="1" si="35"/>
        <v/>
      </c>
      <c r="I166" s="31" t="str">
        <f t="shared" ca="1" si="36"/>
        <v/>
      </c>
      <c r="J166" s="32" t="str">
        <f t="shared" ca="1" si="42"/>
        <v/>
      </c>
      <c r="K166" s="95" t="str">
        <f t="shared" ca="1" si="37"/>
        <v/>
      </c>
      <c r="S166" s="172" t="str">
        <f t="shared" si="38"/>
        <v/>
      </c>
      <c r="U166" s="172" t="str">
        <f t="shared" si="39"/>
        <v/>
      </c>
    </row>
    <row r="167" spans="1:21">
      <c r="A167" s="173" t="str">
        <f t="shared" ca="1" si="30"/>
        <v/>
      </c>
      <c r="B167" s="1" t="str">
        <f t="shared" ca="1" si="31"/>
        <v/>
      </c>
      <c r="C167" s="31" t="str">
        <f t="shared" ca="1" si="32"/>
        <v/>
      </c>
      <c r="D167" s="32" t="str">
        <f t="shared" ca="1" si="40"/>
        <v/>
      </c>
      <c r="E167" s="4" t="str">
        <f t="shared" ca="1" si="33"/>
        <v/>
      </c>
      <c r="F167" s="31" t="str">
        <f t="shared" ca="1" si="34"/>
        <v/>
      </c>
      <c r="G167" s="32" t="str">
        <f t="shared" ca="1" si="41"/>
        <v/>
      </c>
      <c r="H167" s="4" t="str">
        <f t="shared" ca="1" si="35"/>
        <v/>
      </c>
      <c r="I167" s="31" t="str">
        <f t="shared" ca="1" si="36"/>
        <v/>
      </c>
      <c r="J167" s="32" t="str">
        <f t="shared" ca="1" si="42"/>
        <v/>
      </c>
      <c r="K167" s="95" t="str">
        <f t="shared" ca="1" si="37"/>
        <v/>
      </c>
      <c r="S167" s="172" t="str">
        <f t="shared" si="38"/>
        <v/>
      </c>
      <c r="U167" s="172" t="str">
        <f t="shared" si="39"/>
        <v/>
      </c>
    </row>
    <row r="168" spans="1:21">
      <c r="A168" s="173" t="str">
        <f t="shared" ca="1" si="30"/>
        <v/>
      </c>
      <c r="B168" s="1" t="str">
        <f t="shared" ca="1" si="31"/>
        <v/>
      </c>
      <c r="C168" s="31" t="str">
        <f t="shared" ca="1" si="32"/>
        <v/>
      </c>
      <c r="D168" s="32" t="str">
        <f t="shared" ca="1" si="40"/>
        <v/>
      </c>
      <c r="E168" s="4" t="str">
        <f t="shared" ca="1" si="33"/>
        <v/>
      </c>
      <c r="F168" s="31" t="str">
        <f t="shared" ca="1" si="34"/>
        <v/>
      </c>
      <c r="G168" s="32" t="str">
        <f t="shared" ca="1" si="41"/>
        <v/>
      </c>
      <c r="H168" s="4" t="str">
        <f t="shared" ca="1" si="35"/>
        <v/>
      </c>
      <c r="I168" s="31" t="str">
        <f t="shared" ca="1" si="36"/>
        <v/>
      </c>
      <c r="J168" s="32" t="str">
        <f t="shared" ca="1" si="42"/>
        <v/>
      </c>
      <c r="K168" s="95" t="str">
        <f t="shared" ca="1" si="37"/>
        <v/>
      </c>
      <c r="S168" s="172" t="str">
        <f t="shared" si="38"/>
        <v/>
      </c>
      <c r="U168" s="172" t="str">
        <f t="shared" si="39"/>
        <v/>
      </c>
    </row>
    <row r="169" spans="1:21">
      <c r="A169" s="173" t="str">
        <f t="shared" ca="1" si="30"/>
        <v/>
      </c>
      <c r="B169" s="1" t="str">
        <f t="shared" ca="1" si="31"/>
        <v/>
      </c>
      <c r="C169" s="31" t="str">
        <f t="shared" ca="1" si="32"/>
        <v/>
      </c>
      <c r="D169" s="32" t="str">
        <f t="shared" ca="1" si="40"/>
        <v/>
      </c>
      <c r="E169" s="4" t="str">
        <f t="shared" ca="1" si="33"/>
        <v/>
      </c>
      <c r="F169" s="31" t="str">
        <f t="shared" ca="1" si="34"/>
        <v/>
      </c>
      <c r="G169" s="32" t="str">
        <f t="shared" ca="1" si="41"/>
        <v/>
      </c>
      <c r="H169" s="4" t="str">
        <f t="shared" ca="1" si="35"/>
        <v/>
      </c>
      <c r="I169" s="31" t="str">
        <f t="shared" ca="1" si="36"/>
        <v/>
      </c>
      <c r="J169" s="32" t="str">
        <f t="shared" ca="1" si="42"/>
        <v/>
      </c>
      <c r="K169" s="95" t="str">
        <f t="shared" ca="1" si="37"/>
        <v/>
      </c>
      <c r="S169" s="172" t="str">
        <f t="shared" si="38"/>
        <v/>
      </c>
      <c r="U169" s="172" t="str">
        <f t="shared" si="39"/>
        <v/>
      </c>
    </row>
    <row r="170" spans="1:21">
      <c r="A170" s="173" t="str">
        <f t="shared" ca="1" si="30"/>
        <v/>
      </c>
      <c r="B170" s="1" t="str">
        <f t="shared" ca="1" si="31"/>
        <v/>
      </c>
      <c r="C170" s="31" t="str">
        <f t="shared" ca="1" si="32"/>
        <v/>
      </c>
      <c r="D170" s="32" t="str">
        <f t="shared" ca="1" si="40"/>
        <v/>
      </c>
      <c r="E170" s="4" t="str">
        <f t="shared" ca="1" si="33"/>
        <v/>
      </c>
      <c r="F170" s="31" t="str">
        <f t="shared" ca="1" si="34"/>
        <v/>
      </c>
      <c r="G170" s="32" t="str">
        <f t="shared" ca="1" si="41"/>
        <v/>
      </c>
      <c r="H170" s="4" t="str">
        <f t="shared" ca="1" si="35"/>
        <v/>
      </c>
      <c r="I170" s="31" t="str">
        <f t="shared" ca="1" si="36"/>
        <v/>
      </c>
      <c r="J170" s="32" t="str">
        <f t="shared" ca="1" si="42"/>
        <v/>
      </c>
      <c r="K170" s="95" t="str">
        <f t="shared" ca="1" si="37"/>
        <v/>
      </c>
      <c r="S170" s="172" t="str">
        <f t="shared" si="38"/>
        <v/>
      </c>
      <c r="U170" s="172" t="str">
        <f t="shared" si="39"/>
        <v/>
      </c>
    </row>
    <row r="171" spans="1:21">
      <c r="A171" s="173" t="str">
        <f t="shared" ref="A171:A234" ca="1" si="43">IF(AND(ISBLANK(V160), A170 = $V$1),NOW(),IF(ISBLANK(V160),"",V160))</f>
        <v/>
      </c>
      <c r="B171" s="1" t="str">
        <f t="shared" ref="B171:B234" ca="1" si="44">IF(COUNTIF(O:O,A171)=1,VLOOKUP(A171,M:N,2), IF(COUNTIF(O:O,A171)=0,$B$10,""))</f>
        <v/>
      </c>
      <c r="C171" s="31" t="str">
        <f t="shared" ref="C171:C234" ca="1" si="45">IF(ISERROR(B171-2),"", -1*(B171-$B$14)*10^-4*$B$8*$B$5)</f>
        <v/>
      </c>
      <c r="D171" s="32" t="str">
        <f t="shared" ca="1" si="40"/>
        <v/>
      </c>
      <c r="E171" s="4" t="str">
        <f t="shared" ref="E171:E234" ca="1" si="46">IF(COUNTIF(O:O,A171)=1,VLOOKUP(A171,O:P,2), IF(COUNTIF(O:O,A171)=0,$C$10,""))</f>
        <v/>
      </c>
      <c r="F171" s="31" t="str">
        <f t="shared" ref="F171:F234" ca="1" si="47">IF(ISERROR(B171-2),"", -1*(E171-$E$14)*10^-4*$C$8*$C$5)</f>
        <v/>
      </c>
      <c r="G171" s="32" t="str">
        <f t="shared" ca="1" si="41"/>
        <v/>
      </c>
      <c r="H171" s="4" t="str">
        <f t="shared" ref="H171:H234" ca="1" si="48">IF(COUNTIF(O:O,A171)=1,VLOOKUP(A171,Q:R,2), IF(COUNTIF(O:O,A171)=0,$D$10,""))</f>
        <v/>
      </c>
      <c r="I171" s="31" t="str">
        <f t="shared" ref="I171:I234" ca="1" si="49">IF(ISERROR(B171-2),"", -1*(H171-$H$14)*10^-4*$D$8*$D$5)</f>
        <v/>
      </c>
      <c r="J171" s="32" t="str">
        <f t="shared" ca="1" si="42"/>
        <v/>
      </c>
      <c r="K171" s="95" t="str">
        <f t="shared" ref="K171:K234" ca="1" si="50">IF(ISERROR(B171-2),"",C171+D171+F171+G171-I171-J171)</f>
        <v/>
      </c>
      <c r="S171" s="172" t="str">
        <f t="shared" si="38"/>
        <v/>
      </c>
      <c r="U171" s="172" t="str">
        <f t="shared" si="39"/>
        <v/>
      </c>
    </row>
    <row r="172" spans="1:21">
      <c r="A172" s="173" t="str">
        <f t="shared" ca="1" si="43"/>
        <v/>
      </c>
      <c r="B172" s="1" t="str">
        <f t="shared" ca="1" si="44"/>
        <v/>
      </c>
      <c r="C172" s="31" t="str">
        <f t="shared" ca="1" si="45"/>
        <v/>
      </c>
      <c r="D172" s="32" t="str">
        <f t="shared" ca="1" si="40"/>
        <v/>
      </c>
      <c r="E172" s="4" t="str">
        <f t="shared" ca="1" si="46"/>
        <v/>
      </c>
      <c r="F172" s="31" t="str">
        <f t="shared" ca="1" si="47"/>
        <v/>
      </c>
      <c r="G172" s="32" t="str">
        <f t="shared" ca="1" si="41"/>
        <v/>
      </c>
      <c r="H172" s="4" t="str">
        <f t="shared" ca="1" si="48"/>
        <v/>
      </c>
      <c r="I172" s="31" t="str">
        <f t="shared" ca="1" si="49"/>
        <v/>
      </c>
      <c r="J172" s="32" t="str">
        <f t="shared" ca="1" si="42"/>
        <v/>
      </c>
      <c r="K172" s="95" t="str">
        <f t="shared" ca="1" si="50"/>
        <v/>
      </c>
      <c r="S172" s="172" t="str">
        <f t="shared" si="38"/>
        <v/>
      </c>
      <c r="U172" s="172" t="str">
        <f t="shared" si="39"/>
        <v/>
      </c>
    </row>
    <row r="173" spans="1:21">
      <c r="A173" s="173" t="str">
        <f t="shared" ca="1" si="43"/>
        <v/>
      </c>
      <c r="B173" s="1" t="str">
        <f t="shared" ca="1" si="44"/>
        <v/>
      </c>
      <c r="C173" s="31" t="str">
        <f t="shared" ca="1" si="45"/>
        <v/>
      </c>
      <c r="D173" s="32" t="str">
        <f t="shared" ca="1" si="40"/>
        <v/>
      </c>
      <c r="E173" s="4" t="str">
        <f t="shared" ca="1" si="46"/>
        <v/>
      </c>
      <c r="F173" s="31" t="str">
        <f t="shared" ca="1" si="47"/>
        <v/>
      </c>
      <c r="G173" s="32" t="str">
        <f t="shared" ca="1" si="41"/>
        <v/>
      </c>
      <c r="H173" s="4" t="str">
        <f t="shared" ca="1" si="48"/>
        <v/>
      </c>
      <c r="I173" s="31" t="str">
        <f t="shared" ca="1" si="49"/>
        <v/>
      </c>
      <c r="J173" s="32" t="str">
        <f t="shared" ca="1" si="42"/>
        <v/>
      </c>
      <c r="K173" s="95" t="str">
        <f t="shared" ca="1" si="50"/>
        <v/>
      </c>
      <c r="S173" s="172" t="str">
        <f t="shared" si="38"/>
        <v/>
      </c>
      <c r="U173" s="172" t="str">
        <f t="shared" si="39"/>
        <v/>
      </c>
    </row>
    <row r="174" spans="1:21">
      <c r="A174" s="173" t="str">
        <f t="shared" ca="1" si="43"/>
        <v/>
      </c>
      <c r="B174" s="1" t="str">
        <f t="shared" ca="1" si="44"/>
        <v/>
      </c>
      <c r="C174" s="31" t="str">
        <f t="shared" ca="1" si="45"/>
        <v/>
      </c>
      <c r="D174" s="32" t="str">
        <f t="shared" ca="1" si="40"/>
        <v/>
      </c>
      <c r="E174" s="4" t="str">
        <f t="shared" ca="1" si="46"/>
        <v/>
      </c>
      <c r="F174" s="31" t="str">
        <f t="shared" ca="1" si="47"/>
        <v/>
      </c>
      <c r="G174" s="32" t="str">
        <f t="shared" ca="1" si="41"/>
        <v/>
      </c>
      <c r="H174" s="4" t="str">
        <f t="shared" ca="1" si="48"/>
        <v/>
      </c>
      <c r="I174" s="31" t="str">
        <f t="shared" ca="1" si="49"/>
        <v/>
      </c>
      <c r="J174" s="32" t="str">
        <f t="shared" ca="1" si="42"/>
        <v/>
      </c>
      <c r="K174" s="95" t="str">
        <f t="shared" ca="1" si="50"/>
        <v/>
      </c>
      <c r="S174" s="172" t="str">
        <f t="shared" si="38"/>
        <v/>
      </c>
      <c r="U174" s="172" t="str">
        <f t="shared" si="39"/>
        <v/>
      </c>
    </row>
    <row r="175" spans="1:21">
      <c r="A175" s="173" t="str">
        <f t="shared" ca="1" si="43"/>
        <v/>
      </c>
      <c r="B175" s="1" t="str">
        <f t="shared" ca="1" si="44"/>
        <v/>
      </c>
      <c r="C175" s="31" t="str">
        <f t="shared" ca="1" si="45"/>
        <v/>
      </c>
      <c r="D175" s="32" t="str">
        <f t="shared" ca="1" si="40"/>
        <v/>
      </c>
      <c r="E175" s="4" t="str">
        <f t="shared" ca="1" si="46"/>
        <v/>
      </c>
      <c r="F175" s="31" t="str">
        <f t="shared" ca="1" si="47"/>
        <v/>
      </c>
      <c r="G175" s="32" t="str">
        <f t="shared" ca="1" si="41"/>
        <v/>
      </c>
      <c r="H175" s="4" t="str">
        <f t="shared" ca="1" si="48"/>
        <v/>
      </c>
      <c r="I175" s="31" t="str">
        <f t="shared" ca="1" si="49"/>
        <v/>
      </c>
      <c r="J175" s="32" t="str">
        <f t="shared" ca="1" si="42"/>
        <v/>
      </c>
      <c r="K175" s="95" t="str">
        <f t="shared" ca="1" si="50"/>
        <v/>
      </c>
      <c r="S175" s="172" t="str">
        <f t="shared" si="38"/>
        <v/>
      </c>
      <c r="U175" s="172" t="str">
        <f t="shared" si="39"/>
        <v/>
      </c>
    </row>
    <row r="176" spans="1:21">
      <c r="A176" s="173" t="str">
        <f t="shared" ca="1" si="43"/>
        <v/>
      </c>
      <c r="B176" s="1" t="str">
        <f t="shared" ca="1" si="44"/>
        <v/>
      </c>
      <c r="C176" s="31" t="str">
        <f t="shared" ca="1" si="45"/>
        <v/>
      </c>
      <c r="D176" s="32" t="str">
        <f t="shared" ca="1" si="40"/>
        <v/>
      </c>
      <c r="E176" s="4" t="str">
        <f t="shared" ca="1" si="46"/>
        <v/>
      </c>
      <c r="F176" s="31" t="str">
        <f t="shared" ca="1" si="47"/>
        <v/>
      </c>
      <c r="G176" s="32" t="str">
        <f t="shared" ca="1" si="41"/>
        <v/>
      </c>
      <c r="H176" s="4" t="str">
        <f t="shared" ca="1" si="48"/>
        <v/>
      </c>
      <c r="I176" s="31" t="str">
        <f t="shared" ca="1" si="49"/>
        <v/>
      </c>
      <c r="J176" s="32" t="str">
        <f t="shared" ca="1" si="42"/>
        <v/>
      </c>
      <c r="K176" s="95" t="str">
        <f t="shared" ca="1" si="50"/>
        <v/>
      </c>
      <c r="S176" s="172" t="str">
        <f t="shared" si="38"/>
        <v/>
      </c>
      <c r="U176" s="172" t="str">
        <f t="shared" si="39"/>
        <v/>
      </c>
    </row>
    <row r="177" spans="1:21">
      <c r="A177" s="173" t="str">
        <f t="shared" ca="1" si="43"/>
        <v/>
      </c>
      <c r="B177" s="1" t="str">
        <f t="shared" ca="1" si="44"/>
        <v/>
      </c>
      <c r="C177" s="31" t="str">
        <f t="shared" ca="1" si="45"/>
        <v/>
      </c>
      <c r="D177" s="32" t="str">
        <f t="shared" ca="1" si="40"/>
        <v/>
      </c>
      <c r="E177" s="4" t="str">
        <f t="shared" ca="1" si="46"/>
        <v/>
      </c>
      <c r="F177" s="31" t="str">
        <f t="shared" ca="1" si="47"/>
        <v/>
      </c>
      <c r="G177" s="32" t="str">
        <f t="shared" ca="1" si="41"/>
        <v/>
      </c>
      <c r="H177" s="4" t="str">
        <f t="shared" ca="1" si="48"/>
        <v/>
      </c>
      <c r="I177" s="31" t="str">
        <f t="shared" ca="1" si="49"/>
        <v/>
      </c>
      <c r="J177" s="32" t="str">
        <f t="shared" ca="1" si="42"/>
        <v/>
      </c>
      <c r="K177" s="95" t="str">
        <f t="shared" ca="1" si="50"/>
        <v/>
      </c>
      <c r="S177" s="172" t="str">
        <f t="shared" si="38"/>
        <v/>
      </c>
      <c r="U177" s="172" t="str">
        <f t="shared" si="39"/>
        <v/>
      </c>
    </row>
    <row r="178" spans="1:21">
      <c r="A178" s="173" t="str">
        <f t="shared" ca="1" si="43"/>
        <v/>
      </c>
      <c r="B178" s="1" t="str">
        <f t="shared" ca="1" si="44"/>
        <v/>
      </c>
      <c r="C178" s="31" t="str">
        <f t="shared" ca="1" si="45"/>
        <v/>
      </c>
      <c r="D178" s="32" t="str">
        <f t="shared" ca="1" si="40"/>
        <v/>
      </c>
      <c r="E178" s="4" t="str">
        <f t="shared" ca="1" si="46"/>
        <v/>
      </c>
      <c r="F178" s="31" t="str">
        <f t="shared" ca="1" si="47"/>
        <v/>
      </c>
      <c r="G178" s="32" t="str">
        <f t="shared" ca="1" si="41"/>
        <v/>
      </c>
      <c r="H178" s="4" t="str">
        <f t="shared" ca="1" si="48"/>
        <v/>
      </c>
      <c r="I178" s="31" t="str">
        <f t="shared" ca="1" si="49"/>
        <v/>
      </c>
      <c r="J178" s="32" t="str">
        <f t="shared" ca="1" si="42"/>
        <v/>
      </c>
      <c r="K178" s="95" t="str">
        <f t="shared" ca="1" si="50"/>
        <v/>
      </c>
      <c r="S178" s="172" t="str">
        <f t="shared" si="38"/>
        <v/>
      </c>
      <c r="U178" s="172" t="str">
        <f t="shared" si="39"/>
        <v/>
      </c>
    </row>
    <row r="179" spans="1:21">
      <c r="A179" s="173" t="str">
        <f t="shared" ca="1" si="43"/>
        <v/>
      </c>
      <c r="B179" s="1" t="str">
        <f t="shared" ca="1" si="44"/>
        <v/>
      </c>
      <c r="C179" s="31" t="str">
        <f t="shared" ca="1" si="45"/>
        <v/>
      </c>
      <c r="D179" s="32" t="str">
        <f t="shared" ca="1" si="40"/>
        <v/>
      </c>
      <c r="E179" s="4" t="str">
        <f t="shared" ca="1" si="46"/>
        <v/>
      </c>
      <c r="F179" s="31" t="str">
        <f t="shared" ca="1" si="47"/>
        <v/>
      </c>
      <c r="G179" s="32" t="str">
        <f t="shared" ca="1" si="41"/>
        <v/>
      </c>
      <c r="H179" s="4" t="str">
        <f t="shared" ca="1" si="48"/>
        <v/>
      </c>
      <c r="I179" s="31" t="str">
        <f t="shared" ca="1" si="49"/>
        <v/>
      </c>
      <c r="J179" s="32" t="str">
        <f t="shared" ca="1" si="42"/>
        <v/>
      </c>
      <c r="K179" s="95" t="str">
        <f t="shared" ca="1" si="50"/>
        <v/>
      </c>
      <c r="S179" s="172" t="str">
        <f t="shared" si="38"/>
        <v/>
      </c>
      <c r="U179" s="172" t="str">
        <f t="shared" si="39"/>
        <v/>
      </c>
    </row>
    <row r="180" spans="1:21">
      <c r="A180" s="173" t="str">
        <f t="shared" ca="1" si="43"/>
        <v/>
      </c>
      <c r="B180" s="1" t="str">
        <f t="shared" ca="1" si="44"/>
        <v/>
      </c>
      <c r="C180" s="31" t="str">
        <f t="shared" ca="1" si="45"/>
        <v/>
      </c>
      <c r="D180" s="32" t="str">
        <f t="shared" ca="1" si="40"/>
        <v/>
      </c>
      <c r="E180" s="4" t="str">
        <f t="shared" ca="1" si="46"/>
        <v/>
      </c>
      <c r="F180" s="31" t="str">
        <f t="shared" ca="1" si="47"/>
        <v/>
      </c>
      <c r="G180" s="32" t="str">
        <f t="shared" ca="1" si="41"/>
        <v/>
      </c>
      <c r="H180" s="4" t="str">
        <f t="shared" ca="1" si="48"/>
        <v/>
      </c>
      <c r="I180" s="31" t="str">
        <f t="shared" ca="1" si="49"/>
        <v/>
      </c>
      <c r="J180" s="32" t="str">
        <f t="shared" ca="1" si="42"/>
        <v/>
      </c>
      <c r="K180" s="95" t="str">
        <f t="shared" ca="1" si="50"/>
        <v/>
      </c>
      <c r="S180" s="172" t="str">
        <f t="shared" si="38"/>
        <v/>
      </c>
      <c r="U180" s="172" t="str">
        <f t="shared" si="39"/>
        <v/>
      </c>
    </row>
    <row r="181" spans="1:21">
      <c r="A181" s="173" t="str">
        <f t="shared" ca="1" si="43"/>
        <v/>
      </c>
      <c r="B181" s="1" t="str">
        <f t="shared" ca="1" si="44"/>
        <v/>
      </c>
      <c r="C181" s="31" t="str">
        <f t="shared" ca="1" si="45"/>
        <v/>
      </c>
      <c r="D181" s="32" t="str">
        <f t="shared" ca="1" si="40"/>
        <v/>
      </c>
      <c r="E181" s="4" t="str">
        <f t="shared" ca="1" si="46"/>
        <v/>
      </c>
      <c r="F181" s="31" t="str">
        <f t="shared" ca="1" si="47"/>
        <v/>
      </c>
      <c r="G181" s="32" t="str">
        <f t="shared" ca="1" si="41"/>
        <v/>
      </c>
      <c r="H181" s="4" t="str">
        <f t="shared" ca="1" si="48"/>
        <v/>
      </c>
      <c r="I181" s="31" t="str">
        <f t="shared" ca="1" si="49"/>
        <v/>
      </c>
      <c r="J181" s="32" t="str">
        <f t="shared" ca="1" si="42"/>
        <v/>
      </c>
      <c r="K181" s="95" t="str">
        <f t="shared" ca="1" si="50"/>
        <v/>
      </c>
      <c r="S181" s="172" t="str">
        <f t="shared" si="38"/>
        <v/>
      </c>
      <c r="U181" s="172" t="str">
        <f t="shared" si="39"/>
        <v/>
      </c>
    </row>
    <row r="182" spans="1:21">
      <c r="A182" s="173" t="str">
        <f t="shared" ca="1" si="43"/>
        <v/>
      </c>
      <c r="B182" s="1" t="str">
        <f t="shared" ca="1" si="44"/>
        <v/>
      </c>
      <c r="C182" s="31" t="str">
        <f t="shared" ca="1" si="45"/>
        <v/>
      </c>
      <c r="D182" s="32" t="str">
        <f t="shared" ca="1" si="40"/>
        <v/>
      </c>
      <c r="E182" s="4" t="str">
        <f t="shared" ca="1" si="46"/>
        <v/>
      </c>
      <c r="F182" s="31" t="str">
        <f t="shared" ca="1" si="47"/>
        <v/>
      </c>
      <c r="G182" s="32" t="str">
        <f t="shared" ca="1" si="41"/>
        <v/>
      </c>
      <c r="H182" s="4" t="str">
        <f t="shared" ca="1" si="48"/>
        <v/>
      </c>
      <c r="I182" s="31" t="str">
        <f t="shared" ca="1" si="49"/>
        <v/>
      </c>
      <c r="J182" s="32" t="str">
        <f t="shared" ca="1" si="42"/>
        <v/>
      </c>
      <c r="K182" s="95" t="str">
        <f t="shared" ca="1" si="50"/>
        <v/>
      </c>
      <c r="S182" s="172" t="str">
        <f t="shared" si="38"/>
        <v/>
      </c>
      <c r="U182" s="172" t="str">
        <f t="shared" si="39"/>
        <v/>
      </c>
    </row>
    <row r="183" spans="1:21">
      <c r="A183" s="173" t="str">
        <f t="shared" ca="1" si="43"/>
        <v/>
      </c>
      <c r="B183" s="1" t="str">
        <f t="shared" ca="1" si="44"/>
        <v/>
      </c>
      <c r="C183" s="31" t="str">
        <f t="shared" ca="1" si="45"/>
        <v/>
      </c>
      <c r="D183" s="32" t="str">
        <f t="shared" ca="1" si="40"/>
        <v/>
      </c>
      <c r="E183" s="4" t="str">
        <f t="shared" ca="1" si="46"/>
        <v/>
      </c>
      <c r="F183" s="31" t="str">
        <f t="shared" ca="1" si="47"/>
        <v/>
      </c>
      <c r="G183" s="32" t="str">
        <f t="shared" ca="1" si="41"/>
        <v/>
      </c>
      <c r="H183" s="4" t="str">
        <f t="shared" ca="1" si="48"/>
        <v/>
      </c>
      <c r="I183" s="31" t="str">
        <f t="shared" ca="1" si="49"/>
        <v/>
      </c>
      <c r="J183" s="32" t="str">
        <f t="shared" ca="1" si="42"/>
        <v/>
      </c>
      <c r="K183" s="95" t="str">
        <f t="shared" ca="1" si="50"/>
        <v/>
      </c>
      <c r="S183" s="172" t="str">
        <f t="shared" si="38"/>
        <v/>
      </c>
      <c r="U183" s="172" t="str">
        <f t="shared" si="39"/>
        <v/>
      </c>
    </row>
    <row r="184" spans="1:21">
      <c r="A184" s="173" t="str">
        <f t="shared" ca="1" si="43"/>
        <v/>
      </c>
      <c r="B184" s="1" t="str">
        <f t="shared" ca="1" si="44"/>
        <v/>
      </c>
      <c r="C184" s="31" t="str">
        <f t="shared" ca="1" si="45"/>
        <v/>
      </c>
      <c r="D184" s="32" t="str">
        <f t="shared" ca="1" si="40"/>
        <v/>
      </c>
      <c r="E184" s="4" t="str">
        <f t="shared" ca="1" si="46"/>
        <v/>
      </c>
      <c r="F184" s="31" t="str">
        <f t="shared" ca="1" si="47"/>
        <v/>
      </c>
      <c r="G184" s="32" t="str">
        <f t="shared" ca="1" si="41"/>
        <v/>
      </c>
      <c r="H184" s="4" t="str">
        <f t="shared" ca="1" si="48"/>
        <v/>
      </c>
      <c r="I184" s="31" t="str">
        <f t="shared" ca="1" si="49"/>
        <v/>
      </c>
      <c r="J184" s="32" t="str">
        <f t="shared" ca="1" si="42"/>
        <v/>
      </c>
      <c r="K184" s="95" t="str">
        <f t="shared" ca="1" si="50"/>
        <v/>
      </c>
      <c r="S184" s="172" t="str">
        <f t="shared" si="38"/>
        <v/>
      </c>
      <c r="U184" s="172" t="str">
        <f t="shared" si="39"/>
        <v/>
      </c>
    </row>
    <row r="185" spans="1:21">
      <c r="A185" s="173" t="str">
        <f t="shared" ca="1" si="43"/>
        <v/>
      </c>
      <c r="B185" s="1" t="str">
        <f t="shared" ca="1" si="44"/>
        <v/>
      </c>
      <c r="C185" s="31" t="str">
        <f t="shared" ca="1" si="45"/>
        <v/>
      </c>
      <c r="D185" s="32" t="str">
        <f t="shared" ca="1" si="40"/>
        <v/>
      </c>
      <c r="E185" s="4" t="str">
        <f t="shared" ca="1" si="46"/>
        <v/>
      </c>
      <c r="F185" s="31" t="str">
        <f t="shared" ca="1" si="47"/>
        <v/>
      </c>
      <c r="G185" s="32" t="str">
        <f t="shared" ca="1" si="41"/>
        <v/>
      </c>
      <c r="H185" s="4" t="str">
        <f t="shared" ca="1" si="48"/>
        <v/>
      </c>
      <c r="I185" s="31" t="str">
        <f t="shared" ca="1" si="49"/>
        <v/>
      </c>
      <c r="J185" s="32" t="str">
        <f t="shared" ca="1" si="42"/>
        <v/>
      </c>
      <c r="K185" s="95" t="str">
        <f t="shared" ca="1" si="50"/>
        <v/>
      </c>
      <c r="S185" s="172" t="str">
        <f t="shared" si="38"/>
        <v/>
      </c>
      <c r="U185" s="172" t="str">
        <f t="shared" si="39"/>
        <v/>
      </c>
    </row>
    <row r="186" spans="1:21">
      <c r="A186" s="173" t="str">
        <f t="shared" ca="1" si="43"/>
        <v/>
      </c>
      <c r="B186" s="1" t="str">
        <f t="shared" ca="1" si="44"/>
        <v/>
      </c>
      <c r="C186" s="31" t="str">
        <f t="shared" ca="1" si="45"/>
        <v/>
      </c>
      <c r="D186" s="32" t="str">
        <f t="shared" ca="1" si="40"/>
        <v/>
      </c>
      <c r="E186" s="4" t="str">
        <f t="shared" ca="1" si="46"/>
        <v/>
      </c>
      <c r="F186" s="31" t="str">
        <f t="shared" ca="1" si="47"/>
        <v/>
      </c>
      <c r="G186" s="32" t="str">
        <f t="shared" ca="1" si="41"/>
        <v/>
      </c>
      <c r="H186" s="4" t="str">
        <f t="shared" ca="1" si="48"/>
        <v/>
      </c>
      <c r="I186" s="31" t="str">
        <f t="shared" ca="1" si="49"/>
        <v/>
      </c>
      <c r="J186" s="32" t="str">
        <f t="shared" ca="1" si="42"/>
        <v/>
      </c>
      <c r="K186" s="95" t="str">
        <f t="shared" ca="1" si="50"/>
        <v/>
      </c>
      <c r="S186" s="172" t="str">
        <f t="shared" si="38"/>
        <v/>
      </c>
      <c r="U186" s="172" t="str">
        <f t="shared" si="39"/>
        <v/>
      </c>
    </row>
    <row r="187" spans="1:21">
      <c r="A187" s="173" t="str">
        <f t="shared" ca="1" si="43"/>
        <v/>
      </c>
      <c r="B187" s="1" t="str">
        <f t="shared" ca="1" si="44"/>
        <v/>
      </c>
      <c r="C187" s="31" t="str">
        <f t="shared" ca="1" si="45"/>
        <v/>
      </c>
      <c r="D187" s="32" t="str">
        <f t="shared" ca="1" si="40"/>
        <v/>
      </c>
      <c r="E187" s="4" t="str">
        <f t="shared" ca="1" si="46"/>
        <v/>
      </c>
      <c r="F187" s="31" t="str">
        <f t="shared" ca="1" si="47"/>
        <v/>
      </c>
      <c r="G187" s="32" t="str">
        <f t="shared" ca="1" si="41"/>
        <v/>
      </c>
      <c r="H187" s="4" t="str">
        <f t="shared" ca="1" si="48"/>
        <v/>
      </c>
      <c r="I187" s="31" t="str">
        <f t="shared" ca="1" si="49"/>
        <v/>
      </c>
      <c r="J187" s="32" t="str">
        <f t="shared" ca="1" si="42"/>
        <v/>
      </c>
      <c r="K187" s="95" t="str">
        <f t="shared" ca="1" si="50"/>
        <v/>
      </c>
      <c r="S187" s="172" t="str">
        <f t="shared" si="38"/>
        <v/>
      </c>
      <c r="U187" s="172" t="str">
        <f t="shared" si="39"/>
        <v/>
      </c>
    </row>
    <row r="188" spans="1:21">
      <c r="A188" s="173" t="str">
        <f t="shared" ca="1" si="43"/>
        <v/>
      </c>
      <c r="B188" s="1" t="str">
        <f t="shared" ca="1" si="44"/>
        <v/>
      </c>
      <c r="C188" s="31" t="str">
        <f t="shared" ca="1" si="45"/>
        <v/>
      </c>
      <c r="D188" s="32" t="str">
        <f t="shared" ca="1" si="40"/>
        <v/>
      </c>
      <c r="E188" s="4" t="str">
        <f t="shared" ca="1" si="46"/>
        <v/>
      </c>
      <c r="F188" s="31" t="str">
        <f t="shared" ca="1" si="47"/>
        <v/>
      </c>
      <c r="G188" s="32" t="str">
        <f t="shared" ca="1" si="41"/>
        <v/>
      </c>
      <c r="H188" s="4" t="str">
        <f t="shared" ca="1" si="48"/>
        <v/>
      </c>
      <c r="I188" s="31" t="str">
        <f t="shared" ca="1" si="49"/>
        <v/>
      </c>
      <c r="J188" s="32" t="str">
        <f t="shared" ca="1" si="42"/>
        <v/>
      </c>
      <c r="K188" s="95" t="str">
        <f t="shared" ca="1" si="50"/>
        <v/>
      </c>
      <c r="S188" s="172" t="str">
        <f t="shared" si="38"/>
        <v/>
      </c>
      <c r="U188" s="172" t="str">
        <f t="shared" si="39"/>
        <v/>
      </c>
    </row>
    <row r="189" spans="1:21">
      <c r="A189" s="173" t="str">
        <f t="shared" ca="1" si="43"/>
        <v/>
      </c>
      <c r="B189" s="1" t="str">
        <f t="shared" ca="1" si="44"/>
        <v/>
      </c>
      <c r="C189" s="31" t="str">
        <f t="shared" ca="1" si="45"/>
        <v/>
      </c>
      <c r="D189" s="32" t="str">
        <f t="shared" ca="1" si="40"/>
        <v/>
      </c>
      <c r="E189" s="4" t="str">
        <f t="shared" ca="1" si="46"/>
        <v/>
      </c>
      <c r="F189" s="31" t="str">
        <f t="shared" ca="1" si="47"/>
        <v/>
      </c>
      <c r="G189" s="32" t="str">
        <f t="shared" ca="1" si="41"/>
        <v/>
      </c>
      <c r="H189" s="4" t="str">
        <f t="shared" ca="1" si="48"/>
        <v/>
      </c>
      <c r="I189" s="31" t="str">
        <f t="shared" ca="1" si="49"/>
        <v/>
      </c>
      <c r="J189" s="32" t="str">
        <f t="shared" ca="1" si="42"/>
        <v/>
      </c>
      <c r="K189" s="95" t="str">
        <f t="shared" ca="1" si="50"/>
        <v/>
      </c>
      <c r="S189" s="172" t="str">
        <f t="shared" si="38"/>
        <v/>
      </c>
      <c r="U189" s="172" t="str">
        <f t="shared" si="39"/>
        <v/>
      </c>
    </row>
    <row r="190" spans="1:21">
      <c r="A190" s="173" t="str">
        <f t="shared" ca="1" si="43"/>
        <v/>
      </c>
      <c r="B190" s="1" t="str">
        <f t="shared" ca="1" si="44"/>
        <v/>
      </c>
      <c r="C190" s="31" t="str">
        <f t="shared" ca="1" si="45"/>
        <v/>
      </c>
      <c r="D190" s="32" t="str">
        <f t="shared" ca="1" si="40"/>
        <v/>
      </c>
      <c r="E190" s="4" t="str">
        <f t="shared" ca="1" si="46"/>
        <v/>
      </c>
      <c r="F190" s="31" t="str">
        <f t="shared" ca="1" si="47"/>
        <v/>
      </c>
      <c r="G190" s="32" t="str">
        <f t="shared" ca="1" si="41"/>
        <v/>
      </c>
      <c r="H190" s="4" t="str">
        <f t="shared" ca="1" si="48"/>
        <v/>
      </c>
      <c r="I190" s="31" t="str">
        <f t="shared" ca="1" si="49"/>
        <v/>
      </c>
      <c r="J190" s="32" t="str">
        <f t="shared" ca="1" si="42"/>
        <v/>
      </c>
      <c r="K190" s="95" t="str">
        <f t="shared" ca="1" si="50"/>
        <v/>
      </c>
      <c r="S190" s="172" t="str">
        <f t="shared" si="38"/>
        <v/>
      </c>
      <c r="U190" s="172" t="str">
        <f t="shared" si="39"/>
        <v/>
      </c>
    </row>
    <row r="191" spans="1:21">
      <c r="A191" s="173" t="str">
        <f t="shared" ca="1" si="43"/>
        <v/>
      </c>
      <c r="B191" s="1" t="str">
        <f t="shared" ca="1" si="44"/>
        <v/>
      </c>
      <c r="C191" s="31" t="str">
        <f t="shared" ca="1" si="45"/>
        <v/>
      </c>
      <c r="D191" s="32" t="str">
        <f t="shared" ca="1" si="40"/>
        <v/>
      </c>
      <c r="E191" s="4" t="str">
        <f t="shared" ca="1" si="46"/>
        <v/>
      </c>
      <c r="F191" s="31" t="str">
        <f t="shared" ca="1" si="47"/>
        <v/>
      </c>
      <c r="G191" s="32" t="str">
        <f t="shared" ca="1" si="41"/>
        <v/>
      </c>
      <c r="H191" s="4" t="str">
        <f t="shared" ca="1" si="48"/>
        <v/>
      </c>
      <c r="I191" s="31" t="str">
        <f t="shared" ca="1" si="49"/>
        <v/>
      </c>
      <c r="J191" s="32" t="str">
        <f t="shared" ca="1" si="42"/>
        <v/>
      </c>
      <c r="K191" s="95" t="str">
        <f t="shared" ca="1" si="50"/>
        <v/>
      </c>
      <c r="S191" s="172" t="str">
        <f t="shared" si="38"/>
        <v/>
      </c>
      <c r="U191" s="172" t="str">
        <f t="shared" si="39"/>
        <v/>
      </c>
    </row>
    <row r="192" spans="1:21">
      <c r="A192" s="173" t="str">
        <f t="shared" ca="1" si="43"/>
        <v/>
      </c>
      <c r="B192" s="1" t="str">
        <f t="shared" ca="1" si="44"/>
        <v/>
      </c>
      <c r="C192" s="31" t="str">
        <f t="shared" ca="1" si="45"/>
        <v/>
      </c>
      <c r="D192" s="32" t="str">
        <f t="shared" ca="1" si="40"/>
        <v/>
      </c>
      <c r="E192" s="4" t="str">
        <f t="shared" ca="1" si="46"/>
        <v/>
      </c>
      <c r="F192" s="31" t="str">
        <f t="shared" ca="1" si="47"/>
        <v/>
      </c>
      <c r="G192" s="32" t="str">
        <f t="shared" ca="1" si="41"/>
        <v/>
      </c>
      <c r="H192" s="4" t="str">
        <f t="shared" ca="1" si="48"/>
        <v/>
      </c>
      <c r="I192" s="31" t="str">
        <f t="shared" ca="1" si="49"/>
        <v/>
      </c>
      <c r="J192" s="32" t="str">
        <f t="shared" ca="1" si="42"/>
        <v/>
      </c>
      <c r="K192" s="95" t="str">
        <f t="shared" ca="1" si="50"/>
        <v/>
      </c>
      <c r="S192" s="172" t="str">
        <f t="shared" si="38"/>
        <v/>
      </c>
      <c r="U192" s="172" t="str">
        <f t="shared" si="39"/>
        <v/>
      </c>
    </row>
    <row r="193" spans="1:21">
      <c r="A193" s="173" t="str">
        <f t="shared" ca="1" si="43"/>
        <v/>
      </c>
      <c r="B193" s="1" t="str">
        <f t="shared" ca="1" si="44"/>
        <v/>
      </c>
      <c r="C193" s="31" t="str">
        <f t="shared" ca="1" si="45"/>
        <v/>
      </c>
      <c r="D193" s="32" t="str">
        <f t="shared" ca="1" si="40"/>
        <v/>
      </c>
      <c r="E193" s="4" t="str">
        <f t="shared" ca="1" si="46"/>
        <v/>
      </c>
      <c r="F193" s="31" t="str">
        <f t="shared" ca="1" si="47"/>
        <v/>
      </c>
      <c r="G193" s="32" t="str">
        <f t="shared" ca="1" si="41"/>
        <v/>
      </c>
      <c r="H193" s="4" t="str">
        <f t="shared" ca="1" si="48"/>
        <v/>
      </c>
      <c r="I193" s="31" t="str">
        <f t="shared" ca="1" si="49"/>
        <v/>
      </c>
      <c r="J193" s="32" t="str">
        <f t="shared" ca="1" si="42"/>
        <v/>
      </c>
      <c r="K193" s="95" t="str">
        <f t="shared" ca="1" si="50"/>
        <v/>
      </c>
      <c r="S193" s="172" t="str">
        <f t="shared" si="38"/>
        <v/>
      </c>
      <c r="U193" s="172" t="str">
        <f t="shared" si="39"/>
        <v/>
      </c>
    </row>
    <row r="194" spans="1:21">
      <c r="A194" s="173" t="str">
        <f t="shared" ca="1" si="43"/>
        <v/>
      </c>
      <c r="B194" s="1" t="str">
        <f t="shared" ca="1" si="44"/>
        <v/>
      </c>
      <c r="C194" s="31" t="str">
        <f t="shared" ca="1" si="45"/>
        <v/>
      </c>
      <c r="D194" s="32" t="str">
        <f t="shared" ca="1" si="40"/>
        <v/>
      </c>
      <c r="E194" s="4" t="str">
        <f t="shared" ca="1" si="46"/>
        <v/>
      </c>
      <c r="F194" s="31" t="str">
        <f t="shared" ca="1" si="47"/>
        <v/>
      </c>
      <c r="G194" s="32" t="str">
        <f t="shared" ca="1" si="41"/>
        <v/>
      </c>
      <c r="H194" s="4" t="str">
        <f t="shared" ca="1" si="48"/>
        <v/>
      </c>
      <c r="I194" s="31" t="str">
        <f t="shared" ca="1" si="49"/>
        <v/>
      </c>
      <c r="J194" s="32" t="str">
        <f t="shared" ca="1" si="42"/>
        <v/>
      </c>
      <c r="K194" s="95" t="str">
        <f t="shared" ca="1" si="50"/>
        <v/>
      </c>
      <c r="S194" s="172" t="str">
        <f t="shared" si="38"/>
        <v/>
      </c>
      <c r="U194" s="172" t="str">
        <f t="shared" si="39"/>
        <v/>
      </c>
    </row>
    <row r="195" spans="1:21">
      <c r="A195" s="173" t="str">
        <f t="shared" ca="1" si="43"/>
        <v/>
      </c>
      <c r="B195" s="1" t="str">
        <f t="shared" ca="1" si="44"/>
        <v/>
      </c>
      <c r="C195" s="31" t="str">
        <f t="shared" ca="1" si="45"/>
        <v/>
      </c>
      <c r="D195" s="32" t="str">
        <f t="shared" ca="1" si="40"/>
        <v/>
      </c>
      <c r="E195" s="4" t="str">
        <f t="shared" ca="1" si="46"/>
        <v/>
      </c>
      <c r="F195" s="31" t="str">
        <f t="shared" ca="1" si="47"/>
        <v/>
      </c>
      <c r="G195" s="32" t="str">
        <f t="shared" ca="1" si="41"/>
        <v/>
      </c>
      <c r="H195" s="4" t="str">
        <f t="shared" ca="1" si="48"/>
        <v/>
      </c>
      <c r="I195" s="31" t="str">
        <f t="shared" ca="1" si="49"/>
        <v/>
      </c>
      <c r="J195" s="32" t="str">
        <f t="shared" ca="1" si="42"/>
        <v/>
      </c>
      <c r="K195" s="95" t="str">
        <f t="shared" ca="1" si="50"/>
        <v/>
      </c>
      <c r="S195" s="172" t="str">
        <f t="shared" si="38"/>
        <v/>
      </c>
      <c r="U195" s="172" t="str">
        <f t="shared" si="39"/>
        <v/>
      </c>
    </row>
    <row r="196" spans="1:21">
      <c r="A196" s="173" t="str">
        <f t="shared" ca="1" si="43"/>
        <v/>
      </c>
      <c r="B196" s="1" t="str">
        <f t="shared" ca="1" si="44"/>
        <v/>
      </c>
      <c r="C196" s="31" t="str">
        <f t="shared" ca="1" si="45"/>
        <v/>
      </c>
      <c r="D196" s="32" t="str">
        <f t="shared" ca="1" si="40"/>
        <v/>
      </c>
      <c r="E196" s="4" t="str">
        <f t="shared" ca="1" si="46"/>
        <v/>
      </c>
      <c r="F196" s="31" t="str">
        <f t="shared" ca="1" si="47"/>
        <v/>
      </c>
      <c r="G196" s="32" t="str">
        <f t="shared" ca="1" si="41"/>
        <v/>
      </c>
      <c r="H196" s="4" t="str">
        <f t="shared" ca="1" si="48"/>
        <v/>
      </c>
      <c r="I196" s="31" t="str">
        <f t="shared" ca="1" si="49"/>
        <v/>
      </c>
      <c r="J196" s="32" t="str">
        <f t="shared" ca="1" si="42"/>
        <v/>
      </c>
      <c r="K196" s="95" t="str">
        <f t="shared" ca="1" si="50"/>
        <v/>
      </c>
      <c r="S196" s="172" t="str">
        <f t="shared" ref="S196:S259" si="51">IF(COUNTIF(O:O,M196)*COUNTIF(Q:Q,M196),M196,"")</f>
        <v/>
      </c>
      <c r="U196" s="172" t="str">
        <f t="shared" ref="U196:U259" si="52">IF(T196&gt;$A$14,T196,"")</f>
        <v/>
      </c>
    </row>
    <row r="197" spans="1:21">
      <c r="A197" s="173" t="str">
        <f t="shared" ca="1" si="43"/>
        <v/>
      </c>
      <c r="B197" s="1" t="str">
        <f t="shared" ca="1" si="44"/>
        <v/>
      </c>
      <c r="C197" s="31" t="str">
        <f t="shared" ca="1" si="45"/>
        <v/>
      </c>
      <c r="D197" s="32" t="str">
        <f t="shared" ca="1" si="40"/>
        <v/>
      </c>
      <c r="E197" s="4" t="str">
        <f t="shared" ca="1" si="46"/>
        <v/>
      </c>
      <c r="F197" s="31" t="str">
        <f t="shared" ca="1" si="47"/>
        <v/>
      </c>
      <c r="G197" s="32" t="str">
        <f t="shared" ca="1" si="41"/>
        <v/>
      </c>
      <c r="H197" s="4" t="str">
        <f t="shared" ca="1" si="48"/>
        <v/>
      </c>
      <c r="I197" s="31" t="str">
        <f t="shared" ca="1" si="49"/>
        <v/>
      </c>
      <c r="J197" s="32" t="str">
        <f t="shared" ca="1" si="42"/>
        <v/>
      </c>
      <c r="K197" s="95" t="str">
        <f t="shared" ca="1" si="50"/>
        <v/>
      </c>
      <c r="S197" s="172" t="str">
        <f t="shared" si="51"/>
        <v/>
      </c>
      <c r="U197" s="172" t="str">
        <f t="shared" si="52"/>
        <v/>
      </c>
    </row>
    <row r="198" spans="1:21">
      <c r="A198" s="173" t="str">
        <f t="shared" ca="1" si="43"/>
        <v/>
      </c>
      <c r="B198" s="1" t="str">
        <f t="shared" ca="1" si="44"/>
        <v/>
      </c>
      <c r="C198" s="31" t="str">
        <f t="shared" ca="1" si="45"/>
        <v/>
      </c>
      <c r="D198" s="32" t="str">
        <f t="shared" ca="1" si="40"/>
        <v/>
      </c>
      <c r="E198" s="4" t="str">
        <f t="shared" ca="1" si="46"/>
        <v/>
      </c>
      <c r="F198" s="31" t="str">
        <f t="shared" ca="1" si="47"/>
        <v/>
      </c>
      <c r="G198" s="32" t="str">
        <f t="shared" ca="1" si="41"/>
        <v/>
      </c>
      <c r="H198" s="4" t="str">
        <f t="shared" ca="1" si="48"/>
        <v/>
      </c>
      <c r="I198" s="31" t="str">
        <f t="shared" ca="1" si="49"/>
        <v/>
      </c>
      <c r="J198" s="32" t="str">
        <f t="shared" ca="1" si="42"/>
        <v/>
      </c>
      <c r="K198" s="95" t="str">
        <f t="shared" ca="1" si="50"/>
        <v/>
      </c>
      <c r="S198" s="172" t="str">
        <f t="shared" si="51"/>
        <v/>
      </c>
      <c r="U198" s="172" t="str">
        <f t="shared" si="52"/>
        <v/>
      </c>
    </row>
    <row r="199" spans="1:21">
      <c r="A199" s="173" t="str">
        <f t="shared" ca="1" si="43"/>
        <v/>
      </c>
      <c r="B199" s="1" t="str">
        <f t="shared" ca="1" si="44"/>
        <v/>
      </c>
      <c r="C199" s="31" t="str">
        <f t="shared" ca="1" si="45"/>
        <v/>
      </c>
      <c r="D199" s="32" t="str">
        <f t="shared" ca="1" si="40"/>
        <v/>
      </c>
      <c r="E199" s="4" t="str">
        <f t="shared" ca="1" si="46"/>
        <v/>
      </c>
      <c r="F199" s="31" t="str">
        <f t="shared" ca="1" si="47"/>
        <v/>
      </c>
      <c r="G199" s="32" t="str">
        <f t="shared" ca="1" si="41"/>
        <v/>
      </c>
      <c r="H199" s="4" t="str">
        <f t="shared" ca="1" si="48"/>
        <v/>
      </c>
      <c r="I199" s="31" t="str">
        <f t="shared" ca="1" si="49"/>
        <v/>
      </c>
      <c r="J199" s="32" t="str">
        <f t="shared" ca="1" si="42"/>
        <v/>
      </c>
      <c r="K199" s="95" t="str">
        <f t="shared" ca="1" si="50"/>
        <v/>
      </c>
      <c r="S199" s="172" t="str">
        <f t="shared" si="51"/>
        <v/>
      </c>
      <c r="U199" s="172" t="str">
        <f t="shared" si="52"/>
        <v/>
      </c>
    </row>
    <row r="200" spans="1:21">
      <c r="A200" s="173" t="str">
        <f t="shared" ca="1" si="43"/>
        <v/>
      </c>
      <c r="B200" s="1" t="str">
        <f t="shared" ca="1" si="44"/>
        <v/>
      </c>
      <c r="C200" s="31" t="str">
        <f t="shared" ca="1" si="45"/>
        <v/>
      </c>
      <c r="D200" s="32" t="str">
        <f t="shared" ca="1" si="40"/>
        <v/>
      </c>
      <c r="E200" s="4" t="str">
        <f t="shared" ca="1" si="46"/>
        <v/>
      </c>
      <c r="F200" s="31" t="str">
        <f t="shared" ca="1" si="47"/>
        <v/>
      </c>
      <c r="G200" s="32" t="str">
        <f t="shared" ca="1" si="41"/>
        <v/>
      </c>
      <c r="H200" s="4" t="str">
        <f t="shared" ca="1" si="48"/>
        <v/>
      </c>
      <c r="I200" s="31" t="str">
        <f t="shared" ca="1" si="49"/>
        <v/>
      </c>
      <c r="J200" s="32" t="str">
        <f t="shared" ca="1" si="42"/>
        <v/>
      </c>
      <c r="K200" s="95" t="str">
        <f t="shared" ca="1" si="50"/>
        <v/>
      </c>
      <c r="S200" s="172" t="str">
        <f t="shared" si="51"/>
        <v/>
      </c>
      <c r="U200" s="172" t="str">
        <f t="shared" si="52"/>
        <v/>
      </c>
    </row>
    <row r="201" spans="1:21">
      <c r="A201" s="173" t="str">
        <f t="shared" ca="1" si="43"/>
        <v/>
      </c>
      <c r="B201" s="1" t="str">
        <f t="shared" ca="1" si="44"/>
        <v/>
      </c>
      <c r="C201" s="31" t="str">
        <f t="shared" ca="1" si="45"/>
        <v/>
      </c>
      <c r="D201" s="32" t="str">
        <f t="shared" ca="1" si="40"/>
        <v/>
      </c>
      <c r="E201" s="4" t="str">
        <f t="shared" ca="1" si="46"/>
        <v/>
      </c>
      <c r="F201" s="31" t="str">
        <f t="shared" ca="1" si="47"/>
        <v/>
      </c>
      <c r="G201" s="32" t="str">
        <f t="shared" ca="1" si="41"/>
        <v/>
      </c>
      <c r="H201" s="4" t="str">
        <f t="shared" ca="1" si="48"/>
        <v/>
      </c>
      <c r="I201" s="31" t="str">
        <f t="shared" ca="1" si="49"/>
        <v/>
      </c>
      <c r="J201" s="32" t="str">
        <f t="shared" ca="1" si="42"/>
        <v/>
      </c>
      <c r="K201" s="95" t="str">
        <f t="shared" ca="1" si="50"/>
        <v/>
      </c>
      <c r="S201" s="172" t="str">
        <f t="shared" si="51"/>
        <v/>
      </c>
      <c r="U201" s="172" t="str">
        <f t="shared" si="52"/>
        <v/>
      </c>
    </row>
    <row r="202" spans="1:21">
      <c r="A202" s="173" t="str">
        <f t="shared" ca="1" si="43"/>
        <v/>
      </c>
      <c r="B202" s="1" t="str">
        <f t="shared" ca="1" si="44"/>
        <v/>
      </c>
      <c r="C202" s="31" t="str">
        <f t="shared" ca="1" si="45"/>
        <v/>
      </c>
      <c r="D202" s="32" t="str">
        <f t="shared" ca="1" si="40"/>
        <v/>
      </c>
      <c r="E202" s="4" t="str">
        <f t="shared" ca="1" si="46"/>
        <v/>
      </c>
      <c r="F202" s="31" t="str">
        <f t="shared" ca="1" si="47"/>
        <v/>
      </c>
      <c r="G202" s="32" t="str">
        <f t="shared" ca="1" si="41"/>
        <v/>
      </c>
      <c r="H202" s="4" t="str">
        <f t="shared" ca="1" si="48"/>
        <v/>
      </c>
      <c r="I202" s="31" t="str">
        <f t="shared" ca="1" si="49"/>
        <v/>
      </c>
      <c r="J202" s="32" t="str">
        <f t="shared" ca="1" si="42"/>
        <v/>
      </c>
      <c r="K202" s="95" t="str">
        <f t="shared" ca="1" si="50"/>
        <v/>
      </c>
      <c r="S202" s="172" t="str">
        <f t="shared" si="51"/>
        <v/>
      </c>
      <c r="U202" s="172" t="str">
        <f t="shared" si="52"/>
        <v/>
      </c>
    </row>
    <row r="203" spans="1:21">
      <c r="A203" s="173" t="str">
        <f t="shared" ca="1" si="43"/>
        <v/>
      </c>
      <c r="B203" s="1" t="str">
        <f t="shared" ca="1" si="44"/>
        <v/>
      </c>
      <c r="C203" s="31" t="str">
        <f t="shared" ca="1" si="45"/>
        <v/>
      </c>
      <c r="D203" s="32" t="str">
        <f t="shared" ca="1" si="40"/>
        <v/>
      </c>
      <c r="E203" s="4" t="str">
        <f t="shared" ca="1" si="46"/>
        <v/>
      </c>
      <c r="F203" s="31" t="str">
        <f t="shared" ca="1" si="47"/>
        <v/>
      </c>
      <c r="G203" s="32" t="str">
        <f t="shared" ca="1" si="41"/>
        <v/>
      </c>
      <c r="H203" s="4" t="str">
        <f t="shared" ca="1" si="48"/>
        <v/>
      </c>
      <c r="I203" s="31" t="str">
        <f t="shared" ca="1" si="49"/>
        <v/>
      </c>
      <c r="J203" s="32" t="str">
        <f t="shared" ca="1" si="42"/>
        <v/>
      </c>
      <c r="K203" s="95" t="str">
        <f t="shared" ca="1" si="50"/>
        <v/>
      </c>
      <c r="S203" s="172" t="str">
        <f t="shared" si="51"/>
        <v/>
      </c>
      <c r="U203" s="172" t="str">
        <f t="shared" si="52"/>
        <v/>
      </c>
    </row>
    <row r="204" spans="1:21">
      <c r="A204" s="173" t="str">
        <f t="shared" ca="1" si="43"/>
        <v/>
      </c>
      <c r="B204" s="1" t="str">
        <f t="shared" ca="1" si="44"/>
        <v/>
      </c>
      <c r="C204" s="31" t="str">
        <f t="shared" ca="1" si="45"/>
        <v/>
      </c>
      <c r="D204" s="32" t="str">
        <f t="shared" ca="1" si="40"/>
        <v/>
      </c>
      <c r="E204" s="4" t="str">
        <f t="shared" ca="1" si="46"/>
        <v/>
      </c>
      <c r="F204" s="31" t="str">
        <f t="shared" ca="1" si="47"/>
        <v/>
      </c>
      <c r="G204" s="32" t="str">
        <f t="shared" ca="1" si="41"/>
        <v/>
      </c>
      <c r="H204" s="4" t="str">
        <f t="shared" ca="1" si="48"/>
        <v/>
      </c>
      <c r="I204" s="31" t="str">
        <f t="shared" ca="1" si="49"/>
        <v/>
      </c>
      <c r="J204" s="32" t="str">
        <f t="shared" ca="1" si="42"/>
        <v/>
      </c>
      <c r="K204" s="95" t="str">
        <f t="shared" ca="1" si="50"/>
        <v/>
      </c>
      <c r="S204" s="172" t="str">
        <f t="shared" si="51"/>
        <v/>
      </c>
      <c r="U204" s="172" t="str">
        <f t="shared" si="52"/>
        <v/>
      </c>
    </row>
    <row r="205" spans="1:21">
      <c r="A205" s="173" t="str">
        <f t="shared" ca="1" si="43"/>
        <v/>
      </c>
      <c r="B205" s="1" t="str">
        <f t="shared" ca="1" si="44"/>
        <v/>
      </c>
      <c r="C205" s="31" t="str">
        <f t="shared" ca="1" si="45"/>
        <v/>
      </c>
      <c r="D205" s="32" t="str">
        <f t="shared" ca="1" si="40"/>
        <v/>
      </c>
      <c r="E205" s="4" t="str">
        <f t="shared" ca="1" si="46"/>
        <v/>
      </c>
      <c r="F205" s="31" t="str">
        <f t="shared" ca="1" si="47"/>
        <v/>
      </c>
      <c r="G205" s="32" t="str">
        <f t="shared" ca="1" si="41"/>
        <v/>
      </c>
      <c r="H205" s="4" t="str">
        <f t="shared" ca="1" si="48"/>
        <v/>
      </c>
      <c r="I205" s="31" t="str">
        <f t="shared" ca="1" si="49"/>
        <v/>
      </c>
      <c r="J205" s="32" t="str">
        <f t="shared" ca="1" si="42"/>
        <v/>
      </c>
      <c r="K205" s="95" t="str">
        <f t="shared" ca="1" si="50"/>
        <v/>
      </c>
      <c r="S205" s="172" t="str">
        <f t="shared" si="51"/>
        <v/>
      </c>
      <c r="U205" s="172" t="str">
        <f t="shared" si="52"/>
        <v/>
      </c>
    </row>
    <row r="206" spans="1:21">
      <c r="A206" s="173" t="str">
        <f t="shared" ca="1" si="43"/>
        <v/>
      </c>
      <c r="B206" s="1" t="str">
        <f t="shared" ca="1" si="44"/>
        <v/>
      </c>
      <c r="C206" s="31" t="str">
        <f t="shared" ca="1" si="45"/>
        <v/>
      </c>
      <c r="D206" s="32" t="str">
        <f t="shared" ca="1" si="40"/>
        <v/>
      </c>
      <c r="E206" s="4" t="str">
        <f t="shared" ca="1" si="46"/>
        <v/>
      </c>
      <c r="F206" s="31" t="str">
        <f t="shared" ca="1" si="47"/>
        <v/>
      </c>
      <c r="G206" s="32" t="str">
        <f t="shared" ca="1" si="41"/>
        <v/>
      </c>
      <c r="H206" s="4" t="str">
        <f t="shared" ca="1" si="48"/>
        <v/>
      </c>
      <c r="I206" s="31" t="str">
        <f t="shared" ca="1" si="49"/>
        <v/>
      </c>
      <c r="J206" s="32" t="str">
        <f t="shared" ca="1" si="42"/>
        <v/>
      </c>
      <c r="K206" s="95" t="str">
        <f t="shared" ca="1" si="50"/>
        <v/>
      </c>
      <c r="S206" s="172" t="str">
        <f t="shared" si="51"/>
        <v/>
      </c>
      <c r="U206" s="172" t="str">
        <f t="shared" si="52"/>
        <v/>
      </c>
    </row>
    <row r="207" spans="1:21">
      <c r="A207" s="173" t="str">
        <f t="shared" ca="1" si="43"/>
        <v/>
      </c>
      <c r="B207" s="1" t="str">
        <f t="shared" ca="1" si="44"/>
        <v/>
      </c>
      <c r="C207" s="31" t="str">
        <f t="shared" ca="1" si="45"/>
        <v/>
      </c>
      <c r="D207" s="32" t="str">
        <f t="shared" ca="1" si="40"/>
        <v/>
      </c>
      <c r="E207" s="4" t="str">
        <f t="shared" ca="1" si="46"/>
        <v/>
      </c>
      <c r="F207" s="31" t="str">
        <f t="shared" ca="1" si="47"/>
        <v/>
      </c>
      <c r="G207" s="32" t="str">
        <f t="shared" ca="1" si="41"/>
        <v/>
      </c>
      <c r="H207" s="4" t="str">
        <f t="shared" ca="1" si="48"/>
        <v/>
      </c>
      <c r="I207" s="31" t="str">
        <f t="shared" ca="1" si="49"/>
        <v/>
      </c>
      <c r="J207" s="32" t="str">
        <f t="shared" ca="1" si="42"/>
        <v/>
      </c>
      <c r="K207" s="95" t="str">
        <f t="shared" ca="1" si="50"/>
        <v/>
      </c>
      <c r="S207" s="172" t="str">
        <f t="shared" si="51"/>
        <v/>
      </c>
      <c r="U207" s="172" t="str">
        <f t="shared" si="52"/>
        <v/>
      </c>
    </row>
    <row r="208" spans="1:21">
      <c r="A208" s="173" t="str">
        <f t="shared" ca="1" si="43"/>
        <v/>
      </c>
      <c r="B208" s="1" t="str">
        <f t="shared" ca="1" si="44"/>
        <v/>
      </c>
      <c r="C208" s="31" t="str">
        <f t="shared" ca="1" si="45"/>
        <v/>
      </c>
      <c r="D208" s="32" t="str">
        <f t="shared" ref="D208:D271" ca="1" si="53">IF(ISERROR(B208-2),"",$B$6*ROUNDUP(A208-$A$14,0)/360*$B$5)</f>
        <v/>
      </c>
      <c r="E208" s="4" t="str">
        <f t="shared" ca="1" si="46"/>
        <v/>
      </c>
      <c r="F208" s="31" t="str">
        <f t="shared" ca="1" si="47"/>
        <v/>
      </c>
      <c r="G208" s="32" t="str">
        <f t="shared" ref="G208:G271" ca="1" si="54">IF(ISERROR(B208-2),"",$C$6*ROUNDUP(A208-$A$14,0)/360*$C$5)</f>
        <v/>
      </c>
      <c r="H208" s="4" t="str">
        <f t="shared" ca="1" si="48"/>
        <v/>
      </c>
      <c r="I208" s="31" t="str">
        <f t="shared" ca="1" si="49"/>
        <v/>
      </c>
      <c r="J208" s="32" t="str">
        <f t="shared" ref="J208:J271" ca="1" si="55">IF(ISERROR(B208-2),"",$D$6*ROUNDUP(A208-$A$14,0)/360*$D$5)</f>
        <v/>
      </c>
      <c r="K208" s="95" t="str">
        <f t="shared" ca="1" si="50"/>
        <v/>
      </c>
      <c r="S208" s="172" t="str">
        <f t="shared" si="51"/>
        <v/>
      </c>
      <c r="U208" s="172" t="str">
        <f t="shared" si="52"/>
        <v/>
      </c>
    </row>
    <row r="209" spans="1:21">
      <c r="A209" s="173" t="str">
        <f t="shared" ca="1" si="43"/>
        <v/>
      </c>
      <c r="B209" s="1" t="str">
        <f t="shared" ca="1" si="44"/>
        <v/>
      </c>
      <c r="C209" s="31" t="str">
        <f t="shared" ca="1" si="45"/>
        <v/>
      </c>
      <c r="D209" s="32" t="str">
        <f t="shared" ca="1" si="53"/>
        <v/>
      </c>
      <c r="E209" s="4" t="str">
        <f t="shared" ca="1" si="46"/>
        <v/>
      </c>
      <c r="F209" s="31" t="str">
        <f t="shared" ca="1" si="47"/>
        <v/>
      </c>
      <c r="G209" s="32" t="str">
        <f t="shared" ca="1" si="54"/>
        <v/>
      </c>
      <c r="H209" s="4" t="str">
        <f t="shared" ca="1" si="48"/>
        <v/>
      </c>
      <c r="I209" s="31" t="str">
        <f t="shared" ca="1" si="49"/>
        <v/>
      </c>
      <c r="J209" s="32" t="str">
        <f t="shared" ca="1" si="55"/>
        <v/>
      </c>
      <c r="K209" s="95" t="str">
        <f t="shared" ca="1" si="50"/>
        <v/>
      </c>
      <c r="S209" s="172" t="str">
        <f t="shared" si="51"/>
        <v/>
      </c>
      <c r="U209" s="172" t="str">
        <f t="shared" si="52"/>
        <v/>
      </c>
    </row>
    <row r="210" spans="1:21">
      <c r="A210" s="173" t="str">
        <f t="shared" ca="1" si="43"/>
        <v/>
      </c>
      <c r="B210" s="1" t="str">
        <f t="shared" ca="1" si="44"/>
        <v/>
      </c>
      <c r="C210" s="31" t="str">
        <f t="shared" ca="1" si="45"/>
        <v/>
      </c>
      <c r="D210" s="32" t="str">
        <f t="shared" ca="1" si="53"/>
        <v/>
      </c>
      <c r="E210" s="4" t="str">
        <f t="shared" ca="1" si="46"/>
        <v/>
      </c>
      <c r="F210" s="31" t="str">
        <f t="shared" ca="1" si="47"/>
        <v/>
      </c>
      <c r="G210" s="32" t="str">
        <f t="shared" ca="1" si="54"/>
        <v/>
      </c>
      <c r="H210" s="4" t="str">
        <f t="shared" ca="1" si="48"/>
        <v/>
      </c>
      <c r="I210" s="31" t="str">
        <f t="shared" ca="1" si="49"/>
        <v/>
      </c>
      <c r="J210" s="32" t="str">
        <f t="shared" ca="1" si="55"/>
        <v/>
      </c>
      <c r="K210" s="95" t="str">
        <f t="shared" ca="1" si="50"/>
        <v/>
      </c>
      <c r="S210" s="172" t="str">
        <f t="shared" si="51"/>
        <v/>
      </c>
      <c r="U210" s="172" t="str">
        <f t="shared" si="52"/>
        <v/>
      </c>
    </row>
    <row r="211" spans="1:21">
      <c r="A211" s="173" t="str">
        <f t="shared" ca="1" si="43"/>
        <v/>
      </c>
      <c r="B211" s="1" t="str">
        <f t="shared" ca="1" si="44"/>
        <v/>
      </c>
      <c r="C211" s="31" t="str">
        <f t="shared" ca="1" si="45"/>
        <v/>
      </c>
      <c r="D211" s="32" t="str">
        <f t="shared" ca="1" si="53"/>
        <v/>
      </c>
      <c r="E211" s="4" t="str">
        <f t="shared" ca="1" si="46"/>
        <v/>
      </c>
      <c r="F211" s="31" t="str">
        <f t="shared" ca="1" si="47"/>
        <v/>
      </c>
      <c r="G211" s="32" t="str">
        <f t="shared" ca="1" si="54"/>
        <v/>
      </c>
      <c r="H211" s="4" t="str">
        <f t="shared" ca="1" si="48"/>
        <v/>
      </c>
      <c r="I211" s="31" t="str">
        <f t="shared" ca="1" si="49"/>
        <v/>
      </c>
      <c r="J211" s="32" t="str">
        <f t="shared" ca="1" si="55"/>
        <v/>
      </c>
      <c r="K211" s="95" t="str">
        <f t="shared" ca="1" si="50"/>
        <v/>
      </c>
      <c r="S211" s="172" t="str">
        <f t="shared" si="51"/>
        <v/>
      </c>
      <c r="U211" s="172" t="str">
        <f t="shared" si="52"/>
        <v/>
      </c>
    </row>
    <row r="212" spans="1:21">
      <c r="A212" s="173" t="str">
        <f t="shared" ca="1" si="43"/>
        <v/>
      </c>
      <c r="B212" s="1" t="str">
        <f t="shared" ca="1" si="44"/>
        <v/>
      </c>
      <c r="C212" s="31" t="str">
        <f t="shared" ca="1" si="45"/>
        <v/>
      </c>
      <c r="D212" s="32" t="str">
        <f t="shared" ca="1" si="53"/>
        <v/>
      </c>
      <c r="E212" s="4" t="str">
        <f t="shared" ca="1" si="46"/>
        <v/>
      </c>
      <c r="F212" s="31" t="str">
        <f t="shared" ca="1" si="47"/>
        <v/>
      </c>
      <c r="G212" s="32" t="str">
        <f t="shared" ca="1" si="54"/>
        <v/>
      </c>
      <c r="H212" s="4" t="str">
        <f t="shared" ca="1" si="48"/>
        <v/>
      </c>
      <c r="I212" s="31" t="str">
        <f t="shared" ca="1" si="49"/>
        <v/>
      </c>
      <c r="J212" s="32" t="str">
        <f t="shared" ca="1" si="55"/>
        <v/>
      </c>
      <c r="K212" s="95" t="str">
        <f t="shared" ca="1" si="50"/>
        <v/>
      </c>
      <c r="S212" s="172" t="str">
        <f t="shared" si="51"/>
        <v/>
      </c>
      <c r="U212" s="172" t="str">
        <f t="shared" si="52"/>
        <v/>
      </c>
    </row>
    <row r="213" spans="1:21">
      <c r="A213" s="173" t="str">
        <f t="shared" ca="1" si="43"/>
        <v/>
      </c>
      <c r="B213" s="1" t="str">
        <f t="shared" ca="1" si="44"/>
        <v/>
      </c>
      <c r="C213" s="31" t="str">
        <f t="shared" ca="1" si="45"/>
        <v/>
      </c>
      <c r="D213" s="32" t="str">
        <f t="shared" ca="1" si="53"/>
        <v/>
      </c>
      <c r="E213" s="4" t="str">
        <f t="shared" ca="1" si="46"/>
        <v/>
      </c>
      <c r="F213" s="31" t="str">
        <f t="shared" ca="1" si="47"/>
        <v/>
      </c>
      <c r="G213" s="32" t="str">
        <f t="shared" ca="1" si="54"/>
        <v/>
      </c>
      <c r="H213" s="4" t="str">
        <f t="shared" ca="1" si="48"/>
        <v/>
      </c>
      <c r="I213" s="31" t="str">
        <f t="shared" ca="1" si="49"/>
        <v/>
      </c>
      <c r="J213" s="32" t="str">
        <f t="shared" ca="1" si="55"/>
        <v/>
      </c>
      <c r="K213" s="95" t="str">
        <f t="shared" ca="1" si="50"/>
        <v/>
      </c>
      <c r="S213" s="172" t="str">
        <f t="shared" si="51"/>
        <v/>
      </c>
      <c r="U213" s="172" t="str">
        <f t="shared" si="52"/>
        <v/>
      </c>
    </row>
    <row r="214" spans="1:21">
      <c r="A214" s="173" t="str">
        <f t="shared" ca="1" si="43"/>
        <v/>
      </c>
      <c r="B214" s="1" t="str">
        <f t="shared" ca="1" si="44"/>
        <v/>
      </c>
      <c r="C214" s="31" t="str">
        <f t="shared" ca="1" si="45"/>
        <v/>
      </c>
      <c r="D214" s="32" t="str">
        <f t="shared" ca="1" si="53"/>
        <v/>
      </c>
      <c r="E214" s="4" t="str">
        <f t="shared" ca="1" si="46"/>
        <v/>
      </c>
      <c r="F214" s="31" t="str">
        <f t="shared" ca="1" si="47"/>
        <v/>
      </c>
      <c r="G214" s="32" t="str">
        <f t="shared" ca="1" si="54"/>
        <v/>
      </c>
      <c r="H214" s="4" t="str">
        <f t="shared" ca="1" si="48"/>
        <v/>
      </c>
      <c r="I214" s="31" t="str">
        <f t="shared" ca="1" si="49"/>
        <v/>
      </c>
      <c r="J214" s="32" t="str">
        <f t="shared" ca="1" si="55"/>
        <v/>
      </c>
      <c r="K214" s="95" t="str">
        <f t="shared" ca="1" si="50"/>
        <v/>
      </c>
      <c r="S214" s="172" t="str">
        <f t="shared" si="51"/>
        <v/>
      </c>
      <c r="U214" s="172" t="str">
        <f t="shared" si="52"/>
        <v/>
      </c>
    </row>
    <row r="215" spans="1:21">
      <c r="A215" s="173" t="str">
        <f t="shared" ca="1" si="43"/>
        <v/>
      </c>
      <c r="B215" s="1" t="str">
        <f t="shared" ca="1" si="44"/>
        <v/>
      </c>
      <c r="C215" s="31" t="str">
        <f t="shared" ca="1" si="45"/>
        <v/>
      </c>
      <c r="D215" s="32" t="str">
        <f t="shared" ca="1" si="53"/>
        <v/>
      </c>
      <c r="E215" s="4" t="str">
        <f t="shared" ca="1" si="46"/>
        <v/>
      </c>
      <c r="F215" s="31" t="str">
        <f t="shared" ca="1" si="47"/>
        <v/>
      </c>
      <c r="G215" s="32" t="str">
        <f t="shared" ca="1" si="54"/>
        <v/>
      </c>
      <c r="H215" s="4" t="str">
        <f t="shared" ca="1" si="48"/>
        <v/>
      </c>
      <c r="I215" s="31" t="str">
        <f t="shared" ca="1" si="49"/>
        <v/>
      </c>
      <c r="J215" s="32" t="str">
        <f t="shared" ca="1" si="55"/>
        <v/>
      </c>
      <c r="K215" s="95" t="str">
        <f t="shared" ca="1" si="50"/>
        <v/>
      </c>
      <c r="S215" s="172" t="str">
        <f t="shared" si="51"/>
        <v/>
      </c>
      <c r="U215" s="172" t="str">
        <f t="shared" si="52"/>
        <v/>
      </c>
    </row>
    <row r="216" spans="1:21">
      <c r="A216" s="173" t="str">
        <f t="shared" ca="1" si="43"/>
        <v/>
      </c>
      <c r="B216" s="1" t="str">
        <f t="shared" ca="1" si="44"/>
        <v/>
      </c>
      <c r="C216" s="31" t="str">
        <f t="shared" ca="1" si="45"/>
        <v/>
      </c>
      <c r="D216" s="32" t="str">
        <f t="shared" ca="1" si="53"/>
        <v/>
      </c>
      <c r="E216" s="4" t="str">
        <f t="shared" ca="1" si="46"/>
        <v/>
      </c>
      <c r="F216" s="31" t="str">
        <f t="shared" ca="1" si="47"/>
        <v/>
      </c>
      <c r="G216" s="32" t="str">
        <f t="shared" ca="1" si="54"/>
        <v/>
      </c>
      <c r="H216" s="4" t="str">
        <f t="shared" ca="1" si="48"/>
        <v/>
      </c>
      <c r="I216" s="31" t="str">
        <f t="shared" ca="1" si="49"/>
        <v/>
      </c>
      <c r="J216" s="32" t="str">
        <f t="shared" ca="1" si="55"/>
        <v/>
      </c>
      <c r="K216" s="95" t="str">
        <f t="shared" ca="1" si="50"/>
        <v/>
      </c>
      <c r="S216" s="172" t="str">
        <f t="shared" si="51"/>
        <v/>
      </c>
      <c r="U216" s="172" t="str">
        <f t="shared" si="52"/>
        <v/>
      </c>
    </row>
    <row r="217" spans="1:21">
      <c r="A217" s="173" t="str">
        <f t="shared" ca="1" si="43"/>
        <v/>
      </c>
      <c r="B217" s="1" t="str">
        <f t="shared" ca="1" si="44"/>
        <v/>
      </c>
      <c r="C217" s="31" t="str">
        <f t="shared" ca="1" si="45"/>
        <v/>
      </c>
      <c r="D217" s="32" t="str">
        <f t="shared" ca="1" si="53"/>
        <v/>
      </c>
      <c r="E217" s="4" t="str">
        <f t="shared" ca="1" si="46"/>
        <v/>
      </c>
      <c r="F217" s="31" t="str">
        <f t="shared" ca="1" si="47"/>
        <v/>
      </c>
      <c r="G217" s="32" t="str">
        <f t="shared" ca="1" si="54"/>
        <v/>
      </c>
      <c r="H217" s="4" t="str">
        <f t="shared" ca="1" si="48"/>
        <v/>
      </c>
      <c r="I217" s="31" t="str">
        <f t="shared" ca="1" si="49"/>
        <v/>
      </c>
      <c r="J217" s="32" t="str">
        <f t="shared" ca="1" si="55"/>
        <v/>
      </c>
      <c r="K217" s="95" t="str">
        <f t="shared" ca="1" si="50"/>
        <v/>
      </c>
      <c r="S217" s="172" t="str">
        <f t="shared" si="51"/>
        <v/>
      </c>
      <c r="U217" s="172" t="str">
        <f t="shared" si="52"/>
        <v/>
      </c>
    </row>
    <row r="218" spans="1:21">
      <c r="A218" s="173" t="str">
        <f t="shared" ca="1" si="43"/>
        <v/>
      </c>
      <c r="B218" s="1" t="str">
        <f t="shared" ca="1" si="44"/>
        <v/>
      </c>
      <c r="C218" s="31" t="str">
        <f t="shared" ca="1" si="45"/>
        <v/>
      </c>
      <c r="D218" s="32" t="str">
        <f t="shared" ca="1" si="53"/>
        <v/>
      </c>
      <c r="E218" s="4" t="str">
        <f t="shared" ca="1" si="46"/>
        <v/>
      </c>
      <c r="F218" s="31" t="str">
        <f t="shared" ca="1" si="47"/>
        <v/>
      </c>
      <c r="G218" s="32" t="str">
        <f t="shared" ca="1" si="54"/>
        <v/>
      </c>
      <c r="H218" s="4" t="str">
        <f t="shared" ca="1" si="48"/>
        <v/>
      </c>
      <c r="I218" s="31" t="str">
        <f t="shared" ca="1" si="49"/>
        <v/>
      </c>
      <c r="J218" s="32" t="str">
        <f t="shared" ca="1" si="55"/>
        <v/>
      </c>
      <c r="K218" s="95" t="str">
        <f t="shared" ca="1" si="50"/>
        <v/>
      </c>
      <c r="S218" s="172" t="str">
        <f t="shared" si="51"/>
        <v/>
      </c>
      <c r="U218" s="172" t="str">
        <f t="shared" si="52"/>
        <v/>
      </c>
    </row>
    <row r="219" spans="1:21">
      <c r="A219" s="173" t="str">
        <f t="shared" ca="1" si="43"/>
        <v/>
      </c>
      <c r="B219" s="1" t="str">
        <f t="shared" ca="1" si="44"/>
        <v/>
      </c>
      <c r="C219" s="31" t="str">
        <f t="shared" ca="1" si="45"/>
        <v/>
      </c>
      <c r="D219" s="32" t="str">
        <f t="shared" ca="1" si="53"/>
        <v/>
      </c>
      <c r="E219" s="4" t="str">
        <f t="shared" ca="1" si="46"/>
        <v/>
      </c>
      <c r="F219" s="31" t="str">
        <f t="shared" ca="1" si="47"/>
        <v/>
      </c>
      <c r="G219" s="32" t="str">
        <f t="shared" ca="1" si="54"/>
        <v/>
      </c>
      <c r="H219" s="4" t="str">
        <f t="shared" ca="1" si="48"/>
        <v/>
      </c>
      <c r="I219" s="31" t="str">
        <f t="shared" ca="1" si="49"/>
        <v/>
      </c>
      <c r="J219" s="32" t="str">
        <f t="shared" ca="1" si="55"/>
        <v/>
      </c>
      <c r="K219" s="95" t="str">
        <f t="shared" ca="1" si="50"/>
        <v/>
      </c>
      <c r="S219" s="172" t="str">
        <f t="shared" si="51"/>
        <v/>
      </c>
      <c r="U219" s="172" t="str">
        <f t="shared" si="52"/>
        <v/>
      </c>
    </row>
    <row r="220" spans="1:21">
      <c r="A220" s="173" t="str">
        <f t="shared" ca="1" si="43"/>
        <v/>
      </c>
      <c r="B220" s="1" t="str">
        <f t="shared" ca="1" si="44"/>
        <v/>
      </c>
      <c r="C220" s="31" t="str">
        <f t="shared" ca="1" si="45"/>
        <v/>
      </c>
      <c r="D220" s="32" t="str">
        <f t="shared" ca="1" si="53"/>
        <v/>
      </c>
      <c r="E220" s="4" t="str">
        <f t="shared" ca="1" si="46"/>
        <v/>
      </c>
      <c r="F220" s="31" t="str">
        <f t="shared" ca="1" si="47"/>
        <v/>
      </c>
      <c r="G220" s="32" t="str">
        <f t="shared" ca="1" si="54"/>
        <v/>
      </c>
      <c r="H220" s="4" t="str">
        <f t="shared" ca="1" si="48"/>
        <v/>
      </c>
      <c r="I220" s="31" t="str">
        <f t="shared" ca="1" si="49"/>
        <v/>
      </c>
      <c r="J220" s="32" t="str">
        <f t="shared" ca="1" si="55"/>
        <v/>
      </c>
      <c r="K220" s="95" t="str">
        <f t="shared" ca="1" si="50"/>
        <v/>
      </c>
      <c r="S220" s="172" t="str">
        <f t="shared" si="51"/>
        <v/>
      </c>
      <c r="U220" s="172" t="str">
        <f t="shared" si="52"/>
        <v/>
      </c>
    </row>
    <row r="221" spans="1:21">
      <c r="A221" s="173" t="str">
        <f t="shared" ca="1" si="43"/>
        <v/>
      </c>
      <c r="B221" s="1" t="str">
        <f t="shared" ca="1" si="44"/>
        <v/>
      </c>
      <c r="C221" s="31" t="str">
        <f t="shared" ca="1" si="45"/>
        <v/>
      </c>
      <c r="D221" s="32" t="str">
        <f t="shared" ca="1" si="53"/>
        <v/>
      </c>
      <c r="E221" s="4" t="str">
        <f t="shared" ca="1" si="46"/>
        <v/>
      </c>
      <c r="F221" s="31" t="str">
        <f t="shared" ca="1" si="47"/>
        <v/>
      </c>
      <c r="G221" s="32" t="str">
        <f t="shared" ca="1" si="54"/>
        <v/>
      </c>
      <c r="H221" s="4" t="str">
        <f t="shared" ca="1" si="48"/>
        <v/>
      </c>
      <c r="I221" s="31" t="str">
        <f t="shared" ca="1" si="49"/>
        <v/>
      </c>
      <c r="J221" s="32" t="str">
        <f t="shared" ca="1" si="55"/>
        <v/>
      </c>
      <c r="K221" s="95" t="str">
        <f t="shared" ca="1" si="50"/>
        <v/>
      </c>
      <c r="S221" s="172" t="str">
        <f t="shared" si="51"/>
        <v/>
      </c>
      <c r="U221" s="172" t="str">
        <f t="shared" si="52"/>
        <v/>
      </c>
    </row>
    <row r="222" spans="1:21">
      <c r="A222" s="173" t="str">
        <f t="shared" ca="1" si="43"/>
        <v/>
      </c>
      <c r="B222" s="1" t="str">
        <f t="shared" ca="1" si="44"/>
        <v/>
      </c>
      <c r="C222" s="31" t="str">
        <f t="shared" ca="1" si="45"/>
        <v/>
      </c>
      <c r="D222" s="32" t="str">
        <f t="shared" ca="1" si="53"/>
        <v/>
      </c>
      <c r="E222" s="4" t="str">
        <f t="shared" ca="1" si="46"/>
        <v/>
      </c>
      <c r="F222" s="31" t="str">
        <f t="shared" ca="1" si="47"/>
        <v/>
      </c>
      <c r="G222" s="32" t="str">
        <f t="shared" ca="1" si="54"/>
        <v/>
      </c>
      <c r="H222" s="4" t="str">
        <f t="shared" ca="1" si="48"/>
        <v/>
      </c>
      <c r="I222" s="31" t="str">
        <f t="shared" ca="1" si="49"/>
        <v/>
      </c>
      <c r="J222" s="32" t="str">
        <f t="shared" ca="1" si="55"/>
        <v/>
      </c>
      <c r="K222" s="95" t="str">
        <f t="shared" ca="1" si="50"/>
        <v/>
      </c>
      <c r="S222" s="172" t="str">
        <f t="shared" si="51"/>
        <v/>
      </c>
      <c r="U222" s="172" t="str">
        <f t="shared" si="52"/>
        <v/>
      </c>
    </row>
    <row r="223" spans="1:21">
      <c r="A223" s="173" t="str">
        <f t="shared" ca="1" si="43"/>
        <v/>
      </c>
      <c r="B223" s="1" t="str">
        <f t="shared" ca="1" si="44"/>
        <v/>
      </c>
      <c r="C223" s="31" t="str">
        <f t="shared" ca="1" si="45"/>
        <v/>
      </c>
      <c r="D223" s="32" t="str">
        <f t="shared" ca="1" si="53"/>
        <v/>
      </c>
      <c r="E223" s="4" t="str">
        <f t="shared" ca="1" si="46"/>
        <v/>
      </c>
      <c r="F223" s="31" t="str">
        <f t="shared" ca="1" si="47"/>
        <v/>
      </c>
      <c r="G223" s="32" t="str">
        <f t="shared" ca="1" si="54"/>
        <v/>
      </c>
      <c r="H223" s="4" t="str">
        <f t="shared" ca="1" si="48"/>
        <v/>
      </c>
      <c r="I223" s="31" t="str">
        <f t="shared" ca="1" si="49"/>
        <v/>
      </c>
      <c r="J223" s="32" t="str">
        <f t="shared" ca="1" si="55"/>
        <v/>
      </c>
      <c r="K223" s="95" t="str">
        <f t="shared" ca="1" si="50"/>
        <v/>
      </c>
      <c r="S223" s="172" t="str">
        <f t="shared" si="51"/>
        <v/>
      </c>
      <c r="U223" s="172" t="str">
        <f t="shared" si="52"/>
        <v/>
      </c>
    </row>
    <row r="224" spans="1:21">
      <c r="A224" s="173" t="str">
        <f t="shared" ca="1" si="43"/>
        <v/>
      </c>
      <c r="B224" s="1" t="str">
        <f t="shared" ca="1" si="44"/>
        <v/>
      </c>
      <c r="C224" s="31" t="str">
        <f t="shared" ca="1" si="45"/>
        <v/>
      </c>
      <c r="D224" s="32" t="str">
        <f t="shared" ca="1" si="53"/>
        <v/>
      </c>
      <c r="E224" s="4" t="str">
        <f t="shared" ca="1" si="46"/>
        <v/>
      </c>
      <c r="F224" s="31" t="str">
        <f t="shared" ca="1" si="47"/>
        <v/>
      </c>
      <c r="G224" s="32" t="str">
        <f t="shared" ca="1" si="54"/>
        <v/>
      </c>
      <c r="H224" s="4" t="str">
        <f t="shared" ca="1" si="48"/>
        <v/>
      </c>
      <c r="I224" s="31" t="str">
        <f t="shared" ca="1" si="49"/>
        <v/>
      </c>
      <c r="J224" s="32" t="str">
        <f t="shared" ca="1" si="55"/>
        <v/>
      </c>
      <c r="K224" s="95" t="str">
        <f t="shared" ca="1" si="50"/>
        <v/>
      </c>
      <c r="S224" s="172" t="str">
        <f t="shared" si="51"/>
        <v/>
      </c>
      <c r="U224" s="172" t="str">
        <f t="shared" si="52"/>
        <v/>
      </c>
    </row>
    <row r="225" spans="1:21">
      <c r="A225" s="173" t="str">
        <f t="shared" ca="1" si="43"/>
        <v/>
      </c>
      <c r="B225" s="1" t="str">
        <f t="shared" ca="1" si="44"/>
        <v/>
      </c>
      <c r="C225" s="31" t="str">
        <f t="shared" ca="1" si="45"/>
        <v/>
      </c>
      <c r="D225" s="32" t="str">
        <f t="shared" ca="1" si="53"/>
        <v/>
      </c>
      <c r="E225" s="4" t="str">
        <f t="shared" ca="1" si="46"/>
        <v/>
      </c>
      <c r="F225" s="31" t="str">
        <f t="shared" ca="1" si="47"/>
        <v/>
      </c>
      <c r="G225" s="32" t="str">
        <f t="shared" ca="1" si="54"/>
        <v/>
      </c>
      <c r="H225" s="4" t="str">
        <f t="shared" ca="1" si="48"/>
        <v/>
      </c>
      <c r="I225" s="31" t="str">
        <f t="shared" ca="1" si="49"/>
        <v/>
      </c>
      <c r="J225" s="32" t="str">
        <f t="shared" ca="1" si="55"/>
        <v/>
      </c>
      <c r="K225" s="95" t="str">
        <f t="shared" ca="1" si="50"/>
        <v/>
      </c>
      <c r="S225" s="172" t="str">
        <f t="shared" si="51"/>
        <v/>
      </c>
      <c r="U225" s="172" t="str">
        <f t="shared" si="52"/>
        <v/>
      </c>
    </row>
    <row r="226" spans="1:21">
      <c r="A226" s="173" t="str">
        <f t="shared" ca="1" si="43"/>
        <v/>
      </c>
      <c r="B226" s="1" t="str">
        <f t="shared" ca="1" si="44"/>
        <v/>
      </c>
      <c r="C226" s="31" t="str">
        <f t="shared" ca="1" si="45"/>
        <v/>
      </c>
      <c r="D226" s="32" t="str">
        <f t="shared" ca="1" si="53"/>
        <v/>
      </c>
      <c r="E226" s="4" t="str">
        <f t="shared" ca="1" si="46"/>
        <v/>
      </c>
      <c r="F226" s="31" t="str">
        <f t="shared" ca="1" si="47"/>
        <v/>
      </c>
      <c r="G226" s="32" t="str">
        <f t="shared" ca="1" si="54"/>
        <v/>
      </c>
      <c r="H226" s="4" t="str">
        <f t="shared" ca="1" si="48"/>
        <v/>
      </c>
      <c r="I226" s="31" t="str">
        <f t="shared" ca="1" si="49"/>
        <v/>
      </c>
      <c r="J226" s="32" t="str">
        <f t="shared" ca="1" si="55"/>
        <v/>
      </c>
      <c r="K226" s="95" t="str">
        <f t="shared" ca="1" si="50"/>
        <v/>
      </c>
      <c r="S226" s="172" t="str">
        <f t="shared" si="51"/>
        <v/>
      </c>
      <c r="U226" s="172" t="str">
        <f t="shared" si="52"/>
        <v/>
      </c>
    </row>
    <row r="227" spans="1:21">
      <c r="A227" s="173" t="str">
        <f t="shared" ca="1" si="43"/>
        <v/>
      </c>
      <c r="B227" s="1" t="str">
        <f t="shared" ca="1" si="44"/>
        <v/>
      </c>
      <c r="C227" s="31" t="str">
        <f t="shared" ca="1" si="45"/>
        <v/>
      </c>
      <c r="D227" s="32" t="str">
        <f t="shared" ca="1" si="53"/>
        <v/>
      </c>
      <c r="E227" s="4" t="str">
        <f t="shared" ca="1" si="46"/>
        <v/>
      </c>
      <c r="F227" s="31" t="str">
        <f t="shared" ca="1" si="47"/>
        <v/>
      </c>
      <c r="G227" s="32" t="str">
        <f t="shared" ca="1" si="54"/>
        <v/>
      </c>
      <c r="H227" s="4" t="str">
        <f t="shared" ca="1" si="48"/>
        <v/>
      </c>
      <c r="I227" s="31" t="str">
        <f t="shared" ca="1" si="49"/>
        <v/>
      </c>
      <c r="J227" s="32" t="str">
        <f t="shared" ca="1" si="55"/>
        <v/>
      </c>
      <c r="K227" s="95" t="str">
        <f t="shared" ca="1" si="50"/>
        <v/>
      </c>
      <c r="S227" s="172" t="str">
        <f t="shared" si="51"/>
        <v/>
      </c>
      <c r="U227" s="172" t="str">
        <f t="shared" si="52"/>
        <v/>
      </c>
    </row>
    <row r="228" spans="1:21">
      <c r="A228" s="173" t="str">
        <f t="shared" ca="1" si="43"/>
        <v/>
      </c>
      <c r="B228" s="1" t="str">
        <f t="shared" ca="1" si="44"/>
        <v/>
      </c>
      <c r="C228" s="31" t="str">
        <f t="shared" ca="1" si="45"/>
        <v/>
      </c>
      <c r="D228" s="32" t="str">
        <f t="shared" ca="1" si="53"/>
        <v/>
      </c>
      <c r="E228" s="4" t="str">
        <f t="shared" ca="1" si="46"/>
        <v/>
      </c>
      <c r="F228" s="31" t="str">
        <f t="shared" ca="1" si="47"/>
        <v/>
      </c>
      <c r="G228" s="32" t="str">
        <f t="shared" ca="1" si="54"/>
        <v/>
      </c>
      <c r="H228" s="4" t="str">
        <f t="shared" ca="1" si="48"/>
        <v/>
      </c>
      <c r="I228" s="31" t="str">
        <f t="shared" ca="1" si="49"/>
        <v/>
      </c>
      <c r="J228" s="32" t="str">
        <f t="shared" ca="1" si="55"/>
        <v/>
      </c>
      <c r="K228" s="95" t="str">
        <f t="shared" ca="1" si="50"/>
        <v/>
      </c>
      <c r="S228" s="172" t="str">
        <f t="shared" si="51"/>
        <v/>
      </c>
      <c r="U228" s="172" t="str">
        <f t="shared" si="52"/>
        <v/>
      </c>
    </row>
    <row r="229" spans="1:21">
      <c r="A229" s="173" t="str">
        <f t="shared" ca="1" si="43"/>
        <v/>
      </c>
      <c r="B229" s="1" t="str">
        <f t="shared" ca="1" si="44"/>
        <v/>
      </c>
      <c r="C229" s="31" t="str">
        <f t="shared" ca="1" si="45"/>
        <v/>
      </c>
      <c r="D229" s="32" t="str">
        <f t="shared" ca="1" si="53"/>
        <v/>
      </c>
      <c r="E229" s="4" t="str">
        <f t="shared" ca="1" si="46"/>
        <v/>
      </c>
      <c r="F229" s="31" t="str">
        <f t="shared" ca="1" si="47"/>
        <v/>
      </c>
      <c r="G229" s="32" t="str">
        <f t="shared" ca="1" si="54"/>
        <v/>
      </c>
      <c r="H229" s="4" t="str">
        <f t="shared" ca="1" si="48"/>
        <v/>
      </c>
      <c r="I229" s="31" t="str">
        <f t="shared" ca="1" si="49"/>
        <v/>
      </c>
      <c r="J229" s="32" t="str">
        <f t="shared" ca="1" si="55"/>
        <v/>
      </c>
      <c r="K229" s="95" t="str">
        <f t="shared" ca="1" si="50"/>
        <v/>
      </c>
      <c r="S229" s="172" t="str">
        <f t="shared" si="51"/>
        <v/>
      </c>
      <c r="U229" s="172" t="str">
        <f t="shared" si="52"/>
        <v/>
      </c>
    </row>
    <row r="230" spans="1:21">
      <c r="A230" s="173" t="str">
        <f t="shared" ca="1" si="43"/>
        <v/>
      </c>
      <c r="B230" s="1" t="str">
        <f t="shared" ca="1" si="44"/>
        <v/>
      </c>
      <c r="C230" s="31" t="str">
        <f t="shared" ca="1" si="45"/>
        <v/>
      </c>
      <c r="D230" s="32" t="str">
        <f t="shared" ca="1" si="53"/>
        <v/>
      </c>
      <c r="E230" s="4" t="str">
        <f t="shared" ca="1" si="46"/>
        <v/>
      </c>
      <c r="F230" s="31" t="str">
        <f t="shared" ca="1" si="47"/>
        <v/>
      </c>
      <c r="G230" s="32" t="str">
        <f t="shared" ca="1" si="54"/>
        <v/>
      </c>
      <c r="H230" s="4" t="str">
        <f t="shared" ca="1" si="48"/>
        <v/>
      </c>
      <c r="I230" s="31" t="str">
        <f t="shared" ca="1" si="49"/>
        <v/>
      </c>
      <c r="J230" s="32" t="str">
        <f t="shared" ca="1" si="55"/>
        <v/>
      </c>
      <c r="K230" s="95" t="str">
        <f t="shared" ca="1" si="50"/>
        <v/>
      </c>
      <c r="S230" s="172" t="str">
        <f t="shared" si="51"/>
        <v/>
      </c>
      <c r="U230" s="172" t="str">
        <f t="shared" si="52"/>
        <v/>
      </c>
    </row>
    <row r="231" spans="1:21">
      <c r="A231" s="173" t="str">
        <f t="shared" ca="1" si="43"/>
        <v/>
      </c>
      <c r="B231" s="1" t="str">
        <f t="shared" ca="1" si="44"/>
        <v/>
      </c>
      <c r="C231" s="31" t="str">
        <f t="shared" ca="1" si="45"/>
        <v/>
      </c>
      <c r="D231" s="32" t="str">
        <f t="shared" ca="1" si="53"/>
        <v/>
      </c>
      <c r="E231" s="4" t="str">
        <f t="shared" ca="1" si="46"/>
        <v/>
      </c>
      <c r="F231" s="31" t="str">
        <f t="shared" ca="1" si="47"/>
        <v/>
      </c>
      <c r="G231" s="32" t="str">
        <f t="shared" ca="1" si="54"/>
        <v/>
      </c>
      <c r="H231" s="4" t="str">
        <f t="shared" ca="1" si="48"/>
        <v/>
      </c>
      <c r="I231" s="31" t="str">
        <f t="shared" ca="1" si="49"/>
        <v/>
      </c>
      <c r="J231" s="32" t="str">
        <f t="shared" ca="1" si="55"/>
        <v/>
      </c>
      <c r="K231" s="95" t="str">
        <f t="shared" ca="1" si="50"/>
        <v/>
      </c>
      <c r="S231" s="172" t="str">
        <f t="shared" si="51"/>
        <v/>
      </c>
      <c r="U231" s="172" t="str">
        <f t="shared" si="52"/>
        <v/>
      </c>
    </row>
    <row r="232" spans="1:21">
      <c r="A232" s="173" t="str">
        <f t="shared" ca="1" si="43"/>
        <v/>
      </c>
      <c r="B232" s="1" t="str">
        <f t="shared" ca="1" si="44"/>
        <v/>
      </c>
      <c r="C232" s="31" t="str">
        <f t="shared" ca="1" si="45"/>
        <v/>
      </c>
      <c r="D232" s="32" t="str">
        <f t="shared" ca="1" si="53"/>
        <v/>
      </c>
      <c r="E232" s="4" t="str">
        <f t="shared" ca="1" si="46"/>
        <v/>
      </c>
      <c r="F232" s="31" t="str">
        <f t="shared" ca="1" si="47"/>
        <v/>
      </c>
      <c r="G232" s="32" t="str">
        <f t="shared" ca="1" si="54"/>
        <v/>
      </c>
      <c r="H232" s="4" t="str">
        <f t="shared" ca="1" si="48"/>
        <v/>
      </c>
      <c r="I232" s="31" t="str">
        <f t="shared" ca="1" si="49"/>
        <v/>
      </c>
      <c r="J232" s="32" t="str">
        <f t="shared" ca="1" si="55"/>
        <v/>
      </c>
      <c r="K232" s="95" t="str">
        <f t="shared" ca="1" si="50"/>
        <v/>
      </c>
      <c r="S232" s="172" t="str">
        <f t="shared" si="51"/>
        <v/>
      </c>
      <c r="U232" s="172" t="str">
        <f t="shared" si="52"/>
        <v/>
      </c>
    </row>
    <row r="233" spans="1:21">
      <c r="A233" s="173" t="str">
        <f t="shared" ca="1" si="43"/>
        <v/>
      </c>
      <c r="B233" s="1" t="str">
        <f t="shared" ca="1" si="44"/>
        <v/>
      </c>
      <c r="C233" s="31" t="str">
        <f t="shared" ca="1" si="45"/>
        <v/>
      </c>
      <c r="D233" s="32" t="str">
        <f t="shared" ca="1" si="53"/>
        <v/>
      </c>
      <c r="E233" s="4" t="str">
        <f t="shared" ca="1" si="46"/>
        <v/>
      </c>
      <c r="F233" s="31" t="str">
        <f t="shared" ca="1" si="47"/>
        <v/>
      </c>
      <c r="G233" s="32" t="str">
        <f t="shared" ca="1" si="54"/>
        <v/>
      </c>
      <c r="H233" s="4" t="str">
        <f t="shared" ca="1" si="48"/>
        <v/>
      </c>
      <c r="I233" s="31" t="str">
        <f t="shared" ca="1" si="49"/>
        <v/>
      </c>
      <c r="J233" s="32" t="str">
        <f t="shared" ca="1" si="55"/>
        <v/>
      </c>
      <c r="K233" s="95" t="str">
        <f t="shared" ca="1" si="50"/>
        <v/>
      </c>
      <c r="S233" s="172" t="str">
        <f t="shared" si="51"/>
        <v/>
      </c>
      <c r="U233" s="172" t="str">
        <f t="shared" si="52"/>
        <v/>
      </c>
    </row>
    <row r="234" spans="1:21">
      <c r="A234" s="173" t="str">
        <f t="shared" ca="1" si="43"/>
        <v/>
      </c>
      <c r="B234" s="1" t="str">
        <f t="shared" ca="1" si="44"/>
        <v/>
      </c>
      <c r="C234" s="31" t="str">
        <f t="shared" ca="1" si="45"/>
        <v/>
      </c>
      <c r="D234" s="32" t="str">
        <f t="shared" ca="1" si="53"/>
        <v/>
      </c>
      <c r="E234" s="4" t="str">
        <f t="shared" ca="1" si="46"/>
        <v/>
      </c>
      <c r="F234" s="31" t="str">
        <f t="shared" ca="1" si="47"/>
        <v/>
      </c>
      <c r="G234" s="32" t="str">
        <f t="shared" ca="1" si="54"/>
        <v/>
      </c>
      <c r="H234" s="4" t="str">
        <f t="shared" ca="1" si="48"/>
        <v/>
      </c>
      <c r="I234" s="31" t="str">
        <f t="shared" ca="1" si="49"/>
        <v/>
      </c>
      <c r="J234" s="32" t="str">
        <f t="shared" ca="1" si="55"/>
        <v/>
      </c>
      <c r="K234" s="95" t="str">
        <f t="shared" ca="1" si="50"/>
        <v/>
      </c>
      <c r="S234" s="172" t="str">
        <f t="shared" si="51"/>
        <v/>
      </c>
      <c r="U234" s="172" t="str">
        <f t="shared" si="52"/>
        <v/>
      </c>
    </row>
    <row r="235" spans="1:21">
      <c r="A235" s="173" t="str">
        <f t="shared" ref="A235:A298" ca="1" si="56">IF(AND(ISBLANK(V224), A234 = $V$1),NOW(),IF(ISBLANK(V224),"",V224))</f>
        <v/>
      </c>
      <c r="B235" s="1" t="str">
        <f t="shared" ref="B235:B298" ca="1" si="57">IF(COUNTIF(O:O,A235)=1,VLOOKUP(A235,M:N,2), IF(COUNTIF(O:O,A235)=0,$B$10,""))</f>
        <v/>
      </c>
      <c r="C235" s="31" t="str">
        <f t="shared" ref="C235:C298" ca="1" si="58">IF(ISERROR(B235-2),"", -1*(B235-$B$14)*10^-4*$B$8*$B$5)</f>
        <v/>
      </c>
      <c r="D235" s="32" t="str">
        <f t="shared" ca="1" si="53"/>
        <v/>
      </c>
      <c r="E235" s="4" t="str">
        <f t="shared" ref="E235:E298" ca="1" si="59">IF(COUNTIF(O:O,A235)=1,VLOOKUP(A235,O:P,2), IF(COUNTIF(O:O,A235)=0,$C$10,""))</f>
        <v/>
      </c>
      <c r="F235" s="31" t="str">
        <f t="shared" ref="F235:F298" ca="1" si="60">IF(ISERROR(B235-2),"", -1*(E235-$E$14)*10^-4*$C$8*$C$5)</f>
        <v/>
      </c>
      <c r="G235" s="32" t="str">
        <f t="shared" ca="1" si="54"/>
        <v/>
      </c>
      <c r="H235" s="4" t="str">
        <f t="shared" ref="H235:H298" ca="1" si="61">IF(COUNTIF(O:O,A235)=1,VLOOKUP(A235,Q:R,2), IF(COUNTIF(O:O,A235)=0,$D$10,""))</f>
        <v/>
      </c>
      <c r="I235" s="31" t="str">
        <f t="shared" ref="I235:I298" ca="1" si="62">IF(ISERROR(B235-2),"", -1*(H235-$H$14)*10^-4*$D$8*$D$5)</f>
        <v/>
      </c>
      <c r="J235" s="32" t="str">
        <f t="shared" ca="1" si="55"/>
        <v/>
      </c>
      <c r="K235" s="95" t="str">
        <f t="shared" ref="K235:K298" ca="1" si="63">IF(ISERROR(B235-2),"",C235+D235+F235+G235-I235-J235)</f>
        <v/>
      </c>
      <c r="S235" s="172" t="str">
        <f t="shared" si="51"/>
        <v/>
      </c>
      <c r="U235" s="172" t="str">
        <f t="shared" si="52"/>
        <v/>
      </c>
    </row>
    <row r="236" spans="1:21">
      <c r="A236" s="173" t="str">
        <f t="shared" ca="1" si="56"/>
        <v/>
      </c>
      <c r="B236" s="1" t="str">
        <f t="shared" ca="1" si="57"/>
        <v/>
      </c>
      <c r="C236" s="31" t="str">
        <f t="shared" ca="1" si="58"/>
        <v/>
      </c>
      <c r="D236" s="32" t="str">
        <f t="shared" ca="1" si="53"/>
        <v/>
      </c>
      <c r="E236" s="4" t="str">
        <f t="shared" ca="1" si="59"/>
        <v/>
      </c>
      <c r="F236" s="31" t="str">
        <f t="shared" ca="1" si="60"/>
        <v/>
      </c>
      <c r="G236" s="32" t="str">
        <f t="shared" ca="1" si="54"/>
        <v/>
      </c>
      <c r="H236" s="4" t="str">
        <f t="shared" ca="1" si="61"/>
        <v/>
      </c>
      <c r="I236" s="31" t="str">
        <f t="shared" ca="1" si="62"/>
        <v/>
      </c>
      <c r="J236" s="32" t="str">
        <f t="shared" ca="1" si="55"/>
        <v/>
      </c>
      <c r="K236" s="95" t="str">
        <f t="shared" ca="1" si="63"/>
        <v/>
      </c>
      <c r="S236" s="172" t="str">
        <f t="shared" si="51"/>
        <v/>
      </c>
      <c r="U236" s="172" t="str">
        <f t="shared" si="52"/>
        <v/>
      </c>
    </row>
    <row r="237" spans="1:21">
      <c r="A237" s="173" t="str">
        <f t="shared" ca="1" si="56"/>
        <v/>
      </c>
      <c r="B237" s="1" t="str">
        <f t="shared" ca="1" si="57"/>
        <v/>
      </c>
      <c r="C237" s="31" t="str">
        <f t="shared" ca="1" si="58"/>
        <v/>
      </c>
      <c r="D237" s="32" t="str">
        <f t="shared" ca="1" si="53"/>
        <v/>
      </c>
      <c r="E237" s="4" t="str">
        <f t="shared" ca="1" si="59"/>
        <v/>
      </c>
      <c r="F237" s="31" t="str">
        <f t="shared" ca="1" si="60"/>
        <v/>
      </c>
      <c r="G237" s="32" t="str">
        <f t="shared" ca="1" si="54"/>
        <v/>
      </c>
      <c r="H237" s="4" t="str">
        <f t="shared" ca="1" si="61"/>
        <v/>
      </c>
      <c r="I237" s="31" t="str">
        <f t="shared" ca="1" si="62"/>
        <v/>
      </c>
      <c r="J237" s="32" t="str">
        <f t="shared" ca="1" si="55"/>
        <v/>
      </c>
      <c r="K237" s="95" t="str">
        <f t="shared" ca="1" si="63"/>
        <v/>
      </c>
      <c r="S237" s="172" t="str">
        <f t="shared" si="51"/>
        <v/>
      </c>
      <c r="U237" s="172" t="str">
        <f t="shared" si="52"/>
        <v/>
      </c>
    </row>
    <row r="238" spans="1:21">
      <c r="A238" s="173" t="str">
        <f t="shared" ca="1" si="56"/>
        <v/>
      </c>
      <c r="B238" s="1" t="str">
        <f t="shared" ca="1" si="57"/>
        <v/>
      </c>
      <c r="C238" s="31" t="str">
        <f t="shared" ca="1" si="58"/>
        <v/>
      </c>
      <c r="D238" s="32" t="str">
        <f t="shared" ca="1" si="53"/>
        <v/>
      </c>
      <c r="E238" s="4" t="str">
        <f t="shared" ca="1" si="59"/>
        <v/>
      </c>
      <c r="F238" s="31" t="str">
        <f t="shared" ca="1" si="60"/>
        <v/>
      </c>
      <c r="G238" s="32" t="str">
        <f t="shared" ca="1" si="54"/>
        <v/>
      </c>
      <c r="H238" s="4" t="str">
        <f t="shared" ca="1" si="61"/>
        <v/>
      </c>
      <c r="I238" s="31" t="str">
        <f t="shared" ca="1" si="62"/>
        <v/>
      </c>
      <c r="J238" s="32" t="str">
        <f t="shared" ca="1" si="55"/>
        <v/>
      </c>
      <c r="K238" s="95" t="str">
        <f t="shared" ca="1" si="63"/>
        <v/>
      </c>
      <c r="S238" s="172" t="str">
        <f t="shared" si="51"/>
        <v/>
      </c>
      <c r="U238" s="172" t="str">
        <f t="shared" si="52"/>
        <v/>
      </c>
    </row>
    <row r="239" spans="1:21">
      <c r="A239" s="173" t="str">
        <f t="shared" ca="1" si="56"/>
        <v/>
      </c>
      <c r="B239" s="1" t="str">
        <f t="shared" ca="1" si="57"/>
        <v/>
      </c>
      <c r="C239" s="31" t="str">
        <f t="shared" ca="1" si="58"/>
        <v/>
      </c>
      <c r="D239" s="32" t="str">
        <f t="shared" ca="1" si="53"/>
        <v/>
      </c>
      <c r="E239" s="4" t="str">
        <f t="shared" ca="1" si="59"/>
        <v/>
      </c>
      <c r="F239" s="31" t="str">
        <f t="shared" ca="1" si="60"/>
        <v/>
      </c>
      <c r="G239" s="32" t="str">
        <f t="shared" ca="1" si="54"/>
        <v/>
      </c>
      <c r="H239" s="4" t="str">
        <f t="shared" ca="1" si="61"/>
        <v/>
      </c>
      <c r="I239" s="31" t="str">
        <f t="shared" ca="1" si="62"/>
        <v/>
      </c>
      <c r="J239" s="32" t="str">
        <f t="shared" ca="1" si="55"/>
        <v/>
      </c>
      <c r="K239" s="95" t="str">
        <f t="shared" ca="1" si="63"/>
        <v/>
      </c>
      <c r="S239" s="172" t="str">
        <f t="shared" si="51"/>
        <v/>
      </c>
      <c r="U239" s="172" t="str">
        <f t="shared" si="52"/>
        <v/>
      </c>
    </row>
    <row r="240" spans="1:21">
      <c r="A240" s="173" t="str">
        <f t="shared" ca="1" si="56"/>
        <v/>
      </c>
      <c r="B240" s="1" t="str">
        <f t="shared" ca="1" si="57"/>
        <v/>
      </c>
      <c r="C240" s="31" t="str">
        <f t="shared" ca="1" si="58"/>
        <v/>
      </c>
      <c r="D240" s="32" t="str">
        <f t="shared" ca="1" si="53"/>
        <v/>
      </c>
      <c r="E240" s="4" t="str">
        <f t="shared" ca="1" si="59"/>
        <v/>
      </c>
      <c r="F240" s="31" t="str">
        <f t="shared" ca="1" si="60"/>
        <v/>
      </c>
      <c r="G240" s="32" t="str">
        <f t="shared" ca="1" si="54"/>
        <v/>
      </c>
      <c r="H240" s="4" t="str">
        <f t="shared" ca="1" si="61"/>
        <v/>
      </c>
      <c r="I240" s="31" t="str">
        <f t="shared" ca="1" si="62"/>
        <v/>
      </c>
      <c r="J240" s="32" t="str">
        <f t="shared" ca="1" si="55"/>
        <v/>
      </c>
      <c r="K240" s="95" t="str">
        <f t="shared" ca="1" si="63"/>
        <v/>
      </c>
      <c r="S240" s="172" t="str">
        <f t="shared" si="51"/>
        <v/>
      </c>
      <c r="U240" s="172" t="str">
        <f t="shared" si="52"/>
        <v/>
      </c>
    </row>
    <row r="241" spans="1:21">
      <c r="A241" s="173" t="str">
        <f t="shared" ca="1" si="56"/>
        <v/>
      </c>
      <c r="B241" s="1" t="str">
        <f t="shared" ca="1" si="57"/>
        <v/>
      </c>
      <c r="C241" s="31" t="str">
        <f t="shared" ca="1" si="58"/>
        <v/>
      </c>
      <c r="D241" s="32" t="str">
        <f t="shared" ca="1" si="53"/>
        <v/>
      </c>
      <c r="E241" s="4" t="str">
        <f t="shared" ca="1" si="59"/>
        <v/>
      </c>
      <c r="F241" s="31" t="str">
        <f t="shared" ca="1" si="60"/>
        <v/>
      </c>
      <c r="G241" s="32" t="str">
        <f t="shared" ca="1" si="54"/>
        <v/>
      </c>
      <c r="H241" s="4" t="str">
        <f t="shared" ca="1" si="61"/>
        <v/>
      </c>
      <c r="I241" s="31" t="str">
        <f t="shared" ca="1" si="62"/>
        <v/>
      </c>
      <c r="J241" s="32" t="str">
        <f t="shared" ca="1" si="55"/>
        <v/>
      </c>
      <c r="K241" s="95" t="str">
        <f t="shared" ca="1" si="63"/>
        <v/>
      </c>
      <c r="S241" s="172" t="str">
        <f t="shared" si="51"/>
        <v/>
      </c>
      <c r="U241" s="172" t="str">
        <f t="shared" si="52"/>
        <v/>
      </c>
    </row>
    <row r="242" spans="1:21">
      <c r="A242" s="173" t="str">
        <f t="shared" ca="1" si="56"/>
        <v/>
      </c>
      <c r="B242" s="1" t="str">
        <f t="shared" ca="1" si="57"/>
        <v/>
      </c>
      <c r="C242" s="31" t="str">
        <f t="shared" ca="1" si="58"/>
        <v/>
      </c>
      <c r="D242" s="32" t="str">
        <f t="shared" ca="1" si="53"/>
        <v/>
      </c>
      <c r="E242" s="4" t="str">
        <f t="shared" ca="1" si="59"/>
        <v/>
      </c>
      <c r="F242" s="31" t="str">
        <f t="shared" ca="1" si="60"/>
        <v/>
      </c>
      <c r="G242" s="32" t="str">
        <f t="shared" ca="1" si="54"/>
        <v/>
      </c>
      <c r="H242" s="4" t="str">
        <f t="shared" ca="1" si="61"/>
        <v/>
      </c>
      <c r="I242" s="31" t="str">
        <f t="shared" ca="1" si="62"/>
        <v/>
      </c>
      <c r="J242" s="32" t="str">
        <f t="shared" ca="1" si="55"/>
        <v/>
      </c>
      <c r="K242" s="95" t="str">
        <f t="shared" ca="1" si="63"/>
        <v/>
      </c>
      <c r="S242" s="172" t="str">
        <f t="shared" si="51"/>
        <v/>
      </c>
      <c r="U242" s="172" t="str">
        <f t="shared" si="52"/>
        <v/>
      </c>
    </row>
    <row r="243" spans="1:21">
      <c r="A243" s="173" t="str">
        <f t="shared" ca="1" si="56"/>
        <v/>
      </c>
      <c r="B243" s="1" t="str">
        <f t="shared" ca="1" si="57"/>
        <v/>
      </c>
      <c r="C243" s="31" t="str">
        <f t="shared" ca="1" si="58"/>
        <v/>
      </c>
      <c r="D243" s="32" t="str">
        <f t="shared" ca="1" si="53"/>
        <v/>
      </c>
      <c r="E243" s="4" t="str">
        <f t="shared" ca="1" si="59"/>
        <v/>
      </c>
      <c r="F243" s="31" t="str">
        <f t="shared" ca="1" si="60"/>
        <v/>
      </c>
      <c r="G243" s="32" t="str">
        <f t="shared" ca="1" si="54"/>
        <v/>
      </c>
      <c r="H243" s="4" t="str">
        <f t="shared" ca="1" si="61"/>
        <v/>
      </c>
      <c r="I243" s="31" t="str">
        <f t="shared" ca="1" si="62"/>
        <v/>
      </c>
      <c r="J243" s="32" t="str">
        <f t="shared" ca="1" si="55"/>
        <v/>
      </c>
      <c r="K243" s="95" t="str">
        <f t="shared" ca="1" si="63"/>
        <v/>
      </c>
      <c r="S243" s="172" t="str">
        <f t="shared" si="51"/>
        <v/>
      </c>
      <c r="U243" s="172" t="str">
        <f t="shared" si="52"/>
        <v/>
      </c>
    </row>
    <row r="244" spans="1:21">
      <c r="A244" s="173" t="str">
        <f t="shared" ca="1" si="56"/>
        <v/>
      </c>
      <c r="B244" s="1" t="str">
        <f t="shared" ca="1" si="57"/>
        <v/>
      </c>
      <c r="C244" s="31" t="str">
        <f t="shared" ca="1" si="58"/>
        <v/>
      </c>
      <c r="D244" s="32" t="str">
        <f t="shared" ca="1" si="53"/>
        <v/>
      </c>
      <c r="E244" s="4" t="str">
        <f t="shared" ca="1" si="59"/>
        <v/>
      </c>
      <c r="F244" s="31" t="str">
        <f t="shared" ca="1" si="60"/>
        <v/>
      </c>
      <c r="G244" s="32" t="str">
        <f t="shared" ca="1" si="54"/>
        <v/>
      </c>
      <c r="H244" s="4" t="str">
        <f t="shared" ca="1" si="61"/>
        <v/>
      </c>
      <c r="I244" s="31" t="str">
        <f t="shared" ca="1" si="62"/>
        <v/>
      </c>
      <c r="J244" s="32" t="str">
        <f t="shared" ca="1" si="55"/>
        <v/>
      </c>
      <c r="K244" s="95" t="str">
        <f t="shared" ca="1" si="63"/>
        <v/>
      </c>
      <c r="S244" s="172" t="str">
        <f t="shared" si="51"/>
        <v/>
      </c>
      <c r="U244" s="172" t="str">
        <f t="shared" si="52"/>
        <v/>
      </c>
    </row>
    <row r="245" spans="1:21">
      <c r="A245" s="173" t="str">
        <f t="shared" ca="1" si="56"/>
        <v/>
      </c>
      <c r="B245" s="1" t="str">
        <f t="shared" ca="1" si="57"/>
        <v/>
      </c>
      <c r="C245" s="31" t="str">
        <f t="shared" ca="1" si="58"/>
        <v/>
      </c>
      <c r="D245" s="32" t="str">
        <f t="shared" ca="1" si="53"/>
        <v/>
      </c>
      <c r="E245" s="4" t="str">
        <f t="shared" ca="1" si="59"/>
        <v/>
      </c>
      <c r="F245" s="31" t="str">
        <f t="shared" ca="1" si="60"/>
        <v/>
      </c>
      <c r="G245" s="32" t="str">
        <f t="shared" ca="1" si="54"/>
        <v/>
      </c>
      <c r="H245" s="4" t="str">
        <f t="shared" ca="1" si="61"/>
        <v/>
      </c>
      <c r="I245" s="31" t="str">
        <f t="shared" ca="1" si="62"/>
        <v/>
      </c>
      <c r="J245" s="32" t="str">
        <f t="shared" ca="1" si="55"/>
        <v/>
      </c>
      <c r="K245" s="95" t="str">
        <f t="shared" ca="1" si="63"/>
        <v/>
      </c>
      <c r="S245" s="172" t="str">
        <f t="shared" si="51"/>
        <v/>
      </c>
      <c r="U245" s="172" t="str">
        <f t="shared" si="52"/>
        <v/>
      </c>
    </row>
    <row r="246" spans="1:21">
      <c r="A246" s="173" t="str">
        <f t="shared" ca="1" si="56"/>
        <v/>
      </c>
      <c r="B246" s="1" t="str">
        <f t="shared" ca="1" si="57"/>
        <v/>
      </c>
      <c r="C246" s="31" t="str">
        <f t="shared" ca="1" si="58"/>
        <v/>
      </c>
      <c r="D246" s="32" t="str">
        <f t="shared" ca="1" si="53"/>
        <v/>
      </c>
      <c r="E246" s="4" t="str">
        <f t="shared" ca="1" si="59"/>
        <v/>
      </c>
      <c r="F246" s="31" t="str">
        <f t="shared" ca="1" si="60"/>
        <v/>
      </c>
      <c r="G246" s="32" t="str">
        <f t="shared" ca="1" si="54"/>
        <v/>
      </c>
      <c r="H246" s="4" t="str">
        <f t="shared" ca="1" si="61"/>
        <v/>
      </c>
      <c r="I246" s="31" t="str">
        <f t="shared" ca="1" si="62"/>
        <v/>
      </c>
      <c r="J246" s="32" t="str">
        <f t="shared" ca="1" si="55"/>
        <v/>
      </c>
      <c r="K246" s="95" t="str">
        <f t="shared" ca="1" si="63"/>
        <v/>
      </c>
      <c r="S246" s="172" t="str">
        <f t="shared" si="51"/>
        <v/>
      </c>
      <c r="U246" s="172" t="str">
        <f t="shared" si="52"/>
        <v/>
      </c>
    </row>
    <row r="247" spans="1:21">
      <c r="A247" s="173" t="str">
        <f t="shared" ca="1" si="56"/>
        <v/>
      </c>
      <c r="B247" s="1" t="str">
        <f t="shared" ca="1" si="57"/>
        <v/>
      </c>
      <c r="C247" s="31" t="str">
        <f t="shared" ca="1" si="58"/>
        <v/>
      </c>
      <c r="D247" s="32" t="str">
        <f t="shared" ca="1" si="53"/>
        <v/>
      </c>
      <c r="E247" s="4" t="str">
        <f t="shared" ca="1" si="59"/>
        <v/>
      </c>
      <c r="F247" s="31" t="str">
        <f t="shared" ca="1" si="60"/>
        <v/>
      </c>
      <c r="G247" s="32" t="str">
        <f t="shared" ca="1" si="54"/>
        <v/>
      </c>
      <c r="H247" s="4" t="str">
        <f t="shared" ca="1" si="61"/>
        <v/>
      </c>
      <c r="I247" s="31" t="str">
        <f t="shared" ca="1" si="62"/>
        <v/>
      </c>
      <c r="J247" s="32" t="str">
        <f t="shared" ca="1" si="55"/>
        <v/>
      </c>
      <c r="K247" s="95" t="str">
        <f t="shared" ca="1" si="63"/>
        <v/>
      </c>
      <c r="S247" s="172" t="str">
        <f t="shared" si="51"/>
        <v/>
      </c>
      <c r="U247" s="172" t="str">
        <f t="shared" si="52"/>
        <v/>
      </c>
    </row>
    <row r="248" spans="1:21">
      <c r="A248" s="173" t="str">
        <f t="shared" ca="1" si="56"/>
        <v/>
      </c>
      <c r="B248" s="1" t="str">
        <f t="shared" ca="1" si="57"/>
        <v/>
      </c>
      <c r="C248" s="31" t="str">
        <f t="shared" ca="1" si="58"/>
        <v/>
      </c>
      <c r="D248" s="32" t="str">
        <f t="shared" ca="1" si="53"/>
        <v/>
      </c>
      <c r="E248" s="4" t="str">
        <f t="shared" ca="1" si="59"/>
        <v/>
      </c>
      <c r="F248" s="31" t="str">
        <f t="shared" ca="1" si="60"/>
        <v/>
      </c>
      <c r="G248" s="32" t="str">
        <f t="shared" ca="1" si="54"/>
        <v/>
      </c>
      <c r="H248" s="4" t="str">
        <f t="shared" ca="1" si="61"/>
        <v/>
      </c>
      <c r="I248" s="31" t="str">
        <f t="shared" ca="1" si="62"/>
        <v/>
      </c>
      <c r="J248" s="32" t="str">
        <f t="shared" ca="1" si="55"/>
        <v/>
      </c>
      <c r="K248" s="95" t="str">
        <f t="shared" ca="1" si="63"/>
        <v/>
      </c>
      <c r="S248" s="172" t="str">
        <f t="shared" si="51"/>
        <v/>
      </c>
      <c r="U248" s="172" t="str">
        <f t="shared" si="52"/>
        <v/>
      </c>
    </row>
    <row r="249" spans="1:21">
      <c r="A249" s="173" t="str">
        <f t="shared" ca="1" si="56"/>
        <v/>
      </c>
      <c r="B249" s="1" t="str">
        <f t="shared" ca="1" si="57"/>
        <v/>
      </c>
      <c r="C249" s="31" t="str">
        <f t="shared" ca="1" si="58"/>
        <v/>
      </c>
      <c r="D249" s="32" t="str">
        <f t="shared" ca="1" si="53"/>
        <v/>
      </c>
      <c r="E249" s="4" t="str">
        <f t="shared" ca="1" si="59"/>
        <v/>
      </c>
      <c r="F249" s="31" t="str">
        <f t="shared" ca="1" si="60"/>
        <v/>
      </c>
      <c r="G249" s="32" t="str">
        <f t="shared" ca="1" si="54"/>
        <v/>
      </c>
      <c r="H249" s="4" t="str">
        <f t="shared" ca="1" si="61"/>
        <v/>
      </c>
      <c r="I249" s="31" t="str">
        <f t="shared" ca="1" si="62"/>
        <v/>
      </c>
      <c r="J249" s="32" t="str">
        <f t="shared" ca="1" si="55"/>
        <v/>
      </c>
      <c r="K249" s="95" t="str">
        <f t="shared" ca="1" si="63"/>
        <v/>
      </c>
      <c r="S249" s="172" t="str">
        <f t="shared" si="51"/>
        <v/>
      </c>
      <c r="U249" s="172" t="str">
        <f t="shared" si="52"/>
        <v/>
      </c>
    </row>
    <row r="250" spans="1:21">
      <c r="A250" s="173" t="str">
        <f t="shared" ca="1" si="56"/>
        <v/>
      </c>
      <c r="B250" s="1" t="str">
        <f t="shared" ca="1" si="57"/>
        <v/>
      </c>
      <c r="C250" s="31" t="str">
        <f t="shared" ca="1" si="58"/>
        <v/>
      </c>
      <c r="D250" s="32" t="str">
        <f t="shared" ca="1" si="53"/>
        <v/>
      </c>
      <c r="E250" s="4" t="str">
        <f t="shared" ca="1" si="59"/>
        <v/>
      </c>
      <c r="F250" s="31" t="str">
        <f t="shared" ca="1" si="60"/>
        <v/>
      </c>
      <c r="G250" s="32" t="str">
        <f t="shared" ca="1" si="54"/>
        <v/>
      </c>
      <c r="H250" s="4" t="str">
        <f t="shared" ca="1" si="61"/>
        <v/>
      </c>
      <c r="I250" s="31" t="str">
        <f t="shared" ca="1" si="62"/>
        <v/>
      </c>
      <c r="J250" s="32" t="str">
        <f t="shared" ca="1" si="55"/>
        <v/>
      </c>
      <c r="K250" s="95" t="str">
        <f t="shared" ca="1" si="63"/>
        <v/>
      </c>
      <c r="S250" s="172" t="str">
        <f t="shared" si="51"/>
        <v/>
      </c>
      <c r="U250" s="172" t="str">
        <f t="shared" si="52"/>
        <v/>
      </c>
    </row>
    <row r="251" spans="1:21">
      <c r="A251" s="173" t="str">
        <f t="shared" ca="1" si="56"/>
        <v/>
      </c>
      <c r="B251" s="1" t="str">
        <f t="shared" ca="1" si="57"/>
        <v/>
      </c>
      <c r="C251" s="31" t="str">
        <f t="shared" ca="1" si="58"/>
        <v/>
      </c>
      <c r="D251" s="32" t="str">
        <f t="shared" ca="1" si="53"/>
        <v/>
      </c>
      <c r="E251" s="4" t="str">
        <f t="shared" ca="1" si="59"/>
        <v/>
      </c>
      <c r="F251" s="31" t="str">
        <f t="shared" ca="1" si="60"/>
        <v/>
      </c>
      <c r="G251" s="32" t="str">
        <f t="shared" ca="1" si="54"/>
        <v/>
      </c>
      <c r="H251" s="4" t="str">
        <f t="shared" ca="1" si="61"/>
        <v/>
      </c>
      <c r="I251" s="31" t="str">
        <f t="shared" ca="1" si="62"/>
        <v/>
      </c>
      <c r="J251" s="32" t="str">
        <f t="shared" ca="1" si="55"/>
        <v/>
      </c>
      <c r="K251" s="95" t="str">
        <f t="shared" ca="1" si="63"/>
        <v/>
      </c>
      <c r="S251" s="172" t="str">
        <f t="shared" si="51"/>
        <v/>
      </c>
      <c r="U251" s="172" t="str">
        <f t="shared" si="52"/>
        <v/>
      </c>
    </row>
    <row r="252" spans="1:21">
      <c r="A252" s="173" t="str">
        <f t="shared" ca="1" si="56"/>
        <v/>
      </c>
      <c r="B252" s="1" t="str">
        <f t="shared" ca="1" si="57"/>
        <v/>
      </c>
      <c r="C252" s="31" t="str">
        <f t="shared" ca="1" si="58"/>
        <v/>
      </c>
      <c r="D252" s="32" t="str">
        <f t="shared" ca="1" si="53"/>
        <v/>
      </c>
      <c r="E252" s="4" t="str">
        <f t="shared" ca="1" si="59"/>
        <v/>
      </c>
      <c r="F252" s="31" t="str">
        <f t="shared" ca="1" si="60"/>
        <v/>
      </c>
      <c r="G252" s="32" t="str">
        <f t="shared" ca="1" si="54"/>
        <v/>
      </c>
      <c r="H252" s="4" t="str">
        <f t="shared" ca="1" si="61"/>
        <v/>
      </c>
      <c r="I252" s="31" t="str">
        <f t="shared" ca="1" si="62"/>
        <v/>
      </c>
      <c r="J252" s="32" t="str">
        <f t="shared" ca="1" si="55"/>
        <v/>
      </c>
      <c r="K252" s="95" t="str">
        <f t="shared" ca="1" si="63"/>
        <v/>
      </c>
      <c r="S252" s="172" t="str">
        <f t="shared" si="51"/>
        <v/>
      </c>
      <c r="U252" s="172" t="str">
        <f t="shared" si="52"/>
        <v/>
      </c>
    </row>
    <row r="253" spans="1:21">
      <c r="A253" s="173" t="str">
        <f t="shared" ca="1" si="56"/>
        <v/>
      </c>
      <c r="B253" s="1" t="str">
        <f t="shared" ca="1" si="57"/>
        <v/>
      </c>
      <c r="C253" s="31" t="str">
        <f t="shared" ca="1" si="58"/>
        <v/>
      </c>
      <c r="D253" s="32" t="str">
        <f t="shared" ca="1" si="53"/>
        <v/>
      </c>
      <c r="E253" s="4" t="str">
        <f t="shared" ca="1" si="59"/>
        <v/>
      </c>
      <c r="F253" s="31" t="str">
        <f t="shared" ca="1" si="60"/>
        <v/>
      </c>
      <c r="G253" s="32" t="str">
        <f t="shared" ca="1" si="54"/>
        <v/>
      </c>
      <c r="H253" s="4" t="str">
        <f t="shared" ca="1" si="61"/>
        <v/>
      </c>
      <c r="I253" s="31" t="str">
        <f t="shared" ca="1" si="62"/>
        <v/>
      </c>
      <c r="J253" s="32" t="str">
        <f t="shared" ca="1" si="55"/>
        <v/>
      </c>
      <c r="K253" s="95" t="str">
        <f t="shared" ca="1" si="63"/>
        <v/>
      </c>
      <c r="S253" s="172" t="str">
        <f t="shared" si="51"/>
        <v/>
      </c>
      <c r="U253" s="172" t="str">
        <f t="shared" si="52"/>
        <v/>
      </c>
    </row>
    <row r="254" spans="1:21">
      <c r="A254" s="173" t="str">
        <f t="shared" ca="1" si="56"/>
        <v/>
      </c>
      <c r="B254" s="1" t="str">
        <f t="shared" ca="1" si="57"/>
        <v/>
      </c>
      <c r="C254" s="31" t="str">
        <f t="shared" ca="1" si="58"/>
        <v/>
      </c>
      <c r="D254" s="32" t="str">
        <f t="shared" ca="1" si="53"/>
        <v/>
      </c>
      <c r="E254" s="4" t="str">
        <f t="shared" ca="1" si="59"/>
        <v/>
      </c>
      <c r="F254" s="31" t="str">
        <f t="shared" ca="1" si="60"/>
        <v/>
      </c>
      <c r="G254" s="32" t="str">
        <f t="shared" ca="1" si="54"/>
        <v/>
      </c>
      <c r="H254" s="4" t="str">
        <f t="shared" ca="1" si="61"/>
        <v/>
      </c>
      <c r="I254" s="31" t="str">
        <f t="shared" ca="1" si="62"/>
        <v/>
      </c>
      <c r="J254" s="32" t="str">
        <f t="shared" ca="1" si="55"/>
        <v/>
      </c>
      <c r="K254" s="95" t="str">
        <f t="shared" ca="1" si="63"/>
        <v/>
      </c>
      <c r="S254" s="172" t="str">
        <f t="shared" si="51"/>
        <v/>
      </c>
      <c r="U254" s="172" t="str">
        <f t="shared" si="52"/>
        <v/>
      </c>
    </row>
    <row r="255" spans="1:21">
      <c r="A255" s="173" t="str">
        <f t="shared" ca="1" si="56"/>
        <v/>
      </c>
      <c r="B255" s="1" t="str">
        <f t="shared" ca="1" si="57"/>
        <v/>
      </c>
      <c r="C255" s="31" t="str">
        <f t="shared" ca="1" si="58"/>
        <v/>
      </c>
      <c r="D255" s="32" t="str">
        <f t="shared" ca="1" si="53"/>
        <v/>
      </c>
      <c r="E255" s="4" t="str">
        <f t="shared" ca="1" si="59"/>
        <v/>
      </c>
      <c r="F255" s="31" t="str">
        <f t="shared" ca="1" si="60"/>
        <v/>
      </c>
      <c r="G255" s="32" t="str">
        <f t="shared" ca="1" si="54"/>
        <v/>
      </c>
      <c r="H255" s="4" t="str">
        <f t="shared" ca="1" si="61"/>
        <v/>
      </c>
      <c r="I255" s="31" t="str">
        <f t="shared" ca="1" si="62"/>
        <v/>
      </c>
      <c r="J255" s="32" t="str">
        <f t="shared" ca="1" si="55"/>
        <v/>
      </c>
      <c r="K255" s="95" t="str">
        <f t="shared" ca="1" si="63"/>
        <v/>
      </c>
      <c r="S255" s="172" t="str">
        <f t="shared" si="51"/>
        <v/>
      </c>
      <c r="U255" s="172" t="str">
        <f t="shared" si="52"/>
        <v/>
      </c>
    </row>
    <row r="256" spans="1:21">
      <c r="A256" s="173" t="str">
        <f t="shared" ca="1" si="56"/>
        <v/>
      </c>
      <c r="B256" s="1" t="str">
        <f t="shared" ca="1" si="57"/>
        <v/>
      </c>
      <c r="C256" s="31" t="str">
        <f t="shared" ca="1" si="58"/>
        <v/>
      </c>
      <c r="D256" s="32" t="str">
        <f t="shared" ca="1" si="53"/>
        <v/>
      </c>
      <c r="E256" s="4" t="str">
        <f t="shared" ca="1" si="59"/>
        <v/>
      </c>
      <c r="F256" s="31" t="str">
        <f t="shared" ca="1" si="60"/>
        <v/>
      </c>
      <c r="G256" s="32" t="str">
        <f t="shared" ca="1" si="54"/>
        <v/>
      </c>
      <c r="H256" s="4" t="str">
        <f t="shared" ca="1" si="61"/>
        <v/>
      </c>
      <c r="I256" s="31" t="str">
        <f t="shared" ca="1" si="62"/>
        <v/>
      </c>
      <c r="J256" s="32" t="str">
        <f t="shared" ca="1" si="55"/>
        <v/>
      </c>
      <c r="K256" s="95" t="str">
        <f t="shared" ca="1" si="63"/>
        <v/>
      </c>
      <c r="S256" s="172" t="str">
        <f t="shared" si="51"/>
        <v/>
      </c>
      <c r="U256" s="172" t="str">
        <f t="shared" si="52"/>
        <v/>
      </c>
    </row>
    <row r="257" spans="1:21">
      <c r="A257" s="173" t="str">
        <f t="shared" ca="1" si="56"/>
        <v/>
      </c>
      <c r="B257" s="1" t="str">
        <f t="shared" ca="1" si="57"/>
        <v/>
      </c>
      <c r="C257" s="31" t="str">
        <f t="shared" ca="1" si="58"/>
        <v/>
      </c>
      <c r="D257" s="32" t="str">
        <f t="shared" ca="1" si="53"/>
        <v/>
      </c>
      <c r="E257" s="4" t="str">
        <f t="shared" ca="1" si="59"/>
        <v/>
      </c>
      <c r="F257" s="31" t="str">
        <f t="shared" ca="1" si="60"/>
        <v/>
      </c>
      <c r="G257" s="32" t="str">
        <f t="shared" ca="1" si="54"/>
        <v/>
      </c>
      <c r="H257" s="4" t="str">
        <f t="shared" ca="1" si="61"/>
        <v/>
      </c>
      <c r="I257" s="31" t="str">
        <f t="shared" ca="1" si="62"/>
        <v/>
      </c>
      <c r="J257" s="32" t="str">
        <f t="shared" ca="1" si="55"/>
        <v/>
      </c>
      <c r="K257" s="95" t="str">
        <f t="shared" ca="1" si="63"/>
        <v/>
      </c>
      <c r="S257" s="172" t="str">
        <f t="shared" si="51"/>
        <v/>
      </c>
      <c r="U257" s="172" t="str">
        <f t="shared" si="52"/>
        <v/>
      </c>
    </row>
    <row r="258" spans="1:21">
      <c r="A258" s="173" t="str">
        <f t="shared" ca="1" si="56"/>
        <v/>
      </c>
      <c r="B258" s="1" t="str">
        <f t="shared" ca="1" si="57"/>
        <v/>
      </c>
      <c r="C258" s="31" t="str">
        <f t="shared" ca="1" si="58"/>
        <v/>
      </c>
      <c r="D258" s="32" t="str">
        <f t="shared" ca="1" si="53"/>
        <v/>
      </c>
      <c r="E258" s="4" t="str">
        <f t="shared" ca="1" si="59"/>
        <v/>
      </c>
      <c r="F258" s="31" t="str">
        <f t="shared" ca="1" si="60"/>
        <v/>
      </c>
      <c r="G258" s="32" t="str">
        <f t="shared" ca="1" si="54"/>
        <v/>
      </c>
      <c r="H258" s="4" t="str">
        <f t="shared" ca="1" si="61"/>
        <v/>
      </c>
      <c r="I258" s="31" t="str">
        <f t="shared" ca="1" si="62"/>
        <v/>
      </c>
      <c r="J258" s="32" t="str">
        <f t="shared" ca="1" si="55"/>
        <v/>
      </c>
      <c r="K258" s="95" t="str">
        <f t="shared" ca="1" si="63"/>
        <v/>
      </c>
      <c r="S258" s="172" t="str">
        <f t="shared" si="51"/>
        <v/>
      </c>
      <c r="U258" s="172" t="str">
        <f t="shared" si="52"/>
        <v/>
      </c>
    </row>
    <row r="259" spans="1:21">
      <c r="A259" s="173" t="str">
        <f t="shared" ca="1" si="56"/>
        <v/>
      </c>
      <c r="B259" s="1" t="str">
        <f t="shared" ca="1" si="57"/>
        <v/>
      </c>
      <c r="C259" s="31" t="str">
        <f t="shared" ca="1" si="58"/>
        <v/>
      </c>
      <c r="D259" s="32" t="str">
        <f t="shared" ca="1" si="53"/>
        <v/>
      </c>
      <c r="E259" s="4" t="str">
        <f t="shared" ca="1" si="59"/>
        <v/>
      </c>
      <c r="F259" s="31" t="str">
        <f t="shared" ca="1" si="60"/>
        <v/>
      </c>
      <c r="G259" s="32" t="str">
        <f t="shared" ca="1" si="54"/>
        <v/>
      </c>
      <c r="H259" s="4" t="str">
        <f t="shared" ca="1" si="61"/>
        <v/>
      </c>
      <c r="I259" s="31" t="str">
        <f t="shared" ca="1" si="62"/>
        <v/>
      </c>
      <c r="J259" s="32" t="str">
        <f t="shared" ca="1" si="55"/>
        <v/>
      </c>
      <c r="K259" s="95" t="str">
        <f t="shared" ca="1" si="63"/>
        <v/>
      </c>
      <c r="S259" s="172" t="str">
        <f t="shared" si="51"/>
        <v/>
      </c>
      <c r="U259" s="172" t="str">
        <f t="shared" si="52"/>
        <v/>
      </c>
    </row>
    <row r="260" spans="1:21">
      <c r="A260" s="173" t="str">
        <f t="shared" ca="1" si="56"/>
        <v/>
      </c>
      <c r="B260" s="1" t="str">
        <f t="shared" ca="1" si="57"/>
        <v/>
      </c>
      <c r="C260" s="31" t="str">
        <f t="shared" ca="1" si="58"/>
        <v/>
      </c>
      <c r="D260" s="32" t="str">
        <f t="shared" ca="1" si="53"/>
        <v/>
      </c>
      <c r="E260" s="4" t="str">
        <f t="shared" ca="1" si="59"/>
        <v/>
      </c>
      <c r="F260" s="31" t="str">
        <f t="shared" ca="1" si="60"/>
        <v/>
      </c>
      <c r="G260" s="32" t="str">
        <f t="shared" ca="1" si="54"/>
        <v/>
      </c>
      <c r="H260" s="4" t="str">
        <f t="shared" ca="1" si="61"/>
        <v/>
      </c>
      <c r="I260" s="31" t="str">
        <f t="shared" ca="1" si="62"/>
        <v/>
      </c>
      <c r="J260" s="32" t="str">
        <f t="shared" ca="1" si="55"/>
        <v/>
      </c>
      <c r="K260" s="95" t="str">
        <f t="shared" ca="1" si="63"/>
        <v/>
      </c>
      <c r="S260" s="172" t="str">
        <f t="shared" ref="S260:S323" si="64">IF(COUNTIF(O:O,M260)*COUNTIF(Q:Q,M260),M260,"")</f>
        <v/>
      </c>
      <c r="U260" s="172" t="str">
        <f t="shared" ref="U260:U323" si="65">IF(T260&gt;$A$14,T260,"")</f>
        <v/>
      </c>
    </row>
    <row r="261" spans="1:21">
      <c r="A261" s="173" t="str">
        <f t="shared" ca="1" si="56"/>
        <v/>
      </c>
      <c r="B261" s="1" t="str">
        <f t="shared" ca="1" si="57"/>
        <v/>
      </c>
      <c r="C261" s="31" t="str">
        <f t="shared" ca="1" si="58"/>
        <v/>
      </c>
      <c r="D261" s="32" t="str">
        <f t="shared" ca="1" si="53"/>
        <v/>
      </c>
      <c r="E261" s="4" t="str">
        <f t="shared" ca="1" si="59"/>
        <v/>
      </c>
      <c r="F261" s="31" t="str">
        <f t="shared" ca="1" si="60"/>
        <v/>
      </c>
      <c r="G261" s="32" t="str">
        <f t="shared" ca="1" si="54"/>
        <v/>
      </c>
      <c r="H261" s="4" t="str">
        <f t="shared" ca="1" si="61"/>
        <v/>
      </c>
      <c r="I261" s="31" t="str">
        <f t="shared" ca="1" si="62"/>
        <v/>
      </c>
      <c r="J261" s="32" t="str">
        <f t="shared" ca="1" si="55"/>
        <v/>
      </c>
      <c r="K261" s="95" t="str">
        <f t="shared" ca="1" si="63"/>
        <v/>
      </c>
      <c r="S261" s="172" t="str">
        <f t="shared" si="64"/>
        <v/>
      </c>
      <c r="U261" s="172" t="str">
        <f t="shared" si="65"/>
        <v/>
      </c>
    </row>
    <row r="262" spans="1:21">
      <c r="A262" s="173" t="str">
        <f t="shared" ca="1" si="56"/>
        <v/>
      </c>
      <c r="B262" s="1" t="str">
        <f t="shared" ca="1" si="57"/>
        <v/>
      </c>
      <c r="C262" s="31" t="str">
        <f t="shared" ca="1" si="58"/>
        <v/>
      </c>
      <c r="D262" s="32" t="str">
        <f t="shared" ca="1" si="53"/>
        <v/>
      </c>
      <c r="E262" s="4" t="str">
        <f t="shared" ca="1" si="59"/>
        <v/>
      </c>
      <c r="F262" s="31" t="str">
        <f t="shared" ca="1" si="60"/>
        <v/>
      </c>
      <c r="G262" s="32" t="str">
        <f t="shared" ca="1" si="54"/>
        <v/>
      </c>
      <c r="H262" s="4" t="str">
        <f t="shared" ca="1" si="61"/>
        <v/>
      </c>
      <c r="I262" s="31" t="str">
        <f t="shared" ca="1" si="62"/>
        <v/>
      </c>
      <c r="J262" s="32" t="str">
        <f t="shared" ca="1" si="55"/>
        <v/>
      </c>
      <c r="K262" s="95" t="str">
        <f t="shared" ca="1" si="63"/>
        <v/>
      </c>
      <c r="S262" s="172" t="str">
        <f t="shared" si="64"/>
        <v/>
      </c>
      <c r="U262" s="172" t="str">
        <f t="shared" si="65"/>
        <v/>
      </c>
    </row>
    <row r="263" spans="1:21">
      <c r="A263" s="173" t="str">
        <f t="shared" ca="1" si="56"/>
        <v/>
      </c>
      <c r="B263" s="1" t="str">
        <f t="shared" ca="1" si="57"/>
        <v/>
      </c>
      <c r="C263" s="31" t="str">
        <f t="shared" ca="1" si="58"/>
        <v/>
      </c>
      <c r="D263" s="32" t="str">
        <f t="shared" ca="1" si="53"/>
        <v/>
      </c>
      <c r="E263" s="4" t="str">
        <f t="shared" ca="1" si="59"/>
        <v/>
      </c>
      <c r="F263" s="31" t="str">
        <f t="shared" ca="1" si="60"/>
        <v/>
      </c>
      <c r="G263" s="32" t="str">
        <f t="shared" ca="1" si="54"/>
        <v/>
      </c>
      <c r="H263" s="4" t="str">
        <f t="shared" ca="1" si="61"/>
        <v/>
      </c>
      <c r="I263" s="31" t="str">
        <f t="shared" ca="1" si="62"/>
        <v/>
      </c>
      <c r="J263" s="32" t="str">
        <f t="shared" ca="1" si="55"/>
        <v/>
      </c>
      <c r="K263" s="95" t="str">
        <f t="shared" ca="1" si="63"/>
        <v/>
      </c>
      <c r="S263" s="172" t="str">
        <f t="shared" si="64"/>
        <v/>
      </c>
      <c r="U263" s="172" t="str">
        <f t="shared" si="65"/>
        <v/>
      </c>
    </row>
    <row r="264" spans="1:21">
      <c r="A264" s="173" t="str">
        <f t="shared" ca="1" si="56"/>
        <v/>
      </c>
      <c r="B264" s="1" t="str">
        <f t="shared" ca="1" si="57"/>
        <v/>
      </c>
      <c r="C264" s="31" t="str">
        <f t="shared" ca="1" si="58"/>
        <v/>
      </c>
      <c r="D264" s="32" t="str">
        <f t="shared" ca="1" si="53"/>
        <v/>
      </c>
      <c r="E264" s="4" t="str">
        <f t="shared" ca="1" si="59"/>
        <v/>
      </c>
      <c r="F264" s="31" t="str">
        <f t="shared" ca="1" si="60"/>
        <v/>
      </c>
      <c r="G264" s="32" t="str">
        <f t="shared" ca="1" si="54"/>
        <v/>
      </c>
      <c r="H264" s="4" t="str">
        <f t="shared" ca="1" si="61"/>
        <v/>
      </c>
      <c r="I264" s="31" t="str">
        <f t="shared" ca="1" si="62"/>
        <v/>
      </c>
      <c r="J264" s="32" t="str">
        <f t="shared" ca="1" si="55"/>
        <v/>
      </c>
      <c r="K264" s="95" t="str">
        <f t="shared" ca="1" si="63"/>
        <v/>
      </c>
      <c r="S264" s="172" t="str">
        <f t="shared" si="64"/>
        <v/>
      </c>
      <c r="U264" s="172" t="str">
        <f t="shared" si="65"/>
        <v/>
      </c>
    </row>
    <row r="265" spans="1:21">
      <c r="A265" s="173" t="str">
        <f t="shared" ca="1" si="56"/>
        <v/>
      </c>
      <c r="B265" s="1" t="str">
        <f t="shared" ca="1" si="57"/>
        <v/>
      </c>
      <c r="C265" s="31" t="str">
        <f t="shared" ca="1" si="58"/>
        <v/>
      </c>
      <c r="D265" s="32" t="str">
        <f t="shared" ca="1" si="53"/>
        <v/>
      </c>
      <c r="E265" s="4" t="str">
        <f t="shared" ca="1" si="59"/>
        <v/>
      </c>
      <c r="F265" s="31" t="str">
        <f t="shared" ca="1" si="60"/>
        <v/>
      </c>
      <c r="G265" s="32" t="str">
        <f t="shared" ca="1" si="54"/>
        <v/>
      </c>
      <c r="H265" s="4" t="str">
        <f t="shared" ca="1" si="61"/>
        <v/>
      </c>
      <c r="I265" s="31" t="str">
        <f t="shared" ca="1" si="62"/>
        <v/>
      </c>
      <c r="J265" s="32" t="str">
        <f t="shared" ca="1" si="55"/>
        <v/>
      </c>
      <c r="K265" s="95" t="str">
        <f t="shared" ca="1" si="63"/>
        <v/>
      </c>
      <c r="S265" s="172" t="str">
        <f t="shared" si="64"/>
        <v/>
      </c>
      <c r="U265" s="172" t="str">
        <f t="shared" si="65"/>
        <v/>
      </c>
    </row>
    <row r="266" spans="1:21">
      <c r="A266" s="173" t="str">
        <f t="shared" ca="1" si="56"/>
        <v/>
      </c>
      <c r="B266" s="1" t="str">
        <f t="shared" ca="1" si="57"/>
        <v/>
      </c>
      <c r="C266" s="31" t="str">
        <f t="shared" ca="1" si="58"/>
        <v/>
      </c>
      <c r="D266" s="32" t="str">
        <f t="shared" ca="1" si="53"/>
        <v/>
      </c>
      <c r="E266" s="4" t="str">
        <f t="shared" ca="1" si="59"/>
        <v/>
      </c>
      <c r="F266" s="31" t="str">
        <f t="shared" ca="1" si="60"/>
        <v/>
      </c>
      <c r="G266" s="32" t="str">
        <f t="shared" ca="1" si="54"/>
        <v/>
      </c>
      <c r="H266" s="4" t="str">
        <f t="shared" ca="1" si="61"/>
        <v/>
      </c>
      <c r="I266" s="31" t="str">
        <f t="shared" ca="1" si="62"/>
        <v/>
      </c>
      <c r="J266" s="32" t="str">
        <f t="shared" ca="1" si="55"/>
        <v/>
      </c>
      <c r="K266" s="95" t="str">
        <f t="shared" ca="1" si="63"/>
        <v/>
      </c>
      <c r="S266" s="172" t="str">
        <f t="shared" si="64"/>
        <v/>
      </c>
      <c r="U266" s="172" t="str">
        <f t="shared" si="65"/>
        <v/>
      </c>
    </row>
    <row r="267" spans="1:21">
      <c r="A267" s="173" t="str">
        <f t="shared" ca="1" si="56"/>
        <v/>
      </c>
      <c r="B267" s="1" t="str">
        <f t="shared" ca="1" si="57"/>
        <v/>
      </c>
      <c r="C267" s="31" t="str">
        <f t="shared" ca="1" si="58"/>
        <v/>
      </c>
      <c r="D267" s="32" t="str">
        <f t="shared" ca="1" si="53"/>
        <v/>
      </c>
      <c r="E267" s="4" t="str">
        <f t="shared" ca="1" si="59"/>
        <v/>
      </c>
      <c r="F267" s="31" t="str">
        <f t="shared" ca="1" si="60"/>
        <v/>
      </c>
      <c r="G267" s="32" t="str">
        <f t="shared" ca="1" si="54"/>
        <v/>
      </c>
      <c r="H267" s="4" t="str">
        <f t="shared" ca="1" si="61"/>
        <v/>
      </c>
      <c r="I267" s="31" t="str">
        <f t="shared" ca="1" si="62"/>
        <v/>
      </c>
      <c r="J267" s="32" t="str">
        <f t="shared" ca="1" si="55"/>
        <v/>
      </c>
      <c r="K267" s="95" t="str">
        <f t="shared" ca="1" si="63"/>
        <v/>
      </c>
      <c r="S267" s="172" t="str">
        <f t="shared" si="64"/>
        <v/>
      </c>
      <c r="U267" s="172" t="str">
        <f t="shared" si="65"/>
        <v/>
      </c>
    </row>
    <row r="268" spans="1:21">
      <c r="A268" s="173" t="str">
        <f t="shared" ca="1" si="56"/>
        <v/>
      </c>
      <c r="B268" s="1" t="str">
        <f t="shared" ca="1" si="57"/>
        <v/>
      </c>
      <c r="C268" s="31" t="str">
        <f t="shared" ca="1" si="58"/>
        <v/>
      </c>
      <c r="D268" s="32" t="str">
        <f t="shared" ca="1" si="53"/>
        <v/>
      </c>
      <c r="E268" s="4" t="str">
        <f t="shared" ca="1" si="59"/>
        <v/>
      </c>
      <c r="F268" s="31" t="str">
        <f t="shared" ca="1" si="60"/>
        <v/>
      </c>
      <c r="G268" s="32" t="str">
        <f t="shared" ca="1" si="54"/>
        <v/>
      </c>
      <c r="H268" s="4" t="str">
        <f t="shared" ca="1" si="61"/>
        <v/>
      </c>
      <c r="I268" s="31" t="str">
        <f t="shared" ca="1" si="62"/>
        <v/>
      </c>
      <c r="J268" s="32" t="str">
        <f t="shared" ca="1" si="55"/>
        <v/>
      </c>
      <c r="K268" s="95" t="str">
        <f t="shared" ca="1" si="63"/>
        <v/>
      </c>
      <c r="S268" s="172" t="str">
        <f t="shared" si="64"/>
        <v/>
      </c>
      <c r="U268" s="172" t="str">
        <f t="shared" si="65"/>
        <v/>
      </c>
    </row>
    <row r="269" spans="1:21">
      <c r="A269" s="173" t="str">
        <f t="shared" ca="1" si="56"/>
        <v/>
      </c>
      <c r="B269" s="1" t="str">
        <f t="shared" ca="1" si="57"/>
        <v/>
      </c>
      <c r="C269" s="31" t="str">
        <f t="shared" ca="1" si="58"/>
        <v/>
      </c>
      <c r="D269" s="32" t="str">
        <f t="shared" ca="1" si="53"/>
        <v/>
      </c>
      <c r="E269" s="4" t="str">
        <f t="shared" ca="1" si="59"/>
        <v/>
      </c>
      <c r="F269" s="31" t="str">
        <f t="shared" ca="1" si="60"/>
        <v/>
      </c>
      <c r="G269" s="32" t="str">
        <f t="shared" ca="1" si="54"/>
        <v/>
      </c>
      <c r="H269" s="4" t="str">
        <f t="shared" ca="1" si="61"/>
        <v/>
      </c>
      <c r="I269" s="31" t="str">
        <f t="shared" ca="1" si="62"/>
        <v/>
      </c>
      <c r="J269" s="32" t="str">
        <f t="shared" ca="1" si="55"/>
        <v/>
      </c>
      <c r="K269" s="95" t="str">
        <f t="shared" ca="1" si="63"/>
        <v/>
      </c>
      <c r="S269" s="172" t="str">
        <f t="shared" si="64"/>
        <v/>
      </c>
      <c r="U269" s="172" t="str">
        <f t="shared" si="65"/>
        <v/>
      </c>
    </row>
    <row r="270" spans="1:21">
      <c r="A270" s="173" t="str">
        <f t="shared" ca="1" si="56"/>
        <v/>
      </c>
      <c r="B270" s="1" t="str">
        <f t="shared" ca="1" si="57"/>
        <v/>
      </c>
      <c r="C270" s="31" t="str">
        <f t="shared" ca="1" si="58"/>
        <v/>
      </c>
      <c r="D270" s="32" t="str">
        <f t="shared" ca="1" si="53"/>
        <v/>
      </c>
      <c r="E270" s="4" t="str">
        <f t="shared" ca="1" si="59"/>
        <v/>
      </c>
      <c r="F270" s="31" t="str">
        <f t="shared" ca="1" si="60"/>
        <v/>
      </c>
      <c r="G270" s="32" t="str">
        <f t="shared" ca="1" si="54"/>
        <v/>
      </c>
      <c r="H270" s="4" t="str">
        <f t="shared" ca="1" si="61"/>
        <v/>
      </c>
      <c r="I270" s="31" t="str">
        <f t="shared" ca="1" si="62"/>
        <v/>
      </c>
      <c r="J270" s="32" t="str">
        <f t="shared" ca="1" si="55"/>
        <v/>
      </c>
      <c r="K270" s="95" t="str">
        <f t="shared" ca="1" si="63"/>
        <v/>
      </c>
      <c r="S270" s="172" t="str">
        <f t="shared" si="64"/>
        <v/>
      </c>
      <c r="U270" s="172" t="str">
        <f t="shared" si="65"/>
        <v/>
      </c>
    </row>
    <row r="271" spans="1:21">
      <c r="A271" s="173" t="str">
        <f t="shared" ca="1" si="56"/>
        <v/>
      </c>
      <c r="B271" s="1" t="str">
        <f t="shared" ca="1" si="57"/>
        <v/>
      </c>
      <c r="C271" s="31" t="str">
        <f t="shared" ca="1" si="58"/>
        <v/>
      </c>
      <c r="D271" s="32" t="str">
        <f t="shared" ca="1" si="53"/>
        <v/>
      </c>
      <c r="E271" s="4" t="str">
        <f t="shared" ca="1" si="59"/>
        <v/>
      </c>
      <c r="F271" s="31" t="str">
        <f t="shared" ca="1" si="60"/>
        <v/>
      </c>
      <c r="G271" s="32" t="str">
        <f t="shared" ca="1" si="54"/>
        <v/>
      </c>
      <c r="H271" s="4" t="str">
        <f t="shared" ca="1" si="61"/>
        <v/>
      </c>
      <c r="I271" s="31" t="str">
        <f t="shared" ca="1" si="62"/>
        <v/>
      </c>
      <c r="J271" s="32" t="str">
        <f t="shared" ca="1" si="55"/>
        <v/>
      </c>
      <c r="K271" s="95" t="str">
        <f t="shared" ca="1" si="63"/>
        <v/>
      </c>
      <c r="S271" s="172" t="str">
        <f t="shared" si="64"/>
        <v/>
      </c>
      <c r="U271" s="172" t="str">
        <f t="shared" si="65"/>
        <v/>
      </c>
    </row>
    <row r="272" spans="1:21">
      <c r="A272" s="173" t="str">
        <f t="shared" ca="1" si="56"/>
        <v/>
      </c>
      <c r="B272" s="1" t="str">
        <f t="shared" ca="1" si="57"/>
        <v/>
      </c>
      <c r="C272" s="31" t="str">
        <f t="shared" ca="1" si="58"/>
        <v/>
      </c>
      <c r="D272" s="32" t="str">
        <f t="shared" ref="D272:D335" ca="1" si="66">IF(ISERROR(B272-2),"",$B$6*ROUNDUP(A272-$A$14,0)/360*$B$5)</f>
        <v/>
      </c>
      <c r="E272" s="4" t="str">
        <f t="shared" ca="1" si="59"/>
        <v/>
      </c>
      <c r="F272" s="31" t="str">
        <f t="shared" ca="1" si="60"/>
        <v/>
      </c>
      <c r="G272" s="32" t="str">
        <f t="shared" ref="G272:G335" ca="1" si="67">IF(ISERROR(B272-2),"",$C$6*ROUNDUP(A272-$A$14,0)/360*$C$5)</f>
        <v/>
      </c>
      <c r="H272" s="4" t="str">
        <f t="shared" ca="1" si="61"/>
        <v/>
      </c>
      <c r="I272" s="31" t="str">
        <f t="shared" ca="1" si="62"/>
        <v/>
      </c>
      <c r="J272" s="32" t="str">
        <f t="shared" ref="J272:J335" ca="1" si="68">IF(ISERROR(B272-2),"",$D$6*ROUNDUP(A272-$A$14,0)/360*$D$5)</f>
        <v/>
      </c>
      <c r="K272" s="95" t="str">
        <f t="shared" ca="1" si="63"/>
        <v/>
      </c>
      <c r="S272" s="172" t="str">
        <f t="shared" si="64"/>
        <v/>
      </c>
      <c r="U272" s="172" t="str">
        <f t="shared" si="65"/>
        <v/>
      </c>
    </row>
    <row r="273" spans="1:21">
      <c r="A273" s="173" t="str">
        <f t="shared" ca="1" si="56"/>
        <v/>
      </c>
      <c r="B273" s="1" t="str">
        <f t="shared" ca="1" si="57"/>
        <v/>
      </c>
      <c r="C273" s="31" t="str">
        <f t="shared" ca="1" si="58"/>
        <v/>
      </c>
      <c r="D273" s="32" t="str">
        <f t="shared" ca="1" si="66"/>
        <v/>
      </c>
      <c r="E273" s="4" t="str">
        <f t="shared" ca="1" si="59"/>
        <v/>
      </c>
      <c r="F273" s="31" t="str">
        <f t="shared" ca="1" si="60"/>
        <v/>
      </c>
      <c r="G273" s="32" t="str">
        <f t="shared" ca="1" si="67"/>
        <v/>
      </c>
      <c r="H273" s="4" t="str">
        <f t="shared" ca="1" si="61"/>
        <v/>
      </c>
      <c r="I273" s="31" t="str">
        <f t="shared" ca="1" si="62"/>
        <v/>
      </c>
      <c r="J273" s="32" t="str">
        <f t="shared" ca="1" si="68"/>
        <v/>
      </c>
      <c r="K273" s="95" t="str">
        <f t="shared" ca="1" si="63"/>
        <v/>
      </c>
      <c r="S273" s="172" t="str">
        <f t="shared" si="64"/>
        <v/>
      </c>
      <c r="U273" s="172" t="str">
        <f t="shared" si="65"/>
        <v/>
      </c>
    </row>
    <row r="274" spans="1:21">
      <c r="A274" s="173" t="str">
        <f t="shared" ca="1" si="56"/>
        <v/>
      </c>
      <c r="B274" s="1" t="str">
        <f t="shared" ca="1" si="57"/>
        <v/>
      </c>
      <c r="C274" s="31" t="str">
        <f t="shared" ca="1" si="58"/>
        <v/>
      </c>
      <c r="D274" s="32" t="str">
        <f t="shared" ca="1" si="66"/>
        <v/>
      </c>
      <c r="E274" s="4" t="str">
        <f t="shared" ca="1" si="59"/>
        <v/>
      </c>
      <c r="F274" s="31" t="str">
        <f t="shared" ca="1" si="60"/>
        <v/>
      </c>
      <c r="G274" s="32" t="str">
        <f t="shared" ca="1" si="67"/>
        <v/>
      </c>
      <c r="H274" s="4" t="str">
        <f t="shared" ca="1" si="61"/>
        <v/>
      </c>
      <c r="I274" s="31" t="str">
        <f t="shared" ca="1" si="62"/>
        <v/>
      </c>
      <c r="J274" s="32" t="str">
        <f t="shared" ca="1" si="68"/>
        <v/>
      </c>
      <c r="K274" s="95" t="str">
        <f t="shared" ca="1" si="63"/>
        <v/>
      </c>
      <c r="S274" s="172" t="str">
        <f t="shared" si="64"/>
        <v/>
      </c>
      <c r="U274" s="172" t="str">
        <f t="shared" si="65"/>
        <v/>
      </c>
    </row>
    <row r="275" spans="1:21">
      <c r="A275" s="173" t="str">
        <f t="shared" ca="1" si="56"/>
        <v/>
      </c>
      <c r="B275" s="1" t="str">
        <f t="shared" ca="1" si="57"/>
        <v/>
      </c>
      <c r="C275" s="31" t="str">
        <f t="shared" ca="1" si="58"/>
        <v/>
      </c>
      <c r="D275" s="32" t="str">
        <f t="shared" ca="1" si="66"/>
        <v/>
      </c>
      <c r="E275" s="4" t="str">
        <f t="shared" ca="1" si="59"/>
        <v/>
      </c>
      <c r="F275" s="31" t="str">
        <f t="shared" ca="1" si="60"/>
        <v/>
      </c>
      <c r="G275" s="32" t="str">
        <f t="shared" ca="1" si="67"/>
        <v/>
      </c>
      <c r="H275" s="4" t="str">
        <f t="shared" ca="1" si="61"/>
        <v/>
      </c>
      <c r="I275" s="31" t="str">
        <f t="shared" ca="1" si="62"/>
        <v/>
      </c>
      <c r="J275" s="32" t="str">
        <f t="shared" ca="1" si="68"/>
        <v/>
      </c>
      <c r="K275" s="95" t="str">
        <f t="shared" ca="1" si="63"/>
        <v/>
      </c>
      <c r="S275" s="172" t="str">
        <f t="shared" si="64"/>
        <v/>
      </c>
      <c r="U275" s="172" t="str">
        <f t="shared" si="65"/>
        <v/>
      </c>
    </row>
    <row r="276" spans="1:21">
      <c r="A276" s="173" t="str">
        <f t="shared" ca="1" si="56"/>
        <v/>
      </c>
      <c r="B276" s="1" t="str">
        <f t="shared" ca="1" si="57"/>
        <v/>
      </c>
      <c r="C276" s="31" t="str">
        <f t="shared" ca="1" si="58"/>
        <v/>
      </c>
      <c r="D276" s="32" t="str">
        <f t="shared" ca="1" si="66"/>
        <v/>
      </c>
      <c r="E276" s="4" t="str">
        <f t="shared" ca="1" si="59"/>
        <v/>
      </c>
      <c r="F276" s="31" t="str">
        <f t="shared" ca="1" si="60"/>
        <v/>
      </c>
      <c r="G276" s="32" t="str">
        <f t="shared" ca="1" si="67"/>
        <v/>
      </c>
      <c r="H276" s="4" t="str">
        <f t="shared" ca="1" si="61"/>
        <v/>
      </c>
      <c r="I276" s="31" t="str">
        <f t="shared" ca="1" si="62"/>
        <v/>
      </c>
      <c r="J276" s="32" t="str">
        <f t="shared" ca="1" si="68"/>
        <v/>
      </c>
      <c r="K276" s="95" t="str">
        <f t="shared" ca="1" si="63"/>
        <v/>
      </c>
      <c r="S276" s="172" t="str">
        <f t="shared" si="64"/>
        <v/>
      </c>
      <c r="U276" s="172" t="str">
        <f t="shared" si="65"/>
        <v/>
      </c>
    </row>
    <row r="277" spans="1:21">
      <c r="A277" s="173" t="str">
        <f t="shared" ca="1" si="56"/>
        <v/>
      </c>
      <c r="B277" s="1" t="str">
        <f t="shared" ca="1" si="57"/>
        <v/>
      </c>
      <c r="C277" s="31" t="str">
        <f t="shared" ca="1" si="58"/>
        <v/>
      </c>
      <c r="D277" s="32" t="str">
        <f t="shared" ca="1" si="66"/>
        <v/>
      </c>
      <c r="E277" s="4" t="str">
        <f t="shared" ca="1" si="59"/>
        <v/>
      </c>
      <c r="F277" s="31" t="str">
        <f t="shared" ca="1" si="60"/>
        <v/>
      </c>
      <c r="G277" s="32" t="str">
        <f t="shared" ca="1" si="67"/>
        <v/>
      </c>
      <c r="H277" s="4" t="str">
        <f t="shared" ca="1" si="61"/>
        <v/>
      </c>
      <c r="I277" s="31" t="str">
        <f t="shared" ca="1" si="62"/>
        <v/>
      </c>
      <c r="J277" s="32" t="str">
        <f t="shared" ca="1" si="68"/>
        <v/>
      </c>
      <c r="K277" s="95" t="str">
        <f t="shared" ca="1" si="63"/>
        <v/>
      </c>
      <c r="S277" s="172" t="str">
        <f t="shared" si="64"/>
        <v/>
      </c>
      <c r="U277" s="172" t="str">
        <f t="shared" si="65"/>
        <v/>
      </c>
    </row>
    <row r="278" spans="1:21">
      <c r="A278" s="173" t="str">
        <f t="shared" ca="1" si="56"/>
        <v/>
      </c>
      <c r="B278" s="1" t="str">
        <f t="shared" ca="1" si="57"/>
        <v/>
      </c>
      <c r="C278" s="31" t="str">
        <f t="shared" ca="1" si="58"/>
        <v/>
      </c>
      <c r="D278" s="32" t="str">
        <f t="shared" ca="1" si="66"/>
        <v/>
      </c>
      <c r="E278" s="4" t="str">
        <f t="shared" ca="1" si="59"/>
        <v/>
      </c>
      <c r="F278" s="31" t="str">
        <f t="shared" ca="1" si="60"/>
        <v/>
      </c>
      <c r="G278" s="32" t="str">
        <f t="shared" ca="1" si="67"/>
        <v/>
      </c>
      <c r="H278" s="4" t="str">
        <f t="shared" ca="1" si="61"/>
        <v/>
      </c>
      <c r="I278" s="31" t="str">
        <f t="shared" ca="1" si="62"/>
        <v/>
      </c>
      <c r="J278" s="32" t="str">
        <f t="shared" ca="1" si="68"/>
        <v/>
      </c>
      <c r="K278" s="95" t="str">
        <f t="shared" ca="1" si="63"/>
        <v/>
      </c>
      <c r="S278" s="172" t="str">
        <f t="shared" si="64"/>
        <v/>
      </c>
      <c r="U278" s="172" t="str">
        <f t="shared" si="65"/>
        <v/>
      </c>
    </row>
    <row r="279" spans="1:21">
      <c r="A279" s="173" t="str">
        <f t="shared" ca="1" si="56"/>
        <v/>
      </c>
      <c r="B279" s="1" t="str">
        <f t="shared" ca="1" si="57"/>
        <v/>
      </c>
      <c r="C279" s="31" t="str">
        <f t="shared" ca="1" si="58"/>
        <v/>
      </c>
      <c r="D279" s="32" t="str">
        <f t="shared" ca="1" si="66"/>
        <v/>
      </c>
      <c r="E279" s="4" t="str">
        <f t="shared" ca="1" si="59"/>
        <v/>
      </c>
      <c r="F279" s="31" t="str">
        <f t="shared" ca="1" si="60"/>
        <v/>
      </c>
      <c r="G279" s="32" t="str">
        <f t="shared" ca="1" si="67"/>
        <v/>
      </c>
      <c r="H279" s="4" t="str">
        <f t="shared" ca="1" si="61"/>
        <v/>
      </c>
      <c r="I279" s="31" t="str">
        <f t="shared" ca="1" si="62"/>
        <v/>
      </c>
      <c r="J279" s="32" t="str">
        <f t="shared" ca="1" si="68"/>
        <v/>
      </c>
      <c r="K279" s="95" t="str">
        <f t="shared" ca="1" si="63"/>
        <v/>
      </c>
      <c r="S279" s="172" t="str">
        <f t="shared" si="64"/>
        <v/>
      </c>
      <c r="U279" s="172" t="str">
        <f t="shared" si="65"/>
        <v/>
      </c>
    </row>
    <row r="280" spans="1:21">
      <c r="A280" s="173" t="str">
        <f t="shared" ca="1" si="56"/>
        <v/>
      </c>
      <c r="B280" s="1" t="str">
        <f t="shared" ca="1" si="57"/>
        <v/>
      </c>
      <c r="C280" s="31" t="str">
        <f t="shared" ca="1" si="58"/>
        <v/>
      </c>
      <c r="D280" s="32" t="str">
        <f t="shared" ca="1" si="66"/>
        <v/>
      </c>
      <c r="E280" s="4" t="str">
        <f t="shared" ca="1" si="59"/>
        <v/>
      </c>
      <c r="F280" s="31" t="str">
        <f t="shared" ca="1" si="60"/>
        <v/>
      </c>
      <c r="G280" s="32" t="str">
        <f t="shared" ca="1" si="67"/>
        <v/>
      </c>
      <c r="H280" s="4" t="str">
        <f t="shared" ca="1" si="61"/>
        <v/>
      </c>
      <c r="I280" s="31" t="str">
        <f t="shared" ca="1" si="62"/>
        <v/>
      </c>
      <c r="J280" s="32" t="str">
        <f t="shared" ca="1" si="68"/>
        <v/>
      </c>
      <c r="K280" s="95" t="str">
        <f t="shared" ca="1" si="63"/>
        <v/>
      </c>
      <c r="S280" s="172" t="str">
        <f t="shared" si="64"/>
        <v/>
      </c>
      <c r="U280" s="172" t="str">
        <f t="shared" si="65"/>
        <v/>
      </c>
    </row>
    <row r="281" spans="1:21">
      <c r="A281" s="173" t="str">
        <f t="shared" ca="1" si="56"/>
        <v/>
      </c>
      <c r="B281" s="1" t="str">
        <f t="shared" ca="1" si="57"/>
        <v/>
      </c>
      <c r="C281" s="31" t="str">
        <f t="shared" ca="1" si="58"/>
        <v/>
      </c>
      <c r="D281" s="32" t="str">
        <f t="shared" ca="1" si="66"/>
        <v/>
      </c>
      <c r="E281" s="4" t="str">
        <f t="shared" ca="1" si="59"/>
        <v/>
      </c>
      <c r="F281" s="31" t="str">
        <f t="shared" ca="1" si="60"/>
        <v/>
      </c>
      <c r="G281" s="32" t="str">
        <f t="shared" ca="1" si="67"/>
        <v/>
      </c>
      <c r="H281" s="4" t="str">
        <f t="shared" ca="1" si="61"/>
        <v/>
      </c>
      <c r="I281" s="31" t="str">
        <f t="shared" ca="1" si="62"/>
        <v/>
      </c>
      <c r="J281" s="32" t="str">
        <f t="shared" ca="1" si="68"/>
        <v/>
      </c>
      <c r="K281" s="95" t="str">
        <f t="shared" ca="1" si="63"/>
        <v/>
      </c>
      <c r="S281" s="172" t="str">
        <f t="shared" si="64"/>
        <v/>
      </c>
      <c r="U281" s="172" t="str">
        <f t="shared" si="65"/>
        <v/>
      </c>
    </row>
    <row r="282" spans="1:21">
      <c r="A282" s="173" t="str">
        <f t="shared" ca="1" si="56"/>
        <v/>
      </c>
      <c r="B282" s="1" t="str">
        <f t="shared" ca="1" si="57"/>
        <v/>
      </c>
      <c r="C282" s="31" t="str">
        <f t="shared" ca="1" si="58"/>
        <v/>
      </c>
      <c r="D282" s="32" t="str">
        <f t="shared" ca="1" si="66"/>
        <v/>
      </c>
      <c r="E282" s="4" t="str">
        <f t="shared" ca="1" si="59"/>
        <v/>
      </c>
      <c r="F282" s="31" t="str">
        <f t="shared" ca="1" si="60"/>
        <v/>
      </c>
      <c r="G282" s="32" t="str">
        <f t="shared" ca="1" si="67"/>
        <v/>
      </c>
      <c r="H282" s="4" t="str">
        <f t="shared" ca="1" si="61"/>
        <v/>
      </c>
      <c r="I282" s="31" t="str">
        <f t="shared" ca="1" si="62"/>
        <v/>
      </c>
      <c r="J282" s="32" t="str">
        <f t="shared" ca="1" si="68"/>
        <v/>
      </c>
      <c r="K282" s="95" t="str">
        <f t="shared" ca="1" si="63"/>
        <v/>
      </c>
      <c r="S282" s="172" t="str">
        <f t="shared" si="64"/>
        <v/>
      </c>
      <c r="U282" s="172" t="str">
        <f t="shared" si="65"/>
        <v/>
      </c>
    </row>
    <row r="283" spans="1:21">
      <c r="A283" s="173" t="str">
        <f t="shared" ca="1" si="56"/>
        <v/>
      </c>
      <c r="B283" s="1" t="str">
        <f t="shared" ca="1" si="57"/>
        <v/>
      </c>
      <c r="C283" s="31" t="str">
        <f t="shared" ca="1" si="58"/>
        <v/>
      </c>
      <c r="D283" s="32" t="str">
        <f t="shared" ca="1" si="66"/>
        <v/>
      </c>
      <c r="E283" s="4" t="str">
        <f t="shared" ca="1" si="59"/>
        <v/>
      </c>
      <c r="F283" s="31" t="str">
        <f t="shared" ca="1" si="60"/>
        <v/>
      </c>
      <c r="G283" s="32" t="str">
        <f t="shared" ca="1" si="67"/>
        <v/>
      </c>
      <c r="H283" s="4" t="str">
        <f t="shared" ca="1" si="61"/>
        <v/>
      </c>
      <c r="I283" s="31" t="str">
        <f t="shared" ca="1" si="62"/>
        <v/>
      </c>
      <c r="J283" s="32" t="str">
        <f t="shared" ca="1" si="68"/>
        <v/>
      </c>
      <c r="K283" s="95" t="str">
        <f t="shared" ca="1" si="63"/>
        <v/>
      </c>
      <c r="S283" s="172" t="str">
        <f t="shared" si="64"/>
        <v/>
      </c>
      <c r="U283" s="172" t="str">
        <f t="shared" si="65"/>
        <v/>
      </c>
    </row>
    <row r="284" spans="1:21">
      <c r="A284" s="173" t="str">
        <f t="shared" ca="1" si="56"/>
        <v/>
      </c>
      <c r="B284" s="1" t="str">
        <f t="shared" ca="1" si="57"/>
        <v/>
      </c>
      <c r="C284" s="31" t="str">
        <f t="shared" ca="1" si="58"/>
        <v/>
      </c>
      <c r="D284" s="32" t="str">
        <f t="shared" ca="1" si="66"/>
        <v/>
      </c>
      <c r="E284" s="4" t="str">
        <f t="shared" ca="1" si="59"/>
        <v/>
      </c>
      <c r="F284" s="31" t="str">
        <f t="shared" ca="1" si="60"/>
        <v/>
      </c>
      <c r="G284" s="32" t="str">
        <f t="shared" ca="1" si="67"/>
        <v/>
      </c>
      <c r="H284" s="4" t="str">
        <f t="shared" ca="1" si="61"/>
        <v/>
      </c>
      <c r="I284" s="31" t="str">
        <f t="shared" ca="1" si="62"/>
        <v/>
      </c>
      <c r="J284" s="32" t="str">
        <f t="shared" ca="1" si="68"/>
        <v/>
      </c>
      <c r="K284" s="95" t="str">
        <f t="shared" ca="1" si="63"/>
        <v/>
      </c>
      <c r="S284" s="172" t="str">
        <f t="shared" si="64"/>
        <v/>
      </c>
      <c r="U284" s="172" t="str">
        <f t="shared" si="65"/>
        <v/>
      </c>
    </row>
    <row r="285" spans="1:21">
      <c r="A285" s="173" t="str">
        <f t="shared" ca="1" si="56"/>
        <v/>
      </c>
      <c r="B285" s="1" t="str">
        <f t="shared" ca="1" si="57"/>
        <v/>
      </c>
      <c r="C285" s="31" t="str">
        <f t="shared" ca="1" si="58"/>
        <v/>
      </c>
      <c r="D285" s="32" t="str">
        <f t="shared" ca="1" si="66"/>
        <v/>
      </c>
      <c r="E285" s="4" t="str">
        <f t="shared" ca="1" si="59"/>
        <v/>
      </c>
      <c r="F285" s="31" t="str">
        <f t="shared" ca="1" si="60"/>
        <v/>
      </c>
      <c r="G285" s="32" t="str">
        <f t="shared" ca="1" si="67"/>
        <v/>
      </c>
      <c r="H285" s="4" t="str">
        <f t="shared" ca="1" si="61"/>
        <v/>
      </c>
      <c r="I285" s="31" t="str">
        <f t="shared" ca="1" si="62"/>
        <v/>
      </c>
      <c r="J285" s="32" t="str">
        <f t="shared" ca="1" si="68"/>
        <v/>
      </c>
      <c r="K285" s="95" t="str">
        <f t="shared" ca="1" si="63"/>
        <v/>
      </c>
      <c r="S285" s="172" t="str">
        <f t="shared" si="64"/>
        <v/>
      </c>
      <c r="U285" s="172" t="str">
        <f t="shared" si="65"/>
        <v/>
      </c>
    </row>
    <row r="286" spans="1:21">
      <c r="A286" s="173" t="str">
        <f t="shared" ca="1" si="56"/>
        <v/>
      </c>
      <c r="B286" s="1" t="str">
        <f t="shared" ca="1" si="57"/>
        <v/>
      </c>
      <c r="C286" s="31" t="str">
        <f t="shared" ca="1" si="58"/>
        <v/>
      </c>
      <c r="D286" s="32" t="str">
        <f t="shared" ca="1" si="66"/>
        <v/>
      </c>
      <c r="E286" s="4" t="str">
        <f t="shared" ca="1" si="59"/>
        <v/>
      </c>
      <c r="F286" s="31" t="str">
        <f t="shared" ca="1" si="60"/>
        <v/>
      </c>
      <c r="G286" s="32" t="str">
        <f t="shared" ca="1" si="67"/>
        <v/>
      </c>
      <c r="H286" s="4" t="str">
        <f t="shared" ca="1" si="61"/>
        <v/>
      </c>
      <c r="I286" s="31" t="str">
        <f t="shared" ca="1" si="62"/>
        <v/>
      </c>
      <c r="J286" s="32" t="str">
        <f t="shared" ca="1" si="68"/>
        <v/>
      </c>
      <c r="K286" s="95" t="str">
        <f t="shared" ca="1" si="63"/>
        <v/>
      </c>
      <c r="S286" s="172" t="str">
        <f t="shared" si="64"/>
        <v/>
      </c>
      <c r="U286" s="172" t="str">
        <f t="shared" si="65"/>
        <v/>
      </c>
    </row>
    <row r="287" spans="1:21">
      <c r="A287" s="173" t="str">
        <f t="shared" ca="1" si="56"/>
        <v/>
      </c>
      <c r="B287" s="1" t="str">
        <f t="shared" ca="1" si="57"/>
        <v/>
      </c>
      <c r="C287" s="31" t="str">
        <f t="shared" ca="1" si="58"/>
        <v/>
      </c>
      <c r="D287" s="32" t="str">
        <f t="shared" ca="1" si="66"/>
        <v/>
      </c>
      <c r="E287" s="4" t="str">
        <f t="shared" ca="1" si="59"/>
        <v/>
      </c>
      <c r="F287" s="31" t="str">
        <f t="shared" ca="1" si="60"/>
        <v/>
      </c>
      <c r="G287" s="32" t="str">
        <f t="shared" ca="1" si="67"/>
        <v/>
      </c>
      <c r="H287" s="4" t="str">
        <f t="shared" ca="1" si="61"/>
        <v/>
      </c>
      <c r="I287" s="31" t="str">
        <f t="shared" ca="1" si="62"/>
        <v/>
      </c>
      <c r="J287" s="32" t="str">
        <f t="shared" ca="1" si="68"/>
        <v/>
      </c>
      <c r="K287" s="95" t="str">
        <f t="shared" ca="1" si="63"/>
        <v/>
      </c>
      <c r="S287" s="172" t="str">
        <f t="shared" si="64"/>
        <v/>
      </c>
      <c r="U287" s="172" t="str">
        <f t="shared" si="65"/>
        <v/>
      </c>
    </row>
    <row r="288" spans="1:21">
      <c r="A288" s="173" t="str">
        <f t="shared" ca="1" si="56"/>
        <v/>
      </c>
      <c r="B288" s="1" t="str">
        <f t="shared" ca="1" si="57"/>
        <v/>
      </c>
      <c r="C288" s="31" t="str">
        <f t="shared" ca="1" si="58"/>
        <v/>
      </c>
      <c r="D288" s="32" t="str">
        <f t="shared" ca="1" si="66"/>
        <v/>
      </c>
      <c r="E288" s="4" t="str">
        <f t="shared" ca="1" si="59"/>
        <v/>
      </c>
      <c r="F288" s="31" t="str">
        <f t="shared" ca="1" si="60"/>
        <v/>
      </c>
      <c r="G288" s="32" t="str">
        <f t="shared" ca="1" si="67"/>
        <v/>
      </c>
      <c r="H288" s="4" t="str">
        <f t="shared" ca="1" si="61"/>
        <v/>
      </c>
      <c r="I288" s="31" t="str">
        <f t="shared" ca="1" si="62"/>
        <v/>
      </c>
      <c r="J288" s="32" t="str">
        <f t="shared" ca="1" si="68"/>
        <v/>
      </c>
      <c r="K288" s="95" t="str">
        <f t="shared" ca="1" si="63"/>
        <v/>
      </c>
      <c r="S288" s="172" t="str">
        <f t="shared" si="64"/>
        <v/>
      </c>
      <c r="U288" s="172" t="str">
        <f t="shared" si="65"/>
        <v/>
      </c>
    </row>
    <row r="289" spans="1:21">
      <c r="A289" s="173" t="str">
        <f t="shared" ca="1" si="56"/>
        <v/>
      </c>
      <c r="B289" s="1" t="str">
        <f t="shared" ca="1" si="57"/>
        <v/>
      </c>
      <c r="C289" s="31" t="str">
        <f t="shared" ca="1" si="58"/>
        <v/>
      </c>
      <c r="D289" s="32" t="str">
        <f t="shared" ca="1" si="66"/>
        <v/>
      </c>
      <c r="E289" s="4" t="str">
        <f t="shared" ca="1" si="59"/>
        <v/>
      </c>
      <c r="F289" s="31" t="str">
        <f t="shared" ca="1" si="60"/>
        <v/>
      </c>
      <c r="G289" s="32" t="str">
        <f t="shared" ca="1" si="67"/>
        <v/>
      </c>
      <c r="H289" s="4" t="str">
        <f t="shared" ca="1" si="61"/>
        <v/>
      </c>
      <c r="I289" s="31" t="str">
        <f t="shared" ca="1" si="62"/>
        <v/>
      </c>
      <c r="J289" s="32" t="str">
        <f t="shared" ca="1" si="68"/>
        <v/>
      </c>
      <c r="K289" s="95" t="str">
        <f t="shared" ca="1" si="63"/>
        <v/>
      </c>
      <c r="S289" s="172" t="str">
        <f t="shared" si="64"/>
        <v/>
      </c>
      <c r="U289" s="172" t="str">
        <f t="shared" si="65"/>
        <v/>
      </c>
    </row>
    <row r="290" spans="1:21">
      <c r="A290" s="173" t="str">
        <f t="shared" ca="1" si="56"/>
        <v/>
      </c>
      <c r="B290" s="1" t="str">
        <f t="shared" ca="1" si="57"/>
        <v/>
      </c>
      <c r="C290" s="31" t="str">
        <f t="shared" ca="1" si="58"/>
        <v/>
      </c>
      <c r="D290" s="32" t="str">
        <f t="shared" ca="1" si="66"/>
        <v/>
      </c>
      <c r="E290" s="4" t="str">
        <f t="shared" ca="1" si="59"/>
        <v/>
      </c>
      <c r="F290" s="31" t="str">
        <f t="shared" ca="1" si="60"/>
        <v/>
      </c>
      <c r="G290" s="32" t="str">
        <f t="shared" ca="1" si="67"/>
        <v/>
      </c>
      <c r="H290" s="4" t="str">
        <f t="shared" ca="1" si="61"/>
        <v/>
      </c>
      <c r="I290" s="31" t="str">
        <f t="shared" ca="1" si="62"/>
        <v/>
      </c>
      <c r="J290" s="32" t="str">
        <f t="shared" ca="1" si="68"/>
        <v/>
      </c>
      <c r="K290" s="95" t="str">
        <f t="shared" ca="1" si="63"/>
        <v/>
      </c>
      <c r="S290" s="172" t="str">
        <f t="shared" si="64"/>
        <v/>
      </c>
      <c r="U290" s="172" t="str">
        <f t="shared" si="65"/>
        <v/>
      </c>
    </row>
    <row r="291" spans="1:21">
      <c r="A291" s="173" t="str">
        <f t="shared" ca="1" si="56"/>
        <v/>
      </c>
      <c r="B291" s="1" t="str">
        <f t="shared" ca="1" si="57"/>
        <v/>
      </c>
      <c r="C291" s="31" t="str">
        <f t="shared" ca="1" si="58"/>
        <v/>
      </c>
      <c r="D291" s="32" t="str">
        <f t="shared" ca="1" si="66"/>
        <v/>
      </c>
      <c r="E291" s="4" t="str">
        <f t="shared" ca="1" si="59"/>
        <v/>
      </c>
      <c r="F291" s="31" t="str">
        <f t="shared" ca="1" si="60"/>
        <v/>
      </c>
      <c r="G291" s="32" t="str">
        <f t="shared" ca="1" si="67"/>
        <v/>
      </c>
      <c r="H291" s="4" t="str">
        <f t="shared" ca="1" si="61"/>
        <v/>
      </c>
      <c r="I291" s="31" t="str">
        <f t="shared" ca="1" si="62"/>
        <v/>
      </c>
      <c r="J291" s="32" t="str">
        <f t="shared" ca="1" si="68"/>
        <v/>
      </c>
      <c r="K291" s="95" t="str">
        <f t="shared" ca="1" si="63"/>
        <v/>
      </c>
      <c r="S291" s="172" t="str">
        <f t="shared" si="64"/>
        <v/>
      </c>
      <c r="U291" s="172" t="str">
        <f t="shared" si="65"/>
        <v/>
      </c>
    </row>
    <row r="292" spans="1:21">
      <c r="A292" s="173" t="str">
        <f t="shared" ca="1" si="56"/>
        <v/>
      </c>
      <c r="B292" s="1" t="str">
        <f t="shared" ca="1" si="57"/>
        <v/>
      </c>
      <c r="C292" s="31" t="str">
        <f t="shared" ca="1" si="58"/>
        <v/>
      </c>
      <c r="D292" s="32" t="str">
        <f t="shared" ca="1" si="66"/>
        <v/>
      </c>
      <c r="E292" s="4" t="str">
        <f t="shared" ca="1" si="59"/>
        <v/>
      </c>
      <c r="F292" s="31" t="str">
        <f t="shared" ca="1" si="60"/>
        <v/>
      </c>
      <c r="G292" s="32" t="str">
        <f t="shared" ca="1" si="67"/>
        <v/>
      </c>
      <c r="H292" s="4" t="str">
        <f t="shared" ca="1" si="61"/>
        <v/>
      </c>
      <c r="I292" s="31" t="str">
        <f t="shared" ca="1" si="62"/>
        <v/>
      </c>
      <c r="J292" s="32" t="str">
        <f t="shared" ca="1" si="68"/>
        <v/>
      </c>
      <c r="K292" s="95" t="str">
        <f t="shared" ca="1" si="63"/>
        <v/>
      </c>
      <c r="S292" s="172" t="str">
        <f t="shared" si="64"/>
        <v/>
      </c>
      <c r="U292" s="172" t="str">
        <f t="shared" si="65"/>
        <v/>
      </c>
    </row>
    <row r="293" spans="1:21">
      <c r="A293" s="173" t="str">
        <f t="shared" ca="1" si="56"/>
        <v/>
      </c>
      <c r="B293" s="1" t="str">
        <f t="shared" ca="1" si="57"/>
        <v/>
      </c>
      <c r="C293" s="31" t="str">
        <f t="shared" ca="1" si="58"/>
        <v/>
      </c>
      <c r="D293" s="32" t="str">
        <f t="shared" ca="1" si="66"/>
        <v/>
      </c>
      <c r="E293" s="4" t="str">
        <f t="shared" ca="1" si="59"/>
        <v/>
      </c>
      <c r="F293" s="31" t="str">
        <f t="shared" ca="1" si="60"/>
        <v/>
      </c>
      <c r="G293" s="32" t="str">
        <f t="shared" ca="1" si="67"/>
        <v/>
      </c>
      <c r="H293" s="4" t="str">
        <f t="shared" ca="1" si="61"/>
        <v/>
      </c>
      <c r="I293" s="31" t="str">
        <f t="shared" ca="1" si="62"/>
        <v/>
      </c>
      <c r="J293" s="32" t="str">
        <f t="shared" ca="1" si="68"/>
        <v/>
      </c>
      <c r="K293" s="95" t="str">
        <f t="shared" ca="1" si="63"/>
        <v/>
      </c>
      <c r="S293" s="172" t="str">
        <f t="shared" si="64"/>
        <v/>
      </c>
      <c r="U293" s="172" t="str">
        <f t="shared" si="65"/>
        <v/>
      </c>
    </row>
    <row r="294" spans="1:21">
      <c r="A294" s="173" t="str">
        <f t="shared" ca="1" si="56"/>
        <v/>
      </c>
      <c r="B294" s="1" t="str">
        <f t="shared" ca="1" si="57"/>
        <v/>
      </c>
      <c r="C294" s="31" t="str">
        <f t="shared" ca="1" si="58"/>
        <v/>
      </c>
      <c r="D294" s="32" t="str">
        <f t="shared" ca="1" si="66"/>
        <v/>
      </c>
      <c r="E294" s="4" t="str">
        <f t="shared" ca="1" si="59"/>
        <v/>
      </c>
      <c r="F294" s="31" t="str">
        <f t="shared" ca="1" si="60"/>
        <v/>
      </c>
      <c r="G294" s="32" t="str">
        <f t="shared" ca="1" si="67"/>
        <v/>
      </c>
      <c r="H294" s="4" t="str">
        <f t="shared" ca="1" si="61"/>
        <v/>
      </c>
      <c r="I294" s="31" t="str">
        <f t="shared" ca="1" si="62"/>
        <v/>
      </c>
      <c r="J294" s="32" t="str">
        <f t="shared" ca="1" si="68"/>
        <v/>
      </c>
      <c r="K294" s="95" t="str">
        <f t="shared" ca="1" si="63"/>
        <v/>
      </c>
      <c r="S294" s="172" t="str">
        <f t="shared" si="64"/>
        <v/>
      </c>
      <c r="U294" s="172" t="str">
        <f t="shared" si="65"/>
        <v/>
      </c>
    </row>
    <row r="295" spans="1:21">
      <c r="A295" s="173" t="str">
        <f t="shared" ca="1" si="56"/>
        <v/>
      </c>
      <c r="B295" s="1" t="str">
        <f t="shared" ca="1" si="57"/>
        <v/>
      </c>
      <c r="C295" s="31" t="str">
        <f t="shared" ca="1" si="58"/>
        <v/>
      </c>
      <c r="D295" s="32" t="str">
        <f t="shared" ca="1" si="66"/>
        <v/>
      </c>
      <c r="E295" s="4" t="str">
        <f t="shared" ca="1" si="59"/>
        <v/>
      </c>
      <c r="F295" s="31" t="str">
        <f t="shared" ca="1" si="60"/>
        <v/>
      </c>
      <c r="G295" s="32" t="str">
        <f t="shared" ca="1" si="67"/>
        <v/>
      </c>
      <c r="H295" s="4" t="str">
        <f t="shared" ca="1" si="61"/>
        <v/>
      </c>
      <c r="I295" s="31" t="str">
        <f t="shared" ca="1" si="62"/>
        <v/>
      </c>
      <c r="J295" s="32" t="str">
        <f t="shared" ca="1" si="68"/>
        <v/>
      </c>
      <c r="K295" s="95" t="str">
        <f t="shared" ca="1" si="63"/>
        <v/>
      </c>
      <c r="S295" s="172" t="str">
        <f t="shared" si="64"/>
        <v/>
      </c>
      <c r="U295" s="172" t="str">
        <f t="shared" si="65"/>
        <v/>
      </c>
    </row>
    <row r="296" spans="1:21">
      <c r="A296" s="173" t="str">
        <f t="shared" ca="1" si="56"/>
        <v/>
      </c>
      <c r="B296" s="1" t="str">
        <f t="shared" ca="1" si="57"/>
        <v/>
      </c>
      <c r="C296" s="31" t="str">
        <f t="shared" ca="1" si="58"/>
        <v/>
      </c>
      <c r="D296" s="32" t="str">
        <f t="shared" ca="1" si="66"/>
        <v/>
      </c>
      <c r="E296" s="4" t="str">
        <f t="shared" ca="1" si="59"/>
        <v/>
      </c>
      <c r="F296" s="31" t="str">
        <f t="shared" ca="1" si="60"/>
        <v/>
      </c>
      <c r="G296" s="32" t="str">
        <f t="shared" ca="1" si="67"/>
        <v/>
      </c>
      <c r="H296" s="4" t="str">
        <f t="shared" ca="1" si="61"/>
        <v/>
      </c>
      <c r="I296" s="31" t="str">
        <f t="shared" ca="1" si="62"/>
        <v/>
      </c>
      <c r="J296" s="32" t="str">
        <f t="shared" ca="1" si="68"/>
        <v/>
      </c>
      <c r="K296" s="95" t="str">
        <f t="shared" ca="1" si="63"/>
        <v/>
      </c>
      <c r="S296" s="172" t="str">
        <f t="shared" si="64"/>
        <v/>
      </c>
      <c r="U296" s="172" t="str">
        <f t="shared" si="65"/>
        <v/>
      </c>
    </row>
    <row r="297" spans="1:21">
      <c r="A297" s="173" t="str">
        <f t="shared" ca="1" si="56"/>
        <v/>
      </c>
      <c r="B297" s="1" t="str">
        <f t="shared" ca="1" si="57"/>
        <v/>
      </c>
      <c r="C297" s="31" t="str">
        <f t="shared" ca="1" si="58"/>
        <v/>
      </c>
      <c r="D297" s="32" t="str">
        <f t="shared" ca="1" si="66"/>
        <v/>
      </c>
      <c r="E297" s="4" t="str">
        <f t="shared" ca="1" si="59"/>
        <v/>
      </c>
      <c r="F297" s="31" t="str">
        <f t="shared" ca="1" si="60"/>
        <v/>
      </c>
      <c r="G297" s="32" t="str">
        <f t="shared" ca="1" si="67"/>
        <v/>
      </c>
      <c r="H297" s="4" t="str">
        <f t="shared" ca="1" si="61"/>
        <v/>
      </c>
      <c r="I297" s="31" t="str">
        <f t="shared" ca="1" si="62"/>
        <v/>
      </c>
      <c r="J297" s="32" t="str">
        <f t="shared" ca="1" si="68"/>
        <v/>
      </c>
      <c r="K297" s="95" t="str">
        <f t="shared" ca="1" si="63"/>
        <v/>
      </c>
      <c r="S297" s="172" t="str">
        <f t="shared" si="64"/>
        <v/>
      </c>
      <c r="U297" s="172" t="str">
        <f t="shared" si="65"/>
        <v/>
      </c>
    </row>
    <row r="298" spans="1:21">
      <c r="A298" s="173" t="str">
        <f t="shared" ca="1" si="56"/>
        <v/>
      </c>
      <c r="B298" s="1" t="str">
        <f t="shared" ca="1" si="57"/>
        <v/>
      </c>
      <c r="C298" s="31" t="str">
        <f t="shared" ca="1" si="58"/>
        <v/>
      </c>
      <c r="D298" s="32" t="str">
        <f t="shared" ca="1" si="66"/>
        <v/>
      </c>
      <c r="E298" s="4" t="str">
        <f t="shared" ca="1" si="59"/>
        <v/>
      </c>
      <c r="F298" s="31" t="str">
        <f t="shared" ca="1" si="60"/>
        <v/>
      </c>
      <c r="G298" s="32" t="str">
        <f t="shared" ca="1" si="67"/>
        <v/>
      </c>
      <c r="H298" s="4" t="str">
        <f t="shared" ca="1" si="61"/>
        <v/>
      </c>
      <c r="I298" s="31" t="str">
        <f t="shared" ca="1" si="62"/>
        <v/>
      </c>
      <c r="J298" s="32" t="str">
        <f t="shared" ca="1" si="68"/>
        <v/>
      </c>
      <c r="K298" s="95" t="str">
        <f t="shared" ca="1" si="63"/>
        <v/>
      </c>
      <c r="S298" s="172" t="str">
        <f t="shared" si="64"/>
        <v/>
      </c>
      <c r="U298" s="172" t="str">
        <f t="shared" si="65"/>
        <v/>
      </c>
    </row>
    <row r="299" spans="1:21">
      <c r="A299" s="173" t="str">
        <f t="shared" ref="A299:A362" ca="1" si="69">IF(AND(ISBLANK(V288), A298 = $V$1),NOW(),IF(ISBLANK(V288),"",V288))</f>
        <v/>
      </c>
      <c r="B299" s="1" t="str">
        <f t="shared" ref="B299:B362" ca="1" si="70">IF(COUNTIF(O:O,A299)=1,VLOOKUP(A299,M:N,2), IF(COUNTIF(O:O,A299)=0,$B$10,""))</f>
        <v/>
      </c>
      <c r="C299" s="31" t="str">
        <f t="shared" ref="C299:C362" ca="1" si="71">IF(ISERROR(B299-2),"", -1*(B299-$B$14)*10^-4*$B$8*$B$5)</f>
        <v/>
      </c>
      <c r="D299" s="32" t="str">
        <f t="shared" ca="1" si="66"/>
        <v/>
      </c>
      <c r="E299" s="4" t="str">
        <f t="shared" ref="E299:E362" ca="1" si="72">IF(COUNTIF(O:O,A299)=1,VLOOKUP(A299,O:P,2), IF(COUNTIF(O:O,A299)=0,$C$10,""))</f>
        <v/>
      </c>
      <c r="F299" s="31" t="str">
        <f t="shared" ref="F299:F362" ca="1" si="73">IF(ISERROR(B299-2),"", -1*(E299-$E$14)*10^-4*$C$8*$C$5)</f>
        <v/>
      </c>
      <c r="G299" s="32" t="str">
        <f t="shared" ca="1" si="67"/>
        <v/>
      </c>
      <c r="H299" s="4" t="str">
        <f t="shared" ref="H299:H362" ca="1" si="74">IF(COUNTIF(O:O,A299)=1,VLOOKUP(A299,Q:R,2), IF(COUNTIF(O:O,A299)=0,$D$10,""))</f>
        <v/>
      </c>
      <c r="I299" s="31" t="str">
        <f t="shared" ref="I299:I362" ca="1" si="75">IF(ISERROR(B299-2),"", -1*(H299-$H$14)*10^-4*$D$8*$D$5)</f>
        <v/>
      </c>
      <c r="J299" s="32" t="str">
        <f t="shared" ca="1" si="68"/>
        <v/>
      </c>
      <c r="K299" s="95" t="str">
        <f t="shared" ref="K299:K362" ca="1" si="76">IF(ISERROR(B299-2),"",C299+D299+F299+G299-I299-J299)</f>
        <v/>
      </c>
      <c r="S299" s="172" t="str">
        <f t="shared" si="64"/>
        <v/>
      </c>
      <c r="U299" s="172" t="str">
        <f t="shared" si="65"/>
        <v/>
      </c>
    </row>
    <row r="300" spans="1:21">
      <c r="A300" s="173" t="str">
        <f t="shared" ca="1" si="69"/>
        <v/>
      </c>
      <c r="B300" s="1" t="str">
        <f t="shared" ca="1" si="70"/>
        <v/>
      </c>
      <c r="C300" s="31" t="str">
        <f t="shared" ca="1" si="71"/>
        <v/>
      </c>
      <c r="D300" s="32" t="str">
        <f t="shared" ca="1" si="66"/>
        <v/>
      </c>
      <c r="E300" s="4" t="str">
        <f t="shared" ca="1" si="72"/>
        <v/>
      </c>
      <c r="F300" s="31" t="str">
        <f t="shared" ca="1" si="73"/>
        <v/>
      </c>
      <c r="G300" s="32" t="str">
        <f t="shared" ca="1" si="67"/>
        <v/>
      </c>
      <c r="H300" s="4" t="str">
        <f t="shared" ca="1" si="74"/>
        <v/>
      </c>
      <c r="I300" s="31" t="str">
        <f t="shared" ca="1" si="75"/>
        <v/>
      </c>
      <c r="J300" s="32" t="str">
        <f t="shared" ca="1" si="68"/>
        <v/>
      </c>
      <c r="K300" s="95" t="str">
        <f t="shared" ca="1" si="76"/>
        <v/>
      </c>
      <c r="S300" s="172" t="str">
        <f t="shared" si="64"/>
        <v/>
      </c>
      <c r="U300" s="172" t="str">
        <f t="shared" si="65"/>
        <v/>
      </c>
    </row>
    <row r="301" spans="1:21">
      <c r="A301" s="173" t="str">
        <f t="shared" ca="1" si="69"/>
        <v/>
      </c>
      <c r="B301" s="1" t="str">
        <f t="shared" ca="1" si="70"/>
        <v/>
      </c>
      <c r="C301" s="31" t="str">
        <f t="shared" ca="1" si="71"/>
        <v/>
      </c>
      <c r="D301" s="32" t="str">
        <f t="shared" ca="1" si="66"/>
        <v/>
      </c>
      <c r="E301" s="4" t="str">
        <f t="shared" ca="1" si="72"/>
        <v/>
      </c>
      <c r="F301" s="31" t="str">
        <f t="shared" ca="1" si="73"/>
        <v/>
      </c>
      <c r="G301" s="32" t="str">
        <f t="shared" ca="1" si="67"/>
        <v/>
      </c>
      <c r="H301" s="4" t="str">
        <f t="shared" ca="1" si="74"/>
        <v/>
      </c>
      <c r="I301" s="31" t="str">
        <f t="shared" ca="1" si="75"/>
        <v/>
      </c>
      <c r="J301" s="32" t="str">
        <f t="shared" ca="1" si="68"/>
        <v/>
      </c>
      <c r="K301" s="95" t="str">
        <f t="shared" ca="1" si="76"/>
        <v/>
      </c>
      <c r="S301" s="172" t="str">
        <f t="shared" si="64"/>
        <v/>
      </c>
      <c r="U301" s="172" t="str">
        <f t="shared" si="65"/>
        <v/>
      </c>
    </row>
    <row r="302" spans="1:21">
      <c r="A302" s="173" t="str">
        <f t="shared" ca="1" si="69"/>
        <v/>
      </c>
      <c r="B302" s="1" t="str">
        <f t="shared" ca="1" si="70"/>
        <v/>
      </c>
      <c r="C302" s="31" t="str">
        <f t="shared" ca="1" si="71"/>
        <v/>
      </c>
      <c r="D302" s="32" t="str">
        <f t="shared" ca="1" si="66"/>
        <v/>
      </c>
      <c r="E302" s="4" t="str">
        <f t="shared" ca="1" si="72"/>
        <v/>
      </c>
      <c r="F302" s="31" t="str">
        <f t="shared" ca="1" si="73"/>
        <v/>
      </c>
      <c r="G302" s="32" t="str">
        <f t="shared" ca="1" si="67"/>
        <v/>
      </c>
      <c r="H302" s="4" t="str">
        <f t="shared" ca="1" si="74"/>
        <v/>
      </c>
      <c r="I302" s="31" t="str">
        <f t="shared" ca="1" si="75"/>
        <v/>
      </c>
      <c r="J302" s="32" t="str">
        <f t="shared" ca="1" si="68"/>
        <v/>
      </c>
      <c r="K302" s="95" t="str">
        <f t="shared" ca="1" si="76"/>
        <v/>
      </c>
      <c r="S302" s="172" t="str">
        <f t="shared" si="64"/>
        <v/>
      </c>
      <c r="U302" s="172" t="str">
        <f t="shared" si="65"/>
        <v/>
      </c>
    </row>
    <row r="303" spans="1:21">
      <c r="A303" s="173" t="str">
        <f t="shared" ca="1" si="69"/>
        <v/>
      </c>
      <c r="B303" s="1" t="str">
        <f t="shared" ca="1" si="70"/>
        <v/>
      </c>
      <c r="C303" s="31" t="str">
        <f t="shared" ca="1" si="71"/>
        <v/>
      </c>
      <c r="D303" s="32" t="str">
        <f t="shared" ca="1" si="66"/>
        <v/>
      </c>
      <c r="E303" s="4" t="str">
        <f t="shared" ca="1" si="72"/>
        <v/>
      </c>
      <c r="F303" s="31" t="str">
        <f t="shared" ca="1" si="73"/>
        <v/>
      </c>
      <c r="G303" s="32" t="str">
        <f t="shared" ca="1" si="67"/>
        <v/>
      </c>
      <c r="H303" s="4" t="str">
        <f t="shared" ca="1" si="74"/>
        <v/>
      </c>
      <c r="I303" s="31" t="str">
        <f t="shared" ca="1" si="75"/>
        <v/>
      </c>
      <c r="J303" s="32" t="str">
        <f t="shared" ca="1" si="68"/>
        <v/>
      </c>
      <c r="K303" s="95" t="str">
        <f t="shared" ca="1" si="76"/>
        <v/>
      </c>
      <c r="S303" s="172" t="str">
        <f t="shared" si="64"/>
        <v/>
      </c>
      <c r="U303" s="172" t="str">
        <f t="shared" si="65"/>
        <v/>
      </c>
    </row>
    <row r="304" spans="1:21">
      <c r="A304" s="173" t="str">
        <f t="shared" ca="1" si="69"/>
        <v/>
      </c>
      <c r="B304" s="1" t="str">
        <f t="shared" ca="1" si="70"/>
        <v/>
      </c>
      <c r="C304" s="31" t="str">
        <f t="shared" ca="1" si="71"/>
        <v/>
      </c>
      <c r="D304" s="32" t="str">
        <f t="shared" ca="1" si="66"/>
        <v/>
      </c>
      <c r="E304" s="4" t="str">
        <f t="shared" ca="1" si="72"/>
        <v/>
      </c>
      <c r="F304" s="31" t="str">
        <f t="shared" ca="1" si="73"/>
        <v/>
      </c>
      <c r="G304" s="32" t="str">
        <f t="shared" ca="1" si="67"/>
        <v/>
      </c>
      <c r="H304" s="4" t="str">
        <f t="shared" ca="1" si="74"/>
        <v/>
      </c>
      <c r="I304" s="31" t="str">
        <f t="shared" ca="1" si="75"/>
        <v/>
      </c>
      <c r="J304" s="32" t="str">
        <f t="shared" ca="1" si="68"/>
        <v/>
      </c>
      <c r="K304" s="95" t="str">
        <f t="shared" ca="1" si="76"/>
        <v/>
      </c>
      <c r="S304" s="172" t="str">
        <f t="shared" si="64"/>
        <v/>
      </c>
      <c r="U304" s="172" t="str">
        <f t="shared" si="65"/>
        <v/>
      </c>
    </row>
    <row r="305" spans="1:21">
      <c r="A305" s="173" t="str">
        <f t="shared" ca="1" si="69"/>
        <v/>
      </c>
      <c r="B305" s="1" t="str">
        <f t="shared" ca="1" si="70"/>
        <v/>
      </c>
      <c r="C305" s="31" t="str">
        <f t="shared" ca="1" si="71"/>
        <v/>
      </c>
      <c r="D305" s="32" t="str">
        <f t="shared" ca="1" si="66"/>
        <v/>
      </c>
      <c r="E305" s="4" t="str">
        <f t="shared" ca="1" si="72"/>
        <v/>
      </c>
      <c r="F305" s="31" t="str">
        <f t="shared" ca="1" si="73"/>
        <v/>
      </c>
      <c r="G305" s="32" t="str">
        <f t="shared" ca="1" si="67"/>
        <v/>
      </c>
      <c r="H305" s="4" t="str">
        <f t="shared" ca="1" si="74"/>
        <v/>
      </c>
      <c r="I305" s="31" t="str">
        <f t="shared" ca="1" si="75"/>
        <v/>
      </c>
      <c r="J305" s="32" t="str">
        <f t="shared" ca="1" si="68"/>
        <v/>
      </c>
      <c r="K305" s="95" t="str">
        <f t="shared" ca="1" si="76"/>
        <v/>
      </c>
      <c r="S305" s="172" t="str">
        <f t="shared" si="64"/>
        <v/>
      </c>
      <c r="U305" s="172" t="str">
        <f t="shared" si="65"/>
        <v/>
      </c>
    </row>
    <row r="306" spans="1:21">
      <c r="A306" s="173" t="str">
        <f t="shared" ca="1" si="69"/>
        <v/>
      </c>
      <c r="B306" s="1" t="str">
        <f t="shared" ca="1" si="70"/>
        <v/>
      </c>
      <c r="C306" s="31" t="str">
        <f t="shared" ca="1" si="71"/>
        <v/>
      </c>
      <c r="D306" s="32" t="str">
        <f t="shared" ca="1" si="66"/>
        <v/>
      </c>
      <c r="E306" s="4" t="str">
        <f t="shared" ca="1" si="72"/>
        <v/>
      </c>
      <c r="F306" s="31" t="str">
        <f t="shared" ca="1" si="73"/>
        <v/>
      </c>
      <c r="G306" s="32" t="str">
        <f t="shared" ca="1" si="67"/>
        <v/>
      </c>
      <c r="H306" s="4" t="str">
        <f t="shared" ca="1" si="74"/>
        <v/>
      </c>
      <c r="I306" s="31" t="str">
        <f t="shared" ca="1" si="75"/>
        <v/>
      </c>
      <c r="J306" s="32" t="str">
        <f t="shared" ca="1" si="68"/>
        <v/>
      </c>
      <c r="K306" s="95" t="str">
        <f t="shared" ca="1" si="76"/>
        <v/>
      </c>
      <c r="S306" s="172" t="str">
        <f t="shared" si="64"/>
        <v/>
      </c>
      <c r="U306" s="172" t="str">
        <f t="shared" si="65"/>
        <v/>
      </c>
    </row>
    <row r="307" spans="1:21">
      <c r="A307" s="173" t="str">
        <f t="shared" ca="1" si="69"/>
        <v/>
      </c>
      <c r="B307" s="1" t="str">
        <f t="shared" ca="1" si="70"/>
        <v/>
      </c>
      <c r="C307" s="31" t="str">
        <f t="shared" ca="1" si="71"/>
        <v/>
      </c>
      <c r="D307" s="32" t="str">
        <f t="shared" ca="1" si="66"/>
        <v/>
      </c>
      <c r="E307" s="4" t="str">
        <f t="shared" ca="1" si="72"/>
        <v/>
      </c>
      <c r="F307" s="31" t="str">
        <f t="shared" ca="1" si="73"/>
        <v/>
      </c>
      <c r="G307" s="32" t="str">
        <f t="shared" ca="1" si="67"/>
        <v/>
      </c>
      <c r="H307" s="4" t="str">
        <f t="shared" ca="1" si="74"/>
        <v/>
      </c>
      <c r="I307" s="31" t="str">
        <f t="shared" ca="1" si="75"/>
        <v/>
      </c>
      <c r="J307" s="32" t="str">
        <f t="shared" ca="1" si="68"/>
        <v/>
      </c>
      <c r="K307" s="95" t="str">
        <f t="shared" ca="1" si="76"/>
        <v/>
      </c>
      <c r="S307" s="172" t="str">
        <f t="shared" si="64"/>
        <v/>
      </c>
      <c r="U307" s="172" t="str">
        <f t="shared" si="65"/>
        <v/>
      </c>
    </row>
    <row r="308" spans="1:21">
      <c r="A308" s="173" t="str">
        <f t="shared" ca="1" si="69"/>
        <v/>
      </c>
      <c r="B308" s="1" t="str">
        <f t="shared" ca="1" si="70"/>
        <v/>
      </c>
      <c r="C308" s="31" t="str">
        <f t="shared" ca="1" si="71"/>
        <v/>
      </c>
      <c r="D308" s="32" t="str">
        <f t="shared" ca="1" si="66"/>
        <v/>
      </c>
      <c r="E308" s="4" t="str">
        <f t="shared" ca="1" si="72"/>
        <v/>
      </c>
      <c r="F308" s="31" t="str">
        <f t="shared" ca="1" si="73"/>
        <v/>
      </c>
      <c r="G308" s="32" t="str">
        <f t="shared" ca="1" si="67"/>
        <v/>
      </c>
      <c r="H308" s="4" t="str">
        <f t="shared" ca="1" si="74"/>
        <v/>
      </c>
      <c r="I308" s="31" t="str">
        <f t="shared" ca="1" si="75"/>
        <v/>
      </c>
      <c r="J308" s="32" t="str">
        <f t="shared" ca="1" si="68"/>
        <v/>
      </c>
      <c r="K308" s="95" t="str">
        <f t="shared" ca="1" si="76"/>
        <v/>
      </c>
      <c r="S308" s="172" t="str">
        <f t="shared" si="64"/>
        <v/>
      </c>
      <c r="U308" s="172" t="str">
        <f t="shared" si="65"/>
        <v/>
      </c>
    </row>
    <row r="309" spans="1:21">
      <c r="A309" s="173" t="str">
        <f t="shared" ca="1" si="69"/>
        <v/>
      </c>
      <c r="B309" s="1" t="str">
        <f t="shared" ca="1" si="70"/>
        <v/>
      </c>
      <c r="C309" s="31" t="str">
        <f t="shared" ca="1" si="71"/>
        <v/>
      </c>
      <c r="D309" s="32" t="str">
        <f t="shared" ca="1" si="66"/>
        <v/>
      </c>
      <c r="E309" s="4" t="str">
        <f t="shared" ca="1" si="72"/>
        <v/>
      </c>
      <c r="F309" s="31" t="str">
        <f t="shared" ca="1" si="73"/>
        <v/>
      </c>
      <c r="G309" s="32" t="str">
        <f t="shared" ca="1" si="67"/>
        <v/>
      </c>
      <c r="H309" s="4" t="str">
        <f t="shared" ca="1" si="74"/>
        <v/>
      </c>
      <c r="I309" s="31" t="str">
        <f t="shared" ca="1" si="75"/>
        <v/>
      </c>
      <c r="J309" s="32" t="str">
        <f t="shared" ca="1" si="68"/>
        <v/>
      </c>
      <c r="K309" s="95" t="str">
        <f t="shared" ca="1" si="76"/>
        <v/>
      </c>
      <c r="S309" s="172" t="str">
        <f t="shared" si="64"/>
        <v/>
      </c>
      <c r="U309" s="172" t="str">
        <f t="shared" si="65"/>
        <v/>
      </c>
    </row>
    <row r="310" spans="1:21">
      <c r="A310" s="173" t="str">
        <f t="shared" ca="1" si="69"/>
        <v/>
      </c>
      <c r="B310" s="1" t="str">
        <f t="shared" ca="1" si="70"/>
        <v/>
      </c>
      <c r="C310" s="31" t="str">
        <f t="shared" ca="1" si="71"/>
        <v/>
      </c>
      <c r="D310" s="32" t="str">
        <f t="shared" ca="1" si="66"/>
        <v/>
      </c>
      <c r="E310" s="4" t="str">
        <f t="shared" ca="1" si="72"/>
        <v/>
      </c>
      <c r="F310" s="31" t="str">
        <f t="shared" ca="1" si="73"/>
        <v/>
      </c>
      <c r="G310" s="32" t="str">
        <f t="shared" ca="1" si="67"/>
        <v/>
      </c>
      <c r="H310" s="4" t="str">
        <f t="shared" ca="1" si="74"/>
        <v/>
      </c>
      <c r="I310" s="31" t="str">
        <f t="shared" ca="1" si="75"/>
        <v/>
      </c>
      <c r="J310" s="32" t="str">
        <f t="shared" ca="1" si="68"/>
        <v/>
      </c>
      <c r="K310" s="95" t="str">
        <f t="shared" ca="1" si="76"/>
        <v/>
      </c>
      <c r="S310" s="172" t="str">
        <f t="shared" si="64"/>
        <v/>
      </c>
      <c r="U310" s="172" t="str">
        <f t="shared" si="65"/>
        <v/>
      </c>
    </row>
    <row r="311" spans="1:21">
      <c r="A311" s="173" t="str">
        <f t="shared" ca="1" si="69"/>
        <v/>
      </c>
      <c r="B311" s="1" t="str">
        <f t="shared" ca="1" si="70"/>
        <v/>
      </c>
      <c r="C311" s="31" t="str">
        <f t="shared" ca="1" si="71"/>
        <v/>
      </c>
      <c r="D311" s="32" t="str">
        <f t="shared" ca="1" si="66"/>
        <v/>
      </c>
      <c r="E311" s="4" t="str">
        <f t="shared" ca="1" si="72"/>
        <v/>
      </c>
      <c r="F311" s="31" t="str">
        <f t="shared" ca="1" si="73"/>
        <v/>
      </c>
      <c r="G311" s="32" t="str">
        <f t="shared" ca="1" si="67"/>
        <v/>
      </c>
      <c r="H311" s="4" t="str">
        <f t="shared" ca="1" si="74"/>
        <v/>
      </c>
      <c r="I311" s="31" t="str">
        <f t="shared" ca="1" si="75"/>
        <v/>
      </c>
      <c r="J311" s="32" t="str">
        <f t="shared" ca="1" si="68"/>
        <v/>
      </c>
      <c r="K311" s="95" t="str">
        <f t="shared" ca="1" si="76"/>
        <v/>
      </c>
      <c r="S311" s="172" t="str">
        <f t="shared" si="64"/>
        <v/>
      </c>
      <c r="U311" s="172" t="str">
        <f t="shared" si="65"/>
        <v/>
      </c>
    </row>
    <row r="312" spans="1:21">
      <c r="A312" s="173" t="str">
        <f t="shared" ca="1" si="69"/>
        <v/>
      </c>
      <c r="B312" s="1" t="str">
        <f t="shared" ca="1" si="70"/>
        <v/>
      </c>
      <c r="C312" s="31" t="str">
        <f t="shared" ca="1" si="71"/>
        <v/>
      </c>
      <c r="D312" s="32" t="str">
        <f t="shared" ca="1" si="66"/>
        <v/>
      </c>
      <c r="E312" s="4" t="str">
        <f t="shared" ca="1" si="72"/>
        <v/>
      </c>
      <c r="F312" s="31" t="str">
        <f t="shared" ca="1" si="73"/>
        <v/>
      </c>
      <c r="G312" s="32" t="str">
        <f t="shared" ca="1" si="67"/>
        <v/>
      </c>
      <c r="H312" s="4" t="str">
        <f t="shared" ca="1" si="74"/>
        <v/>
      </c>
      <c r="I312" s="31" t="str">
        <f t="shared" ca="1" si="75"/>
        <v/>
      </c>
      <c r="J312" s="32" t="str">
        <f t="shared" ca="1" si="68"/>
        <v/>
      </c>
      <c r="K312" s="95" t="str">
        <f t="shared" ca="1" si="76"/>
        <v/>
      </c>
      <c r="S312" s="172" t="str">
        <f t="shared" si="64"/>
        <v/>
      </c>
      <c r="U312" s="172" t="str">
        <f t="shared" si="65"/>
        <v/>
      </c>
    </row>
    <row r="313" spans="1:21">
      <c r="A313" s="173" t="str">
        <f t="shared" ca="1" si="69"/>
        <v/>
      </c>
      <c r="B313" s="1" t="str">
        <f t="shared" ca="1" si="70"/>
        <v/>
      </c>
      <c r="C313" s="31" t="str">
        <f t="shared" ca="1" si="71"/>
        <v/>
      </c>
      <c r="D313" s="32" t="str">
        <f t="shared" ca="1" si="66"/>
        <v/>
      </c>
      <c r="E313" s="4" t="str">
        <f t="shared" ca="1" si="72"/>
        <v/>
      </c>
      <c r="F313" s="31" t="str">
        <f t="shared" ca="1" si="73"/>
        <v/>
      </c>
      <c r="G313" s="32" t="str">
        <f t="shared" ca="1" si="67"/>
        <v/>
      </c>
      <c r="H313" s="4" t="str">
        <f t="shared" ca="1" si="74"/>
        <v/>
      </c>
      <c r="I313" s="31" t="str">
        <f t="shared" ca="1" si="75"/>
        <v/>
      </c>
      <c r="J313" s="32" t="str">
        <f t="shared" ca="1" si="68"/>
        <v/>
      </c>
      <c r="K313" s="95" t="str">
        <f t="shared" ca="1" si="76"/>
        <v/>
      </c>
      <c r="S313" s="172" t="str">
        <f t="shared" si="64"/>
        <v/>
      </c>
      <c r="U313" s="172" t="str">
        <f t="shared" si="65"/>
        <v/>
      </c>
    </row>
    <row r="314" spans="1:21">
      <c r="A314" s="173" t="str">
        <f t="shared" ca="1" si="69"/>
        <v/>
      </c>
      <c r="B314" s="1" t="str">
        <f t="shared" ca="1" si="70"/>
        <v/>
      </c>
      <c r="C314" s="31" t="str">
        <f t="shared" ca="1" si="71"/>
        <v/>
      </c>
      <c r="D314" s="32" t="str">
        <f t="shared" ca="1" si="66"/>
        <v/>
      </c>
      <c r="E314" s="4" t="str">
        <f t="shared" ca="1" si="72"/>
        <v/>
      </c>
      <c r="F314" s="31" t="str">
        <f t="shared" ca="1" si="73"/>
        <v/>
      </c>
      <c r="G314" s="32" t="str">
        <f t="shared" ca="1" si="67"/>
        <v/>
      </c>
      <c r="H314" s="4" t="str">
        <f t="shared" ca="1" si="74"/>
        <v/>
      </c>
      <c r="I314" s="31" t="str">
        <f t="shared" ca="1" si="75"/>
        <v/>
      </c>
      <c r="J314" s="32" t="str">
        <f t="shared" ca="1" si="68"/>
        <v/>
      </c>
      <c r="K314" s="95" t="str">
        <f t="shared" ca="1" si="76"/>
        <v/>
      </c>
      <c r="S314" s="172" t="str">
        <f t="shared" si="64"/>
        <v/>
      </c>
      <c r="U314" s="172" t="str">
        <f t="shared" si="65"/>
        <v/>
      </c>
    </row>
    <row r="315" spans="1:21">
      <c r="A315" s="173" t="str">
        <f t="shared" ca="1" si="69"/>
        <v/>
      </c>
      <c r="B315" s="1" t="str">
        <f t="shared" ca="1" si="70"/>
        <v/>
      </c>
      <c r="C315" s="31" t="str">
        <f t="shared" ca="1" si="71"/>
        <v/>
      </c>
      <c r="D315" s="32" t="str">
        <f t="shared" ca="1" si="66"/>
        <v/>
      </c>
      <c r="E315" s="4" t="str">
        <f t="shared" ca="1" si="72"/>
        <v/>
      </c>
      <c r="F315" s="31" t="str">
        <f t="shared" ca="1" si="73"/>
        <v/>
      </c>
      <c r="G315" s="32" t="str">
        <f t="shared" ca="1" si="67"/>
        <v/>
      </c>
      <c r="H315" s="4" t="str">
        <f t="shared" ca="1" si="74"/>
        <v/>
      </c>
      <c r="I315" s="31" t="str">
        <f t="shared" ca="1" si="75"/>
        <v/>
      </c>
      <c r="J315" s="32" t="str">
        <f t="shared" ca="1" si="68"/>
        <v/>
      </c>
      <c r="K315" s="95" t="str">
        <f t="shared" ca="1" si="76"/>
        <v/>
      </c>
      <c r="S315" s="172" t="str">
        <f t="shared" si="64"/>
        <v/>
      </c>
      <c r="U315" s="172" t="str">
        <f t="shared" si="65"/>
        <v/>
      </c>
    </row>
    <row r="316" spans="1:21">
      <c r="A316" s="173" t="str">
        <f t="shared" ca="1" si="69"/>
        <v/>
      </c>
      <c r="B316" s="1" t="str">
        <f t="shared" ca="1" si="70"/>
        <v/>
      </c>
      <c r="C316" s="31" t="str">
        <f t="shared" ca="1" si="71"/>
        <v/>
      </c>
      <c r="D316" s="32" t="str">
        <f t="shared" ca="1" si="66"/>
        <v/>
      </c>
      <c r="E316" s="4" t="str">
        <f t="shared" ca="1" si="72"/>
        <v/>
      </c>
      <c r="F316" s="31" t="str">
        <f t="shared" ca="1" si="73"/>
        <v/>
      </c>
      <c r="G316" s="32" t="str">
        <f t="shared" ca="1" si="67"/>
        <v/>
      </c>
      <c r="H316" s="4" t="str">
        <f t="shared" ca="1" si="74"/>
        <v/>
      </c>
      <c r="I316" s="31" t="str">
        <f t="shared" ca="1" si="75"/>
        <v/>
      </c>
      <c r="J316" s="32" t="str">
        <f t="shared" ca="1" si="68"/>
        <v/>
      </c>
      <c r="K316" s="95" t="str">
        <f t="shared" ca="1" si="76"/>
        <v/>
      </c>
      <c r="S316" s="172" t="str">
        <f t="shared" si="64"/>
        <v/>
      </c>
      <c r="U316" s="172" t="str">
        <f t="shared" si="65"/>
        <v/>
      </c>
    </row>
    <row r="317" spans="1:21">
      <c r="A317" s="173" t="str">
        <f t="shared" ca="1" si="69"/>
        <v/>
      </c>
      <c r="B317" s="1" t="str">
        <f t="shared" ca="1" si="70"/>
        <v/>
      </c>
      <c r="C317" s="31" t="str">
        <f t="shared" ca="1" si="71"/>
        <v/>
      </c>
      <c r="D317" s="32" t="str">
        <f t="shared" ca="1" si="66"/>
        <v/>
      </c>
      <c r="E317" s="4" t="str">
        <f t="shared" ca="1" si="72"/>
        <v/>
      </c>
      <c r="F317" s="31" t="str">
        <f t="shared" ca="1" si="73"/>
        <v/>
      </c>
      <c r="G317" s="32" t="str">
        <f t="shared" ca="1" si="67"/>
        <v/>
      </c>
      <c r="H317" s="4" t="str">
        <f t="shared" ca="1" si="74"/>
        <v/>
      </c>
      <c r="I317" s="31" t="str">
        <f t="shared" ca="1" si="75"/>
        <v/>
      </c>
      <c r="J317" s="32" t="str">
        <f t="shared" ca="1" si="68"/>
        <v/>
      </c>
      <c r="K317" s="95" t="str">
        <f t="shared" ca="1" si="76"/>
        <v/>
      </c>
      <c r="S317" s="172" t="str">
        <f t="shared" si="64"/>
        <v/>
      </c>
      <c r="U317" s="172" t="str">
        <f t="shared" si="65"/>
        <v/>
      </c>
    </row>
    <row r="318" spans="1:21">
      <c r="A318" s="173" t="str">
        <f t="shared" ca="1" si="69"/>
        <v/>
      </c>
      <c r="B318" s="1" t="str">
        <f t="shared" ca="1" si="70"/>
        <v/>
      </c>
      <c r="C318" s="31" t="str">
        <f t="shared" ca="1" si="71"/>
        <v/>
      </c>
      <c r="D318" s="32" t="str">
        <f t="shared" ca="1" si="66"/>
        <v/>
      </c>
      <c r="E318" s="4" t="str">
        <f t="shared" ca="1" si="72"/>
        <v/>
      </c>
      <c r="F318" s="31" t="str">
        <f t="shared" ca="1" si="73"/>
        <v/>
      </c>
      <c r="G318" s="32" t="str">
        <f t="shared" ca="1" si="67"/>
        <v/>
      </c>
      <c r="H318" s="4" t="str">
        <f t="shared" ca="1" si="74"/>
        <v/>
      </c>
      <c r="I318" s="31" t="str">
        <f t="shared" ca="1" si="75"/>
        <v/>
      </c>
      <c r="J318" s="32" t="str">
        <f t="shared" ca="1" si="68"/>
        <v/>
      </c>
      <c r="K318" s="95" t="str">
        <f t="shared" ca="1" si="76"/>
        <v/>
      </c>
      <c r="S318" s="172" t="str">
        <f t="shared" si="64"/>
        <v/>
      </c>
      <c r="U318" s="172" t="str">
        <f t="shared" si="65"/>
        <v/>
      </c>
    </row>
    <row r="319" spans="1:21">
      <c r="A319" s="173" t="str">
        <f t="shared" ca="1" si="69"/>
        <v/>
      </c>
      <c r="B319" s="1" t="str">
        <f t="shared" ca="1" si="70"/>
        <v/>
      </c>
      <c r="C319" s="31" t="str">
        <f t="shared" ca="1" si="71"/>
        <v/>
      </c>
      <c r="D319" s="32" t="str">
        <f t="shared" ca="1" si="66"/>
        <v/>
      </c>
      <c r="E319" s="4" t="str">
        <f t="shared" ca="1" si="72"/>
        <v/>
      </c>
      <c r="F319" s="31" t="str">
        <f t="shared" ca="1" si="73"/>
        <v/>
      </c>
      <c r="G319" s="32" t="str">
        <f t="shared" ca="1" si="67"/>
        <v/>
      </c>
      <c r="H319" s="4" t="str">
        <f t="shared" ca="1" si="74"/>
        <v/>
      </c>
      <c r="I319" s="31" t="str">
        <f t="shared" ca="1" si="75"/>
        <v/>
      </c>
      <c r="J319" s="32" t="str">
        <f t="shared" ca="1" si="68"/>
        <v/>
      </c>
      <c r="K319" s="95" t="str">
        <f t="shared" ca="1" si="76"/>
        <v/>
      </c>
      <c r="S319" s="172" t="str">
        <f t="shared" si="64"/>
        <v/>
      </c>
      <c r="U319" s="172" t="str">
        <f t="shared" si="65"/>
        <v/>
      </c>
    </row>
    <row r="320" spans="1:21">
      <c r="A320" s="173" t="str">
        <f t="shared" ca="1" si="69"/>
        <v/>
      </c>
      <c r="B320" s="1" t="str">
        <f t="shared" ca="1" si="70"/>
        <v/>
      </c>
      <c r="C320" s="31" t="str">
        <f t="shared" ca="1" si="71"/>
        <v/>
      </c>
      <c r="D320" s="32" t="str">
        <f t="shared" ca="1" si="66"/>
        <v/>
      </c>
      <c r="E320" s="4" t="str">
        <f t="shared" ca="1" si="72"/>
        <v/>
      </c>
      <c r="F320" s="31" t="str">
        <f t="shared" ca="1" si="73"/>
        <v/>
      </c>
      <c r="G320" s="32" t="str">
        <f t="shared" ca="1" si="67"/>
        <v/>
      </c>
      <c r="H320" s="4" t="str">
        <f t="shared" ca="1" si="74"/>
        <v/>
      </c>
      <c r="I320" s="31" t="str">
        <f t="shared" ca="1" si="75"/>
        <v/>
      </c>
      <c r="J320" s="32" t="str">
        <f t="shared" ca="1" si="68"/>
        <v/>
      </c>
      <c r="K320" s="95" t="str">
        <f t="shared" ca="1" si="76"/>
        <v/>
      </c>
      <c r="S320" s="172" t="str">
        <f t="shared" si="64"/>
        <v/>
      </c>
      <c r="U320" s="172" t="str">
        <f t="shared" si="65"/>
        <v/>
      </c>
    </row>
    <row r="321" spans="1:21">
      <c r="A321" s="173" t="str">
        <f t="shared" ca="1" si="69"/>
        <v/>
      </c>
      <c r="B321" s="1" t="str">
        <f t="shared" ca="1" si="70"/>
        <v/>
      </c>
      <c r="C321" s="31" t="str">
        <f t="shared" ca="1" si="71"/>
        <v/>
      </c>
      <c r="D321" s="32" t="str">
        <f t="shared" ca="1" si="66"/>
        <v/>
      </c>
      <c r="E321" s="4" t="str">
        <f t="shared" ca="1" si="72"/>
        <v/>
      </c>
      <c r="F321" s="31" t="str">
        <f t="shared" ca="1" si="73"/>
        <v/>
      </c>
      <c r="G321" s="32" t="str">
        <f t="shared" ca="1" si="67"/>
        <v/>
      </c>
      <c r="H321" s="4" t="str">
        <f t="shared" ca="1" si="74"/>
        <v/>
      </c>
      <c r="I321" s="31" t="str">
        <f t="shared" ca="1" si="75"/>
        <v/>
      </c>
      <c r="J321" s="32" t="str">
        <f t="shared" ca="1" si="68"/>
        <v/>
      </c>
      <c r="K321" s="95" t="str">
        <f t="shared" ca="1" si="76"/>
        <v/>
      </c>
      <c r="S321" s="172" t="str">
        <f t="shared" si="64"/>
        <v/>
      </c>
      <c r="U321" s="172" t="str">
        <f t="shared" si="65"/>
        <v/>
      </c>
    </row>
    <row r="322" spans="1:21">
      <c r="A322" s="173" t="str">
        <f t="shared" ca="1" si="69"/>
        <v/>
      </c>
      <c r="B322" s="1" t="str">
        <f t="shared" ca="1" si="70"/>
        <v/>
      </c>
      <c r="C322" s="31" t="str">
        <f t="shared" ca="1" si="71"/>
        <v/>
      </c>
      <c r="D322" s="32" t="str">
        <f t="shared" ca="1" si="66"/>
        <v/>
      </c>
      <c r="E322" s="4" t="str">
        <f t="shared" ca="1" si="72"/>
        <v/>
      </c>
      <c r="F322" s="31" t="str">
        <f t="shared" ca="1" si="73"/>
        <v/>
      </c>
      <c r="G322" s="32" t="str">
        <f t="shared" ca="1" si="67"/>
        <v/>
      </c>
      <c r="H322" s="4" t="str">
        <f t="shared" ca="1" si="74"/>
        <v/>
      </c>
      <c r="I322" s="31" t="str">
        <f t="shared" ca="1" si="75"/>
        <v/>
      </c>
      <c r="J322" s="32" t="str">
        <f t="shared" ca="1" si="68"/>
        <v/>
      </c>
      <c r="K322" s="95" t="str">
        <f t="shared" ca="1" si="76"/>
        <v/>
      </c>
      <c r="S322" s="172" t="str">
        <f t="shared" si="64"/>
        <v/>
      </c>
      <c r="U322" s="172" t="str">
        <f t="shared" si="65"/>
        <v/>
      </c>
    </row>
    <row r="323" spans="1:21">
      <c r="A323" s="173" t="str">
        <f t="shared" ca="1" si="69"/>
        <v/>
      </c>
      <c r="B323" s="1" t="str">
        <f t="shared" ca="1" si="70"/>
        <v/>
      </c>
      <c r="C323" s="31" t="str">
        <f t="shared" ca="1" si="71"/>
        <v/>
      </c>
      <c r="D323" s="32" t="str">
        <f t="shared" ca="1" si="66"/>
        <v/>
      </c>
      <c r="E323" s="4" t="str">
        <f t="shared" ca="1" si="72"/>
        <v/>
      </c>
      <c r="F323" s="31" t="str">
        <f t="shared" ca="1" si="73"/>
        <v/>
      </c>
      <c r="G323" s="32" t="str">
        <f t="shared" ca="1" si="67"/>
        <v/>
      </c>
      <c r="H323" s="4" t="str">
        <f t="shared" ca="1" si="74"/>
        <v/>
      </c>
      <c r="I323" s="31" t="str">
        <f t="shared" ca="1" si="75"/>
        <v/>
      </c>
      <c r="J323" s="32" t="str">
        <f t="shared" ca="1" si="68"/>
        <v/>
      </c>
      <c r="K323" s="95" t="str">
        <f t="shared" ca="1" si="76"/>
        <v/>
      </c>
      <c r="S323" s="172" t="str">
        <f t="shared" si="64"/>
        <v/>
      </c>
      <c r="U323" s="172" t="str">
        <f t="shared" si="65"/>
        <v/>
      </c>
    </row>
    <row r="324" spans="1:21">
      <c r="A324" s="173" t="str">
        <f t="shared" ca="1" si="69"/>
        <v/>
      </c>
      <c r="B324" s="1" t="str">
        <f t="shared" ca="1" si="70"/>
        <v/>
      </c>
      <c r="C324" s="31" t="str">
        <f t="shared" ca="1" si="71"/>
        <v/>
      </c>
      <c r="D324" s="32" t="str">
        <f t="shared" ca="1" si="66"/>
        <v/>
      </c>
      <c r="E324" s="4" t="str">
        <f t="shared" ca="1" si="72"/>
        <v/>
      </c>
      <c r="F324" s="31" t="str">
        <f t="shared" ca="1" si="73"/>
        <v/>
      </c>
      <c r="G324" s="32" t="str">
        <f t="shared" ca="1" si="67"/>
        <v/>
      </c>
      <c r="H324" s="4" t="str">
        <f t="shared" ca="1" si="74"/>
        <v/>
      </c>
      <c r="I324" s="31" t="str">
        <f t="shared" ca="1" si="75"/>
        <v/>
      </c>
      <c r="J324" s="32" t="str">
        <f t="shared" ca="1" si="68"/>
        <v/>
      </c>
      <c r="K324" s="95" t="str">
        <f t="shared" ca="1" si="76"/>
        <v/>
      </c>
      <c r="S324" s="172" t="str">
        <f t="shared" ref="S324:S387" si="77">IF(COUNTIF(O:O,M324)*COUNTIF(Q:Q,M324),M324,"")</f>
        <v/>
      </c>
      <c r="U324" s="172" t="str">
        <f t="shared" ref="U324:U387" si="78">IF(T324&gt;$A$14,T324,"")</f>
        <v/>
      </c>
    </row>
    <row r="325" spans="1:21">
      <c r="A325" s="173" t="str">
        <f t="shared" ca="1" si="69"/>
        <v/>
      </c>
      <c r="B325" s="1" t="str">
        <f t="shared" ca="1" si="70"/>
        <v/>
      </c>
      <c r="C325" s="31" t="str">
        <f t="shared" ca="1" si="71"/>
        <v/>
      </c>
      <c r="D325" s="32" t="str">
        <f t="shared" ca="1" si="66"/>
        <v/>
      </c>
      <c r="E325" s="4" t="str">
        <f t="shared" ca="1" si="72"/>
        <v/>
      </c>
      <c r="F325" s="31" t="str">
        <f t="shared" ca="1" si="73"/>
        <v/>
      </c>
      <c r="G325" s="32" t="str">
        <f t="shared" ca="1" si="67"/>
        <v/>
      </c>
      <c r="H325" s="4" t="str">
        <f t="shared" ca="1" si="74"/>
        <v/>
      </c>
      <c r="I325" s="31" t="str">
        <f t="shared" ca="1" si="75"/>
        <v/>
      </c>
      <c r="J325" s="32" t="str">
        <f t="shared" ca="1" si="68"/>
        <v/>
      </c>
      <c r="K325" s="95" t="str">
        <f t="shared" ca="1" si="76"/>
        <v/>
      </c>
      <c r="S325" s="172" t="str">
        <f t="shared" si="77"/>
        <v/>
      </c>
      <c r="U325" s="172" t="str">
        <f t="shared" si="78"/>
        <v/>
      </c>
    </row>
    <row r="326" spans="1:21">
      <c r="A326" s="173" t="str">
        <f t="shared" ca="1" si="69"/>
        <v/>
      </c>
      <c r="B326" s="1" t="str">
        <f t="shared" ca="1" si="70"/>
        <v/>
      </c>
      <c r="C326" s="31" t="str">
        <f t="shared" ca="1" si="71"/>
        <v/>
      </c>
      <c r="D326" s="32" t="str">
        <f t="shared" ca="1" si="66"/>
        <v/>
      </c>
      <c r="E326" s="4" t="str">
        <f t="shared" ca="1" si="72"/>
        <v/>
      </c>
      <c r="F326" s="31" t="str">
        <f t="shared" ca="1" si="73"/>
        <v/>
      </c>
      <c r="G326" s="32" t="str">
        <f t="shared" ca="1" si="67"/>
        <v/>
      </c>
      <c r="H326" s="4" t="str">
        <f t="shared" ca="1" si="74"/>
        <v/>
      </c>
      <c r="I326" s="31" t="str">
        <f t="shared" ca="1" si="75"/>
        <v/>
      </c>
      <c r="J326" s="32" t="str">
        <f t="shared" ca="1" si="68"/>
        <v/>
      </c>
      <c r="K326" s="95" t="str">
        <f t="shared" ca="1" si="76"/>
        <v/>
      </c>
      <c r="S326" s="172" t="str">
        <f t="shared" si="77"/>
        <v/>
      </c>
      <c r="U326" s="172" t="str">
        <f t="shared" si="78"/>
        <v/>
      </c>
    </row>
    <row r="327" spans="1:21">
      <c r="A327" s="173" t="str">
        <f t="shared" ca="1" si="69"/>
        <v/>
      </c>
      <c r="B327" s="1" t="str">
        <f t="shared" ca="1" si="70"/>
        <v/>
      </c>
      <c r="C327" s="31" t="str">
        <f t="shared" ca="1" si="71"/>
        <v/>
      </c>
      <c r="D327" s="32" t="str">
        <f t="shared" ca="1" si="66"/>
        <v/>
      </c>
      <c r="E327" s="4" t="str">
        <f t="shared" ca="1" si="72"/>
        <v/>
      </c>
      <c r="F327" s="31" t="str">
        <f t="shared" ca="1" si="73"/>
        <v/>
      </c>
      <c r="G327" s="32" t="str">
        <f t="shared" ca="1" si="67"/>
        <v/>
      </c>
      <c r="H327" s="4" t="str">
        <f t="shared" ca="1" si="74"/>
        <v/>
      </c>
      <c r="I327" s="31" t="str">
        <f t="shared" ca="1" si="75"/>
        <v/>
      </c>
      <c r="J327" s="32" t="str">
        <f t="shared" ca="1" si="68"/>
        <v/>
      </c>
      <c r="K327" s="95" t="str">
        <f t="shared" ca="1" si="76"/>
        <v/>
      </c>
      <c r="S327" s="172" t="str">
        <f t="shared" si="77"/>
        <v/>
      </c>
      <c r="U327" s="172" t="str">
        <f t="shared" si="78"/>
        <v/>
      </c>
    </row>
    <row r="328" spans="1:21">
      <c r="A328" s="173" t="str">
        <f t="shared" ca="1" si="69"/>
        <v/>
      </c>
      <c r="B328" s="1" t="str">
        <f t="shared" ca="1" si="70"/>
        <v/>
      </c>
      <c r="C328" s="31" t="str">
        <f t="shared" ca="1" si="71"/>
        <v/>
      </c>
      <c r="D328" s="32" t="str">
        <f t="shared" ca="1" si="66"/>
        <v/>
      </c>
      <c r="E328" s="4" t="str">
        <f t="shared" ca="1" si="72"/>
        <v/>
      </c>
      <c r="F328" s="31" t="str">
        <f t="shared" ca="1" si="73"/>
        <v/>
      </c>
      <c r="G328" s="32" t="str">
        <f t="shared" ca="1" si="67"/>
        <v/>
      </c>
      <c r="H328" s="4" t="str">
        <f t="shared" ca="1" si="74"/>
        <v/>
      </c>
      <c r="I328" s="31" t="str">
        <f t="shared" ca="1" si="75"/>
        <v/>
      </c>
      <c r="J328" s="32" t="str">
        <f t="shared" ca="1" si="68"/>
        <v/>
      </c>
      <c r="K328" s="95" t="str">
        <f t="shared" ca="1" si="76"/>
        <v/>
      </c>
      <c r="S328" s="172" t="str">
        <f t="shared" si="77"/>
        <v/>
      </c>
      <c r="U328" s="172" t="str">
        <f t="shared" si="78"/>
        <v/>
      </c>
    </row>
    <row r="329" spans="1:21">
      <c r="A329" s="173" t="str">
        <f t="shared" ca="1" si="69"/>
        <v/>
      </c>
      <c r="B329" s="1" t="str">
        <f t="shared" ca="1" si="70"/>
        <v/>
      </c>
      <c r="C329" s="31" t="str">
        <f t="shared" ca="1" si="71"/>
        <v/>
      </c>
      <c r="D329" s="32" t="str">
        <f t="shared" ca="1" si="66"/>
        <v/>
      </c>
      <c r="E329" s="4" t="str">
        <f t="shared" ca="1" si="72"/>
        <v/>
      </c>
      <c r="F329" s="31" t="str">
        <f t="shared" ca="1" si="73"/>
        <v/>
      </c>
      <c r="G329" s="32" t="str">
        <f t="shared" ca="1" si="67"/>
        <v/>
      </c>
      <c r="H329" s="4" t="str">
        <f t="shared" ca="1" si="74"/>
        <v/>
      </c>
      <c r="I329" s="31" t="str">
        <f t="shared" ca="1" si="75"/>
        <v/>
      </c>
      <c r="J329" s="32" t="str">
        <f t="shared" ca="1" si="68"/>
        <v/>
      </c>
      <c r="K329" s="95" t="str">
        <f t="shared" ca="1" si="76"/>
        <v/>
      </c>
      <c r="S329" s="172" t="str">
        <f t="shared" si="77"/>
        <v/>
      </c>
      <c r="U329" s="172" t="str">
        <f t="shared" si="78"/>
        <v/>
      </c>
    </row>
    <row r="330" spans="1:21">
      <c r="A330" s="173" t="str">
        <f t="shared" ca="1" si="69"/>
        <v/>
      </c>
      <c r="B330" s="1" t="str">
        <f t="shared" ca="1" si="70"/>
        <v/>
      </c>
      <c r="C330" s="31" t="str">
        <f t="shared" ca="1" si="71"/>
        <v/>
      </c>
      <c r="D330" s="32" t="str">
        <f t="shared" ca="1" si="66"/>
        <v/>
      </c>
      <c r="E330" s="4" t="str">
        <f t="shared" ca="1" si="72"/>
        <v/>
      </c>
      <c r="F330" s="31" t="str">
        <f t="shared" ca="1" si="73"/>
        <v/>
      </c>
      <c r="G330" s="32" t="str">
        <f t="shared" ca="1" si="67"/>
        <v/>
      </c>
      <c r="H330" s="4" t="str">
        <f t="shared" ca="1" si="74"/>
        <v/>
      </c>
      <c r="I330" s="31" t="str">
        <f t="shared" ca="1" si="75"/>
        <v/>
      </c>
      <c r="J330" s="32" t="str">
        <f t="shared" ca="1" si="68"/>
        <v/>
      </c>
      <c r="K330" s="95" t="str">
        <f t="shared" ca="1" si="76"/>
        <v/>
      </c>
      <c r="S330" s="172" t="str">
        <f t="shared" si="77"/>
        <v/>
      </c>
      <c r="U330" s="172" t="str">
        <f t="shared" si="78"/>
        <v/>
      </c>
    </row>
    <row r="331" spans="1:21">
      <c r="A331" s="173" t="str">
        <f t="shared" ca="1" si="69"/>
        <v/>
      </c>
      <c r="B331" s="1" t="str">
        <f t="shared" ca="1" si="70"/>
        <v/>
      </c>
      <c r="C331" s="31" t="str">
        <f t="shared" ca="1" si="71"/>
        <v/>
      </c>
      <c r="D331" s="32" t="str">
        <f t="shared" ca="1" si="66"/>
        <v/>
      </c>
      <c r="E331" s="4" t="str">
        <f t="shared" ca="1" si="72"/>
        <v/>
      </c>
      <c r="F331" s="31" t="str">
        <f t="shared" ca="1" si="73"/>
        <v/>
      </c>
      <c r="G331" s="32" t="str">
        <f t="shared" ca="1" si="67"/>
        <v/>
      </c>
      <c r="H331" s="4" t="str">
        <f t="shared" ca="1" si="74"/>
        <v/>
      </c>
      <c r="I331" s="31" t="str">
        <f t="shared" ca="1" si="75"/>
        <v/>
      </c>
      <c r="J331" s="32" t="str">
        <f t="shared" ca="1" si="68"/>
        <v/>
      </c>
      <c r="K331" s="95" t="str">
        <f t="shared" ca="1" si="76"/>
        <v/>
      </c>
      <c r="S331" s="172" t="str">
        <f t="shared" si="77"/>
        <v/>
      </c>
      <c r="U331" s="172" t="str">
        <f t="shared" si="78"/>
        <v/>
      </c>
    </row>
    <row r="332" spans="1:21">
      <c r="A332" s="173" t="str">
        <f t="shared" ca="1" si="69"/>
        <v/>
      </c>
      <c r="B332" s="1" t="str">
        <f t="shared" ca="1" si="70"/>
        <v/>
      </c>
      <c r="C332" s="31" t="str">
        <f t="shared" ca="1" si="71"/>
        <v/>
      </c>
      <c r="D332" s="32" t="str">
        <f t="shared" ca="1" si="66"/>
        <v/>
      </c>
      <c r="E332" s="4" t="str">
        <f t="shared" ca="1" si="72"/>
        <v/>
      </c>
      <c r="F332" s="31" t="str">
        <f t="shared" ca="1" si="73"/>
        <v/>
      </c>
      <c r="G332" s="32" t="str">
        <f t="shared" ca="1" si="67"/>
        <v/>
      </c>
      <c r="H332" s="4" t="str">
        <f t="shared" ca="1" si="74"/>
        <v/>
      </c>
      <c r="I332" s="31" t="str">
        <f t="shared" ca="1" si="75"/>
        <v/>
      </c>
      <c r="J332" s="32" t="str">
        <f t="shared" ca="1" si="68"/>
        <v/>
      </c>
      <c r="K332" s="95" t="str">
        <f t="shared" ca="1" si="76"/>
        <v/>
      </c>
      <c r="S332" s="172" t="str">
        <f t="shared" si="77"/>
        <v/>
      </c>
      <c r="U332" s="172" t="str">
        <f t="shared" si="78"/>
        <v/>
      </c>
    </row>
    <row r="333" spans="1:21">
      <c r="A333" s="173" t="str">
        <f t="shared" ca="1" si="69"/>
        <v/>
      </c>
      <c r="B333" s="1" t="str">
        <f t="shared" ca="1" si="70"/>
        <v/>
      </c>
      <c r="C333" s="31" t="str">
        <f t="shared" ca="1" si="71"/>
        <v/>
      </c>
      <c r="D333" s="32" t="str">
        <f t="shared" ca="1" si="66"/>
        <v/>
      </c>
      <c r="E333" s="4" t="str">
        <f t="shared" ca="1" si="72"/>
        <v/>
      </c>
      <c r="F333" s="31" t="str">
        <f t="shared" ca="1" si="73"/>
        <v/>
      </c>
      <c r="G333" s="32" t="str">
        <f t="shared" ca="1" si="67"/>
        <v/>
      </c>
      <c r="H333" s="4" t="str">
        <f t="shared" ca="1" si="74"/>
        <v/>
      </c>
      <c r="I333" s="31" t="str">
        <f t="shared" ca="1" si="75"/>
        <v/>
      </c>
      <c r="J333" s="32" t="str">
        <f t="shared" ca="1" si="68"/>
        <v/>
      </c>
      <c r="K333" s="95" t="str">
        <f t="shared" ca="1" si="76"/>
        <v/>
      </c>
      <c r="S333" s="172" t="str">
        <f t="shared" si="77"/>
        <v/>
      </c>
      <c r="U333" s="172" t="str">
        <f t="shared" si="78"/>
        <v/>
      </c>
    </row>
    <row r="334" spans="1:21">
      <c r="A334" s="173" t="str">
        <f t="shared" ca="1" si="69"/>
        <v/>
      </c>
      <c r="B334" s="1" t="str">
        <f t="shared" ca="1" si="70"/>
        <v/>
      </c>
      <c r="C334" s="31" t="str">
        <f t="shared" ca="1" si="71"/>
        <v/>
      </c>
      <c r="D334" s="32" t="str">
        <f t="shared" ca="1" si="66"/>
        <v/>
      </c>
      <c r="E334" s="4" t="str">
        <f t="shared" ca="1" si="72"/>
        <v/>
      </c>
      <c r="F334" s="31" t="str">
        <f t="shared" ca="1" si="73"/>
        <v/>
      </c>
      <c r="G334" s="32" t="str">
        <f t="shared" ca="1" si="67"/>
        <v/>
      </c>
      <c r="H334" s="4" t="str">
        <f t="shared" ca="1" si="74"/>
        <v/>
      </c>
      <c r="I334" s="31" t="str">
        <f t="shared" ca="1" si="75"/>
        <v/>
      </c>
      <c r="J334" s="32" t="str">
        <f t="shared" ca="1" si="68"/>
        <v/>
      </c>
      <c r="K334" s="95" t="str">
        <f t="shared" ca="1" si="76"/>
        <v/>
      </c>
      <c r="S334" s="172" t="str">
        <f t="shared" si="77"/>
        <v/>
      </c>
      <c r="U334" s="172" t="str">
        <f t="shared" si="78"/>
        <v/>
      </c>
    </row>
    <row r="335" spans="1:21">
      <c r="A335" s="173" t="str">
        <f t="shared" ca="1" si="69"/>
        <v/>
      </c>
      <c r="B335" s="1" t="str">
        <f t="shared" ca="1" si="70"/>
        <v/>
      </c>
      <c r="C335" s="31" t="str">
        <f t="shared" ca="1" si="71"/>
        <v/>
      </c>
      <c r="D335" s="32" t="str">
        <f t="shared" ca="1" si="66"/>
        <v/>
      </c>
      <c r="E335" s="4" t="str">
        <f t="shared" ca="1" si="72"/>
        <v/>
      </c>
      <c r="F335" s="31" t="str">
        <f t="shared" ca="1" si="73"/>
        <v/>
      </c>
      <c r="G335" s="32" t="str">
        <f t="shared" ca="1" si="67"/>
        <v/>
      </c>
      <c r="H335" s="4" t="str">
        <f t="shared" ca="1" si="74"/>
        <v/>
      </c>
      <c r="I335" s="31" t="str">
        <f t="shared" ca="1" si="75"/>
        <v/>
      </c>
      <c r="J335" s="32" t="str">
        <f t="shared" ca="1" si="68"/>
        <v/>
      </c>
      <c r="K335" s="95" t="str">
        <f t="shared" ca="1" si="76"/>
        <v/>
      </c>
      <c r="S335" s="172" t="str">
        <f t="shared" si="77"/>
        <v/>
      </c>
      <c r="U335" s="172" t="str">
        <f t="shared" si="78"/>
        <v/>
      </c>
    </row>
    <row r="336" spans="1:21">
      <c r="A336" s="173" t="str">
        <f t="shared" ca="1" si="69"/>
        <v/>
      </c>
      <c r="B336" s="1" t="str">
        <f t="shared" ca="1" si="70"/>
        <v/>
      </c>
      <c r="C336" s="31" t="str">
        <f t="shared" ca="1" si="71"/>
        <v/>
      </c>
      <c r="D336" s="32" t="str">
        <f t="shared" ref="D336:D399" ca="1" si="79">IF(ISERROR(B336-2),"",$B$6*ROUNDUP(A336-$A$14,0)/360*$B$5)</f>
        <v/>
      </c>
      <c r="E336" s="4" t="str">
        <f t="shared" ca="1" si="72"/>
        <v/>
      </c>
      <c r="F336" s="31" t="str">
        <f t="shared" ca="1" si="73"/>
        <v/>
      </c>
      <c r="G336" s="32" t="str">
        <f t="shared" ref="G336:G399" ca="1" si="80">IF(ISERROR(B336-2),"",$C$6*ROUNDUP(A336-$A$14,0)/360*$C$5)</f>
        <v/>
      </c>
      <c r="H336" s="4" t="str">
        <f t="shared" ca="1" si="74"/>
        <v/>
      </c>
      <c r="I336" s="31" t="str">
        <f t="shared" ca="1" si="75"/>
        <v/>
      </c>
      <c r="J336" s="32" t="str">
        <f t="shared" ref="J336:J399" ca="1" si="81">IF(ISERROR(B336-2),"",$D$6*ROUNDUP(A336-$A$14,0)/360*$D$5)</f>
        <v/>
      </c>
      <c r="K336" s="95" t="str">
        <f t="shared" ca="1" si="76"/>
        <v/>
      </c>
      <c r="S336" s="172" t="str">
        <f t="shared" si="77"/>
        <v/>
      </c>
      <c r="U336" s="172" t="str">
        <f t="shared" si="78"/>
        <v/>
      </c>
    </row>
    <row r="337" spans="1:21">
      <c r="A337" s="173" t="str">
        <f t="shared" ca="1" si="69"/>
        <v/>
      </c>
      <c r="B337" s="1" t="str">
        <f t="shared" ca="1" si="70"/>
        <v/>
      </c>
      <c r="C337" s="31" t="str">
        <f t="shared" ca="1" si="71"/>
        <v/>
      </c>
      <c r="D337" s="32" t="str">
        <f t="shared" ca="1" si="79"/>
        <v/>
      </c>
      <c r="E337" s="4" t="str">
        <f t="shared" ca="1" si="72"/>
        <v/>
      </c>
      <c r="F337" s="31" t="str">
        <f t="shared" ca="1" si="73"/>
        <v/>
      </c>
      <c r="G337" s="32" t="str">
        <f t="shared" ca="1" si="80"/>
        <v/>
      </c>
      <c r="H337" s="4" t="str">
        <f t="shared" ca="1" si="74"/>
        <v/>
      </c>
      <c r="I337" s="31" t="str">
        <f t="shared" ca="1" si="75"/>
        <v/>
      </c>
      <c r="J337" s="32" t="str">
        <f t="shared" ca="1" si="81"/>
        <v/>
      </c>
      <c r="K337" s="95" t="str">
        <f t="shared" ca="1" si="76"/>
        <v/>
      </c>
      <c r="S337" s="172" t="str">
        <f t="shared" si="77"/>
        <v/>
      </c>
      <c r="U337" s="172" t="str">
        <f t="shared" si="78"/>
        <v/>
      </c>
    </row>
    <row r="338" spans="1:21">
      <c r="A338" s="173" t="str">
        <f t="shared" ca="1" si="69"/>
        <v/>
      </c>
      <c r="B338" s="1" t="str">
        <f t="shared" ca="1" si="70"/>
        <v/>
      </c>
      <c r="C338" s="31" t="str">
        <f t="shared" ca="1" si="71"/>
        <v/>
      </c>
      <c r="D338" s="32" t="str">
        <f t="shared" ca="1" si="79"/>
        <v/>
      </c>
      <c r="E338" s="4" t="str">
        <f t="shared" ca="1" si="72"/>
        <v/>
      </c>
      <c r="F338" s="31" t="str">
        <f t="shared" ca="1" si="73"/>
        <v/>
      </c>
      <c r="G338" s="32" t="str">
        <f t="shared" ca="1" si="80"/>
        <v/>
      </c>
      <c r="H338" s="4" t="str">
        <f t="shared" ca="1" si="74"/>
        <v/>
      </c>
      <c r="I338" s="31" t="str">
        <f t="shared" ca="1" si="75"/>
        <v/>
      </c>
      <c r="J338" s="32" t="str">
        <f t="shared" ca="1" si="81"/>
        <v/>
      </c>
      <c r="K338" s="95" t="str">
        <f t="shared" ca="1" si="76"/>
        <v/>
      </c>
      <c r="S338" s="172" t="str">
        <f t="shared" si="77"/>
        <v/>
      </c>
      <c r="U338" s="172" t="str">
        <f t="shared" si="78"/>
        <v/>
      </c>
    </row>
    <row r="339" spans="1:21">
      <c r="A339" s="173" t="str">
        <f t="shared" ca="1" si="69"/>
        <v/>
      </c>
      <c r="B339" s="1" t="str">
        <f t="shared" ca="1" si="70"/>
        <v/>
      </c>
      <c r="C339" s="31" t="str">
        <f t="shared" ca="1" si="71"/>
        <v/>
      </c>
      <c r="D339" s="32" t="str">
        <f t="shared" ca="1" si="79"/>
        <v/>
      </c>
      <c r="E339" s="4" t="str">
        <f t="shared" ca="1" si="72"/>
        <v/>
      </c>
      <c r="F339" s="31" t="str">
        <f t="shared" ca="1" si="73"/>
        <v/>
      </c>
      <c r="G339" s="32" t="str">
        <f t="shared" ca="1" si="80"/>
        <v/>
      </c>
      <c r="H339" s="4" t="str">
        <f t="shared" ca="1" si="74"/>
        <v/>
      </c>
      <c r="I339" s="31" t="str">
        <f t="shared" ca="1" si="75"/>
        <v/>
      </c>
      <c r="J339" s="32" t="str">
        <f t="shared" ca="1" si="81"/>
        <v/>
      </c>
      <c r="K339" s="95" t="str">
        <f t="shared" ca="1" si="76"/>
        <v/>
      </c>
      <c r="S339" s="172" t="str">
        <f t="shared" si="77"/>
        <v/>
      </c>
      <c r="U339" s="172" t="str">
        <f t="shared" si="78"/>
        <v/>
      </c>
    </row>
    <row r="340" spans="1:21">
      <c r="A340" s="173" t="str">
        <f t="shared" ca="1" si="69"/>
        <v/>
      </c>
      <c r="B340" s="1" t="str">
        <f t="shared" ca="1" si="70"/>
        <v/>
      </c>
      <c r="C340" s="31" t="str">
        <f t="shared" ca="1" si="71"/>
        <v/>
      </c>
      <c r="D340" s="32" t="str">
        <f t="shared" ca="1" si="79"/>
        <v/>
      </c>
      <c r="E340" s="4" t="str">
        <f t="shared" ca="1" si="72"/>
        <v/>
      </c>
      <c r="F340" s="31" t="str">
        <f t="shared" ca="1" si="73"/>
        <v/>
      </c>
      <c r="G340" s="32" t="str">
        <f t="shared" ca="1" si="80"/>
        <v/>
      </c>
      <c r="H340" s="4" t="str">
        <f t="shared" ca="1" si="74"/>
        <v/>
      </c>
      <c r="I340" s="31" t="str">
        <f t="shared" ca="1" si="75"/>
        <v/>
      </c>
      <c r="J340" s="32" t="str">
        <f t="shared" ca="1" si="81"/>
        <v/>
      </c>
      <c r="K340" s="95" t="str">
        <f t="shared" ca="1" si="76"/>
        <v/>
      </c>
      <c r="S340" s="172" t="str">
        <f t="shared" si="77"/>
        <v/>
      </c>
      <c r="U340" s="172" t="str">
        <f t="shared" si="78"/>
        <v/>
      </c>
    </row>
    <row r="341" spans="1:21">
      <c r="A341" s="173" t="str">
        <f t="shared" ca="1" si="69"/>
        <v/>
      </c>
      <c r="B341" s="1" t="str">
        <f t="shared" ca="1" si="70"/>
        <v/>
      </c>
      <c r="C341" s="31" t="str">
        <f t="shared" ca="1" si="71"/>
        <v/>
      </c>
      <c r="D341" s="32" t="str">
        <f t="shared" ca="1" si="79"/>
        <v/>
      </c>
      <c r="E341" s="4" t="str">
        <f t="shared" ca="1" si="72"/>
        <v/>
      </c>
      <c r="F341" s="31" t="str">
        <f t="shared" ca="1" si="73"/>
        <v/>
      </c>
      <c r="G341" s="32" t="str">
        <f t="shared" ca="1" si="80"/>
        <v/>
      </c>
      <c r="H341" s="4" t="str">
        <f t="shared" ca="1" si="74"/>
        <v/>
      </c>
      <c r="I341" s="31" t="str">
        <f t="shared" ca="1" si="75"/>
        <v/>
      </c>
      <c r="J341" s="32" t="str">
        <f t="shared" ca="1" si="81"/>
        <v/>
      </c>
      <c r="K341" s="95" t="str">
        <f t="shared" ca="1" si="76"/>
        <v/>
      </c>
      <c r="S341" s="172" t="str">
        <f t="shared" si="77"/>
        <v/>
      </c>
      <c r="U341" s="172" t="str">
        <f t="shared" si="78"/>
        <v/>
      </c>
    </row>
    <row r="342" spans="1:21">
      <c r="A342" s="173" t="str">
        <f t="shared" ca="1" si="69"/>
        <v/>
      </c>
      <c r="B342" s="1" t="str">
        <f t="shared" ca="1" si="70"/>
        <v/>
      </c>
      <c r="C342" s="31" t="str">
        <f t="shared" ca="1" si="71"/>
        <v/>
      </c>
      <c r="D342" s="32" t="str">
        <f t="shared" ca="1" si="79"/>
        <v/>
      </c>
      <c r="E342" s="4" t="str">
        <f t="shared" ca="1" si="72"/>
        <v/>
      </c>
      <c r="F342" s="31" t="str">
        <f t="shared" ca="1" si="73"/>
        <v/>
      </c>
      <c r="G342" s="32" t="str">
        <f t="shared" ca="1" si="80"/>
        <v/>
      </c>
      <c r="H342" s="4" t="str">
        <f t="shared" ca="1" si="74"/>
        <v/>
      </c>
      <c r="I342" s="31" t="str">
        <f t="shared" ca="1" si="75"/>
        <v/>
      </c>
      <c r="J342" s="32" t="str">
        <f t="shared" ca="1" si="81"/>
        <v/>
      </c>
      <c r="K342" s="95" t="str">
        <f t="shared" ca="1" si="76"/>
        <v/>
      </c>
      <c r="S342" s="172" t="str">
        <f t="shared" si="77"/>
        <v/>
      </c>
      <c r="U342" s="172" t="str">
        <f t="shared" si="78"/>
        <v/>
      </c>
    </row>
    <row r="343" spans="1:21">
      <c r="A343" s="173" t="str">
        <f t="shared" ca="1" si="69"/>
        <v/>
      </c>
      <c r="B343" s="1" t="str">
        <f t="shared" ca="1" si="70"/>
        <v/>
      </c>
      <c r="C343" s="31" t="str">
        <f t="shared" ca="1" si="71"/>
        <v/>
      </c>
      <c r="D343" s="32" t="str">
        <f t="shared" ca="1" si="79"/>
        <v/>
      </c>
      <c r="E343" s="4" t="str">
        <f t="shared" ca="1" si="72"/>
        <v/>
      </c>
      <c r="F343" s="31" t="str">
        <f t="shared" ca="1" si="73"/>
        <v/>
      </c>
      <c r="G343" s="32" t="str">
        <f t="shared" ca="1" si="80"/>
        <v/>
      </c>
      <c r="H343" s="4" t="str">
        <f t="shared" ca="1" si="74"/>
        <v/>
      </c>
      <c r="I343" s="31" t="str">
        <f t="shared" ca="1" si="75"/>
        <v/>
      </c>
      <c r="J343" s="32" t="str">
        <f t="shared" ca="1" si="81"/>
        <v/>
      </c>
      <c r="K343" s="95" t="str">
        <f t="shared" ca="1" si="76"/>
        <v/>
      </c>
      <c r="S343" s="172" t="str">
        <f t="shared" si="77"/>
        <v/>
      </c>
      <c r="U343" s="172" t="str">
        <f t="shared" si="78"/>
        <v/>
      </c>
    </row>
    <row r="344" spans="1:21">
      <c r="A344" s="173" t="str">
        <f t="shared" ca="1" si="69"/>
        <v/>
      </c>
      <c r="B344" s="1" t="str">
        <f t="shared" ca="1" si="70"/>
        <v/>
      </c>
      <c r="C344" s="31" t="str">
        <f t="shared" ca="1" si="71"/>
        <v/>
      </c>
      <c r="D344" s="32" t="str">
        <f t="shared" ca="1" si="79"/>
        <v/>
      </c>
      <c r="E344" s="4" t="str">
        <f t="shared" ca="1" si="72"/>
        <v/>
      </c>
      <c r="F344" s="31" t="str">
        <f t="shared" ca="1" si="73"/>
        <v/>
      </c>
      <c r="G344" s="32" t="str">
        <f t="shared" ca="1" si="80"/>
        <v/>
      </c>
      <c r="H344" s="4" t="str">
        <f t="shared" ca="1" si="74"/>
        <v/>
      </c>
      <c r="I344" s="31" t="str">
        <f t="shared" ca="1" si="75"/>
        <v/>
      </c>
      <c r="J344" s="32" t="str">
        <f t="shared" ca="1" si="81"/>
        <v/>
      </c>
      <c r="K344" s="95" t="str">
        <f t="shared" ca="1" si="76"/>
        <v/>
      </c>
      <c r="S344" s="172" t="str">
        <f t="shared" si="77"/>
        <v/>
      </c>
      <c r="U344" s="172" t="str">
        <f t="shared" si="78"/>
        <v/>
      </c>
    </row>
    <row r="345" spans="1:21">
      <c r="A345" s="173" t="str">
        <f t="shared" ca="1" si="69"/>
        <v/>
      </c>
      <c r="B345" s="1" t="str">
        <f t="shared" ca="1" si="70"/>
        <v/>
      </c>
      <c r="C345" s="31" t="str">
        <f t="shared" ca="1" si="71"/>
        <v/>
      </c>
      <c r="D345" s="32" t="str">
        <f t="shared" ca="1" si="79"/>
        <v/>
      </c>
      <c r="E345" s="4" t="str">
        <f t="shared" ca="1" si="72"/>
        <v/>
      </c>
      <c r="F345" s="31" t="str">
        <f t="shared" ca="1" si="73"/>
        <v/>
      </c>
      <c r="G345" s="32" t="str">
        <f t="shared" ca="1" si="80"/>
        <v/>
      </c>
      <c r="H345" s="4" t="str">
        <f t="shared" ca="1" si="74"/>
        <v/>
      </c>
      <c r="I345" s="31" t="str">
        <f t="shared" ca="1" si="75"/>
        <v/>
      </c>
      <c r="J345" s="32" t="str">
        <f t="shared" ca="1" si="81"/>
        <v/>
      </c>
      <c r="K345" s="95" t="str">
        <f t="shared" ca="1" si="76"/>
        <v/>
      </c>
      <c r="S345" s="172" t="str">
        <f t="shared" si="77"/>
        <v/>
      </c>
      <c r="U345" s="172" t="str">
        <f t="shared" si="78"/>
        <v/>
      </c>
    </row>
    <row r="346" spans="1:21">
      <c r="A346" s="173" t="str">
        <f t="shared" ca="1" si="69"/>
        <v/>
      </c>
      <c r="B346" s="1" t="str">
        <f t="shared" ca="1" si="70"/>
        <v/>
      </c>
      <c r="C346" s="31" t="str">
        <f t="shared" ca="1" si="71"/>
        <v/>
      </c>
      <c r="D346" s="32" t="str">
        <f t="shared" ca="1" si="79"/>
        <v/>
      </c>
      <c r="E346" s="4" t="str">
        <f t="shared" ca="1" si="72"/>
        <v/>
      </c>
      <c r="F346" s="31" t="str">
        <f t="shared" ca="1" si="73"/>
        <v/>
      </c>
      <c r="G346" s="32" t="str">
        <f t="shared" ca="1" si="80"/>
        <v/>
      </c>
      <c r="H346" s="4" t="str">
        <f t="shared" ca="1" si="74"/>
        <v/>
      </c>
      <c r="I346" s="31" t="str">
        <f t="shared" ca="1" si="75"/>
        <v/>
      </c>
      <c r="J346" s="32" t="str">
        <f t="shared" ca="1" si="81"/>
        <v/>
      </c>
      <c r="K346" s="95" t="str">
        <f t="shared" ca="1" si="76"/>
        <v/>
      </c>
      <c r="S346" s="172" t="str">
        <f t="shared" si="77"/>
        <v/>
      </c>
      <c r="U346" s="172" t="str">
        <f t="shared" si="78"/>
        <v/>
      </c>
    </row>
    <row r="347" spans="1:21">
      <c r="A347" s="173" t="str">
        <f t="shared" ca="1" si="69"/>
        <v/>
      </c>
      <c r="B347" s="1" t="str">
        <f t="shared" ca="1" si="70"/>
        <v/>
      </c>
      <c r="C347" s="31" t="str">
        <f t="shared" ca="1" si="71"/>
        <v/>
      </c>
      <c r="D347" s="32" t="str">
        <f t="shared" ca="1" si="79"/>
        <v/>
      </c>
      <c r="E347" s="4" t="str">
        <f t="shared" ca="1" si="72"/>
        <v/>
      </c>
      <c r="F347" s="31" t="str">
        <f t="shared" ca="1" si="73"/>
        <v/>
      </c>
      <c r="G347" s="32" t="str">
        <f t="shared" ca="1" si="80"/>
        <v/>
      </c>
      <c r="H347" s="4" t="str">
        <f t="shared" ca="1" si="74"/>
        <v/>
      </c>
      <c r="I347" s="31" t="str">
        <f t="shared" ca="1" si="75"/>
        <v/>
      </c>
      <c r="J347" s="32" t="str">
        <f t="shared" ca="1" si="81"/>
        <v/>
      </c>
      <c r="K347" s="95" t="str">
        <f t="shared" ca="1" si="76"/>
        <v/>
      </c>
      <c r="S347" s="172" t="str">
        <f t="shared" si="77"/>
        <v/>
      </c>
      <c r="U347" s="172" t="str">
        <f t="shared" si="78"/>
        <v/>
      </c>
    </row>
    <row r="348" spans="1:21">
      <c r="A348" s="173" t="str">
        <f t="shared" ca="1" si="69"/>
        <v/>
      </c>
      <c r="B348" s="1" t="str">
        <f t="shared" ca="1" si="70"/>
        <v/>
      </c>
      <c r="C348" s="31" t="str">
        <f t="shared" ca="1" si="71"/>
        <v/>
      </c>
      <c r="D348" s="32" t="str">
        <f t="shared" ca="1" si="79"/>
        <v/>
      </c>
      <c r="E348" s="4" t="str">
        <f t="shared" ca="1" si="72"/>
        <v/>
      </c>
      <c r="F348" s="31" t="str">
        <f t="shared" ca="1" si="73"/>
        <v/>
      </c>
      <c r="G348" s="32" t="str">
        <f t="shared" ca="1" si="80"/>
        <v/>
      </c>
      <c r="H348" s="4" t="str">
        <f t="shared" ca="1" si="74"/>
        <v/>
      </c>
      <c r="I348" s="31" t="str">
        <f t="shared" ca="1" si="75"/>
        <v/>
      </c>
      <c r="J348" s="32" t="str">
        <f t="shared" ca="1" si="81"/>
        <v/>
      </c>
      <c r="K348" s="95" t="str">
        <f t="shared" ca="1" si="76"/>
        <v/>
      </c>
      <c r="S348" s="172" t="str">
        <f t="shared" si="77"/>
        <v/>
      </c>
      <c r="U348" s="172" t="str">
        <f t="shared" si="78"/>
        <v/>
      </c>
    </row>
    <row r="349" spans="1:21">
      <c r="A349" s="173" t="str">
        <f t="shared" ca="1" si="69"/>
        <v/>
      </c>
      <c r="B349" s="1" t="str">
        <f t="shared" ca="1" si="70"/>
        <v/>
      </c>
      <c r="C349" s="31" t="str">
        <f t="shared" ca="1" si="71"/>
        <v/>
      </c>
      <c r="D349" s="32" t="str">
        <f t="shared" ca="1" si="79"/>
        <v/>
      </c>
      <c r="E349" s="4" t="str">
        <f t="shared" ca="1" si="72"/>
        <v/>
      </c>
      <c r="F349" s="31" t="str">
        <f t="shared" ca="1" si="73"/>
        <v/>
      </c>
      <c r="G349" s="32" t="str">
        <f t="shared" ca="1" si="80"/>
        <v/>
      </c>
      <c r="H349" s="4" t="str">
        <f t="shared" ca="1" si="74"/>
        <v/>
      </c>
      <c r="I349" s="31" t="str">
        <f t="shared" ca="1" si="75"/>
        <v/>
      </c>
      <c r="J349" s="32" t="str">
        <f t="shared" ca="1" si="81"/>
        <v/>
      </c>
      <c r="K349" s="95" t="str">
        <f t="shared" ca="1" si="76"/>
        <v/>
      </c>
      <c r="S349" s="172" t="str">
        <f t="shared" si="77"/>
        <v/>
      </c>
      <c r="U349" s="172" t="str">
        <f t="shared" si="78"/>
        <v/>
      </c>
    </row>
    <row r="350" spans="1:21">
      <c r="A350" s="173" t="str">
        <f t="shared" ca="1" si="69"/>
        <v/>
      </c>
      <c r="B350" s="1" t="str">
        <f t="shared" ca="1" si="70"/>
        <v/>
      </c>
      <c r="C350" s="31" t="str">
        <f t="shared" ca="1" si="71"/>
        <v/>
      </c>
      <c r="D350" s="32" t="str">
        <f t="shared" ca="1" si="79"/>
        <v/>
      </c>
      <c r="E350" s="4" t="str">
        <f t="shared" ca="1" si="72"/>
        <v/>
      </c>
      <c r="F350" s="31" t="str">
        <f t="shared" ca="1" si="73"/>
        <v/>
      </c>
      <c r="G350" s="32" t="str">
        <f t="shared" ca="1" si="80"/>
        <v/>
      </c>
      <c r="H350" s="4" t="str">
        <f t="shared" ca="1" si="74"/>
        <v/>
      </c>
      <c r="I350" s="31" t="str">
        <f t="shared" ca="1" si="75"/>
        <v/>
      </c>
      <c r="J350" s="32" t="str">
        <f t="shared" ca="1" si="81"/>
        <v/>
      </c>
      <c r="K350" s="95" t="str">
        <f t="shared" ca="1" si="76"/>
        <v/>
      </c>
      <c r="S350" s="172" t="str">
        <f t="shared" si="77"/>
        <v/>
      </c>
      <c r="U350" s="172" t="str">
        <f t="shared" si="78"/>
        <v/>
      </c>
    </row>
    <row r="351" spans="1:21">
      <c r="A351" s="173" t="str">
        <f t="shared" ca="1" si="69"/>
        <v/>
      </c>
      <c r="B351" s="1" t="str">
        <f t="shared" ca="1" si="70"/>
        <v/>
      </c>
      <c r="C351" s="31" t="str">
        <f t="shared" ca="1" si="71"/>
        <v/>
      </c>
      <c r="D351" s="32" t="str">
        <f t="shared" ca="1" si="79"/>
        <v/>
      </c>
      <c r="E351" s="4" t="str">
        <f t="shared" ca="1" si="72"/>
        <v/>
      </c>
      <c r="F351" s="31" t="str">
        <f t="shared" ca="1" si="73"/>
        <v/>
      </c>
      <c r="G351" s="32" t="str">
        <f t="shared" ca="1" si="80"/>
        <v/>
      </c>
      <c r="H351" s="4" t="str">
        <f t="shared" ca="1" si="74"/>
        <v/>
      </c>
      <c r="I351" s="31" t="str">
        <f t="shared" ca="1" si="75"/>
        <v/>
      </c>
      <c r="J351" s="32" t="str">
        <f t="shared" ca="1" si="81"/>
        <v/>
      </c>
      <c r="K351" s="95" t="str">
        <f t="shared" ca="1" si="76"/>
        <v/>
      </c>
      <c r="S351" s="172" t="str">
        <f t="shared" si="77"/>
        <v/>
      </c>
      <c r="U351" s="172" t="str">
        <f t="shared" si="78"/>
        <v/>
      </c>
    </row>
    <row r="352" spans="1:21">
      <c r="A352" s="173" t="str">
        <f t="shared" ca="1" si="69"/>
        <v/>
      </c>
      <c r="B352" s="1" t="str">
        <f t="shared" ca="1" si="70"/>
        <v/>
      </c>
      <c r="C352" s="31" t="str">
        <f t="shared" ca="1" si="71"/>
        <v/>
      </c>
      <c r="D352" s="32" t="str">
        <f t="shared" ca="1" si="79"/>
        <v/>
      </c>
      <c r="E352" s="4" t="str">
        <f t="shared" ca="1" si="72"/>
        <v/>
      </c>
      <c r="F352" s="31" t="str">
        <f t="shared" ca="1" si="73"/>
        <v/>
      </c>
      <c r="G352" s="32" t="str">
        <f t="shared" ca="1" si="80"/>
        <v/>
      </c>
      <c r="H352" s="4" t="str">
        <f t="shared" ca="1" si="74"/>
        <v/>
      </c>
      <c r="I352" s="31" t="str">
        <f t="shared" ca="1" si="75"/>
        <v/>
      </c>
      <c r="J352" s="32" t="str">
        <f t="shared" ca="1" si="81"/>
        <v/>
      </c>
      <c r="K352" s="95" t="str">
        <f t="shared" ca="1" si="76"/>
        <v/>
      </c>
      <c r="S352" s="172" t="str">
        <f t="shared" si="77"/>
        <v/>
      </c>
      <c r="U352" s="172" t="str">
        <f t="shared" si="78"/>
        <v/>
      </c>
    </row>
    <row r="353" spans="1:21">
      <c r="A353" s="173" t="str">
        <f t="shared" ca="1" si="69"/>
        <v/>
      </c>
      <c r="B353" s="1" t="str">
        <f t="shared" ca="1" si="70"/>
        <v/>
      </c>
      <c r="C353" s="31" t="str">
        <f t="shared" ca="1" si="71"/>
        <v/>
      </c>
      <c r="D353" s="32" t="str">
        <f t="shared" ca="1" si="79"/>
        <v/>
      </c>
      <c r="E353" s="4" t="str">
        <f t="shared" ca="1" si="72"/>
        <v/>
      </c>
      <c r="F353" s="31" t="str">
        <f t="shared" ca="1" si="73"/>
        <v/>
      </c>
      <c r="G353" s="32" t="str">
        <f t="shared" ca="1" si="80"/>
        <v/>
      </c>
      <c r="H353" s="4" t="str">
        <f t="shared" ca="1" si="74"/>
        <v/>
      </c>
      <c r="I353" s="31" t="str">
        <f t="shared" ca="1" si="75"/>
        <v/>
      </c>
      <c r="J353" s="32" t="str">
        <f t="shared" ca="1" si="81"/>
        <v/>
      </c>
      <c r="K353" s="95" t="str">
        <f t="shared" ca="1" si="76"/>
        <v/>
      </c>
      <c r="S353" s="172" t="str">
        <f t="shared" si="77"/>
        <v/>
      </c>
      <c r="U353" s="172" t="str">
        <f t="shared" si="78"/>
        <v/>
      </c>
    </row>
    <row r="354" spans="1:21">
      <c r="A354" s="173" t="str">
        <f t="shared" ca="1" si="69"/>
        <v/>
      </c>
      <c r="B354" s="1" t="str">
        <f t="shared" ca="1" si="70"/>
        <v/>
      </c>
      <c r="C354" s="31" t="str">
        <f t="shared" ca="1" si="71"/>
        <v/>
      </c>
      <c r="D354" s="32" t="str">
        <f t="shared" ca="1" si="79"/>
        <v/>
      </c>
      <c r="E354" s="4" t="str">
        <f t="shared" ca="1" si="72"/>
        <v/>
      </c>
      <c r="F354" s="31" t="str">
        <f t="shared" ca="1" si="73"/>
        <v/>
      </c>
      <c r="G354" s="32" t="str">
        <f t="shared" ca="1" si="80"/>
        <v/>
      </c>
      <c r="H354" s="4" t="str">
        <f t="shared" ca="1" si="74"/>
        <v/>
      </c>
      <c r="I354" s="31" t="str">
        <f t="shared" ca="1" si="75"/>
        <v/>
      </c>
      <c r="J354" s="32" t="str">
        <f t="shared" ca="1" si="81"/>
        <v/>
      </c>
      <c r="K354" s="95" t="str">
        <f t="shared" ca="1" si="76"/>
        <v/>
      </c>
      <c r="S354" s="172" t="str">
        <f t="shared" si="77"/>
        <v/>
      </c>
      <c r="U354" s="172" t="str">
        <f t="shared" si="78"/>
        <v/>
      </c>
    </row>
    <row r="355" spans="1:21">
      <c r="A355" s="173" t="str">
        <f t="shared" ca="1" si="69"/>
        <v/>
      </c>
      <c r="B355" s="1" t="str">
        <f t="shared" ca="1" si="70"/>
        <v/>
      </c>
      <c r="C355" s="31" t="str">
        <f t="shared" ca="1" si="71"/>
        <v/>
      </c>
      <c r="D355" s="32" t="str">
        <f t="shared" ca="1" si="79"/>
        <v/>
      </c>
      <c r="E355" s="4" t="str">
        <f t="shared" ca="1" si="72"/>
        <v/>
      </c>
      <c r="F355" s="31" t="str">
        <f t="shared" ca="1" si="73"/>
        <v/>
      </c>
      <c r="G355" s="32" t="str">
        <f t="shared" ca="1" si="80"/>
        <v/>
      </c>
      <c r="H355" s="4" t="str">
        <f t="shared" ca="1" si="74"/>
        <v/>
      </c>
      <c r="I355" s="31" t="str">
        <f t="shared" ca="1" si="75"/>
        <v/>
      </c>
      <c r="J355" s="32" t="str">
        <f t="shared" ca="1" si="81"/>
        <v/>
      </c>
      <c r="K355" s="95" t="str">
        <f t="shared" ca="1" si="76"/>
        <v/>
      </c>
      <c r="S355" s="172" t="str">
        <f t="shared" si="77"/>
        <v/>
      </c>
      <c r="U355" s="172" t="str">
        <f t="shared" si="78"/>
        <v/>
      </c>
    </row>
    <row r="356" spans="1:21">
      <c r="A356" s="173" t="str">
        <f t="shared" ca="1" si="69"/>
        <v/>
      </c>
      <c r="B356" s="1" t="str">
        <f t="shared" ca="1" si="70"/>
        <v/>
      </c>
      <c r="C356" s="31" t="str">
        <f t="shared" ca="1" si="71"/>
        <v/>
      </c>
      <c r="D356" s="32" t="str">
        <f t="shared" ca="1" si="79"/>
        <v/>
      </c>
      <c r="E356" s="4" t="str">
        <f t="shared" ca="1" si="72"/>
        <v/>
      </c>
      <c r="F356" s="31" t="str">
        <f t="shared" ca="1" si="73"/>
        <v/>
      </c>
      <c r="G356" s="32" t="str">
        <f t="shared" ca="1" si="80"/>
        <v/>
      </c>
      <c r="H356" s="4" t="str">
        <f t="shared" ca="1" si="74"/>
        <v/>
      </c>
      <c r="I356" s="31" t="str">
        <f t="shared" ca="1" si="75"/>
        <v/>
      </c>
      <c r="J356" s="32" t="str">
        <f t="shared" ca="1" si="81"/>
        <v/>
      </c>
      <c r="K356" s="95" t="str">
        <f t="shared" ca="1" si="76"/>
        <v/>
      </c>
      <c r="S356" s="172" t="str">
        <f t="shared" si="77"/>
        <v/>
      </c>
      <c r="U356" s="172" t="str">
        <f t="shared" si="78"/>
        <v/>
      </c>
    </row>
    <row r="357" spans="1:21">
      <c r="A357" s="173" t="str">
        <f t="shared" ca="1" si="69"/>
        <v/>
      </c>
      <c r="B357" s="1" t="str">
        <f t="shared" ca="1" si="70"/>
        <v/>
      </c>
      <c r="C357" s="31" t="str">
        <f t="shared" ca="1" si="71"/>
        <v/>
      </c>
      <c r="D357" s="32" t="str">
        <f t="shared" ca="1" si="79"/>
        <v/>
      </c>
      <c r="E357" s="4" t="str">
        <f t="shared" ca="1" si="72"/>
        <v/>
      </c>
      <c r="F357" s="31" t="str">
        <f t="shared" ca="1" si="73"/>
        <v/>
      </c>
      <c r="G357" s="32" t="str">
        <f t="shared" ca="1" si="80"/>
        <v/>
      </c>
      <c r="H357" s="4" t="str">
        <f t="shared" ca="1" si="74"/>
        <v/>
      </c>
      <c r="I357" s="31" t="str">
        <f t="shared" ca="1" si="75"/>
        <v/>
      </c>
      <c r="J357" s="32" t="str">
        <f t="shared" ca="1" si="81"/>
        <v/>
      </c>
      <c r="K357" s="95" t="str">
        <f t="shared" ca="1" si="76"/>
        <v/>
      </c>
      <c r="S357" s="172" t="str">
        <f t="shared" si="77"/>
        <v/>
      </c>
      <c r="U357" s="172" t="str">
        <f t="shared" si="78"/>
        <v/>
      </c>
    </row>
    <row r="358" spans="1:21">
      <c r="A358" s="173" t="str">
        <f t="shared" ca="1" si="69"/>
        <v/>
      </c>
      <c r="B358" s="1" t="str">
        <f t="shared" ca="1" si="70"/>
        <v/>
      </c>
      <c r="C358" s="31" t="str">
        <f t="shared" ca="1" si="71"/>
        <v/>
      </c>
      <c r="D358" s="32" t="str">
        <f t="shared" ca="1" si="79"/>
        <v/>
      </c>
      <c r="E358" s="4" t="str">
        <f t="shared" ca="1" si="72"/>
        <v/>
      </c>
      <c r="F358" s="31" t="str">
        <f t="shared" ca="1" si="73"/>
        <v/>
      </c>
      <c r="G358" s="32" t="str">
        <f t="shared" ca="1" si="80"/>
        <v/>
      </c>
      <c r="H358" s="4" t="str">
        <f t="shared" ca="1" si="74"/>
        <v/>
      </c>
      <c r="I358" s="31" t="str">
        <f t="shared" ca="1" si="75"/>
        <v/>
      </c>
      <c r="J358" s="32" t="str">
        <f t="shared" ca="1" si="81"/>
        <v/>
      </c>
      <c r="K358" s="95" t="str">
        <f t="shared" ca="1" si="76"/>
        <v/>
      </c>
      <c r="S358" s="172" t="str">
        <f t="shared" si="77"/>
        <v/>
      </c>
      <c r="U358" s="172" t="str">
        <f t="shared" si="78"/>
        <v/>
      </c>
    </row>
    <row r="359" spans="1:21">
      <c r="A359" s="173" t="str">
        <f t="shared" ca="1" si="69"/>
        <v/>
      </c>
      <c r="B359" s="1" t="str">
        <f t="shared" ca="1" si="70"/>
        <v/>
      </c>
      <c r="C359" s="31" t="str">
        <f t="shared" ca="1" si="71"/>
        <v/>
      </c>
      <c r="D359" s="32" t="str">
        <f t="shared" ca="1" si="79"/>
        <v/>
      </c>
      <c r="E359" s="4" t="str">
        <f t="shared" ca="1" si="72"/>
        <v/>
      </c>
      <c r="F359" s="31" t="str">
        <f t="shared" ca="1" si="73"/>
        <v/>
      </c>
      <c r="G359" s="32" t="str">
        <f t="shared" ca="1" si="80"/>
        <v/>
      </c>
      <c r="H359" s="4" t="str">
        <f t="shared" ca="1" si="74"/>
        <v/>
      </c>
      <c r="I359" s="31" t="str">
        <f t="shared" ca="1" si="75"/>
        <v/>
      </c>
      <c r="J359" s="32" t="str">
        <f t="shared" ca="1" si="81"/>
        <v/>
      </c>
      <c r="K359" s="95" t="str">
        <f t="shared" ca="1" si="76"/>
        <v/>
      </c>
      <c r="S359" s="172" t="str">
        <f t="shared" si="77"/>
        <v/>
      </c>
      <c r="U359" s="172" t="str">
        <f t="shared" si="78"/>
        <v/>
      </c>
    </row>
    <row r="360" spans="1:21">
      <c r="A360" s="173" t="str">
        <f t="shared" ca="1" si="69"/>
        <v/>
      </c>
      <c r="B360" s="1" t="str">
        <f t="shared" ca="1" si="70"/>
        <v/>
      </c>
      <c r="C360" s="31" t="str">
        <f t="shared" ca="1" si="71"/>
        <v/>
      </c>
      <c r="D360" s="32" t="str">
        <f t="shared" ca="1" si="79"/>
        <v/>
      </c>
      <c r="E360" s="4" t="str">
        <f t="shared" ca="1" si="72"/>
        <v/>
      </c>
      <c r="F360" s="31" t="str">
        <f t="shared" ca="1" si="73"/>
        <v/>
      </c>
      <c r="G360" s="32" t="str">
        <f t="shared" ca="1" si="80"/>
        <v/>
      </c>
      <c r="H360" s="4" t="str">
        <f t="shared" ca="1" si="74"/>
        <v/>
      </c>
      <c r="I360" s="31" t="str">
        <f t="shared" ca="1" si="75"/>
        <v/>
      </c>
      <c r="J360" s="32" t="str">
        <f t="shared" ca="1" si="81"/>
        <v/>
      </c>
      <c r="K360" s="95" t="str">
        <f t="shared" ca="1" si="76"/>
        <v/>
      </c>
      <c r="S360" s="172" t="str">
        <f t="shared" si="77"/>
        <v/>
      </c>
      <c r="U360" s="172" t="str">
        <f t="shared" si="78"/>
        <v/>
      </c>
    </row>
    <row r="361" spans="1:21">
      <c r="A361" s="173" t="str">
        <f t="shared" ca="1" si="69"/>
        <v/>
      </c>
      <c r="B361" s="1" t="str">
        <f t="shared" ca="1" si="70"/>
        <v/>
      </c>
      <c r="C361" s="31" t="str">
        <f t="shared" ca="1" si="71"/>
        <v/>
      </c>
      <c r="D361" s="32" t="str">
        <f t="shared" ca="1" si="79"/>
        <v/>
      </c>
      <c r="E361" s="4" t="str">
        <f t="shared" ca="1" si="72"/>
        <v/>
      </c>
      <c r="F361" s="31" t="str">
        <f t="shared" ca="1" si="73"/>
        <v/>
      </c>
      <c r="G361" s="32" t="str">
        <f t="shared" ca="1" si="80"/>
        <v/>
      </c>
      <c r="H361" s="4" t="str">
        <f t="shared" ca="1" si="74"/>
        <v/>
      </c>
      <c r="I361" s="31" t="str">
        <f t="shared" ca="1" si="75"/>
        <v/>
      </c>
      <c r="J361" s="32" t="str">
        <f t="shared" ca="1" si="81"/>
        <v/>
      </c>
      <c r="K361" s="95" t="str">
        <f t="shared" ca="1" si="76"/>
        <v/>
      </c>
      <c r="S361" s="172" t="str">
        <f t="shared" si="77"/>
        <v/>
      </c>
      <c r="U361" s="172" t="str">
        <f t="shared" si="78"/>
        <v/>
      </c>
    </row>
    <row r="362" spans="1:21">
      <c r="A362" s="173" t="str">
        <f t="shared" ca="1" si="69"/>
        <v/>
      </c>
      <c r="B362" s="1" t="str">
        <f t="shared" ca="1" si="70"/>
        <v/>
      </c>
      <c r="C362" s="31" t="str">
        <f t="shared" ca="1" si="71"/>
        <v/>
      </c>
      <c r="D362" s="32" t="str">
        <f t="shared" ca="1" si="79"/>
        <v/>
      </c>
      <c r="E362" s="4" t="str">
        <f t="shared" ca="1" si="72"/>
        <v/>
      </c>
      <c r="F362" s="31" t="str">
        <f t="shared" ca="1" si="73"/>
        <v/>
      </c>
      <c r="G362" s="32" t="str">
        <f t="shared" ca="1" si="80"/>
        <v/>
      </c>
      <c r="H362" s="4" t="str">
        <f t="shared" ca="1" si="74"/>
        <v/>
      </c>
      <c r="I362" s="31" t="str">
        <f t="shared" ca="1" si="75"/>
        <v/>
      </c>
      <c r="J362" s="32" t="str">
        <f t="shared" ca="1" si="81"/>
        <v/>
      </c>
      <c r="K362" s="95" t="str">
        <f t="shared" ca="1" si="76"/>
        <v/>
      </c>
      <c r="S362" s="172" t="str">
        <f t="shared" si="77"/>
        <v/>
      </c>
      <c r="U362" s="172" t="str">
        <f t="shared" si="78"/>
        <v/>
      </c>
    </row>
    <row r="363" spans="1:21">
      <c r="A363" s="173" t="str">
        <f t="shared" ref="A363:A426" ca="1" si="82">IF(AND(ISBLANK(V352), A362 = $V$1),NOW(),IF(ISBLANK(V352),"",V352))</f>
        <v/>
      </c>
      <c r="B363" s="1" t="str">
        <f t="shared" ref="B363:B426" ca="1" si="83">IF(COUNTIF(O:O,A363)=1,VLOOKUP(A363,M:N,2), IF(COUNTIF(O:O,A363)=0,$B$10,""))</f>
        <v/>
      </c>
      <c r="C363" s="31" t="str">
        <f t="shared" ref="C363:C426" ca="1" si="84">IF(ISERROR(B363-2),"", -1*(B363-$B$14)*10^-4*$B$8*$B$5)</f>
        <v/>
      </c>
      <c r="D363" s="32" t="str">
        <f t="shared" ca="1" si="79"/>
        <v/>
      </c>
      <c r="E363" s="4" t="str">
        <f t="shared" ref="E363:E426" ca="1" si="85">IF(COUNTIF(O:O,A363)=1,VLOOKUP(A363,O:P,2), IF(COUNTIF(O:O,A363)=0,$C$10,""))</f>
        <v/>
      </c>
      <c r="F363" s="31" t="str">
        <f t="shared" ref="F363:F426" ca="1" si="86">IF(ISERROR(B363-2),"", -1*(E363-$E$14)*10^-4*$C$8*$C$5)</f>
        <v/>
      </c>
      <c r="G363" s="32" t="str">
        <f t="shared" ca="1" si="80"/>
        <v/>
      </c>
      <c r="H363" s="4" t="str">
        <f t="shared" ref="H363:H426" ca="1" si="87">IF(COUNTIF(O:O,A363)=1,VLOOKUP(A363,Q:R,2), IF(COUNTIF(O:O,A363)=0,$D$10,""))</f>
        <v/>
      </c>
      <c r="I363" s="31" t="str">
        <f t="shared" ref="I363:I426" ca="1" si="88">IF(ISERROR(B363-2),"", -1*(H363-$H$14)*10^-4*$D$8*$D$5)</f>
        <v/>
      </c>
      <c r="J363" s="32" t="str">
        <f t="shared" ca="1" si="81"/>
        <v/>
      </c>
      <c r="K363" s="95" t="str">
        <f t="shared" ref="K363:K426" ca="1" si="89">IF(ISERROR(B363-2),"",C363+D363+F363+G363-I363-J363)</f>
        <v/>
      </c>
      <c r="S363" s="172" t="str">
        <f t="shared" si="77"/>
        <v/>
      </c>
      <c r="U363" s="172" t="str">
        <f t="shared" si="78"/>
        <v/>
      </c>
    </row>
    <row r="364" spans="1:21">
      <c r="A364" s="173" t="str">
        <f t="shared" ca="1" si="82"/>
        <v/>
      </c>
      <c r="B364" s="1" t="str">
        <f t="shared" ca="1" si="83"/>
        <v/>
      </c>
      <c r="C364" s="31" t="str">
        <f t="shared" ca="1" si="84"/>
        <v/>
      </c>
      <c r="D364" s="32" t="str">
        <f t="shared" ca="1" si="79"/>
        <v/>
      </c>
      <c r="E364" s="4" t="str">
        <f t="shared" ca="1" si="85"/>
        <v/>
      </c>
      <c r="F364" s="31" t="str">
        <f t="shared" ca="1" si="86"/>
        <v/>
      </c>
      <c r="G364" s="32" t="str">
        <f t="shared" ca="1" si="80"/>
        <v/>
      </c>
      <c r="H364" s="4" t="str">
        <f t="shared" ca="1" si="87"/>
        <v/>
      </c>
      <c r="I364" s="31" t="str">
        <f t="shared" ca="1" si="88"/>
        <v/>
      </c>
      <c r="J364" s="32" t="str">
        <f t="shared" ca="1" si="81"/>
        <v/>
      </c>
      <c r="K364" s="95" t="str">
        <f t="shared" ca="1" si="89"/>
        <v/>
      </c>
      <c r="S364" s="172" t="str">
        <f t="shared" si="77"/>
        <v/>
      </c>
      <c r="U364" s="172" t="str">
        <f t="shared" si="78"/>
        <v/>
      </c>
    </row>
    <row r="365" spans="1:21">
      <c r="A365" s="173" t="str">
        <f t="shared" ca="1" si="82"/>
        <v/>
      </c>
      <c r="B365" s="1" t="str">
        <f t="shared" ca="1" si="83"/>
        <v/>
      </c>
      <c r="C365" s="31" t="str">
        <f t="shared" ca="1" si="84"/>
        <v/>
      </c>
      <c r="D365" s="32" t="str">
        <f t="shared" ca="1" si="79"/>
        <v/>
      </c>
      <c r="E365" s="4" t="str">
        <f t="shared" ca="1" si="85"/>
        <v/>
      </c>
      <c r="F365" s="31" t="str">
        <f t="shared" ca="1" si="86"/>
        <v/>
      </c>
      <c r="G365" s="32" t="str">
        <f t="shared" ca="1" si="80"/>
        <v/>
      </c>
      <c r="H365" s="4" t="str">
        <f t="shared" ca="1" si="87"/>
        <v/>
      </c>
      <c r="I365" s="31" t="str">
        <f t="shared" ca="1" si="88"/>
        <v/>
      </c>
      <c r="J365" s="32" t="str">
        <f t="shared" ca="1" si="81"/>
        <v/>
      </c>
      <c r="K365" s="95" t="str">
        <f t="shared" ca="1" si="89"/>
        <v/>
      </c>
      <c r="S365" s="172" t="str">
        <f t="shared" si="77"/>
        <v/>
      </c>
      <c r="U365" s="172" t="str">
        <f t="shared" si="78"/>
        <v/>
      </c>
    </row>
    <row r="366" spans="1:21">
      <c r="A366" s="173" t="str">
        <f t="shared" ca="1" si="82"/>
        <v/>
      </c>
      <c r="B366" s="1" t="str">
        <f t="shared" ca="1" si="83"/>
        <v/>
      </c>
      <c r="C366" s="31" t="str">
        <f t="shared" ca="1" si="84"/>
        <v/>
      </c>
      <c r="D366" s="32" t="str">
        <f t="shared" ca="1" si="79"/>
        <v/>
      </c>
      <c r="E366" s="4" t="str">
        <f t="shared" ca="1" si="85"/>
        <v/>
      </c>
      <c r="F366" s="31" t="str">
        <f t="shared" ca="1" si="86"/>
        <v/>
      </c>
      <c r="G366" s="32" t="str">
        <f t="shared" ca="1" si="80"/>
        <v/>
      </c>
      <c r="H366" s="4" t="str">
        <f t="shared" ca="1" si="87"/>
        <v/>
      </c>
      <c r="I366" s="31" t="str">
        <f t="shared" ca="1" si="88"/>
        <v/>
      </c>
      <c r="J366" s="32" t="str">
        <f t="shared" ca="1" si="81"/>
        <v/>
      </c>
      <c r="K366" s="95" t="str">
        <f t="shared" ca="1" si="89"/>
        <v/>
      </c>
      <c r="S366" s="172" t="str">
        <f t="shared" si="77"/>
        <v/>
      </c>
      <c r="U366" s="172" t="str">
        <f t="shared" si="78"/>
        <v/>
      </c>
    </row>
    <row r="367" spans="1:21">
      <c r="A367" s="173" t="str">
        <f t="shared" ca="1" si="82"/>
        <v/>
      </c>
      <c r="B367" s="1" t="str">
        <f t="shared" ca="1" si="83"/>
        <v/>
      </c>
      <c r="C367" s="31" t="str">
        <f t="shared" ca="1" si="84"/>
        <v/>
      </c>
      <c r="D367" s="32" t="str">
        <f t="shared" ca="1" si="79"/>
        <v/>
      </c>
      <c r="E367" s="4" t="str">
        <f t="shared" ca="1" si="85"/>
        <v/>
      </c>
      <c r="F367" s="31" t="str">
        <f t="shared" ca="1" si="86"/>
        <v/>
      </c>
      <c r="G367" s="32" t="str">
        <f t="shared" ca="1" si="80"/>
        <v/>
      </c>
      <c r="H367" s="4" t="str">
        <f t="shared" ca="1" si="87"/>
        <v/>
      </c>
      <c r="I367" s="31" t="str">
        <f t="shared" ca="1" si="88"/>
        <v/>
      </c>
      <c r="J367" s="32" t="str">
        <f t="shared" ca="1" si="81"/>
        <v/>
      </c>
      <c r="K367" s="95" t="str">
        <f t="shared" ca="1" si="89"/>
        <v/>
      </c>
      <c r="S367" s="172" t="str">
        <f t="shared" si="77"/>
        <v/>
      </c>
      <c r="U367" s="172" t="str">
        <f t="shared" si="78"/>
        <v/>
      </c>
    </row>
    <row r="368" spans="1:21">
      <c r="A368" s="173" t="str">
        <f t="shared" ca="1" si="82"/>
        <v/>
      </c>
      <c r="B368" s="1" t="str">
        <f t="shared" ca="1" si="83"/>
        <v/>
      </c>
      <c r="C368" s="31" t="str">
        <f t="shared" ca="1" si="84"/>
        <v/>
      </c>
      <c r="D368" s="32" t="str">
        <f t="shared" ca="1" si="79"/>
        <v/>
      </c>
      <c r="E368" s="4" t="str">
        <f t="shared" ca="1" si="85"/>
        <v/>
      </c>
      <c r="F368" s="31" t="str">
        <f t="shared" ca="1" si="86"/>
        <v/>
      </c>
      <c r="G368" s="32" t="str">
        <f t="shared" ca="1" si="80"/>
        <v/>
      </c>
      <c r="H368" s="4" t="str">
        <f t="shared" ca="1" si="87"/>
        <v/>
      </c>
      <c r="I368" s="31" t="str">
        <f t="shared" ca="1" si="88"/>
        <v/>
      </c>
      <c r="J368" s="32" t="str">
        <f t="shared" ca="1" si="81"/>
        <v/>
      </c>
      <c r="K368" s="95" t="str">
        <f t="shared" ca="1" si="89"/>
        <v/>
      </c>
      <c r="S368" s="172" t="str">
        <f t="shared" si="77"/>
        <v/>
      </c>
      <c r="U368" s="172" t="str">
        <f t="shared" si="78"/>
        <v/>
      </c>
    </row>
    <row r="369" spans="1:21">
      <c r="A369" s="173" t="str">
        <f t="shared" ca="1" si="82"/>
        <v/>
      </c>
      <c r="B369" s="1" t="str">
        <f t="shared" ca="1" si="83"/>
        <v/>
      </c>
      <c r="C369" s="31" t="str">
        <f t="shared" ca="1" si="84"/>
        <v/>
      </c>
      <c r="D369" s="32" t="str">
        <f t="shared" ca="1" si="79"/>
        <v/>
      </c>
      <c r="E369" s="4" t="str">
        <f t="shared" ca="1" si="85"/>
        <v/>
      </c>
      <c r="F369" s="31" t="str">
        <f t="shared" ca="1" si="86"/>
        <v/>
      </c>
      <c r="G369" s="32" t="str">
        <f t="shared" ca="1" si="80"/>
        <v/>
      </c>
      <c r="H369" s="4" t="str">
        <f t="shared" ca="1" si="87"/>
        <v/>
      </c>
      <c r="I369" s="31" t="str">
        <f t="shared" ca="1" si="88"/>
        <v/>
      </c>
      <c r="J369" s="32" t="str">
        <f t="shared" ca="1" si="81"/>
        <v/>
      </c>
      <c r="K369" s="95" t="str">
        <f t="shared" ca="1" si="89"/>
        <v/>
      </c>
      <c r="S369" s="172" t="str">
        <f t="shared" si="77"/>
        <v/>
      </c>
      <c r="U369" s="172" t="str">
        <f t="shared" si="78"/>
        <v/>
      </c>
    </row>
    <row r="370" spans="1:21">
      <c r="A370" s="173" t="str">
        <f t="shared" ca="1" si="82"/>
        <v/>
      </c>
      <c r="B370" s="1" t="str">
        <f t="shared" ca="1" si="83"/>
        <v/>
      </c>
      <c r="C370" s="31" t="str">
        <f t="shared" ca="1" si="84"/>
        <v/>
      </c>
      <c r="D370" s="32" t="str">
        <f t="shared" ca="1" si="79"/>
        <v/>
      </c>
      <c r="E370" s="4" t="str">
        <f t="shared" ca="1" si="85"/>
        <v/>
      </c>
      <c r="F370" s="31" t="str">
        <f t="shared" ca="1" si="86"/>
        <v/>
      </c>
      <c r="G370" s="32" t="str">
        <f t="shared" ca="1" si="80"/>
        <v/>
      </c>
      <c r="H370" s="4" t="str">
        <f t="shared" ca="1" si="87"/>
        <v/>
      </c>
      <c r="I370" s="31" t="str">
        <f t="shared" ca="1" si="88"/>
        <v/>
      </c>
      <c r="J370" s="32" t="str">
        <f t="shared" ca="1" si="81"/>
        <v/>
      </c>
      <c r="K370" s="95" t="str">
        <f t="shared" ca="1" si="89"/>
        <v/>
      </c>
      <c r="S370" s="172" t="str">
        <f t="shared" si="77"/>
        <v/>
      </c>
      <c r="U370" s="172" t="str">
        <f t="shared" si="78"/>
        <v/>
      </c>
    </row>
    <row r="371" spans="1:21">
      <c r="A371" s="173" t="str">
        <f t="shared" ca="1" si="82"/>
        <v/>
      </c>
      <c r="B371" s="1" t="str">
        <f t="shared" ca="1" si="83"/>
        <v/>
      </c>
      <c r="C371" s="31" t="str">
        <f t="shared" ca="1" si="84"/>
        <v/>
      </c>
      <c r="D371" s="32" t="str">
        <f t="shared" ca="1" si="79"/>
        <v/>
      </c>
      <c r="E371" s="4" t="str">
        <f t="shared" ca="1" si="85"/>
        <v/>
      </c>
      <c r="F371" s="31" t="str">
        <f t="shared" ca="1" si="86"/>
        <v/>
      </c>
      <c r="G371" s="32" t="str">
        <f t="shared" ca="1" si="80"/>
        <v/>
      </c>
      <c r="H371" s="4" t="str">
        <f t="shared" ca="1" si="87"/>
        <v/>
      </c>
      <c r="I371" s="31" t="str">
        <f t="shared" ca="1" si="88"/>
        <v/>
      </c>
      <c r="J371" s="32" t="str">
        <f t="shared" ca="1" si="81"/>
        <v/>
      </c>
      <c r="K371" s="95" t="str">
        <f t="shared" ca="1" si="89"/>
        <v/>
      </c>
      <c r="S371" s="172" t="str">
        <f t="shared" si="77"/>
        <v/>
      </c>
      <c r="U371" s="172" t="str">
        <f t="shared" si="78"/>
        <v/>
      </c>
    </row>
    <row r="372" spans="1:21">
      <c r="A372" s="173" t="str">
        <f t="shared" ca="1" si="82"/>
        <v/>
      </c>
      <c r="B372" s="1" t="str">
        <f t="shared" ca="1" si="83"/>
        <v/>
      </c>
      <c r="C372" s="31" t="str">
        <f t="shared" ca="1" si="84"/>
        <v/>
      </c>
      <c r="D372" s="32" t="str">
        <f t="shared" ca="1" si="79"/>
        <v/>
      </c>
      <c r="E372" s="4" t="str">
        <f t="shared" ca="1" si="85"/>
        <v/>
      </c>
      <c r="F372" s="31" t="str">
        <f t="shared" ca="1" si="86"/>
        <v/>
      </c>
      <c r="G372" s="32" t="str">
        <f t="shared" ca="1" si="80"/>
        <v/>
      </c>
      <c r="H372" s="4" t="str">
        <f t="shared" ca="1" si="87"/>
        <v/>
      </c>
      <c r="I372" s="31" t="str">
        <f t="shared" ca="1" si="88"/>
        <v/>
      </c>
      <c r="J372" s="32" t="str">
        <f t="shared" ca="1" si="81"/>
        <v/>
      </c>
      <c r="K372" s="95" t="str">
        <f t="shared" ca="1" si="89"/>
        <v/>
      </c>
      <c r="S372" s="172" t="str">
        <f t="shared" si="77"/>
        <v/>
      </c>
      <c r="U372" s="172" t="str">
        <f t="shared" si="78"/>
        <v/>
      </c>
    </row>
    <row r="373" spans="1:21">
      <c r="A373" s="173" t="str">
        <f t="shared" ca="1" si="82"/>
        <v/>
      </c>
      <c r="B373" s="1" t="str">
        <f t="shared" ca="1" si="83"/>
        <v/>
      </c>
      <c r="C373" s="31" t="str">
        <f t="shared" ca="1" si="84"/>
        <v/>
      </c>
      <c r="D373" s="32" t="str">
        <f t="shared" ca="1" si="79"/>
        <v/>
      </c>
      <c r="E373" s="4" t="str">
        <f t="shared" ca="1" si="85"/>
        <v/>
      </c>
      <c r="F373" s="31" t="str">
        <f t="shared" ca="1" si="86"/>
        <v/>
      </c>
      <c r="G373" s="32" t="str">
        <f t="shared" ca="1" si="80"/>
        <v/>
      </c>
      <c r="H373" s="4" t="str">
        <f t="shared" ca="1" si="87"/>
        <v/>
      </c>
      <c r="I373" s="31" t="str">
        <f t="shared" ca="1" si="88"/>
        <v/>
      </c>
      <c r="J373" s="32" t="str">
        <f t="shared" ca="1" si="81"/>
        <v/>
      </c>
      <c r="K373" s="95" t="str">
        <f t="shared" ca="1" si="89"/>
        <v/>
      </c>
      <c r="S373" s="172" t="str">
        <f t="shared" si="77"/>
        <v/>
      </c>
      <c r="U373" s="172" t="str">
        <f t="shared" si="78"/>
        <v/>
      </c>
    </row>
    <row r="374" spans="1:21">
      <c r="A374" s="173" t="str">
        <f t="shared" ca="1" si="82"/>
        <v/>
      </c>
      <c r="B374" s="1" t="str">
        <f t="shared" ca="1" si="83"/>
        <v/>
      </c>
      <c r="C374" s="31" t="str">
        <f t="shared" ca="1" si="84"/>
        <v/>
      </c>
      <c r="D374" s="32" t="str">
        <f t="shared" ca="1" si="79"/>
        <v/>
      </c>
      <c r="E374" s="4" t="str">
        <f t="shared" ca="1" si="85"/>
        <v/>
      </c>
      <c r="F374" s="31" t="str">
        <f t="shared" ca="1" si="86"/>
        <v/>
      </c>
      <c r="G374" s="32" t="str">
        <f t="shared" ca="1" si="80"/>
        <v/>
      </c>
      <c r="H374" s="4" t="str">
        <f t="shared" ca="1" si="87"/>
        <v/>
      </c>
      <c r="I374" s="31" t="str">
        <f t="shared" ca="1" si="88"/>
        <v/>
      </c>
      <c r="J374" s="32" t="str">
        <f t="shared" ca="1" si="81"/>
        <v/>
      </c>
      <c r="K374" s="95" t="str">
        <f t="shared" ca="1" si="89"/>
        <v/>
      </c>
      <c r="S374" s="172" t="str">
        <f t="shared" si="77"/>
        <v/>
      </c>
      <c r="U374" s="172" t="str">
        <f t="shared" si="78"/>
        <v/>
      </c>
    </row>
    <row r="375" spans="1:21">
      <c r="A375" s="173" t="str">
        <f t="shared" ca="1" si="82"/>
        <v/>
      </c>
      <c r="B375" s="1" t="str">
        <f t="shared" ca="1" si="83"/>
        <v/>
      </c>
      <c r="C375" s="31" t="str">
        <f t="shared" ca="1" si="84"/>
        <v/>
      </c>
      <c r="D375" s="32" t="str">
        <f t="shared" ca="1" si="79"/>
        <v/>
      </c>
      <c r="E375" s="4" t="str">
        <f t="shared" ca="1" si="85"/>
        <v/>
      </c>
      <c r="F375" s="31" t="str">
        <f t="shared" ca="1" si="86"/>
        <v/>
      </c>
      <c r="G375" s="32" t="str">
        <f t="shared" ca="1" si="80"/>
        <v/>
      </c>
      <c r="H375" s="4" t="str">
        <f t="shared" ca="1" si="87"/>
        <v/>
      </c>
      <c r="I375" s="31" t="str">
        <f t="shared" ca="1" si="88"/>
        <v/>
      </c>
      <c r="J375" s="32" t="str">
        <f t="shared" ca="1" si="81"/>
        <v/>
      </c>
      <c r="K375" s="95" t="str">
        <f t="shared" ca="1" si="89"/>
        <v/>
      </c>
      <c r="S375" s="172" t="str">
        <f t="shared" si="77"/>
        <v/>
      </c>
      <c r="U375" s="172" t="str">
        <f t="shared" si="78"/>
        <v/>
      </c>
    </row>
    <row r="376" spans="1:21">
      <c r="A376" s="173" t="str">
        <f t="shared" ca="1" si="82"/>
        <v/>
      </c>
      <c r="B376" s="1" t="str">
        <f t="shared" ca="1" si="83"/>
        <v/>
      </c>
      <c r="C376" s="31" t="str">
        <f t="shared" ca="1" si="84"/>
        <v/>
      </c>
      <c r="D376" s="32" t="str">
        <f t="shared" ca="1" si="79"/>
        <v/>
      </c>
      <c r="E376" s="4" t="str">
        <f t="shared" ca="1" si="85"/>
        <v/>
      </c>
      <c r="F376" s="31" t="str">
        <f t="shared" ca="1" si="86"/>
        <v/>
      </c>
      <c r="G376" s="32" t="str">
        <f t="shared" ca="1" si="80"/>
        <v/>
      </c>
      <c r="H376" s="4" t="str">
        <f t="shared" ca="1" si="87"/>
        <v/>
      </c>
      <c r="I376" s="31" t="str">
        <f t="shared" ca="1" si="88"/>
        <v/>
      </c>
      <c r="J376" s="32" t="str">
        <f t="shared" ca="1" si="81"/>
        <v/>
      </c>
      <c r="K376" s="95" t="str">
        <f t="shared" ca="1" si="89"/>
        <v/>
      </c>
      <c r="S376" s="172" t="str">
        <f t="shared" si="77"/>
        <v/>
      </c>
      <c r="U376" s="172" t="str">
        <f t="shared" si="78"/>
        <v/>
      </c>
    </row>
    <row r="377" spans="1:21">
      <c r="A377" s="173" t="str">
        <f t="shared" ca="1" si="82"/>
        <v/>
      </c>
      <c r="B377" s="1" t="str">
        <f t="shared" ca="1" si="83"/>
        <v/>
      </c>
      <c r="C377" s="31" t="str">
        <f t="shared" ca="1" si="84"/>
        <v/>
      </c>
      <c r="D377" s="32" t="str">
        <f t="shared" ca="1" si="79"/>
        <v/>
      </c>
      <c r="E377" s="4" t="str">
        <f t="shared" ca="1" si="85"/>
        <v/>
      </c>
      <c r="F377" s="31" t="str">
        <f t="shared" ca="1" si="86"/>
        <v/>
      </c>
      <c r="G377" s="32" t="str">
        <f t="shared" ca="1" si="80"/>
        <v/>
      </c>
      <c r="H377" s="4" t="str">
        <f t="shared" ca="1" si="87"/>
        <v/>
      </c>
      <c r="I377" s="31" t="str">
        <f t="shared" ca="1" si="88"/>
        <v/>
      </c>
      <c r="J377" s="32" t="str">
        <f t="shared" ca="1" si="81"/>
        <v/>
      </c>
      <c r="K377" s="95" t="str">
        <f t="shared" ca="1" si="89"/>
        <v/>
      </c>
      <c r="S377" s="172" t="str">
        <f t="shared" si="77"/>
        <v/>
      </c>
      <c r="U377" s="172" t="str">
        <f t="shared" si="78"/>
        <v/>
      </c>
    </row>
    <row r="378" spans="1:21">
      <c r="A378" s="173" t="str">
        <f t="shared" ca="1" si="82"/>
        <v/>
      </c>
      <c r="B378" s="1" t="str">
        <f t="shared" ca="1" si="83"/>
        <v/>
      </c>
      <c r="C378" s="31" t="str">
        <f t="shared" ca="1" si="84"/>
        <v/>
      </c>
      <c r="D378" s="32" t="str">
        <f t="shared" ca="1" si="79"/>
        <v/>
      </c>
      <c r="E378" s="4" t="str">
        <f t="shared" ca="1" si="85"/>
        <v/>
      </c>
      <c r="F378" s="31" t="str">
        <f t="shared" ca="1" si="86"/>
        <v/>
      </c>
      <c r="G378" s="32" t="str">
        <f t="shared" ca="1" si="80"/>
        <v/>
      </c>
      <c r="H378" s="4" t="str">
        <f t="shared" ca="1" si="87"/>
        <v/>
      </c>
      <c r="I378" s="31" t="str">
        <f t="shared" ca="1" si="88"/>
        <v/>
      </c>
      <c r="J378" s="32" t="str">
        <f t="shared" ca="1" si="81"/>
        <v/>
      </c>
      <c r="K378" s="95" t="str">
        <f t="shared" ca="1" si="89"/>
        <v/>
      </c>
      <c r="S378" s="172" t="str">
        <f t="shared" si="77"/>
        <v/>
      </c>
      <c r="U378" s="172" t="str">
        <f t="shared" si="78"/>
        <v/>
      </c>
    </row>
    <row r="379" spans="1:21">
      <c r="A379" s="173" t="str">
        <f t="shared" ca="1" si="82"/>
        <v/>
      </c>
      <c r="B379" s="1" t="str">
        <f t="shared" ca="1" si="83"/>
        <v/>
      </c>
      <c r="C379" s="31" t="str">
        <f t="shared" ca="1" si="84"/>
        <v/>
      </c>
      <c r="D379" s="32" t="str">
        <f t="shared" ca="1" si="79"/>
        <v/>
      </c>
      <c r="E379" s="4" t="str">
        <f t="shared" ca="1" si="85"/>
        <v/>
      </c>
      <c r="F379" s="31" t="str">
        <f t="shared" ca="1" si="86"/>
        <v/>
      </c>
      <c r="G379" s="32" t="str">
        <f t="shared" ca="1" si="80"/>
        <v/>
      </c>
      <c r="H379" s="4" t="str">
        <f t="shared" ca="1" si="87"/>
        <v/>
      </c>
      <c r="I379" s="31" t="str">
        <f t="shared" ca="1" si="88"/>
        <v/>
      </c>
      <c r="J379" s="32" t="str">
        <f t="shared" ca="1" si="81"/>
        <v/>
      </c>
      <c r="K379" s="95" t="str">
        <f t="shared" ca="1" si="89"/>
        <v/>
      </c>
      <c r="S379" s="172" t="str">
        <f t="shared" si="77"/>
        <v/>
      </c>
      <c r="U379" s="172" t="str">
        <f t="shared" si="78"/>
        <v/>
      </c>
    </row>
    <row r="380" spans="1:21">
      <c r="A380" s="173" t="str">
        <f t="shared" ca="1" si="82"/>
        <v/>
      </c>
      <c r="B380" s="1" t="str">
        <f t="shared" ca="1" si="83"/>
        <v/>
      </c>
      <c r="C380" s="31" t="str">
        <f t="shared" ca="1" si="84"/>
        <v/>
      </c>
      <c r="D380" s="32" t="str">
        <f t="shared" ca="1" si="79"/>
        <v/>
      </c>
      <c r="E380" s="4" t="str">
        <f t="shared" ca="1" si="85"/>
        <v/>
      </c>
      <c r="F380" s="31" t="str">
        <f t="shared" ca="1" si="86"/>
        <v/>
      </c>
      <c r="G380" s="32" t="str">
        <f t="shared" ca="1" si="80"/>
        <v/>
      </c>
      <c r="H380" s="4" t="str">
        <f t="shared" ca="1" si="87"/>
        <v/>
      </c>
      <c r="I380" s="31" t="str">
        <f t="shared" ca="1" si="88"/>
        <v/>
      </c>
      <c r="J380" s="32" t="str">
        <f t="shared" ca="1" si="81"/>
        <v/>
      </c>
      <c r="K380" s="95" t="str">
        <f t="shared" ca="1" si="89"/>
        <v/>
      </c>
      <c r="S380" s="172" t="str">
        <f t="shared" si="77"/>
        <v/>
      </c>
      <c r="U380" s="172" t="str">
        <f t="shared" si="78"/>
        <v/>
      </c>
    </row>
    <row r="381" spans="1:21">
      <c r="A381" s="173" t="str">
        <f t="shared" ca="1" si="82"/>
        <v/>
      </c>
      <c r="B381" s="1" t="str">
        <f t="shared" ca="1" si="83"/>
        <v/>
      </c>
      <c r="C381" s="31" t="str">
        <f t="shared" ca="1" si="84"/>
        <v/>
      </c>
      <c r="D381" s="32" t="str">
        <f t="shared" ca="1" si="79"/>
        <v/>
      </c>
      <c r="E381" s="4" t="str">
        <f t="shared" ca="1" si="85"/>
        <v/>
      </c>
      <c r="F381" s="31" t="str">
        <f t="shared" ca="1" si="86"/>
        <v/>
      </c>
      <c r="G381" s="32" t="str">
        <f t="shared" ca="1" si="80"/>
        <v/>
      </c>
      <c r="H381" s="4" t="str">
        <f t="shared" ca="1" si="87"/>
        <v/>
      </c>
      <c r="I381" s="31" t="str">
        <f t="shared" ca="1" si="88"/>
        <v/>
      </c>
      <c r="J381" s="32" t="str">
        <f t="shared" ca="1" si="81"/>
        <v/>
      </c>
      <c r="K381" s="95" t="str">
        <f t="shared" ca="1" si="89"/>
        <v/>
      </c>
      <c r="S381" s="172" t="str">
        <f t="shared" si="77"/>
        <v/>
      </c>
      <c r="U381" s="172" t="str">
        <f t="shared" si="78"/>
        <v/>
      </c>
    </row>
    <row r="382" spans="1:21">
      <c r="A382" s="173" t="str">
        <f t="shared" ca="1" si="82"/>
        <v/>
      </c>
      <c r="B382" s="1" t="str">
        <f t="shared" ca="1" si="83"/>
        <v/>
      </c>
      <c r="C382" s="31" t="str">
        <f t="shared" ca="1" si="84"/>
        <v/>
      </c>
      <c r="D382" s="32" t="str">
        <f t="shared" ca="1" si="79"/>
        <v/>
      </c>
      <c r="E382" s="4" t="str">
        <f t="shared" ca="1" si="85"/>
        <v/>
      </c>
      <c r="F382" s="31" t="str">
        <f t="shared" ca="1" si="86"/>
        <v/>
      </c>
      <c r="G382" s="32" t="str">
        <f t="shared" ca="1" si="80"/>
        <v/>
      </c>
      <c r="H382" s="4" t="str">
        <f t="shared" ca="1" si="87"/>
        <v/>
      </c>
      <c r="I382" s="31" t="str">
        <f t="shared" ca="1" si="88"/>
        <v/>
      </c>
      <c r="J382" s="32" t="str">
        <f t="shared" ca="1" si="81"/>
        <v/>
      </c>
      <c r="K382" s="95" t="str">
        <f t="shared" ca="1" si="89"/>
        <v/>
      </c>
      <c r="S382" s="172" t="str">
        <f t="shared" si="77"/>
        <v/>
      </c>
      <c r="U382" s="172" t="str">
        <f t="shared" si="78"/>
        <v/>
      </c>
    </row>
    <row r="383" spans="1:21">
      <c r="A383" s="173" t="str">
        <f t="shared" ca="1" si="82"/>
        <v/>
      </c>
      <c r="B383" s="1" t="str">
        <f t="shared" ca="1" si="83"/>
        <v/>
      </c>
      <c r="C383" s="31" t="str">
        <f t="shared" ca="1" si="84"/>
        <v/>
      </c>
      <c r="D383" s="32" t="str">
        <f t="shared" ca="1" si="79"/>
        <v/>
      </c>
      <c r="E383" s="4" t="str">
        <f t="shared" ca="1" si="85"/>
        <v/>
      </c>
      <c r="F383" s="31" t="str">
        <f t="shared" ca="1" si="86"/>
        <v/>
      </c>
      <c r="G383" s="32" t="str">
        <f t="shared" ca="1" si="80"/>
        <v/>
      </c>
      <c r="H383" s="4" t="str">
        <f t="shared" ca="1" si="87"/>
        <v/>
      </c>
      <c r="I383" s="31" t="str">
        <f t="shared" ca="1" si="88"/>
        <v/>
      </c>
      <c r="J383" s="32" t="str">
        <f t="shared" ca="1" si="81"/>
        <v/>
      </c>
      <c r="K383" s="95" t="str">
        <f t="shared" ca="1" si="89"/>
        <v/>
      </c>
      <c r="S383" s="172" t="str">
        <f t="shared" si="77"/>
        <v/>
      </c>
      <c r="U383" s="172" t="str">
        <f t="shared" si="78"/>
        <v/>
      </c>
    </row>
    <row r="384" spans="1:21">
      <c r="A384" s="173" t="str">
        <f t="shared" ca="1" si="82"/>
        <v/>
      </c>
      <c r="B384" s="1" t="str">
        <f t="shared" ca="1" si="83"/>
        <v/>
      </c>
      <c r="C384" s="31" t="str">
        <f t="shared" ca="1" si="84"/>
        <v/>
      </c>
      <c r="D384" s="32" t="str">
        <f t="shared" ca="1" si="79"/>
        <v/>
      </c>
      <c r="E384" s="4" t="str">
        <f t="shared" ca="1" si="85"/>
        <v/>
      </c>
      <c r="F384" s="31" t="str">
        <f t="shared" ca="1" si="86"/>
        <v/>
      </c>
      <c r="G384" s="32" t="str">
        <f t="shared" ca="1" si="80"/>
        <v/>
      </c>
      <c r="H384" s="4" t="str">
        <f t="shared" ca="1" si="87"/>
        <v/>
      </c>
      <c r="I384" s="31" t="str">
        <f t="shared" ca="1" si="88"/>
        <v/>
      </c>
      <c r="J384" s="32" t="str">
        <f t="shared" ca="1" si="81"/>
        <v/>
      </c>
      <c r="K384" s="95" t="str">
        <f t="shared" ca="1" si="89"/>
        <v/>
      </c>
      <c r="S384" s="172" t="str">
        <f t="shared" si="77"/>
        <v/>
      </c>
      <c r="U384" s="172" t="str">
        <f t="shared" si="78"/>
        <v/>
      </c>
    </row>
    <row r="385" spans="1:21">
      <c r="A385" s="173" t="str">
        <f t="shared" ca="1" si="82"/>
        <v/>
      </c>
      <c r="B385" s="1" t="str">
        <f t="shared" ca="1" si="83"/>
        <v/>
      </c>
      <c r="C385" s="31" t="str">
        <f t="shared" ca="1" si="84"/>
        <v/>
      </c>
      <c r="D385" s="32" t="str">
        <f t="shared" ca="1" si="79"/>
        <v/>
      </c>
      <c r="E385" s="4" t="str">
        <f t="shared" ca="1" si="85"/>
        <v/>
      </c>
      <c r="F385" s="31" t="str">
        <f t="shared" ca="1" si="86"/>
        <v/>
      </c>
      <c r="G385" s="32" t="str">
        <f t="shared" ca="1" si="80"/>
        <v/>
      </c>
      <c r="H385" s="4" t="str">
        <f t="shared" ca="1" si="87"/>
        <v/>
      </c>
      <c r="I385" s="31" t="str">
        <f t="shared" ca="1" si="88"/>
        <v/>
      </c>
      <c r="J385" s="32" t="str">
        <f t="shared" ca="1" si="81"/>
        <v/>
      </c>
      <c r="K385" s="95" t="str">
        <f t="shared" ca="1" si="89"/>
        <v/>
      </c>
      <c r="S385" s="172" t="str">
        <f t="shared" si="77"/>
        <v/>
      </c>
      <c r="U385" s="172" t="str">
        <f t="shared" si="78"/>
        <v/>
      </c>
    </row>
    <row r="386" spans="1:21">
      <c r="A386" s="173" t="str">
        <f t="shared" ca="1" si="82"/>
        <v/>
      </c>
      <c r="B386" s="1" t="str">
        <f t="shared" ca="1" si="83"/>
        <v/>
      </c>
      <c r="C386" s="31" t="str">
        <f t="shared" ca="1" si="84"/>
        <v/>
      </c>
      <c r="D386" s="32" t="str">
        <f t="shared" ca="1" si="79"/>
        <v/>
      </c>
      <c r="E386" s="4" t="str">
        <f t="shared" ca="1" si="85"/>
        <v/>
      </c>
      <c r="F386" s="31" t="str">
        <f t="shared" ca="1" si="86"/>
        <v/>
      </c>
      <c r="G386" s="32" t="str">
        <f t="shared" ca="1" si="80"/>
        <v/>
      </c>
      <c r="H386" s="4" t="str">
        <f t="shared" ca="1" si="87"/>
        <v/>
      </c>
      <c r="I386" s="31" t="str">
        <f t="shared" ca="1" si="88"/>
        <v/>
      </c>
      <c r="J386" s="32" t="str">
        <f t="shared" ca="1" si="81"/>
        <v/>
      </c>
      <c r="K386" s="95" t="str">
        <f t="shared" ca="1" si="89"/>
        <v/>
      </c>
      <c r="S386" s="172" t="str">
        <f t="shared" si="77"/>
        <v/>
      </c>
      <c r="U386" s="172" t="str">
        <f t="shared" si="78"/>
        <v/>
      </c>
    </row>
    <row r="387" spans="1:21">
      <c r="A387" s="173" t="str">
        <f t="shared" ca="1" si="82"/>
        <v/>
      </c>
      <c r="B387" s="1" t="str">
        <f t="shared" ca="1" si="83"/>
        <v/>
      </c>
      <c r="C387" s="31" t="str">
        <f t="shared" ca="1" si="84"/>
        <v/>
      </c>
      <c r="D387" s="32" t="str">
        <f t="shared" ca="1" si="79"/>
        <v/>
      </c>
      <c r="E387" s="4" t="str">
        <f t="shared" ca="1" si="85"/>
        <v/>
      </c>
      <c r="F387" s="31" t="str">
        <f t="shared" ca="1" si="86"/>
        <v/>
      </c>
      <c r="G387" s="32" t="str">
        <f t="shared" ca="1" si="80"/>
        <v/>
      </c>
      <c r="H387" s="4" t="str">
        <f t="shared" ca="1" si="87"/>
        <v/>
      </c>
      <c r="I387" s="31" t="str">
        <f t="shared" ca="1" si="88"/>
        <v/>
      </c>
      <c r="J387" s="32" t="str">
        <f t="shared" ca="1" si="81"/>
        <v/>
      </c>
      <c r="K387" s="95" t="str">
        <f t="shared" ca="1" si="89"/>
        <v/>
      </c>
      <c r="S387" s="172" t="str">
        <f t="shared" si="77"/>
        <v/>
      </c>
      <c r="U387" s="172" t="str">
        <f t="shared" si="78"/>
        <v/>
      </c>
    </row>
    <row r="388" spans="1:21">
      <c r="A388" s="173" t="str">
        <f t="shared" ca="1" si="82"/>
        <v/>
      </c>
      <c r="B388" s="1" t="str">
        <f t="shared" ca="1" si="83"/>
        <v/>
      </c>
      <c r="C388" s="31" t="str">
        <f t="shared" ca="1" si="84"/>
        <v/>
      </c>
      <c r="D388" s="32" t="str">
        <f t="shared" ca="1" si="79"/>
        <v/>
      </c>
      <c r="E388" s="4" t="str">
        <f t="shared" ca="1" si="85"/>
        <v/>
      </c>
      <c r="F388" s="31" t="str">
        <f t="shared" ca="1" si="86"/>
        <v/>
      </c>
      <c r="G388" s="32" t="str">
        <f t="shared" ca="1" si="80"/>
        <v/>
      </c>
      <c r="H388" s="4" t="str">
        <f t="shared" ca="1" si="87"/>
        <v/>
      </c>
      <c r="I388" s="31" t="str">
        <f t="shared" ca="1" si="88"/>
        <v/>
      </c>
      <c r="J388" s="32" t="str">
        <f t="shared" ca="1" si="81"/>
        <v/>
      </c>
      <c r="K388" s="95" t="str">
        <f t="shared" ca="1" si="89"/>
        <v/>
      </c>
      <c r="S388" s="172" t="str">
        <f t="shared" ref="S388:S451" si="90">IF(COUNTIF(O:O,M388)*COUNTIF(Q:Q,M388),M388,"")</f>
        <v/>
      </c>
      <c r="U388" s="172" t="str">
        <f t="shared" ref="U388:U451" si="91">IF(T388&gt;$A$14,T388,"")</f>
        <v/>
      </c>
    </row>
    <row r="389" spans="1:21">
      <c r="A389" s="173" t="str">
        <f t="shared" ca="1" si="82"/>
        <v/>
      </c>
      <c r="B389" s="1" t="str">
        <f t="shared" ca="1" si="83"/>
        <v/>
      </c>
      <c r="C389" s="31" t="str">
        <f t="shared" ca="1" si="84"/>
        <v/>
      </c>
      <c r="D389" s="32" t="str">
        <f t="shared" ca="1" si="79"/>
        <v/>
      </c>
      <c r="E389" s="4" t="str">
        <f t="shared" ca="1" si="85"/>
        <v/>
      </c>
      <c r="F389" s="31" t="str">
        <f t="shared" ca="1" si="86"/>
        <v/>
      </c>
      <c r="G389" s="32" t="str">
        <f t="shared" ca="1" si="80"/>
        <v/>
      </c>
      <c r="H389" s="4" t="str">
        <f t="shared" ca="1" si="87"/>
        <v/>
      </c>
      <c r="I389" s="31" t="str">
        <f t="shared" ca="1" si="88"/>
        <v/>
      </c>
      <c r="J389" s="32" t="str">
        <f t="shared" ca="1" si="81"/>
        <v/>
      </c>
      <c r="K389" s="95" t="str">
        <f t="shared" ca="1" si="89"/>
        <v/>
      </c>
      <c r="S389" s="172" t="str">
        <f t="shared" si="90"/>
        <v/>
      </c>
      <c r="U389" s="172" t="str">
        <f t="shared" si="91"/>
        <v/>
      </c>
    </row>
    <row r="390" spans="1:21">
      <c r="A390" s="173" t="str">
        <f t="shared" ca="1" si="82"/>
        <v/>
      </c>
      <c r="B390" s="1" t="str">
        <f t="shared" ca="1" si="83"/>
        <v/>
      </c>
      <c r="C390" s="31" t="str">
        <f t="shared" ca="1" si="84"/>
        <v/>
      </c>
      <c r="D390" s="32" t="str">
        <f t="shared" ca="1" si="79"/>
        <v/>
      </c>
      <c r="E390" s="4" t="str">
        <f t="shared" ca="1" si="85"/>
        <v/>
      </c>
      <c r="F390" s="31" t="str">
        <f t="shared" ca="1" si="86"/>
        <v/>
      </c>
      <c r="G390" s="32" t="str">
        <f t="shared" ca="1" si="80"/>
        <v/>
      </c>
      <c r="H390" s="4" t="str">
        <f t="shared" ca="1" si="87"/>
        <v/>
      </c>
      <c r="I390" s="31" t="str">
        <f t="shared" ca="1" si="88"/>
        <v/>
      </c>
      <c r="J390" s="32" t="str">
        <f t="shared" ca="1" si="81"/>
        <v/>
      </c>
      <c r="K390" s="95" t="str">
        <f t="shared" ca="1" si="89"/>
        <v/>
      </c>
      <c r="S390" s="172" t="str">
        <f t="shared" si="90"/>
        <v/>
      </c>
      <c r="U390" s="172" t="str">
        <f t="shared" si="91"/>
        <v/>
      </c>
    </row>
    <row r="391" spans="1:21">
      <c r="A391" s="173" t="str">
        <f t="shared" ca="1" si="82"/>
        <v/>
      </c>
      <c r="B391" s="1" t="str">
        <f t="shared" ca="1" si="83"/>
        <v/>
      </c>
      <c r="C391" s="31" t="str">
        <f t="shared" ca="1" si="84"/>
        <v/>
      </c>
      <c r="D391" s="32" t="str">
        <f t="shared" ca="1" si="79"/>
        <v/>
      </c>
      <c r="E391" s="4" t="str">
        <f t="shared" ca="1" si="85"/>
        <v/>
      </c>
      <c r="F391" s="31" t="str">
        <f t="shared" ca="1" si="86"/>
        <v/>
      </c>
      <c r="G391" s="32" t="str">
        <f t="shared" ca="1" si="80"/>
        <v/>
      </c>
      <c r="H391" s="4" t="str">
        <f t="shared" ca="1" si="87"/>
        <v/>
      </c>
      <c r="I391" s="31" t="str">
        <f t="shared" ca="1" si="88"/>
        <v/>
      </c>
      <c r="J391" s="32" t="str">
        <f t="shared" ca="1" si="81"/>
        <v/>
      </c>
      <c r="K391" s="95" t="str">
        <f t="shared" ca="1" si="89"/>
        <v/>
      </c>
      <c r="S391" s="172" t="str">
        <f t="shared" si="90"/>
        <v/>
      </c>
      <c r="U391" s="172" t="str">
        <f t="shared" si="91"/>
        <v/>
      </c>
    </row>
    <row r="392" spans="1:21">
      <c r="A392" s="173" t="str">
        <f t="shared" ca="1" si="82"/>
        <v/>
      </c>
      <c r="B392" s="1" t="str">
        <f t="shared" ca="1" si="83"/>
        <v/>
      </c>
      <c r="C392" s="31" t="str">
        <f t="shared" ca="1" si="84"/>
        <v/>
      </c>
      <c r="D392" s="32" t="str">
        <f t="shared" ca="1" si="79"/>
        <v/>
      </c>
      <c r="E392" s="4" t="str">
        <f t="shared" ca="1" si="85"/>
        <v/>
      </c>
      <c r="F392" s="31" t="str">
        <f t="shared" ca="1" si="86"/>
        <v/>
      </c>
      <c r="G392" s="32" t="str">
        <f t="shared" ca="1" si="80"/>
        <v/>
      </c>
      <c r="H392" s="4" t="str">
        <f t="shared" ca="1" si="87"/>
        <v/>
      </c>
      <c r="I392" s="31" t="str">
        <f t="shared" ca="1" si="88"/>
        <v/>
      </c>
      <c r="J392" s="32" t="str">
        <f t="shared" ca="1" si="81"/>
        <v/>
      </c>
      <c r="K392" s="95" t="str">
        <f t="shared" ca="1" si="89"/>
        <v/>
      </c>
      <c r="S392" s="172" t="str">
        <f t="shared" si="90"/>
        <v/>
      </c>
      <c r="U392" s="172" t="str">
        <f t="shared" si="91"/>
        <v/>
      </c>
    </row>
    <row r="393" spans="1:21">
      <c r="A393" s="173" t="str">
        <f t="shared" ca="1" si="82"/>
        <v/>
      </c>
      <c r="B393" s="1" t="str">
        <f t="shared" ca="1" si="83"/>
        <v/>
      </c>
      <c r="C393" s="31" t="str">
        <f t="shared" ca="1" si="84"/>
        <v/>
      </c>
      <c r="D393" s="32" t="str">
        <f t="shared" ca="1" si="79"/>
        <v/>
      </c>
      <c r="E393" s="4" t="str">
        <f t="shared" ca="1" si="85"/>
        <v/>
      </c>
      <c r="F393" s="31" t="str">
        <f t="shared" ca="1" si="86"/>
        <v/>
      </c>
      <c r="G393" s="32" t="str">
        <f t="shared" ca="1" si="80"/>
        <v/>
      </c>
      <c r="H393" s="4" t="str">
        <f t="shared" ca="1" si="87"/>
        <v/>
      </c>
      <c r="I393" s="31" t="str">
        <f t="shared" ca="1" si="88"/>
        <v/>
      </c>
      <c r="J393" s="32" t="str">
        <f t="shared" ca="1" si="81"/>
        <v/>
      </c>
      <c r="K393" s="95" t="str">
        <f t="shared" ca="1" si="89"/>
        <v/>
      </c>
      <c r="S393" s="172" t="str">
        <f t="shared" si="90"/>
        <v/>
      </c>
      <c r="U393" s="172" t="str">
        <f t="shared" si="91"/>
        <v/>
      </c>
    </row>
    <row r="394" spans="1:21">
      <c r="A394" s="173" t="str">
        <f t="shared" ca="1" si="82"/>
        <v/>
      </c>
      <c r="B394" s="1" t="str">
        <f t="shared" ca="1" si="83"/>
        <v/>
      </c>
      <c r="C394" s="31" t="str">
        <f t="shared" ca="1" si="84"/>
        <v/>
      </c>
      <c r="D394" s="32" t="str">
        <f t="shared" ca="1" si="79"/>
        <v/>
      </c>
      <c r="E394" s="4" t="str">
        <f t="shared" ca="1" si="85"/>
        <v/>
      </c>
      <c r="F394" s="31" t="str">
        <f t="shared" ca="1" si="86"/>
        <v/>
      </c>
      <c r="G394" s="32" t="str">
        <f t="shared" ca="1" si="80"/>
        <v/>
      </c>
      <c r="H394" s="4" t="str">
        <f t="shared" ca="1" si="87"/>
        <v/>
      </c>
      <c r="I394" s="31" t="str">
        <f t="shared" ca="1" si="88"/>
        <v/>
      </c>
      <c r="J394" s="32" t="str">
        <f t="shared" ca="1" si="81"/>
        <v/>
      </c>
      <c r="K394" s="95" t="str">
        <f t="shared" ca="1" si="89"/>
        <v/>
      </c>
      <c r="S394" s="172" t="str">
        <f t="shared" si="90"/>
        <v/>
      </c>
      <c r="U394" s="172" t="str">
        <f t="shared" si="91"/>
        <v/>
      </c>
    </row>
    <row r="395" spans="1:21">
      <c r="A395" s="173" t="str">
        <f t="shared" ca="1" si="82"/>
        <v/>
      </c>
      <c r="B395" s="1" t="str">
        <f t="shared" ca="1" si="83"/>
        <v/>
      </c>
      <c r="C395" s="31" t="str">
        <f t="shared" ca="1" si="84"/>
        <v/>
      </c>
      <c r="D395" s="32" t="str">
        <f t="shared" ca="1" si="79"/>
        <v/>
      </c>
      <c r="E395" s="4" t="str">
        <f t="shared" ca="1" si="85"/>
        <v/>
      </c>
      <c r="F395" s="31" t="str">
        <f t="shared" ca="1" si="86"/>
        <v/>
      </c>
      <c r="G395" s="32" t="str">
        <f t="shared" ca="1" si="80"/>
        <v/>
      </c>
      <c r="H395" s="4" t="str">
        <f t="shared" ca="1" si="87"/>
        <v/>
      </c>
      <c r="I395" s="31" t="str">
        <f t="shared" ca="1" si="88"/>
        <v/>
      </c>
      <c r="J395" s="32" t="str">
        <f t="shared" ca="1" si="81"/>
        <v/>
      </c>
      <c r="K395" s="95" t="str">
        <f t="shared" ca="1" si="89"/>
        <v/>
      </c>
      <c r="S395" s="172" t="str">
        <f t="shared" si="90"/>
        <v/>
      </c>
      <c r="U395" s="172" t="str">
        <f t="shared" si="91"/>
        <v/>
      </c>
    </row>
    <row r="396" spans="1:21">
      <c r="A396" s="173" t="str">
        <f t="shared" ca="1" si="82"/>
        <v/>
      </c>
      <c r="B396" s="1" t="str">
        <f t="shared" ca="1" si="83"/>
        <v/>
      </c>
      <c r="C396" s="31" t="str">
        <f t="shared" ca="1" si="84"/>
        <v/>
      </c>
      <c r="D396" s="32" t="str">
        <f t="shared" ca="1" si="79"/>
        <v/>
      </c>
      <c r="E396" s="4" t="str">
        <f t="shared" ca="1" si="85"/>
        <v/>
      </c>
      <c r="F396" s="31" t="str">
        <f t="shared" ca="1" si="86"/>
        <v/>
      </c>
      <c r="G396" s="32" t="str">
        <f t="shared" ca="1" si="80"/>
        <v/>
      </c>
      <c r="H396" s="4" t="str">
        <f t="shared" ca="1" si="87"/>
        <v/>
      </c>
      <c r="I396" s="31" t="str">
        <f t="shared" ca="1" si="88"/>
        <v/>
      </c>
      <c r="J396" s="32" t="str">
        <f t="shared" ca="1" si="81"/>
        <v/>
      </c>
      <c r="K396" s="95" t="str">
        <f t="shared" ca="1" si="89"/>
        <v/>
      </c>
      <c r="S396" s="172" t="str">
        <f t="shared" si="90"/>
        <v/>
      </c>
      <c r="U396" s="172" t="str">
        <f t="shared" si="91"/>
        <v/>
      </c>
    </row>
    <row r="397" spans="1:21">
      <c r="A397" s="173" t="str">
        <f t="shared" ca="1" si="82"/>
        <v/>
      </c>
      <c r="B397" s="1" t="str">
        <f t="shared" ca="1" si="83"/>
        <v/>
      </c>
      <c r="C397" s="31" t="str">
        <f t="shared" ca="1" si="84"/>
        <v/>
      </c>
      <c r="D397" s="32" t="str">
        <f t="shared" ca="1" si="79"/>
        <v/>
      </c>
      <c r="E397" s="4" t="str">
        <f t="shared" ca="1" si="85"/>
        <v/>
      </c>
      <c r="F397" s="31" t="str">
        <f t="shared" ca="1" si="86"/>
        <v/>
      </c>
      <c r="G397" s="32" t="str">
        <f t="shared" ca="1" si="80"/>
        <v/>
      </c>
      <c r="H397" s="4" t="str">
        <f t="shared" ca="1" si="87"/>
        <v/>
      </c>
      <c r="I397" s="31" t="str">
        <f t="shared" ca="1" si="88"/>
        <v/>
      </c>
      <c r="J397" s="32" t="str">
        <f t="shared" ca="1" si="81"/>
        <v/>
      </c>
      <c r="K397" s="95" t="str">
        <f t="shared" ca="1" si="89"/>
        <v/>
      </c>
      <c r="S397" s="172" t="str">
        <f t="shared" si="90"/>
        <v/>
      </c>
      <c r="U397" s="172" t="str">
        <f t="shared" si="91"/>
        <v/>
      </c>
    </row>
    <row r="398" spans="1:21">
      <c r="A398" s="173" t="str">
        <f t="shared" ca="1" si="82"/>
        <v/>
      </c>
      <c r="B398" s="1" t="str">
        <f t="shared" ca="1" si="83"/>
        <v/>
      </c>
      <c r="C398" s="31" t="str">
        <f t="shared" ca="1" si="84"/>
        <v/>
      </c>
      <c r="D398" s="32" t="str">
        <f t="shared" ca="1" si="79"/>
        <v/>
      </c>
      <c r="E398" s="4" t="str">
        <f t="shared" ca="1" si="85"/>
        <v/>
      </c>
      <c r="F398" s="31" t="str">
        <f t="shared" ca="1" si="86"/>
        <v/>
      </c>
      <c r="G398" s="32" t="str">
        <f t="shared" ca="1" si="80"/>
        <v/>
      </c>
      <c r="H398" s="4" t="str">
        <f t="shared" ca="1" si="87"/>
        <v/>
      </c>
      <c r="I398" s="31" t="str">
        <f t="shared" ca="1" si="88"/>
        <v/>
      </c>
      <c r="J398" s="32" t="str">
        <f t="shared" ca="1" si="81"/>
        <v/>
      </c>
      <c r="K398" s="95" t="str">
        <f t="shared" ca="1" si="89"/>
        <v/>
      </c>
      <c r="S398" s="172" t="str">
        <f t="shared" si="90"/>
        <v/>
      </c>
      <c r="U398" s="172" t="str">
        <f t="shared" si="91"/>
        <v/>
      </c>
    </row>
    <row r="399" spans="1:21">
      <c r="A399" s="173" t="str">
        <f t="shared" ca="1" si="82"/>
        <v/>
      </c>
      <c r="B399" s="1" t="str">
        <f t="shared" ca="1" si="83"/>
        <v/>
      </c>
      <c r="C399" s="31" t="str">
        <f t="shared" ca="1" si="84"/>
        <v/>
      </c>
      <c r="D399" s="32" t="str">
        <f t="shared" ca="1" si="79"/>
        <v/>
      </c>
      <c r="E399" s="4" t="str">
        <f t="shared" ca="1" si="85"/>
        <v/>
      </c>
      <c r="F399" s="31" t="str">
        <f t="shared" ca="1" si="86"/>
        <v/>
      </c>
      <c r="G399" s="32" t="str">
        <f t="shared" ca="1" si="80"/>
        <v/>
      </c>
      <c r="H399" s="4" t="str">
        <f t="shared" ca="1" si="87"/>
        <v/>
      </c>
      <c r="I399" s="31" t="str">
        <f t="shared" ca="1" si="88"/>
        <v/>
      </c>
      <c r="J399" s="32" t="str">
        <f t="shared" ca="1" si="81"/>
        <v/>
      </c>
      <c r="K399" s="95" t="str">
        <f t="shared" ca="1" si="89"/>
        <v/>
      </c>
      <c r="S399" s="172" t="str">
        <f t="shared" si="90"/>
        <v/>
      </c>
      <c r="U399" s="172" t="str">
        <f t="shared" si="91"/>
        <v/>
      </c>
    </row>
    <row r="400" spans="1:21">
      <c r="A400" s="173" t="str">
        <f t="shared" ca="1" si="82"/>
        <v/>
      </c>
      <c r="B400" s="1" t="str">
        <f t="shared" ca="1" si="83"/>
        <v/>
      </c>
      <c r="C400" s="31" t="str">
        <f t="shared" ca="1" si="84"/>
        <v/>
      </c>
      <c r="D400" s="32" t="str">
        <f t="shared" ref="D400:D463" ca="1" si="92">IF(ISERROR(B400-2),"",$B$6*ROUNDUP(A400-$A$14,0)/360*$B$5)</f>
        <v/>
      </c>
      <c r="E400" s="4" t="str">
        <f t="shared" ca="1" si="85"/>
        <v/>
      </c>
      <c r="F400" s="31" t="str">
        <f t="shared" ca="1" si="86"/>
        <v/>
      </c>
      <c r="G400" s="32" t="str">
        <f t="shared" ref="G400:G463" ca="1" si="93">IF(ISERROR(B400-2),"",$C$6*ROUNDUP(A400-$A$14,0)/360*$C$5)</f>
        <v/>
      </c>
      <c r="H400" s="4" t="str">
        <f t="shared" ca="1" si="87"/>
        <v/>
      </c>
      <c r="I400" s="31" t="str">
        <f t="shared" ca="1" si="88"/>
        <v/>
      </c>
      <c r="J400" s="32" t="str">
        <f t="shared" ref="J400:J463" ca="1" si="94">IF(ISERROR(B400-2),"",$D$6*ROUNDUP(A400-$A$14,0)/360*$D$5)</f>
        <v/>
      </c>
      <c r="K400" s="95" t="str">
        <f t="shared" ca="1" si="89"/>
        <v/>
      </c>
      <c r="S400" s="172" t="str">
        <f t="shared" si="90"/>
        <v/>
      </c>
      <c r="U400" s="172" t="str">
        <f t="shared" si="91"/>
        <v/>
      </c>
    </row>
    <row r="401" spans="1:21">
      <c r="A401" s="173" t="str">
        <f t="shared" ca="1" si="82"/>
        <v/>
      </c>
      <c r="B401" s="1" t="str">
        <f t="shared" ca="1" si="83"/>
        <v/>
      </c>
      <c r="C401" s="31" t="str">
        <f t="shared" ca="1" si="84"/>
        <v/>
      </c>
      <c r="D401" s="32" t="str">
        <f t="shared" ca="1" si="92"/>
        <v/>
      </c>
      <c r="E401" s="4" t="str">
        <f t="shared" ca="1" si="85"/>
        <v/>
      </c>
      <c r="F401" s="31" t="str">
        <f t="shared" ca="1" si="86"/>
        <v/>
      </c>
      <c r="G401" s="32" t="str">
        <f t="shared" ca="1" si="93"/>
        <v/>
      </c>
      <c r="H401" s="4" t="str">
        <f t="shared" ca="1" si="87"/>
        <v/>
      </c>
      <c r="I401" s="31" t="str">
        <f t="shared" ca="1" si="88"/>
        <v/>
      </c>
      <c r="J401" s="32" t="str">
        <f t="shared" ca="1" si="94"/>
        <v/>
      </c>
      <c r="K401" s="95" t="str">
        <f t="shared" ca="1" si="89"/>
        <v/>
      </c>
      <c r="S401" s="172" t="str">
        <f t="shared" si="90"/>
        <v/>
      </c>
      <c r="U401" s="172" t="str">
        <f t="shared" si="91"/>
        <v/>
      </c>
    </row>
    <row r="402" spans="1:21">
      <c r="A402" s="173" t="str">
        <f t="shared" ca="1" si="82"/>
        <v/>
      </c>
      <c r="B402" s="1" t="str">
        <f t="shared" ca="1" si="83"/>
        <v/>
      </c>
      <c r="C402" s="31" t="str">
        <f t="shared" ca="1" si="84"/>
        <v/>
      </c>
      <c r="D402" s="32" t="str">
        <f t="shared" ca="1" si="92"/>
        <v/>
      </c>
      <c r="E402" s="4" t="str">
        <f t="shared" ca="1" si="85"/>
        <v/>
      </c>
      <c r="F402" s="31" t="str">
        <f t="shared" ca="1" si="86"/>
        <v/>
      </c>
      <c r="G402" s="32" t="str">
        <f t="shared" ca="1" si="93"/>
        <v/>
      </c>
      <c r="H402" s="4" t="str">
        <f t="shared" ca="1" si="87"/>
        <v/>
      </c>
      <c r="I402" s="31" t="str">
        <f t="shared" ca="1" si="88"/>
        <v/>
      </c>
      <c r="J402" s="32" t="str">
        <f t="shared" ca="1" si="94"/>
        <v/>
      </c>
      <c r="K402" s="95" t="str">
        <f t="shared" ca="1" si="89"/>
        <v/>
      </c>
      <c r="S402" s="172" t="str">
        <f t="shared" si="90"/>
        <v/>
      </c>
      <c r="U402" s="172" t="str">
        <f t="shared" si="91"/>
        <v/>
      </c>
    </row>
    <row r="403" spans="1:21">
      <c r="A403" s="173" t="str">
        <f t="shared" ca="1" si="82"/>
        <v/>
      </c>
      <c r="B403" s="1" t="str">
        <f t="shared" ca="1" si="83"/>
        <v/>
      </c>
      <c r="C403" s="31" t="str">
        <f t="shared" ca="1" si="84"/>
        <v/>
      </c>
      <c r="D403" s="32" t="str">
        <f t="shared" ca="1" si="92"/>
        <v/>
      </c>
      <c r="E403" s="4" t="str">
        <f t="shared" ca="1" si="85"/>
        <v/>
      </c>
      <c r="F403" s="31" t="str">
        <f t="shared" ca="1" si="86"/>
        <v/>
      </c>
      <c r="G403" s="32" t="str">
        <f t="shared" ca="1" si="93"/>
        <v/>
      </c>
      <c r="H403" s="4" t="str">
        <f t="shared" ca="1" si="87"/>
        <v/>
      </c>
      <c r="I403" s="31" t="str">
        <f t="shared" ca="1" si="88"/>
        <v/>
      </c>
      <c r="J403" s="32" t="str">
        <f t="shared" ca="1" si="94"/>
        <v/>
      </c>
      <c r="K403" s="95" t="str">
        <f t="shared" ca="1" si="89"/>
        <v/>
      </c>
      <c r="S403" s="172" t="str">
        <f t="shared" si="90"/>
        <v/>
      </c>
      <c r="U403" s="172" t="str">
        <f t="shared" si="91"/>
        <v/>
      </c>
    </row>
    <row r="404" spans="1:21">
      <c r="A404" s="173" t="str">
        <f t="shared" ca="1" si="82"/>
        <v/>
      </c>
      <c r="B404" s="1" t="str">
        <f t="shared" ca="1" si="83"/>
        <v/>
      </c>
      <c r="C404" s="31" t="str">
        <f t="shared" ca="1" si="84"/>
        <v/>
      </c>
      <c r="D404" s="32" t="str">
        <f t="shared" ca="1" si="92"/>
        <v/>
      </c>
      <c r="E404" s="4" t="str">
        <f t="shared" ca="1" si="85"/>
        <v/>
      </c>
      <c r="F404" s="31" t="str">
        <f t="shared" ca="1" si="86"/>
        <v/>
      </c>
      <c r="G404" s="32" t="str">
        <f t="shared" ca="1" si="93"/>
        <v/>
      </c>
      <c r="H404" s="4" t="str">
        <f t="shared" ca="1" si="87"/>
        <v/>
      </c>
      <c r="I404" s="31" t="str">
        <f t="shared" ca="1" si="88"/>
        <v/>
      </c>
      <c r="J404" s="32" t="str">
        <f t="shared" ca="1" si="94"/>
        <v/>
      </c>
      <c r="K404" s="95" t="str">
        <f t="shared" ca="1" si="89"/>
        <v/>
      </c>
      <c r="S404" s="172" t="str">
        <f t="shared" si="90"/>
        <v/>
      </c>
      <c r="U404" s="172" t="str">
        <f t="shared" si="91"/>
        <v/>
      </c>
    </row>
    <row r="405" spans="1:21">
      <c r="A405" s="173" t="str">
        <f t="shared" ca="1" si="82"/>
        <v/>
      </c>
      <c r="B405" s="1" t="str">
        <f t="shared" ca="1" si="83"/>
        <v/>
      </c>
      <c r="C405" s="31" t="str">
        <f t="shared" ca="1" si="84"/>
        <v/>
      </c>
      <c r="D405" s="32" t="str">
        <f t="shared" ca="1" si="92"/>
        <v/>
      </c>
      <c r="E405" s="4" t="str">
        <f t="shared" ca="1" si="85"/>
        <v/>
      </c>
      <c r="F405" s="31" t="str">
        <f t="shared" ca="1" si="86"/>
        <v/>
      </c>
      <c r="G405" s="32" t="str">
        <f t="shared" ca="1" si="93"/>
        <v/>
      </c>
      <c r="H405" s="4" t="str">
        <f t="shared" ca="1" si="87"/>
        <v/>
      </c>
      <c r="I405" s="31" t="str">
        <f t="shared" ca="1" si="88"/>
        <v/>
      </c>
      <c r="J405" s="32" t="str">
        <f t="shared" ca="1" si="94"/>
        <v/>
      </c>
      <c r="K405" s="95" t="str">
        <f t="shared" ca="1" si="89"/>
        <v/>
      </c>
      <c r="S405" s="172" t="str">
        <f t="shared" si="90"/>
        <v/>
      </c>
      <c r="U405" s="172" t="str">
        <f t="shared" si="91"/>
        <v/>
      </c>
    </row>
    <row r="406" spans="1:21">
      <c r="A406" s="173" t="str">
        <f t="shared" ca="1" si="82"/>
        <v/>
      </c>
      <c r="B406" s="1" t="str">
        <f t="shared" ca="1" si="83"/>
        <v/>
      </c>
      <c r="C406" s="31" t="str">
        <f t="shared" ca="1" si="84"/>
        <v/>
      </c>
      <c r="D406" s="32" t="str">
        <f t="shared" ca="1" si="92"/>
        <v/>
      </c>
      <c r="E406" s="4" t="str">
        <f t="shared" ca="1" si="85"/>
        <v/>
      </c>
      <c r="F406" s="31" t="str">
        <f t="shared" ca="1" si="86"/>
        <v/>
      </c>
      <c r="G406" s="32" t="str">
        <f t="shared" ca="1" si="93"/>
        <v/>
      </c>
      <c r="H406" s="4" t="str">
        <f t="shared" ca="1" si="87"/>
        <v/>
      </c>
      <c r="I406" s="31" t="str">
        <f t="shared" ca="1" si="88"/>
        <v/>
      </c>
      <c r="J406" s="32" t="str">
        <f t="shared" ca="1" si="94"/>
        <v/>
      </c>
      <c r="K406" s="95" t="str">
        <f t="shared" ca="1" si="89"/>
        <v/>
      </c>
      <c r="S406" s="172" t="str">
        <f t="shared" si="90"/>
        <v/>
      </c>
      <c r="U406" s="172" t="str">
        <f t="shared" si="91"/>
        <v/>
      </c>
    </row>
    <row r="407" spans="1:21">
      <c r="A407" s="173" t="str">
        <f t="shared" ca="1" si="82"/>
        <v/>
      </c>
      <c r="B407" s="1" t="str">
        <f t="shared" ca="1" si="83"/>
        <v/>
      </c>
      <c r="C407" s="31" t="str">
        <f t="shared" ca="1" si="84"/>
        <v/>
      </c>
      <c r="D407" s="32" t="str">
        <f t="shared" ca="1" si="92"/>
        <v/>
      </c>
      <c r="E407" s="4" t="str">
        <f t="shared" ca="1" si="85"/>
        <v/>
      </c>
      <c r="F407" s="31" t="str">
        <f t="shared" ca="1" si="86"/>
        <v/>
      </c>
      <c r="G407" s="32" t="str">
        <f t="shared" ca="1" si="93"/>
        <v/>
      </c>
      <c r="H407" s="4" t="str">
        <f t="shared" ca="1" si="87"/>
        <v/>
      </c>
      <c r="I407" s="31" t="str">
        <f t="shared" ca="1" si="88"/>
        <v/>
      </c>
      <c r="J407" s="32" t="str">
        <f t="shared" ca="1" si="94"/>
        <v/>
      </c>
      <c r="K407" s="95" t="str">
        <f t="shared" ca="1" si="89"/>
        <v/>
      </c>
      <c r="S407" s="172" t="str">
        <f t="shared" si="90"/>
        <v/>
      </c>
      <c r="U407" s="172" t="str">
        <f t="shared" si="91"/>
        <v/>
      </c>
    </row>
    <row r="408" spans="1:21">
      <c r="A408" s="173" t="str">
        <f t="shared" ca="1" si="82"/>
        <v/>
      </c>
      <c r="B408" s="1" t="str">
        <f t="shared" ca="1" si="83"/>
        <v/>
      </c>
      <c r="C408" s="31" t="str">
        <f t="shared" ca="1" si="84"/>
        <v/>
      </c>
      <c r="D408" s="32" t="str">
        <f t="shared" ca="1" si="92"/>
        <v/>
      </c>
      <c r="E408" s="4" t="str">
        <f t="shared" ca="1" si="85"/>
        <v/>
      </c>
      <c r="F408" s="31" t="str">
        <f t="shared" ca="1" si="86"/>
        <v/>
      </c>
      <c r="G408" s="32" t="str">
        <f t="shared" ca="1" si="93"/>
        <v/>
      </c>
      <c r="H408" s="4" t="str">
        <f t="shared" ca="1" si="87"/>
        <v/>
      </c>
      <c r="I408" s="31" t="str">
        <f t="shared" ca="1" si="88"/>
        <v/>
      </c>
      <c r="J408" s="32" t="str">
        <f t="shared" ca="1" si="94"/>
        <v/>
      </c>
      <c r="K408" s="95" t="str">
        <f t="shared" ca="1" si="89"/>
        <v/>
      </c>
      <c r="S408" s="172" t="str">
        <f t="shared" si="90"/>
        <v/>
      </c>
      <c r="U408" s="172" t="str">
        <f t="shared" si="91"/>
        <v/>
      </c>
    </row>
    <row r="409" spans="1:21">
      <c r="A409" s="173" t="str">
        <f t="shared" ca="1" si="82"/>
        <v/>
      </c>
      <c r="B409" s="1" t="str">
        <f t="shared" ca="1" si="83"/>
        <v/>
      </c>
      <c r="C409" s="31" t="str">
        <f t="shared" ca="1" si="84"/>
        <v/>
      </c>
      <c r="D409" s="32" t="str">
        <f t="shared" ca="1" si="92"/>
        <v/>
      </c>
      <c r="E409" s="4" t="str">
        <f t="shared" ca="1" si="85"/>
        <v/>
      </c>
      <c r="F409" s="31" t="str">
        <f t="shared" ca="1" si="86"/>
        <v/>
      </c>
      <c r="G409" s="32" t="str">
        <f t="shared" ca="1" si="93"/>
        <v/>
      </c>
      <c r="H409" s="4" t="str">
        <f t="shared" ca="1" si="87"/>
        <v/>
      </c>
      <c r="I409" s="31" t="str">
        <f t="shared" ca="1" si="88"/>
        <v/>
      </c>
      <c r="J409" s="32" t="str">
        <f t="shared" ca="1" si="94"/>
        <v/>
      </c>
      <c r="K409" s="95" t="str">
        <f t="shared" ca="1" si="89"/>
        <v/>
      </c>
      <c r="S409" s="172" t="str">
        <f t="shared" si="90"/>
        <v/>
      </c>
      <c r="U409" s="172" t="str">
        <f t="shared" si="91"/>
        <v/>
      </c>
    </row>
    <row r="410" spans="1:21">
      <c r="A410" s="173" t="str">
        <f t="shared" ca="1" si="82"/>
        <v/>
      </c>
      <c r="B410" s="1" t="str">
        <f t="shared" ca="1" si="83"/>
        <v/>
      </c>
      <c r="C410" s="31" t="str">
        <f t="shared" ca="1" si="84"/>
        <v/>
      </c>
      <c r="D410" s="32" t="str">
        <f t="shared" ca="1" si="92"/>
        <v/>
      </c>
      <c r="E410" s="4" t="str">
        <f t="shared" ca="1" si="85"/>
        <v/>
      </c>
      <c r="F410" s="31" t="str">
        <f t="shared" ca="1" si="86"/>
        <v/>
      </c>
      <c r="G410" s="32" t="str">
        <f t="shared" ca="1" si="93"/>
        <v/>
      </c>
      <c r="H410" s="4" t="str">
        <f t="shared" ca="1" si="87"/>
        <v/>
      </c>
      <c r="I410" s="31" t="str">
        <f t="shared" ca="1" si="88"/>
        <v/>
      </c>
      <c r="J410" s="32" t="str">
        <f t="shared" ca="1" si="94"/>
        <v/>
      </c>
      <c r="K410" s="95" t="str">
        <f t="shared" ca="1" si="89"/>
        <v/>
      </c>
      <c r="S410" s="172" t="str">
        <f t="shared" si="90"/>
        <v/>
      </c>
      <c r="U410" s="172" t="str">
        <f t="shared" si="91"/>
        <v/>
      </c>
    </row>
    <row r="411" spans="1:21">
      <c r="A411" s="173" t="str">
        <f t="shared" ca="1" si="82"/>
        <v/>
      </c>
      <c r="B411" s="1" t="str">
        <f t="shared" ca="1" si="83"/>
        <v/>
      </c>
      <c r="C411" s="31" t="str">
        <f t="shared" ca="1" si="84"/>
        <v/>
      </c>
      <c r="D411" s="32" t="str">
        <f t="shared" ca="1" si="92"/>
        <v/>
      </c>
      <c r="E411" s="4" t="str">
        <f t="shared" ca="1" si="85"/>
        <v/>
      </c>
      <c r="F411" s="31" t="str">
        <f t="shared" ca="1" si="86"/>
        <v/>
      </c>
      <c r="G411" s="32" t="str">
        <f t="shared" ca="1" si="93"/>
        <v/>
      </c>
      <c r="H411" s="4" t="str">
        <f t="shared" ca="1" si="87"/>
        <v/>
      </c>
      <c r="I411" s="31" t="str">
        <f t="shared" ca="1" si="88"/>
        <v/>
      </c>
      <c r="J411" s="32" t="str">
        <f t="shared" ca="1" si="94"/>
        <v/>
      </c>
      <c r="K411" s="95" t="str">
        <f t="shared" ca="1" si="89"/>
        <v/>
      </c>
      <c r="S411" s="172" t="str">
        <f t="shared" si="90"/>
        <v/>
      </c>
      <c r="U411" s="172" t="str">
        <f t="shared" si="91"/>
        <v/>
      </c>
    </row>
    <row r="412" spans="1:21">
      <c r="A412" s="173" t="str">
        <f t="shared" ca="1" si="82"/>
        <v/>
      </c>
      <c r="B412" s="1" t="str">
        <f t="shared" ca="1" si="83"/>
        <v/>
      </c>
      <c r="C412" s="31" t="str">
        <f t="shared" ca="1" si="84"/>
        <v/>
      </c>
      <c r="D412" s="32" t="str">
        <f t="shared" ca="1" si="92"/>
        <v/>
      </c>
      <c r="E412" s="4" t="str">
        <f t="shared" ca="1" si="85"/>
        <v/>
      </c>
      <c r="F412" s="31" t="str">
        <f t="shared" ca="1" si="86"/>
        <v/>
      </c>
      <c r="G412" s="32" t="str">
        <f t="shared" ca="1" si="93"/>
        <v/>
      </c>
      <c r="H412" s="4" t="str">
        <f t="shared" ca="1" si="87"/>
        <v/>
      </c>
      <c r="I412" s="31" t="str">
        <f t="shared" ca="1" si="88"/>
        <v/>
      </c>
      <c r="J412" s="32" t="str">
        <f t="shared" ca="1" si="94"/>
        <v/>
      </c>
      <c r="K412" s="95" t="str">
        <f t="shared" ca="1" si="89"/>
        <v/>
      </c>
      <c r="S412" s="172" t="str">
        <f t="shared" si="90"/>
        <v/>
      </c>
      <c r="U412" s="172" t="str">
        <f t="shared" si="91"/>
        <v/>
      </c>
    </row>
    <row r="413" spans="1:21">
      <c r="A413" s="173" t="str">
        <f t="shared" ca="1" si="82"/>
        <v/>
      </c>
      <c r="B413" s="1" t="str">
        <f t="shared" ca="1" si="83"/>
        <v/>
      </c>
      <c r="C413" s="31" t="str">
        <f t="shared" ca="1" si="84"/>
        <v/>
      </c>
      <c r="D413" s="32" t="str">
        <f t="shared" ca="1" si="92"/>
        <v/>
      </c>
      <c r="E413" s="4" t="str">
        <f t="shared" ca="1" si="85"/>
        <v/>
      </c>
      <c r="F413" s="31" t="str">
        <f t="shared" ca="1" si="86"/>
        <v/>
      </c>
      <c r="G413" s="32" t="str">
        <f t="shared" ca="1" si="93"/>
        <v/>
      </c>
      <c r="H413" s="4" t="str">
        <f t="shared" ca="1" si="87"/>
        <v/>
      </c>
      <c r="I413" s="31" t="str">
        <f t="shared" ca="1" si="88"/>
        <v/>
      </c>
      <c r="J413" s="32" t="str">
        <f t="shared" ca="1" si="94"/>
        <v/>
      </c>
      <c r="K413" s="95" t="str">
        <f t="shared" ca="1" si="89"/>
        <v/>
      </c>
      <c r="S413" s="172" t="str">
        <f t="shared" si="90"/>
        <v/>
      </c>
      <c r="U413" s="172" t="str">
        <f t="shared" si="91"/>
        <v/>
      </c>
    </row>
    <row r="414" spans="1:21">
      <c r="A414" s="173" t="str">
        <f t="shared" ca="1" si="82"/>
        <v/>
      </c>
      <c r="B414" s="1" t="str">
        <f t="shared" ca="1" si="83"/>
        <v/>
      </c>
      <c r="C414" s="31" t="str">
        <f t="shared" ca="1" si="84"/>
        <v/>
      </c>
      <c r="D414" s="32" t="str">
        <f t="shared" ca="1" si="92"/>
        <v/>
      </c>
      <c r="E414" s="4" t="str">
        <f t="shared" ca="1" si="85"/>
        <v/>
      </c>
      <c r="F414" s="31" t="str">
        <f t="shared" ca="1" si="86"/>
        <v/>
      </c>
      <c r="G414" s="32" t="str">
        <f t="shared" ca="1" si="93"/>
        <v/>
      </c>
      <c r="H414" s="4" t="str">
        <f t="shared" ca="1" si="87"/>
        <v/>
      </c>
      <c r="I414" s="31" t="str">
        <f t="shared" ca="1" si="88"/>
        <v/>
      </c>
      <c r="J414" s="32" t="str">
        <f t="shared" ca="1" si="94"/>
        <v/>
      </c>
      <c r="K414" s="95" t="str">
        <f t="shared" ca="1" si="89"/>
        <v/>
      </c>
      <c r="S414" s="172" t="str">
        <f t="shared" si="90"/>
        <v/>
      </c>
      <c r="U414" s="172" t="str">
        <f t="shared" si="91"/>
        <v/>
      </c>
    </row>
    <row r="415" spans="1:21">
      <c r="A415" s="173" t="str">
        <f t="shared" ca="1" si="82"/>
        <v/>
      </c>
      <c r="B415" s="1" t="str">
        <f t="shared" ca="1" si="83"/>
        <v/>
      </c>
      <c r="C415" s="31" t="str">
        <f t="shared" ca="1" si="84"/>
        <v/>
      </c>
      <c r="D415" s="32" t="str">
        <f t="shared" ca="1" si="92"/>
        <v/>
      </c>
      <c r="E415" s="4" t="str">
        <f t="shared" ca="1" si="85"/>
        <v/>
      </c>
      <c r="F415" s="31" t="str">
        <f t="shared" ca="1" si="86"/>
        <v/>
      </c>
      <c r="G415" s="32" t="str">
        <f t="shared" ca="1" si="93"/>
        <v/>
      </c>
      <c r="H415" s="4" t="str">
        <f t="shared" ca="1" si="87"/>
        <v/>
      </c>
      <c r="I415" s="31" t="str">
        <f t="shared" ca="1" si="88"/>
        <v/>
      </c>
      <c r="J415" s="32" t="str">
        <f t="shared" ca="1" si="94"/>
        <v/>
      </c>
      <c r="K415" s="95" t="str">
        <f t="shared" ca="1" si="89"/>
        <v/>
      </c>
      <c r="S415" s="172" t="str">
        <f t="shared" si="90"/>
        <v/>
      </c>
      <c r="U415" s="172" t="str">
        <f t="shared" si="91"/>
        <v/>
      </c>
    </row>
    <row r="416" spans="1:21">
      <c r="A416" s="173" t="str">
        <f t="shared" ca="1" si="82"/>
        <v/>
      </c>
      <c r="B416" s="1" t="str">
        <f t="shared" ca="1" si="83"/>
        <v/>
      </c>
      <c r="C416" s="31" t="str">
        <f t="shared" ca="1" si="84"/>
        <v/>
      </c>
      <c r="D416" s="32" t="str">
        <f t="shared" ca="1" si="92"/>
        <v/>
      </c>
      <c r="E416" s="4" t="str">
        <f t="shared" ca="1" si="85"/>
        <v/>
      </c>
      <c r="F416" s="31" t="str">
        <f t="shared" ca="1" si="86"/>
        <v/>
      </c>
      <c r="G416" s="32" t="str">
        <f t="shared" ca="1" si="93"/>
        <v/>
      </c>
      <c r="H416" s="4" t="str">
        <f t="shared" ca="1" si="87"/>
        <v/>
      </c>
      <c r="I416" s="31" t="str">
        <f t="shared" ca="1" si="88"/>
        <v/>
      </c>
      <c r="J416" s="32" t="str">
        <f t="shared" ca="1" si="94"/>
        <v/>
      </c>
      <c r="K416" s="95" t="str">
        <f t="shared" ca="1" si="89"/>
        <v/>
      </c>
      <c r="S416" s="172" t="str">
        <f t="shared" si="90"/>
        <v/>
      </c>
      <c r="U416" s="172" t="str">
        <f t="shared" si="91"/>
        <v/>
      </c>
    </row>
    <row r="417" spans="1:21">
      <c r="A417" s="173" t="str">
        <f t="shared" ca="1" si="82"/>
        <v/>
      </c>
      <c r="B417" s="1" t="str">
        <f t="shared" ca="1" si="83"/>
        <v/>
      </c>
      <c r="C417" s="31" t="str">
        <f t="shared" ca="1" si="84"/>
        <v/>
      </c>
      <c r="D417" s="32" t="str">
        <f t="shared" ca="1" si="92"/>
        <v/>
      </c>
      <c r="E417" s="4" t="str">
        <f t="shared" ca="1" si="85"/>
        <v/>
      </c>
      <c r="F417" s="31" t="str">
        <f t="shared" ca="1" si="86"/>
        <v/>
      </c>
      <c r="G417" s="32" t="str">
        <f t="shared" ca="1" si="93"/>
        <v/>
      </c>
      <c r="H417" s="4" t="str">
        <f t="shared" ca="1" si="87"/>
        <v/>
      </c>
      <c r="I417" s="31" t="str">
        <f t="shared" ca="1" si="88"/>
        <v/>
      </c>
      <c r="J417" s="32" t="str">
        <f t="shared" ca="1" si="94"/>
        <v/>
      </c>
      <c r="K417" s="95" t="str">
        <f t="shared" ca="1" si="89"/>
        <v/>
      </c>
      <c r="S417" s="172" t="str">
        <f t="shared" si="90"/>
        <v/>
      </c>
      <c r="U417" s="172" t="str">
        <f t="shared" si="91"/>
        <v/>
      </c>
    </row>
    <row r="418" spans="1:21">
      <c r="A418" s="173" t="str">
        <f t="shared" ca="1" si="82"/>
        <v/>
      </c>
      <c r="B418" s="1" t="str">
        <f t="shared" ca="1" si="83"/>
        <v/>
      </c>
      <c r="C418" s="31" t="str">
        <f t="shared" ca="1" si="84"/>
        <v/>
      </c>
      <c r="D418" s="32" t="str">
        <f t="shared" ca="1" si="92"/>
        <v/>
      </c>
      <c r="E418" s="4" t="str">
        <f t="shared" ca="1" si="85"/>
        <v/>
      </c>
      <c r="F418" s="31" t="str">
        <f t="shared" ca="1" si="86"/>
        <v/>
      </c>
      <c r="G418" s="32" t="str">
        <f t="shared" ca="1" si="93"/>
        <v/>
      </c>
      <c r="H418" s="4" t="str">
        <f t="shared" ca="1" si="87"/>
        <v/>
      </c>
      <c r="I418" s="31" t="str">
        <f t="shared" ca="1" si="88"/>
        <v/>
      </c>
      <c r="J418" s="32" t="str">
        <f t="shared" ca="1" si="94"/>
        <v/>
      </c>
      <c r="K418" s="95" t="str">
        <f t="shared" ca="1" si="89"/>
        <v/>
      </c>
      <c r="S418" s="172" t="str">
        <f t="shared" si="90"/>
        <v/>
      </c>
      <c r="U418" s="172" t="str">
        <f t="shared" si="91"/>
        <v/>
      </c>
    </row>
    <row r="419" spans="1:21">
      <c r="A419" s="173" t="str">
        <f t="shared" ca="1" si="82"/>
        <v/>
      </c>
      <c r="B419" s="1" t="str">
        <f t="shared" ca="1" si="83"/>
        <v/>
      </c>
      <c r="C419" s="31" t="str">
        <f t="shared" ca="1" si="84"/>
        <v/>
      </c>
      <c r="D419" s="32" t="str">
        <f t="shared" ca="1" si="92"/>
        <v/>
      </c>
      <c r="E419" s="4" t="str">
        <f t="shared" ca="1" si="85"/>
        <v/>
      </c>
      <c r="F419" s="31" t="str">
        <f t="shared" ca="1" si="86"/>
        <v/>
      </c>
      <c r="G419" s="32" t="str">
        <f t="shared" ca="1" si="93"/>
        <v/>
      </c>
      <c r="H419" s="4" t="str">
        <f t="shared" ca="1" si="87"/>
        <v/>
      </c>
      <c r="I419" s="31" t="str">
        <f t="shared" ca="1" si="88"/>
        <v/>
      </c>
      <c r="J419" s="32" t="str">
        <f t="shared" ca="1" si="94"/>
        <v/>
      </c>
      <c r="K419" s="95" t="str">
        <f t="shared" ca="1" si="89"/>
        <v/>
      </c>
      <c r="S419" s="172" t="str">
        <f t="shared" si="90"/>
        <v/>
      </c>
      <c r="U419" s="172" t="str">
        <f t="shared" si="91"/>
        <v/>
      </c>
    </row>
    <row r="420" spans="1:21">
      <c r="A420" s="173" t="str">
        <f t="shared" ca="1" si="82"/>
        <v/>
      </c>
      <c r="B420" s="1" t="str">
        <f t="shared" ca="1" si="83"/>
        <v/>
      </c>
      <c r="C420" s="31" t="str">
        <f t="shared" ca="1" si="84"/>
        <v/>
      </c>
      <c r="D420" s="32" t="str">
        <f t="shared" ca="1" si="92"/>
        <v/>
      </c>
      <c r="E420" s="4" t="str">
        <f t="shared" ca="1" si="85"/>
        <v/>
      </c>
      <c r="F420" s="31" t="str">
        <f t="shared" ca="1" si="86"/>
        <v/>
      </c>
      <c r="G420" s="32" t="str">
        <f t="shared" ca="1" si="93"/>
        <v/>
      </c>
      <c r="H420" s="4" t="str">
        <f t="shared" ca="1" si="87"/>
        <v/>
      </c>
      <c r="I420" s="31" t="str">
        <f t="shared" ca="1" si="88"/>
        <v/>
      </c>
      <c r="J420" s="32" t="str">
        <f t="shared" ca="1" si="94"/>
        <v/>
      </c>
      <c r="K420" s="95" t="str">
        <f t="shared" ca="1" si="89"/>
        <v/>
      </c>
      <c r="S420" s="172" t="str">
        <f t="shared" si="90"/>
        <v/>
      </c>
      <c r="U420" s="172" t="str">
        <f t="shared" si="91"/>
        <v/>
      </c>
    </row>
    <row r="421" spans="1:21">
      <c r="A421" s="173" t="str">
        <f t="shared" ca="1" si="82"/>
        <v/>
      </c>
      <c r="B421" s="1" t="str">
        <f t="shared" ca="1" si="83"/>
        <v/>
      </c>
      <c r="C421" s="31" t="str">
        <f t="shared" ca="1" si="84"/>
        <v/>
      </c>
      <c r="D421" s="32" t="str">
        <f t="shared" ca="1" si="92"/>
        <v/>
      </c>
      <c r="E421" s="4" t="str">
        <f t="shared" ca="1" si="85"/>
        <v/>
      </c>
      <c r="F421" s="31" t="str">
        <f t="shared" ca="1" si="86"/>
        <v/>
      </c>
      <c r="G421" s="32" t="str">
        <f t="shared" ca="1" si="93"/>
        <v/>
      </c>
      <c r="H421" s="4" t="str">
        <f t="shared" ca="1" si="87"/>
        <v/>
      </c>
      <c r="I421" s="31" t="str">
        <f t="shared" ca="1" si="88"/>
        <v/>
      </c>
      <c r="J421" s="32" t="str">
        <f t="shared" ca="1" si="94"/>
        <v/>
      </c>
      <c r="K421" s="95" t="str">
        <f t="shared" ca="1" si="89"/>
        <v/>
      </c>
      <c r="S421" s="172" t="str">
        <f t="shared" si="90"/>
        <v/>
      </c>
      <c r="U421" s="172" t="str">
        <f t="shared" si="91"/>
        <v/>
      </c>
    </row>
    <row r="422" spans="1:21">
      <c r="A422" s="173" t="str">
        <f t="shared" ca="1" si="82"/>
        <v/>
      </c>
      <c r="B422" s="1" t="str">
        <f t="shared" ca="1" si="83"/>
        <v/>
      </c>
      <c r="C422" s="31" t="str">
        <f t="shared" ca="1" si="84"/>
        <v/>
      </c>
      <c r="D422" s="32" t="str">
        <f t="shared" ca="1" si="92"/>
        <v/>
      </c>
      <c r="E422" s="4" t="str">
        <f t="shared" ca="1" si="85"/>
        <v/>
      </c>
      <c r="F422" s="31" t="str">
        <f t="shared" ca="1" si="86"/>
        <v/>
      </c>
      <c r="G422" s="32" t="str">
        <f t="shared" ca="1" si="93"/>
        <v/>
      </c>
      <c r="H422" s="4" t="str">
        <f t="shared" ca="1" si="87"/>
        <v/>
      </c>
      <c r="I422" s="31" t="str">
        <f t="shared" ca="1" si="88"/>
        <v/>
      </c>
      <c r="J422" s="32" t="str">
        <f t="shared" ca="1" si="94"/>
        <v/>
      </c>
      <c r="K422" s="95" t="str">
        <f t="shared" ca="1" si="89"/>
        <v/>
      </c>
      <c r="S422" s="172" t="str">
        <f t="shared" si="90"/>
        <v/>
      </c>
      <c r="U422" s="172" t="str">
        <f t="shared" si="91"/>
        <v/>
      </c>
    </row>
    <row r="423" spans="1:21">
      <c r="A423" s="173" t="str">
        <f t="shared" ca="1" si="82"/>
        <v/>
      </c>
      <c r="B423" s="1" t="str">
        <f t="shared" ca="1" si="83"/>
        <v/>
      </c>
      <c r="C423" s="31" t="str">
        <f t="shared" ca="1" si="84"/>
        <v/>
      </c>
      <c r="D423" s="32" t="str">
        <f t="shared" ca="1" si="92"/>
        <v/>
      </c>
      <c r="E423" s="4" t="str">
        <f t="shared" ca="1" si="85"/>
        <v/>
      </c>
      <c r="F423" s="31" t="str">
        <f t="shared" ca="1" si="86"/>
        <v/>
      </c>
      <c r="G423" s="32" t="str">
        <f t="shared" ca="1" si="93"/>
        <v/>
      </c>
      <c r="H423" s="4" t="str">
        <f t="shared" ca="1" si="87"/>
        <v/>
      </c>
      <c r="I423" s="31" t="str">
        <f t="shared" ca="1" si="88"/>
        <v/>
      </c>
      <c r="J423" s="32" t="str">
        <f t="shared" ca="1" si="94"/>
        <v/>
      </c>
      <c r="K423" s="95" t="str">
        <f t="shared" ca="1" si="89"/>
        <v/>
      </c>
      <c r="S423" s="172" t="str">
        <f t="shared" si="90"/>
        <v/>
      </c>
      <c r="U423" s="172" t="str">
        <f t="shared" si="91"/>
        <v/>
      </c>
    </row>
    <row r="424" spans="1:21">
      <c r="A424" s="173" t="str">
        <f t="shared" ca="1" si="82"/>
        <v/>
      </c>
      <c r="B424" s="1" t="str">
        <f t="shared" ca="1" si="83"/>
        <v/>
      </c>
      <c r="C424" s="31" t="str">
        <f t="shared" ca="1" si="84"/>
        <v/>
      </c>
      <c r="D424" s="32" t="str">
        <f t="shared" ca="1" si="92"/>
        <v/>
      </c>
      <c r="E424" s="4" t="str">
        <f t="shared" ca="1" si="85"/>
        <v/>
      </c>
      <c r="F424" s="31" t="str">
        <f t="shared" ca="1" si="86"/>
        <v/>
      </c>
      <c r="G424" s="32" t="str">
        <f t="shared" ca="1" si="93"/>
        <v/>
      </c>
      <c r="H424" s="4" t="str">
        <f t="shared" ca="1" si="87"/>
        <v/>
      </c>
      <c r="I424" s="31" t="str">
        <f t="shared" ca="1" si="88"/>
        <v/>
      </c>
      <c r="J424" s="32" t="str">
        <f t="shared" ca="1" si="94"/>
        <v/>
      </c>
      <c r="K424" s="95" t="str">
        <f t="shared" ca="1" si="89"/>
        <v/>
      </c>
      <c r="S424" s="172" t="str">
        <f t="shared" si="90"/>
        <v/>
      </c>
      <c r="U424" s="172" t="str">
        <f t="shared" si="91"/>
        <v/>
      </c>
    </row>
    <row r="425" spans="1:21">
      <c r="A425" s="173" t="str">
        <f t="shared" ca="1" si="82"/>
        <v/>
      </c>
      <c r="B425" s="1" t="str">
        <f t="shared" ca="1" si="83"/>
        <v/>
      </c>
      <c r="C425" s="31" t="str">
        <f t="shared" ca="1" si="84"/>
        <v/>
      </c>
      <c r="D425" s="32" t="str">
        <f t="shared" ca="1" si="92"/>
        <v/>
      </c>
      <c r="E425" s="4" t="str">
        <f t="shared" ca="1" si="85"/>
        <v/>
      </c>
      <c r="F425" s="31" t="str">
        <f t="shared" ca="1" si="86"/>
        <v/>
      </c>
      <c r="G425" s="32" t="str">
        <f t="shared" ca="1" si="93"/>
        <v/>
      </c>
      <c r="H425" s="4" t="str">
        <f t="shared" ca="1" si="87"/>
        <v/>
      </c>
      <c r="I425" s="31" t="str">
        <f t="shared" ca="1" si="88"/>
        <v/>
      </c>
      <c r="J425" s="32" t="str">
        <f t="shared" ca="1" si="94"/>
        <v/>
      </c>
      <c r="K425" s="95" t="str">
        <f t="shared" ca="1" si="89"/>
        <v/>
      </c>
      <c r="S425" s="172" t="str">
        <f t="shared" si="90"/>
        <v/>
      </c>
      <c r="U425" s="172" t="str">
        <f t="shared" si="91"/>
        <v/>
      </c>
    </row>
    <row r="426" spans="1:21">
      <c r="A426" s="173" t="str">
        <f t="shared" ca="1" si="82"/>
        <v/>
      </c>
      <c r="B426" s="1" t="str">
        <f t="shared" ca="1" si="83"/>
        <v/>
      </c>
      <c r="C426" s="31" t="str">
        <f t="shared" ca="1" si="84"/>
        <v/>
      </c>
      <c r="D426" s="32" t="str">
        <f t="shared" ca="1" si="92"/>
        <v/>
      </c>
      <c r="E426" s="4" t="str">
        <f t="shared" ca="1" si="85"/>
        <v/>
      </c>
      <c r="F426" s="31" t="str">
        <f t="shared" ca="1" si="86"/>
        <v/>
      </c>
      <c r="G426" s="32" t="str">
        <f t="shared" ca="1" si="93"/>
        <v/>
      </c>
      <c r="H426" s="4" t="str">
        <f t="shared" ca="1" si="87"/>
        <v/>
      </c>
      <c r="I426" s="31" t="str">
        <f t="shared" ca="1" si="88"/>
        <v/>
      </c>
      <c r="J426" s="32" t="str">
        <f t="shared" ca="1" si="94"/>
        <v/>
      </c>
      <c r="K426" s="95" t="str">
        <f t="shared" ca="1" si="89"/>
        <v/>
      </c>
      <c r="S426" s="172" t="str">
        <f t="shared" si="90"/>
        <v/>
      </c>
      <c r="U426" s="172" t="str">
        <f t="shared" si="91"/>
        <v/>
      </c>
    </row>
    <row r="427" spans="1:21">
      <c r="A427" s="173" t="str">
        <f t="shared" ref="A427:A490" ca="1" si="95">IF(AND(ISBLANK(V416), A426 = $V$1),NOW(),IF(ISBLANK(V416),"",V416))</f>
        <v/>
      </c>
      <c r="B427" s="1" t="str">
        <f t="shared" ref="B427:B490" ca="1" si="96">IF(COUNTIF(O:O,A427)=1,VLOOKUP(A427,M:N,2), IF(COUNTIF(O:O,A427)=0,$B$10,""))</f>
        <v/>
      </c>
      <c r="C427" s="31" t="str">
        <f t="shared" ref="C427:C490" ca="1" si="97">IF(ISERROR(B427-2),"", -1*(B427-$B$14)*10^-4*$B$8*$B$5)</f>
        <v/>
      </c>
      <c r="D427" s="32" t="str">
        <f t="shared" ca="1" si="92"/>
        <v/>
      </c>
      <c r="E427" s="4" t="str">
        <f t="shared" ref="E427:E490" ca="1" si="98">IF(COUNTIF(O:O,A427)=1,VLOOKUP(A427,O:P,2), IF(COUNTIF(O:O,A427)=0,$C$10,""))</f>
        <v/>
      </c>
      <c r="F427" s="31" t="str">
        <f t="shared" ref="F427:F490" ca="1" si="99">IF(ISERROR(B427-2),"", -1*(E427-$E$14)*10^-4*$C$8*$C$5)</f>
        <v/>
      </c>
      <c r="G427" s="32" t="str">
        <f t="shared" ca="1" si="93"/>
        <v/>
      </c>
      <c r="H427" s="4" t="str">
        <f t="shared" ref="H427:H490" ca="1" si="100">IF(COUNTIF(O:O,A427)=1,VLOOKUP(A427,Q:R,2), IF(COUNTIF(O:O,A427)=0,$D$10,""))</f>
        <v/>
      </c>
      <c r="I427" s="31" t="str">
        <f t="shared" ref="I427:I490" ca="1" si="101">IF(ISERROR(B427-2),"", -1*(H427-$H$14)*10^-4*$D$8*$D$5)</f>
        <v/>
      </c>
      <c r="J427" s="32" t="str">
        <f t="shared" ca="1" si="94"/>
        <v/>
      </c>
      <c r="K427" s="95" t="str">
        <f t="shared" ref="K427:K490" ca="1" si="102">IF(ISERROR(B427-2),"",C427+D427+F427+G427-I427-J427)</f>
        <v/>
      </c>
      <c r="S427" s="172" t="str">
        <f t="shared" si="90"/>
        <v/>
      </c>
      <c r="U427" s="172" t="str">
        <f t="shared" si="91"/>
        <v/>
      </c>
    </row>
    <row r="428" spans="1:21">
      <c r="A428" s="173" t="str">
        <f t="shared" ca="1" si="95"/>
        <v/>
      </c>
      <c r="B428" s="1" t="str">
        <f t="shared" ca="1" si="96"/>
        <v/>
      </c>
      <c r="C428" s="31" t="str">
        <f t="shared" ca="1" si="97"/>
        <v/>
      </c>
      <c r="D428" s="32" t="str">
        <f t="shared" ca="1" si="92"/>
        <v/>
      </c>
      <c r="E428" s="4" t="str">
        <f t="shared" ca="1" si="98"/>
        <v/>
      </c>
      <c r="F428" s="31" t="str">
        <f t="shared" ca="1" si="99"/>
        <v/>
      </c>
      <c r="G428" s="32" t="str">
        <f t="shared" ca="1" si="93"/>
        <v/>
      </c>
      <c r="H428" s="4" t="str">
        <f t="shared" ca="1" si="100"/>
        <v/>
      </c>
      <c r="I428" s="31" t="str">
        <f t="shared" ca="1" si="101"/>
        <v/>
      </c>
      <c r="J428" s="32" t="str">
        <f t="shared" ca="1" si="94"/>
        <v/>
      </c>
      <c r="K428" s="95" t="str">
        <f t="shared" ca="1" si="102"/>
        <v/>
      </c>
      <c r="S428" s="172" t="str">
        <f t="shared" si="90"/>
        <v/>
      </c>
      <c r="U428" s="172" t="str">
        <f t="shared" si="91"/>
        <v/>
      </c>
    </row>
    <row r="429" spans="1:21">
      <c r="A429" s="173" t="str">
        <f t="shared" ca="1" si="95"/>
        <v/>
      </c>
      <c r="B429" s="1" t="str">
        <f t="shared" ca="1" si="96"/>
        <v/>
      </c>
      <c r="C429" s="31" t="str">
        <f t="shared" ca="1" si="97"/>
        <v/>
      </c>
      <c r="D429" s="32" t="str">
        <f t="shared" ca="1" si="92"/>
        <v/>
      </c>
      <c r="E429" s="4" t="str">
        <f t="shared" ca="1" si="98"/>
        <v/>
      </c>
      <c r="F429" s="31" t="str">
        <f t="shared" ca="1" si="99"/>
        <v/>
      </c>
      <c r="G429" s="32" t="str">
        <f t="shared" ca="1" si="93"/>
        <v/>
      </c>
      <c r="H429" s="4" t="str">
        <f t="shared" ca="1" si="100"/>
        <v/>
      </c>
      <c r="I429" s="31" t="str">
        <f t="shared" ca="1" si="101"/>
        <v/>
      </c>
      <c r="J429" s="32" t="str">
        <f t="shared" ca="1" si="94"/>
        <v/>
      </c>
      <c r="K429" s="95" t="str">
        <f t="shared" ca="1" si="102"/>
        <v/>
      </c>
      <c r="S429" s="172" t="str">
        <f t="shared" si="90"/>
        <v/>
      </c>
      <c r="U429" s="172" t="str">
        <f t="shared" si="91"/>
        <v/>
      </c>
    </row>
    <row r="430" spans="1:21">
      <c r="A430" s="173" t="str">
        <f t="shared" ca="1" si="95"/>
        <v/>
      </c>
      <c r="B430" s="1" t="str">
        <f t="shared" ca="1" si="96"/>
        <v/>
      </c>
      <c r="C430" s="31" t="str">
        <f t="shared" ca="1" si="97"/>
        <v/>
      </c>
      <c r="D430" s="32" t="str">
        <f t="shared" ca="1" si="92"/>
        <v/>
      </c>
      <c r="E430" s="4" t="str">
        <f t="shared" ca="1" si="98"/>
        <v/>
      </c>
      <c r="F430" s="31" t="str">
        <f t="shared" ca="1" si="99"/>
        <v/>
      </c>
      <c r="G430" s="32" t="str">
        <f t="shared" ca="1" si="93"/>
        <v/>
      </c>
      <c r="H430" s="4" t="str">
        <f t="shared" ca="1" si="100"/>
        <v/>
      </c>
      <c r="I430" s="31" t="str">
        <f t="shared" ca="1" si="101"/>
        <v/>
      </c>
      <c r="J430" s="32" t="str">
        <f t="shared" ca="1" si="94"/>
        <v/>
      </c>
      <c r="K430" s="95" t="str">
        <f t="shared" ca="1" si="102"/>
        <v/>
      </c>
      <c r="S430" s="172" t="str">
        <f t="shared" si="90"/>
        <v/>
      </c>
      <c r="U430" s="172" t="str">
        <f t="shared" si="91"/>
        <v/>
      </c>
    </row>
    <row r="431" spans="1:21">
      <c r="A431" s="173" t="str">
        <f t="shared" ca="1" si="95"/>
        <v/>
      </c>
      <c r="B431" s="1" t="str">
        <f t="shared" ca="1" si="96"/>
        <v/>
      </c>
      <c r="C431" s="31" t="str">
        <f t="shared" ca="1" si="97"/>
        <v/>
      </c>
      <c r="D431" s="32" t="str">
        <f t="shared" ca="1" si="92"/>
        <v/>
      </c>
      <c r="E431" s="4" t="str">
        <f t="shared" ca="1" si="98"/>
        <v/>
      </c>
      <c r="F431" s="31" t="str">
        <f t="shared" ca="1" si="99"/>
        <v/>
      </c>
      <c r="G431" s="32" t="str">
        <f t="shared" ca="1" si="93"/>
        <v/>
      </c>
      <c r="H431" s="4" t="str">
        <f t="shared" ca="1" si="100"/>
        <v/>
      </c>
      <c r="I431" s="31" t="str">
        <f t="shared" ca="1" si="101"/>
        <v/>
      </c>
      <c r="J431" s="32" t="str">
        <f t="shared" ca="1" si="94"/>
        <v/>
      </c>
      <c r="K431" s="95" t="str">
        <f t="shared" ca="1" si="102"/>
        <v/>
      </c>
      <c r="S431" s="172" t="str">
        <f t="shared" si="90"/>
        <v/>
      </c>
      <c r="U431" s="172" t="str">
        <f t="shared" si="91"/>
        <v/>
      </c>
    </row>
    <row r="432" spans="1:21">
      <c r="A432" s="173" t="str">
        <f t="shared" ca="1" si="95"/>
        <v/>
      </c>
      <c r="B432" s="1" t="str">
        <f t="shared" ca="1" si="96"/>
        <v/>
      </c>
      <c r="C432" s="31" t="str">
        <f t="shared" ca="1" si="97"/>
        <v/>
      </c>
      <c r="D432" s="32" t="str">
        <f t="shared" ca="1" si="92"/>
        <v/>
      </c>
      <c r="E432" s="4" t="str">
        <f t="shared" ca="1" si="98"/>
        <v/>
      </c>
      <c r="F432" s="31" t="str">
        <f t="shared" ca="1" si="99"/>
        <v/>
      </c>
      <c r="G432" s="32" t="str">
        <f t="shared" ca="1" si="93"/>
        <v/>
      </c>
      <c r="H432" s="4" t="str">
        <f t="shared" ca="1" si="100"/>
        <v/>
      </c>
      <c r="I432" s="31" t="str">
        <f t="shared" ca="1" si="101"/>
        <v/>
      </c>
      <c r="J432" s="32" t="str">
        <f t="shared" ca="1" si="94"/>
        <v/>
      </c>
      <c r="K432" s="95" t="str">
        <f t="shared" ca="1" si="102"/>
        <v/>
      </c>
      <c r="S432" s="172" t="str">
        <f t="shared" si="90"/>
        <v/>
      </c>
      <c r="U432" s="172" t="str">
        <f t="shared" si="91"/>
        <v/>
      </c>
    </row>
    <row r="433" spans="1:21">
      <c r="A433" s="173" t="str">
        <f t="shared" ca="1" si="95"/>
        <v/>
      </c>
      <c r="B433" s="1" t="str">
        <f t="shared" ca="1" si="96"/>
        <v/>
      </c>
      <c r="C433" s="31" t="str">
        <f t="shared" ca="1" si="97"/>
        <v/>
      </c>
      <c r="D433" s="32" t="str">
        <f t="shared" ca="1" si="92"/>
        <v/>
      </c>
      <c r="E433" s="4" t="str">
        <f t="shared" ca="1" si="98"/>
        <v/>
      </c>
      <c r="F433" s="31" t="str">
        <f t="shared" ca="1" si="99"/>
        <v/>
      </c>
      <c r="G433" s="32" t="str">
        <f t="shared" ca="1" si="93"/>
        <v/>
      </c>
      <c r="H433" s="4" t="str">
        <f t="shared" ca="1" si="100"/>
        <v/>
      </c>
      <c r="I433" s="31" t="str">
        <f t="shared" ca="1" si="101"/>
        <v/>
      </c>
      <c r="J433" s="32" t="str">
        <f t="shared" ca="1" si="94"/>
        <v/>
      </c>
      <c r="K433" s="95" t="str">
        <f t="shared" ca="1" si="102"/>
        <v/>
      </c>
      <c r="S433" s="172" t="str">
        <f t="shared" si="90"/>
        <v/>
      </c>
      <c r="U433" s="172" t="str">
        <f t="shared" si="91"/>
        <v/>
      </c>
    </row>
    <row r="434" spans="1:21">
      <c r="A434" s="173" t="str">
        <f t="shared" ca="1" si="95"/>
        <v/>
      </c>
      <c r="B434" s="1" t="str">
        <f t="shared" ca="1" si="96"/>
        <v/>
      </c>
      <c r="C434" s="31" t="str">
        <f t="shared" ca="1" si="97"/>
        <v/>
      </c>
      <c r="D434" s="32" t="str">
        <f t="shared" ca="1" si="92"/>
        <v/>
      </c>
      <c r="E434" s="4" t="str">
        <f t="shared" ca="1" si="98"/>
        <v/>
      </c>
      <c r="F434" s="31" t="str">
        <f t="shared" ca="1" si="99"/>
        <v/>
      </c>
      <c r="G434" s="32" t="str">
        <f t="shared" ca="1" si="93"/>
        <v/>
      </c>
      <c r="H434" s="4" t="str">
        <f t="shared" ca="1" si="100"/>
        <v/>
      </c>
      <c r="I434" s="31" t="str">
        <f t="shared" ca="1" si="101"/>
        <v/>
      </c>
      <c r="J434" s="32" t="str">
        <f t="shared" ca="1" si="94"/>
        <v/>
      </c>
      <c r="K434" s="95" t="str">
        <f t="shared" ca="1" si="102"/>
        <v/>
      </c>
      <c r="S434" s="172" t="str">
        <f t="shared" si="90"/>
        <v/>
      </c>
      <c r="U434" s="172" t="str">
        <f t="shared" si="91"/>
        <v/>
      </c>
    </row>
    <row r="435" spans="1:21">
      <c r="A435" s="173" t="str">
        <f t="shared" ca="1" si="95"/>
        <v/>
      </c>
      <c r="B435" s="1" t="str">
        <f t="shared" ca="1" si="96"/>
        <v/>
      </c>
      <c r="C435" s="31" t="str">
        <f t="shared" ca="1" si="97"/>
        <v/>
      </c>
      <c r="D435" s="32" t="str">
        <f t="shared" ca="1" si="92"/>
        <v/>
      </c>
      <c r="E435" s="4" t="str">
        <f t="shared" ca="1" si="98"/>
        <v/>
      </c>
      <c r="F435" s="31" t="str">
        <f t="shared" ca="1" si="99"/>
        <v/>
      </c>
      <c r="G435" s="32" t="str">
        <f t="shared" ca="1" si="93"/>
        <v/>
      </c>
      <c r="H435" s="4" t="str">
        <f t="shared" ca="1" si="100"/>
        <v/>
      </c>
      <c r="I435" s="31" t="str">
        <f t="shared" ca="1" si="101"/>
        <v/>
      </c>
      <c r="J435" s="32" t="str">
        <f t="shared" ca="1" si="94"/>
        <v/>
      </c>
      <c r="K435" s="95" t="str">
        <f t="shared" ca="1" si="102"/>
        <v/>
      </c>
      <c r="S435" s="172" t="str">
        <f t="shared" si="90"/>
        <v/>
      </c>
      <c r="U435" s="172" t="str">
        <f t="shared" si="91"/>
        <v/>
      </c>
    </row>
    <row r="436" spans="1:21">
      <c r="A436" s="173" t="str">
        <f t="shared" ca="1" si="95"/>
        <v/>
      </c>
      <c r="B436" s="1" t="str">
        <f t="shared" ca="1" si="96"/>
        <v/>
      </c>
      <c r="C436" s="31" t="str">
        <f t="shared" ca="1" si="97"/>
        <v/>
      </c>
      <c r="D436" s="32" t="str">
        <f t="shared" ca="1" si="92"/>
        <v/>
      </c>
      <c r="E436" s="4" t="str">
        <f t="shared" ca="1" si="98"/>
        <v/>
      </c>
      <c r="F436" s="31" t="str">
        <f t="shared" ca="1" si="99"/>
        <v/>
      </c>
      <c r="G436" s="32" t="str">
        <f t="shared" ca="1" si="93"/>
        <v/>
      </c>
      <c r="H436" s="4" t="str">
        <f t="shared" ca="1" si="100"/>
        <v/>
      </c>
      <c r="I436" s="31" t="str">
        <f t="shared" ca="1" si="101"/>
        <v/>
      </c>
      <c r="J436" s="32" t="str">
        <f t="shared" ca="1" si="94"/>
        <v/>
      </c>
      <c r="K436" s="95" t="str">
        <f t="shared" ca="1" si="102"/>
        <v/>
      </c>
      <c r="S436" s="172" t="str">
        <f t="shared" si="90"/>
        <v/>
      </c>
      <c r="U436" s="172" t="str">
        <f t="shared" si="91"/>
        <v/>
      </c>
    </row>
    <row r="437" spans="1:21">
      <c r="A437" s="173" t="str">
        <f t="shared" ca="1" si="95"/>
        <v/>
      </c>
      <c r="B437" s="1" t="str">
        <f t="shared" ca="1" si="96"/>
        <v/>
      </c>
      <c r="C437" s="31" t="str">
        <f t="shared" ca="1" si="97"/>
        <v/>
      </c>
      <c r="D437" s="32" t="str">
        <f t="shared" ca="1" si="92"/>
        <v/>
      </c>
      <c r="E437" s="4" t="str">
        <f t="shared" ca="1" si="98"/>
        <v/>
      </c>
      <c r="F437" s="31" t="str">
        <f t="shared" ca="1" si="99"/>
        <v/>
      </c>
      <c r="G437" s="32" t="str">
        <f t="shared" ca="1" si="93"/>
        <v/>
      </c>
      <c r="H437" s="4" t="str">
        <f t="shared" ca="1" si="100"/>
        <v/>
      </c>
      <c r="I437" s="31" t="str">
        <f t="shared" ca="1" si="101"/>
        <v/>
      </c>
      <c r="J437" s="32" t="str">
        <f t="shared" ca="1" si="94"/>
        <v/>
      </c>
      <c r="K437" s="95" t="str">
        <f t="shared" ca="1" si="102"/>
        <v/>
      </c>
      <c r="S437" s="172" t="str">
        <f t="shared" si="90"/>
        <v/>
      </c>
      <c r="U437" s="172" t="str">
        <f t="shared" si="91"/>
        <v/>
      </c>
    </row>
    <row r="438" spans="1:21">
      <c r="A438" s="173" t="str">
        <f t="shared" ca="1" si="95"/>
        <v/>
      </c>
      <c r="B438" s="1" t="str">
        <f t="shared" ca="1" si="96"/>
        <v/>
      </c>
      <c r="C438" s="31" t="str">
        <f t="shared" ca="1" si="97"/>
        <v/>
      </c>
      <c r="D438" s="32" t="str">
        <f t="shared" ca="1" si="92"/>
        <v/>
      </c>
      <c r="E438" s="4" t="str">
        <f t="shared" ca="1" si="98"/>
        <v/>
      </c>
      <c r="F438" s="31" t="str">
        <f t="shared" ca="1" si="99"/>
        <v/>
      </c>
      <c r="G438" s="32" t="str">
        <f t="shared" ca="1" si="93"/>
        <v/>
      </c>
      <c r="H438" s="4" t="str">
        <f t="shared" ca="1" si="100"/>
        <v/>
      </c>
      <c r="I438" s="31" t="str">
        <f t="shared" ca="1" si="101"/>
        <v/>
      </c>
      <c r="J438" s="32" t="str">
        <f t="shared" ca="1" si="94"/>
        <v/>
      </c>
      <c r="K438" s="95" t="str">
        <f t="shared" ca="1" si="102"/>
        <v/>
      </c>
      <c r="S438" s="172" t="str">
        <f t="shared" si="90"/>
        <v/>
      </c>
      <c r="U438" s="172" t="str">
        <f t="shared" si="91"/>
        <v/>
      </c>
    </row>
    <row r="439" spans="1:21">
      <c r="A439" s="173" t="str">
        <f t="shared" ca="1" si="95"/>
        <v/>
      </c>
      <c r="B439" s="1" t="str">
        <f t="shared" ca="1" si="96"/>
        <v/>
      </c>
      <c r="C439" s="31" t="str">
        <f t="shared" ca="1" si="97"/>
        <v/>
      </c>
      <c r="D439" s="32" t="str">
        <f t="shared" ca="1" si="92"/>
        <v/>
      </c>
      <c r="E439" s="4" t="str">
        <f t="shared" ca="1" si="98"/>
        <v/>
      </c>
      <c r="F439" s="31" t="str">
        <f t="shared" ca="1" si="99"/>
        <v/>
      </c>
      <c r="G439" s="32" t="str">
        <f t="shared" ca="1" si="93"/>
        <v/>
      </c>
      <c r="H439" s="4" t="str">
        <f t="shared" ca="1" si="100"/>
        <v/>
      </c>
      <c r="I439" s="31" t="str">
        <f t="shared" ca="1" si="101"/>
        <v/>
      </c>
      <c r="J439" s="32" t="str">
        <f t="shared" ca="1" si="94"/>
        <v/>
      </c>
      <c r="K439" s="95" t="str">
        <f t="shared" ca="1" si="102"/>
        <v/>
      </c>
      <c r="S439" s="172" t="str">
        <f t="shared" si="90"/>
        <v/>
      </c>
      <c r="U439" s="172" t="str">
        <f t="shared" si="91"/>
        <v/>
      </c>
    </row>
    <row r="440" spans="1:21">
      <c r="A440" s="173" t="str">
        <f t="shared" ca="1" si="95"/>
        <v/>
      </c>
      <c r="B440" s="1" t="str">
        <f t="shared" ca="1" si="96"/>
        <v/>
      </c>
      <c r="C440" s="31" t="str">
        <f t="shared" ca="1" si="97"/>
        <v/>
      </c>
      <c r="D440" s="32" t="str">
        <f t="shared" ca="1" si="92"/>
        <v/>
      </c>
      <c r="E440" s="4" t="str">
        <f t="shared" ca="1" si="98"/>
        <v/>
      </c>
      <c r="F440" s="31" t="str">
        <f t="shared" ca="1" si="99"/>
        <v/>
      </c>
      <c r="G440" s="32" t="str">
        <f t="shared" ca="1" si="93"/>
        <v/>
      </c>
      <c r="H440" s="4" t="str">
        <f t="shared" ca="1" si="100"/>
        <v/>
      </c>
      <c r="I440" s="31" t="str">
        <f t="shared" ca="1" si="101"/>
        <v/>
      </c>
      <c r="J440" s="32" t="str">
        <f t="shared" ca="1" si="94"/>
        <v/>
      </c>
      <c r="K440" s="95" t="str">
        <f t="shared" ca="1" si="102"/>
        <v/>
      </c>
      <c r="S440" s="172" t="str">
        <f t="shared" si="90"/>
        <v/>
      </c>
      <c r="U440" s="172" t="str">
        <f t="shared" si="91"/>
        <v/>
      </c>
    </row>
    <row r="441" spans="1:21">
      <c r="A441" s="173" t="str">
        <f t="shared" ca="1" si="95"/>
        <v/>
      </c>
      <c r="B441" s="1" t="str">
        <f t="shared" ca="1" si="96"/>
        <v/>
      </c>
      <c r="C441" s="31" t="str">
        <f t="shared" ca="1" si="97"/>
        <v/>
      </c>
      <c r="D441" s="32" t="str">
        <f t="shared" ca="1" si="92"/>
        <v/>
      </c>
      <c r="E441" s="4" t="str">
        <f t="shared" ca="1" si="98"/>
        <v/>
      </c>
      <c r="F441" s="31" t="str">
        <f t="shared" ca="1" si="99"/>
        <v/>
      </c>
      <c r="G441" s="32" t="str">
        <f t="shared" ca="1" si="93"/>
        <v/>
      </c>
      <c r="H441" s="4" t="str">
        <f t="shared" ca="1" si="100"/>
        <v/>
      </c>
      <c r="I441" s="31" t="str">
        <f t="shared" ca="1" si="101"/>
        <v/>
      </c>
      <c r="J441" s="32" t="str">
        <f t="shared" ca="1" si="94"/>
        <v/>
      </c>
      <c r="K441" s="95" t="str">
        <f t="shared" ca="1" si="102"/>
        <v/>
      </c>
      <c r="S441" s="172" t="str">
        <f t="shared" si="90"/>
        <v/>
      </c>
      <c r="U441" s="172" t="str">
        <f t="shared" si="91"/>
        <v/>
      </c>
    </row>
    <row r="442" spans="1:21">
      <c r="A442" s="173" t="str">
        <f t="shared" ca="1" si="95"/>
        <v/>
      </c>
      <c r="B442" s="1" t="str">
        <f t="shared" ca="1" si="96"/>
        <v/>
      </c>
      <c r="C442" s="31" t="str">
        <f t="shared" ca="1" si="97"/>
        <v/>
      </c>
      <c r="D442" s="32" t="str">
        <f t="shared" ca="1" si="92"/>
        <v/>
      </c>
      <c r="E442" s="4" t="str">
        <f t="shared" ca="1" si="98"/>
        <v/>
      </c>
      <c r="F442" s="31" t="str">
        <f t="shared" ca="1" si="99"/>
        <v/>
      </c>
      <c r="G442" s="32" t="str">
        <f t="shared" ca="1" si="93"/>
        <v/>
      </c>
      <c r="H442" s="4" t="str">
        <f t="shared" ca="1" si="100"/>
        <v/>
      </c>
      <c r="I442" s="31" t="str">
        <f t="shared" ca="1" si="101"/>
        <v/>
      </c>
      <c r="J442" s="32" t="str">
        <f t="shared" ca="1" si="94"/>
        <v/>
      </c>
      <c r="K442" s="95" t="str">
        <f t="shared" ca="1" si="102"/>
        <v/>
      </c>
      <c r="S442" s="172" t="str">
        <f t="shared" si="90"/>
        <v/>
      </c>
      <c r="U442" s="172" t="str">
        <f t="shared" si="91"/>
        <v/>
      </c>
    </row>
    <row r="443" spans="1:21">
      <c r="A443" s="173" t="str">
        <f t="shared" ca="1" si="95"/>
        <v/>
      </c>
      <c r="B443" s="1" t="str">
        <f t="shared" ca="1" si="96"/>
        <v/>
      </c>
      <c r="C443" s="31" t="str">
        <f t="shared" ca="1" si="97"/>
        <v/>
      </c>
      <c r="D443" s="32" t="str">
        <f t="shared" ca="1" si="92"/>
        <v/>
      </c>
      <c r="E443" s="4" t="str">
        <f t="shared" ca="1" si="98"/>
        <v/>
      </c>
      <c r="F443" s="31" t="str">
        <f t="shared" ca="1" si="99"/>
        <v/>
      </c>
      <c r="G443" s="32" t="str">
        <f t="shared" ca="1" si="93"/>
        <v/>
      </c>
      <c r="H443" s="4" t="str">
        <f t="shared" ca="1" si="100"/>
        <v/>
      </c>
      <c r="I443" s="31" t="str">
        <f t="shared" ca="1" si="101"/>
        <v/>
      </c>
      <c r="J443" s="32" t="str">
        <f t="shared" ca="1" si="94"/>
        <v/>
      </c>
      <c r="K443" s="95" t="str">
        <f t="shared" ca="1" si="102"/>
        <v/>
      </c>
      <c r="S443" s="172" t="str">
        <f t="shared" si="90"/>
        <v/>
      </c>
      <c r="U443" s="172" t="str">
        <f t="shared" si="91"/>
        <v/>
      </c>
    </row>
    <row r="444" spans="1:21">
      <c r="A444" s="173" t="str">
        <f t="shared" ca="1" si="95"/>
        <v/>
      </c>
      <c r="B444" s="1" t="str">
        <f t="shared" ca="1" si="96"/>
        <v/>
      </c>
      <c r="C444" s="31" t="str">
        <f t="shared" ca="1" si="97"/>
        <v/>
      </c>
      <c r="D444" s="32" t="str">
        <f t="shared" ca="1" si="92"/>
        <v/>
      </c>
      <c r="E444" s="4" t="str">
        <f t="shared" ca="1" si="98"/>
        <v/>
      </c>
      <c r="F444" s="31" t="str">
        <f t="shared" ca="1" si="99"/>
        <v/>
      </c>
      <c r="G444" s="32" t="str">
        <f t="shared" ca="1" si="93"/>
        <v/>
      </c>
      <c r="H444" s="4" t="str">
        <f t="shared" ca="1" si="100"/>
        <v/>
      </c>
      <c r="I444" s="31" t="str">
        <f t="shared" ca="1" si="101"/>
        <v/>
      </c>
      <c r="J444" s="32" t="str">
        <f t="shared" ca="1" si="94"/>
        <v/>
      </c>
      <c r="K444" s="95" t="str">
        <f t="shared" ca="1" si="102"/>
        <v/>
      </c>
      <c r="S444" s="172" t="str">
        <f t="shared" si="90"/>
        <v/>
      </c>
      <c r="U444" s="172" t="str">
        <f t="shared" si="91"/>
        <v/>
      </c>
    </row>
    <row r="445" spans="1:21">
      <c r="A445" s="173" t="str">
        <f t="shared" ca="1" si="95"/>
        <v/>
      </c>
      <c r="B445" s="1" t="str">
        <f t="shared" ca="1" si="96"/>
        <v/>
      </c>
      <c r="C445" s="31" t="str">
        <f t="shared" ca="1" si="97"/>
        <v/>
      </c>
      <c r="D445" s="32" t="str">
        <f t="shared" ca="1" si="92"/>
        <v/>
      </c>
      <c r="E445" s="4" t="str">
        <f t="shared" ca="1" si="98"/>
        <v/>
      </c>
      <c r="F445" s="31" t="str">
        <f t="shared" ca="1" si="99"/>
        <v/>
      </c>
      <c r="G445" s="32" t="str">
        <f t="shared" ca="1" si="93"/>
        <v/>
      </c>
      <c r="H445" s="4" t="str">
        <f t="shared" ca="1" si="100"/>
        <v/>
      </c>
      <c r="I445" s="31" t="str">
        <f t="shared" ca="1" si="101"/>
        <v/>
      </c>
      <c r="J445" s="32" t="str">
        <f t="shared" ca="1" si="94"/>
        <v/>
      </c>
      <c r="K445" s="95" t="str">
        <f t="shared" ca="1" si="102"/>
        <v/>
      </c>
      <c r="S445" s="172" t="str">
        <f t="shared" si="90"/>
        <v/>
      </c>
      <c r="U445" s="172" t="str">
        <f t="shared" si="91"/>
        <v/>
      </c>
    </row>
    <row r="446" spans="1:21">
      <c r="A446" s="173" t="str">
        <f t="shared" ca="1" si="95"/>
        <v/>
      </c>
      <c r="B446" s="1" t="str">
        <f t="shared" ca="1" si="96"/>
        <v/>
      </c>
      <c r="C446" s="31" t="str">
        <f t="shared" ca="1" si="97"/>
        <v/>
      </c>
      <c r="D446" s="32" t="str">
        <f t="shared" ca="1" si="92"/>
        <v/>
      </c>
      <c r="E446" s="4" t="str">
        <f t="shared" ca="1" si="98"/>
        <v/>
      </c>
      <c r="F446" s="31" t="str">
        <f t="shared" ca="1" si="99"/>
        <v/>
      </c>
      <c r="G446" s="32" t="str">
        <f t="shared" ca="1" si="93"/>
        <v/>
      </c>
      <c r="H446" s="4" t="str">
        <f t="shared" ca="1" si="100"/>
        <v/>
      </c>
      <c r="I446" s="31" t="str">
        <f t="shared" ca="1" si="101"/>
        <v/>
      </c>
      <c r="J446" s="32" t="str">
        <f t="shared" ca="1" si="94"/>
        <v/>
      </c>
      <c r="K446" s="95" t="str">
        <f t="shared" ca="1" si="102"/>
        <v/>
      </c>
      <c r="S446" s="172" t="str">
        <f t="shared" si="90"/>
        <v/>
      </c>
      <c r="U446" s="172" t="str">
        <f t="shared" si="91"/>
        <v/>
      </c>
    </row>
    <row r="447" spans="1:21">
      <c r="A447" s="173" t="str">
        <f t="shared" ca="1" si="95"/>
        <v/>
      </c>
      <c r="B447" s="1" t="str">
        <f t="shared" ca="1" si="96"/>
        <v/>
      </c>
      <c r="C447" s="31" t="str">
        <f t="shared" ca="1" si="97"/>
        <v/>
      </c>
      <c r="D447" s="32" t="str">
        <f t="shared" ca="1" si="92"/>
        <v/>
      </c>
      <c r="E447" s="4" t="str">
        <f t="shared" ca="1" si="98"/>
        <v/>
      </c>
      <c r="F447" s="31" t="str">
        <f t="shared" ca="1" si="99"/>
        <v/>
      </c>
      <c r="G447" s="32" t="str">
        <f t="shared" ca="1" si="93"/>
        <v/>
      </c>
      <c r="H447" s="4" t="str">
        <f t="shared" ca="1" si="100"/>
        <v/>
      </c>
      <c r="I447" s="31" t="str">
        <f t="shared" ca="1" si="101"/>
        <v/>
      </c>
      <c r="J447" s="32" t="str">
        <f t="shared" ca="1" si="94"/>
        <v/>
      </c>
      <c r="K447" s="95" t="str">
        <f t="shared" ca="1" si="102"/>
        <v/>
      </c>
      <c r="S447" s="172" t="str">
        <f t="shared" si="90"/>
        <v/>
      </c>
      <c r="U447" s="172" t="str">
        <f t="shared" si="91"/>
        <v/>
      </c>
    </row>
    <row r="448" spans="1:21">
      <c r="A448" s="173" t="str">
        <f t="shared" ca="1" si="95"/>
        <v/>
      </c>
      <c r="B448" s="1" t="str">
        <f t="shared" ca="1" si="96"/>
        <v/>
      </c>
      <c r="C448" s="31" t="str">
        <f t="shared" ca="1" si="97"/>
        <v/>
      </c>
      <c r="D448" s="32" t="str">
        <f t="shared" ca="1" si="92"/>
        <v/>
      </c>
      <c r="E448" s="4" t="str">
        <f t="shared" ca="1" si="98"/>
        <v/>
      </c>
      <c r="F448" s="31" t="str">
        <f t="shared" ca="1" si="99"/>
        <v/>
      </c>
      <c r="G448" s="32" t="str">
        <f t="shared" ca="1" si="93"/>
        <v/>
      </c>
      <c r="H448" s="4" t="str">
        <f t="shared" ca="1" si="100"/>
        <v/>
      </c>
      <c r="I448" s="31" t="str">
        <f t="shared" ca="1" si="101"/>
        <v/>
      </c>
      <c r="J448" s="32" t="str">
        <f t="shared" ca="1" si="94"/>
        <v/>
      </c>
      <c r="K448" s="95" t="str">
        <f t="shared" ca="1" si="102"/>
        <v/>
      </c>
      <c r="S448" s="172" t="str">
        <f t="shared" si="90"/>
        <v/>
      </c>
      <c r="U448" s="172" t="str">
        <f t="shared" si="91"/>
        <v/>
      </c>
    </row>
    <row r="449" spans="1:21">
      <c r="A449" s="173" t="str">
        <f t="shared" ca="1" si="95"/>
        <v/>
      </c>
      <c r="B449" s="1" t="str">
        <f t="shared" ca="1" si="96"/>
        <v/>
      </c>
      <c r="C449" s="31" t="str">
        <f t="shared" ca="1" si="97"/>
        <v/>
      </c>
      <c r="D449" s="32" t="str">
        <f t="shared" ca="1" si="92"/>
        <v/>
      </c>
      <c r="E449" s="4" t="str">
        <f t="shared" ca="1" si="98"/>
        <v/>
      </c>
      <c r="F449" s="31" t="str">
        <f t="shared" ca="1" si="99"/>
        <v/>
      </c>
      <c r="G449" s="32" t="str">
        <f t="shared" ca="1" si="93"/>
        <v/>
      </c>
      <c r="H449" s="4" t="str">
        <f t="shared" ca="1" si="100"/>
        <v/>
      </c>
      <c r="I449" s="31" t="str">
        <f t="shared" ca="1" si="101"/>
        <v/>
      </c>
      <c r="J449" s="32" t="str">
        <f t="shared" ca="1" si="94"/>
        <v/>
      </c>
      <c r="K449" s="95" t="str">
        <f t="shared" ca="1" si="102"/>
        <v/>
      </c>
      <c r="S449" s="172" t="str">
        <f t="shared" si="90"/>
        <v/>
      </c>
      <c r="U449" s="172" t="str">
        <f t="shared" si="91"/>
        <v/>
      </c>
    </row>
    <row r="450" spans="1:21">
      <c r="A450" s="173" t="str">
        <f t="shared" ca="1" si="95"/>
        <v/>
      </c>
      <c r="B450" s="1" t="str">
        <f t="shared" ca="1" si="96"/>
        <v/>
      </c>
      <c r="C450" s="31" t="str">
        <f t="shared" ca="1" si="97"/>
        <v/>
      </c>
      <c r="D450" s="32" t="str">
        <f t="shared" ca="1" si="92"/>
        <v/>
      </c>
      <c r="E450" s="4" t="str">
        <f t="shared" ca="1" si="98"/>
        <v/>
      </c>
      <c r="F450" s="31" t="str">
        <f t="shared" ca="1" si="99"/>
        <v/>
      </c>
      <c r="G450" s="32" t="str">
        <f t="shared" ca="1" si="93"/>
        <v/>
      </c>
      <c r="H450" s="4" t="str">
        <f t="shared" ca="1" si="100"/>
        <v/>
      </c>
      <c r="I450" s="31" t="str">
        <f t="shared" ca="1" si="101"/>
        <v/>
      </c>
      <c r="J450" s="32" t="str">
        <f t="shared" ca="1" si="94"/>
        <v/>
      </c>
      <c r="K450" s="95" t="str">
        <f t="shared" ca="1" si="102"/>
        <v/>
      </c>
      <c r="S450" s="172" t="str">
        <f t="shared" si="90"/>
        <v/>
      </c>
      <c r="U450" s="172" t="str">
        <f t="shared" si="91"/>
        <v/>
      </c>
    </row>
    <row r="451" spans="1:21">
      <c r="A451" s="173" t="str">
        <f t="shared" ca="1" si="95"/>
        <v/>
      </c>
      <c r="B451" s="1" t="str">
        <f t="shared" ca="1" si="96"/>
        <v/>
      </c>
      <c r="C451" s="31" t="str">
        <f t="shared" ca="1" si="97"/>
        <v/>
      </c>
      <c r="D451" s="32" t="str">
        <f t="shared" ca="1" si="92"/>
        <v/>
      </c>
      <c r="E451" s="4" t="str">
        <f t="shared" ca="1" si="98"/>
        <v/>
      </c>
      <c r="F451" s="31" t="str">
        <f t="shared" ca="1" si="99"/>
        <v/>
      </c>
      <c r="G451" s="32" t="str">
        <f t="shared" ca="1" si="93"/>
        <v/>
      </c>
      <c r="H451" s="4" t="str">
        <f t="shared" ca="1" si="100"/>
        <v/>
      </c>
      <c r="I451" s="31" t="str">
        <f t="shared" ca="1" si="101"/>
        <v/>
      </c>
      <c r="J451" s="32" t="str">
        <f t="shared" ca="1" si="94"/>
        <v/>
      </c>
      <c r="K451" s="95" t="str">
        <f t="shared" ca="1" si="102"/>
        <v/>
      </c>
      <c r="S451" s="172" t="str">
        <f t="shared" si="90"/>
        <v/>
      </c>
      <c r="U451" s="172" t="str">
        <f t="shared" si="91"/>
        <v/>
      </c>
    </row>
    <row r="452" spans="1:21">
      <c r="A452" s="173" t="str">
        <f t="shared" ca="1" si="95"/>
        <v/>
      </c>
      <c r="B452" s="1" t="str">
        <f t="shared" ca="1" si="96"/>
        <v/>
      </c>
      <c r="C452" s="31" t="str">
        <f t="shared" ca="1" si="97"/>
        <v/>
      </c>
      <c r="D452" s="32" t="str">
        <f t="shared" ca="1" si="92"/>
        <v/>
      </c>
      <c r="E452" s="4" t="str">
        <f t="shared" ca="1" si="98"/>
        <v/>
      </c>
      <c r="F452" s="31" t="str">
        <f t="shared" ca="1" si="99"/>
        <v/>
      </c>
      <c r="G452" s="32" t="str">
        <f t="shared" ca="1" si="93"/>
        <v/>
      </c>
      <c r="H452" s="4" t="str">
        <f t="shared" ca="1" si="100"/>
        <v/>
      </c>
      <c r="I452" s="31" t="str">
        <f t="shared" ca="1" si="101"/>
        <v/>
      </c>
      <c r="J452" s="32" t="str">
        <f t="shared" ca="1" si="94"/>
        <v/>
      </c>
      <c r="K452" s="95" t="str">
        <f t="shared" ca="1" si="102"/>
        <v/>
      </c>
      <c r="S452" s="172" t="str">
        <f t="shared" ref="S452:S515" si="103">IF(COUNTIF(O:O,M452)*COUNTIF(Q:Q,M452),M452,"")</f>
        <v/>
      </c>
      <c r="U452" s="172" t="str">
        <f t="shared" ref="U452:U515" si="104">IF(T452&gt;$A$14,T452,"")</f>
        <v/>
      </c>
    </row>
    <row r="453" spans="1:21">
      <c r="A453" s="173" t="str">
        <f t="shared" ca="1" si="95"/>
        <v/>
      </c>
      <c r="B453" s="1" t="str">
        <f t="shared" ca="1" si="96"/>
        <v/>
      </c>
      <c r="C453" s="31" t="str">
        <f t="shared" ca="1" si="97"/>
        <v/>
      </c>
      <c r="D453" s="32" t="str">
        <f t="shared" ca="1" si="92"/>
        <v/>
      </c>
      <c r="E453" s="4" t="str">
        <f t="shared" ca="1" si="98"/>
        <v/>
      </c>
      <c r="F453" s="31" t="str">
        <f t="shared" ca="1" si="99"/>
        <v/>
      </c>
      <c r="G453" s="32" t="str">
        <f t="shared" ca="1" si="93"/>
        <v/>
      </c>
      <c r="H453" s="4" t="str">
        <f t="shared" ca="1" si="100"/>
        <v/>
      </c>
      <c r="I453" s="31" t="str">
        <f t="shared" ca="1" si="101"/>
        <v/>
      </c>
      <c r="J453" s="32" t="str">
        <f t="shared" ca="1" si="94"/>
        <v/>
      </c>
      <c r="K453" s="95" t="str">
        <f t="shared" ca="1" si="102"/>
        <v/>
      </c>
      <c r="S453" s="172" t="str">
        <f t="shared" si="103"/>
        <v/>
      </c>
      <c r="U453" s="172" t="str">
        <f t="shared" si="104"/>
        <v/>
      </c>
    </row>
    <row r="454" spans="1:21">
      <c r="A454" s="173" t="str">
        <f t="shared" ca="1" si="95"/>
        <v/>
      </c>
      <c r="B454" s="1" t="str">
        <f t="shared" ca="1" si="96"/>
        <v/>
      </c>
      <c r="C454" s="31" t="str">
        <f t="shared" ca="1" si="97"/>
        <v/>
      </c>
      <c r="D454" s="32" t="str">
        <f t="shared" ca="1" si="92"/>
        <v/>
      </c>
      <c r="E454" s="4" t="str">
        <f t="shared" ca="1" si="98"/>
        <v/>
      </c>
      <c r="F454" s="31" t="str">
        <f t="shared" ca="1" si="99"/>
        <v/>
      </c>
      <c r="G454" s="32" t="str">
        <f t="shared" ca="1" si="93"/>
        <v/>
      </c>
      <c r="H454" s="4" t="str">
        <f t="shared" ca="1" si="100"/>
        <v/>
      </c>
      <c r="I454" s="31" t="str">
        <f t="shared" ca="1" si="101"/>
        <v/>
      </c>
      <c r="J454" s="32" t="str">
        <f t="shared" ca="1" si="94"/>
        <v/>
      </c>
      <c r="K454" s="95" t="str">
        <f t="shared" ca="1" si="102"/>
        <v/>
      </c>
      <c r="S454" s="172" t="str">
        <f t="shared" si="103"/>
        <v/>
      </c>
      <c r="U454" s="172" t="str">
        <f t="shared" si="104"/>
        <v/>
      </c>
    </row>
    <row r="455" spans="1:21">
      <c r="A455" s="173" t="str">
        <f t="shared" ca="1" si="95"/>
        <v/>
      </c>
      <c r="B455" s="1" t="str">
        <f t="shared" ca="1" si="96"/>
        <v/>
      </c>
      <c r="C455" s="31" t="str">
        <f t="shared" ca="1" si="97"/>
        <v/>
      </c>
      <c r="D455" s="32" t="str">
        <f t="shared" ca="1" si="92"/>
        <v/>
      </c>
      <c r="E455" s="4" t="str">
        <f t="shared" ca="1" si="98"/>
        <v/>
      </c>
      <c r="F455" s="31" t="str">
        <f t="shared" ca="1" si="99"/>
        <v/>
      </c>
      <c r="G455" s="32" t="str">
        <f t="shared" ca="1" si="93"/>
        <v/>
      </c>
      <c r="H455" s="4" t="str">
        <f t="shared" ca="1" si="100"/>
        <v/>
      </c>
      <c r="I455" s="31" t="str">
        <f t="shared" ca="1" si="101"/>
        <v/>
      </c>
      <c r="J455" s="32" t="str">
        <f t="shared" ca="1" si="94"/>
        <v/>
      </c>
      <c r="K455" s="95" t="str">
        <f t="shared" ca="1" si="102"/>
        <v/>
      </c>
      <c r="S455" s="172" t="str">
        <f t="shared" si="103"/>
        <v/>
      </c>
      <c r="U455" s="172" t="str">
        <f t="shared" si="104"/>
        <v/>
      </c>
    </row>
    <row r="456" spans="1:21">
      <c r="A456" s="173" t="str">
        <f t="shared" ca="1" si="95"/>
        <v/>
      </c>
      <c r="B456" s="1" t="str">
        <f t="shared" ca="1" si="96"/>
        <v/>
      </c>
      <c r="C456" s="31" t="str">
        <f t="shared" ca="1" si="97"/>
        <v/>
      </c>
      <c r="D456" s="32" t="str">
        <f t="shared" ca="1" si="92"/>
        <v/>
      </c>
      <c r="E456" s="4" t="str">
        <f t="shared" ca="1" si="98"/>
        <v/>
      </c>
      <c r="F456" s="31" t="str">
        <f t="shared" ca="1" si="99"/>
        <v/>
      </c>
      <c r="G456" s="32" t="str">
        <f t="shared" ca="1" si="93"/>
        <v/>
      </c>
      <c r="H456" s="4" t="str">
        <f t="shared" ca="1" si="100"/>
        <v/>
      </c>
      <c r="I456" s="31" t="str">
        <f t="shared" ca="1" si="101"/>
        <v/>
      </c>
      <c r="J456" s="32" t="str">
        <f t="shared" ca="1" si="94"/>
        <v/>
      </c>
      <c r="K456" s="95" t="str">
        <f t="shared" ca="1" si="102"/>
        <v/>
      </c>
      <c r="S456" s="172" t="str">
        <f t="shared" si="103"/>
        <v/>
      </c>
      <c r="U456" s="172" t="str">
        <f t="shared" si="104"/>
        <v/>
      </c>
    </row>
    <row r="457" spans="1:21">
      <c r="A457" s="173" t="str">
        <f t="shared" ca="1" si="95"/>
        <v/>
      </c>
      <c r="B457" s="1" t="str">
        <f t="shared" ca="1" si="96"/>
        <v/>
      </c>
      <c r="C457" s="31" t="str">
        <f t="shared" ca="1" si="97"/>
        <v/>
      </c>
      <c r="D457" s="32" t="str">
        <f t="shared" ca="1" si="92"/>
        <v/>
      </c>
      <c r="E457" s="4" t="str">
        <f t="shared" ca="1" si="98"/>
        <v/>
      </c>
      <c r="F457" s="31" t="str">
        <f t="shared" ca="1" si="99"/>
        <v/>
      </c>
      <c r="G457" s="32" t="str">
        <f t="shared" ca="1" si="93"/>
        <v/>
      </c>
      <c r="H457" s="4" t="str">
        <f t="shared" ca="1" si="100"/>
        <v/>
      </c>
      <c r="I457" s="31" t="str">
        <f t="shared" ca="1" si="101"/>
        <v/>
      </c>
      <c r="J457" s="32" t="str">
        <f t="shared" ca="1" si="94"/>
        <v/>
      </c>
      <c r="K457" s="95" t="str">
        <f t="shared" ca="1" si="102"/>
        <v/>
      </c>
      <c r="S457" s="172" t="str">
        <f t="shared" si="103"/>
        <v/>
      </c>
      <c r="U457" s="172" t="str">
        <f t="shared" si="104"/>
        <v/>
      </c>
    </row>
    <row r="458" spans="1:21">
      <c r="A458" s="173" t="str">
        <f t="shared" ca="1" si="95"/>
        <v/>
      </c>
      <c r="B458" s="1" t="str">
        <f t="shared" ca="1" si="96"/>
        <v/>
      </c>
      <c r="C458" s="31" t="str">
        <f t="shared" ca="1" si="97"/>
        <v/>
      </c>
      <c r="D458" s="32" t="str">
        <f t="shared" ca="1" si="92"/>
        <v/>
      </c>
      <c r="E458" s="4" t="str">
        <f t="shared" ca="1" si="98"/>
        <v/>
      </c>
      <c r="F458" s="31" t="str">
        <f t="shared" ca="1" si="99"/>
        <v/>
      </c>
      <c r="G458" s="32" t="str">
        <f t="shared" ca="1" si="93"/>
        <v/>
      </c>
      <c r="H458" s="4" t="str">
        <f t="shared" ca="1" si="100"/>
        <v/>
      </c>
      <c r="I458" s="31" t="str">
        <f t="shared" ca="1" si="101"/>
        <v/>
      </c>
      <c r="J458" s="32" t="str">
        <f t="shared" ca="1" si="94"/>
        <v/>
      </c>
      <c r="K458" s="95" t="str">
        <f t="shared" ca="1" si="102"/>
        <v/>
      </c>
      <c r="S458" s="172" t="str">
        <f t="shared" si="103"/>
        <v/>
      </c>
      <c r="U458" s="172" t="str">
        <f t="shared" si="104"/>
        <v/>
      </c>
    </row>
    <row r="459" spans="1:21">
      <c r="A459" s="173" t="str">
        <f t="shared" ca="1" si="95"/>
        <v/>
      </c>
      <c r="B459" s="1" t="str">
        <f t="shared" ca="1" si="96"/>
        <v/>
      </c>
      <c r="C459" s="31" t="str">
        <f t="shared" ca="1" si="97"/>
        <v/>
      </c>
      <c r="D459" s="32" t="str">
        <f t="shared" ca="1" si="92"/>
        <v/>
      </c>
      <c r="E459" s="4" t="str">
        <f t="shared" ca="1" si="98"/>
        <v/>
      </c>
      <c r="F459" s="31" t="str">
        <f t="shared" ca="1" si="99"/>
        <v/>
      </c>
      <c r="G459" s="32" t="str">
        <f t="shared" ca="1" si="93"/>
        <v/>
      </c>
      <c r="H459" s="4" t="str">
        <f t="shared" ca="1" si="100"/>
        <v/>
      </c>
      <c r="I459" s="31" t="str">
        <f t="shared" ca="1" si="101"/>
        <v/>
      </c>
      <c r="J459" s="32" t="str">
        <f t="shared" ca="1" si="94"/>
        <v/>
      </c>
      <c r="K459" s="95" t="str">
        <f t="shared" ca="1" si="102"/>
        <v/>
      </c>
      <c r="S459" s="172" t="str">
        <f t="shared" si="103"/>
        <v/>
      </c>
      <c r="U459" s="172" t="str">
        <f t="shared" si="104"/>
        <v/>
      </c>
    </row>
    <row r="460" spans="1:21">
      <c r="A460" s="173" t="str">
        <f t="shared" ca="1" si="95"/>
        <v/>
      </c>
      <c r="B460" s="1" t="str">
        <f t="shared" ca="1" si="96"/>
        <v/>
      </c>
      <c r="C460" s="31" t="str">
        <f t="shared" ca="1" si="97"/>
        <v/>
      </c>
      <c r="D460" s="32" t="str">
        <f t="shared" ca="1" si="92"/>
        <v/>
      </c>
      <c r="E460" s="4" t="str">
        <f t="shared" ca="1" si="98"/>
        <v/>
      </c>
      <c r="F460" s="31" t="str">
        <f t="shared" ca="1" si="99"/>
        <v/>
      </c>
      <c r="G460" s="32" t="str">
        <f t="shared" ca="1" si="93"/>
        <v/>
      </c>
      <c r="H460" s="4" t="str">
        <f t="shared" ca="1" si="100"/>
        <v/>
      </c>
      <c r="I460" s="31" t="str">
        <f t="shared" ca="1" si="101"/>
        <v/>
      </c>
      <c r="J460" s="32" t="str">
        <f t="shared" ca="1" si="94"/>
        <v/>
      </c>
      <c r="K460" s="95" t="str">
        <f t="shared" ca="1" si="102"/>
        <v/>
      </c>
      <c r="S460" s="172" t="str">
        <f t="shared" si="103"/>
        <v/>
      </c>
      <c r="U460" s="172" t="str">
        <f t="shared" si="104"/>
        <v/>
      </c>
    </row>
    <row r="461" spans="1:21">
      <c r="A461" s="173" t="str">
        <f t="shared" ca="1" si="95"/>
        <v/>
      </c>
      <c r="B461" s="1" t="str">
        <f t="shared" ca="1" si="96"/>
        <v/>
      </c>
      <c r="C461" s="31" t="str">
        <f t="shared" ca="1" si="97"/>
        <v/>
      </c>
      <c r="D461" s="32" t="str">
        <f t="shared" ca="1" si="92"/>
        <v/>
      </c>
      <c r="E461" s="4" t="str">
        <f t="shared" ca="1" si="98"/>
        <v/>
      </c>
      <c r="F461" s="31" t="str">
        <f t="shared" ca="1" si="99"/>
        <v/>
      </c>
      <c r="G461" s="32" t="str">
        <f t="shared" ca="1" si="93"/>
        <v/>
      </c>
      <c r="H461" s="4" t="str">
        <f t="shared" ca="1" si="100"/>
        <v/>
      </c>
      <c r="I461" s="31" t="str">
        <f t="shared" ca="1" si="101"/>
        <v/>
      </c>
      <c r="J461" s="32" t="str">
        <f t="shared" ca="1" si="94"/>
        <v/>
      </c>
      <c r="K461" s="95" t="str">
        <f t="shared" ca="1" si="102"/>
        <v/>
      </c>
      <c r="S461" s="172" t="str">
        <f t="shared" si="103"/>
        <v/>
      </c>
      <c r="U461" s="172" t="str">
        <f t="shared" si="104"/>
        <v/>
      </c>
    </row>
    <row r="462" spans="1:21">
      <c r="A462" s="173" t="str">
        <f t="shared" ca="1" si="95"/>
        <v/>
      </c>
      <c r="B462" s="1" t="str">
        <f t="shared" ca="1" si="96"/>
        <v/>
      </c>
      <c r="C462" s="31" t="str">
        <f t="shared" ca="1" si="97"/>
        <v/>
      </c>
      <c r="D462" s="32" t="str">
        <f t="shared" ca="1" si="92"/>
        <v/>
      </c>
      <c r="E462" s="4" t="str">
        <f t="shared" ca="1" si="98"/>
        <v/>
      </c>
      <c r="F462" s="31" t="str">
        <f t="shared" ca="1" si="99"/>
        <v/>
      </c>
      <c r="G462" s="32" t="str">
        <f t="shared" ca="1" si="93"/>
        <v/>
      </c>
      <c r="H462" s="4" t="str">
        <f t="shared" ca="1" si="100"/>
        <v/>
      </c>
      <c r="I462" s="31" t="str">
        <f t="shared" ca="1" si="101"/>
        <v/>
      </c>
      <c r="J462" s="32" t="str">
        <f t="shared" ca="1" si="94"/>
        <v/>
      </c>
      <c r="K462" s="95" t="str">
        <f t="shared" ca="1" si="102"/>
        <v/>
      </c>
      <c r="S462" s="172" t="str">
        <f t="shared" si="103"/>
        <v/>
      </c>
      <c r="U462" s="172" t="str">
        <f t="shared" si="104"/>
        <v/>
      </c>
    </row>
    <row r="463" spans="1:21">
      <c r="A463" s="173" t="str">
        <f t="shared" ca="1" si="95"/>
        <v/>
      </c>
      <c r="B463" s="1" t="str">
        <f t="shared" ca="1" si="96"/>
        <v/>
      </c>
      <c r="C463" s="31" t="str">
        <f t="shared" ca="1" si="97"/>
        <v/>
      </c>
      <c r="D463" s="32" t="str">
        <f t="shared" ca="1" si="92"/>
        <v/>
      </c>
      <c r="E463" s="4" t="str">
        <f t="shared" ca="1" si="98"/>
        <v/>
      </c>
      <c r="F463" s="31" t="str">
        <f t="shared" ca="1" si="99"/>
        <v/>
      </c>
      <c r="G463" s="32" t="str">
        <f t="shared" ca="1" si="93"/>
        <v/>
      </c>
      <c r="H463" s="4" t="str">
        <f t="shared" ca="1" si="100"/>
        <v/>
      </c>
      <c r="I463" s="31" t="str">
        <f t="shared" ca="1" si="101"/>
        <v/>
      </c>
      <c r="J463" s="32" t="str">
        <f t="shared" ca="1" si="94"/>
        <v/>
      </c>
      <c r="K463" s="95" t="str">
        <f t="shared" ca="1" si="102"/>
        <v/>
      </c>
      <c r="S463" s="172" t="str">
        <f t="shared" si="103"/>
        <v/>
      </c>
      <c r="U463" s="172" t="str">
        <f t="shared" si="104"/>
        <v/>
      </c>
    </row>
    <row r="464" spans="1:21">
      <c r="A464" s="173" t="str">
        <f t="shared" ca="1" si="95"/>
        <v/>
      </c>
      <c r="B464" s="1" t="str">
        <f t="shared" ca="1" si="96"/>
        <v/>
      </c>
      <c r="C464" s="31" t="str">
        <f t="shared" ca="1" si="97"/>
        <v/>
      </c>
      <c r="D464" s="32" t="str">
        <f t="shared" ref="D464:D527" ca="1" si="105">IF(ISERROR(B464-2),"",$B$6*ROUNDUP(A464-$A$14,0)/360*$B$5)</f>
        <v/>
      </c>
      <c r="E464" s="4" t="str">
        <f t="shared" ca="1" si="98"/>
        <v/>
      </c>
      <c r="F464" s="31" t="str">
        <f t="shared" ca="1" si="99"/>
        <v/>
      </c>
      <c r="G464" s="32" t="str">
        <f t="shared" ref="G464:G527" ca="1" si="106">IF(ISERROR(B464-2),"",$C$6*ROUNDUP(A464-$A$14,0)/360*$C$5)</f>
        <v/>
      </c>
      <c r="H464" s="4" t="str">
        <f t="shared" ca="1" si="100"/>
        <v/>
      </c>
      <c r="I464" s="31" t="str">
        <f t="shared" ca="1" si="101"/>
        <v/>
      </c>
      <c r="J464" s="32" t="str">
        <f t="shared" ref="J464:J527" ca="1" si="107">IF(ISERROR(B464-2),"",$D$6*ROUNDUP(A464-$A$14,0)/360*$D$5)</f>
        <v/>
      </c>
      <c r="K464" s="95" t="str">
        <f t="shared" ca="1" si="102"/>
        <v/>
      </c>
      <c r="S464" s="172" t="str">
        <f t="shared" si="103"/>
        <v/>
      </c>
      <c r="U464" s="172" t="str">
        <f t="shared" si="104"/>
        <v/>
      </c>
    </row>
    <row r="465" spans="1:21">
      <c r="A465" s="173" t="str">
        <f t="shared" ca="1" si="95"/>
        <v/>
      </c>
      <c r="B465" s="1" t="str">
        <f t="shared" ca="1" si="96"/>
        <v/>
      </c>
      <c r="C465" s="31" t="str">
        <f t="shared" ca="1" si="97"/>
        <v/>
      </c>
      <c r="D465" s="32" t="str">
        <f t="shared" ca="1" si="105"/>
        <v/>
      </c>
      <c r="E465" s="4" t="str">
        <f t="shared" ca="1" si="98"/>
        <v/>
      </c>
      <c r="F465" s="31" t="str">
        <f t="shared" ca="1" si="99"/>
        <v/>
      </c>
      <c r="G465" s="32" t="str">
        <f t="shared" ca="1" si="106"/>
        <v/>
      </c>
      <c r="H465" s="4" t="str">
        <f t="shared" ca="1" si="100"/>
        <v/>
      </c>
      <c r="I465" s="31" t="str">
        <f t="shared" ca="1" si="101"/>
        <v/>
      </c>
      <c r="J465" s="32" t="str">
        <f t="shared" ca="1" si="107"/>
        <v/>
      </c>
      <c r="K465" s="95" t="str">
        <f t="shared" ca="1" si="102"/>
        <v/>
      </c>
      <c r="S465" s="172" t="str">
        <f t="shared" si="103"/>
        <v/>
      </c>
      <c r="U465" s="172" t="str">
        <f t="shared" si="104"/>
        <v/>
      </c>
    </row>
    <row r="466" spans="1:21">
      <c r="A466" s="173" t="str">
        <f t="shared" ca="1" si="95"/>
        <v/>
      </c>
      <c r="B466" s="1" t="str">
        <f t="shared" ca="1" si="96"/>
        <v/>
      </c>
      <c r="C466" s="31" t="str">
        <f t="shared" ca="1" si="97"/>
        <v/>
      </c>
      <c r="D466" s="32" t="str">
        <f t="shared" ca="1" si="105"/>
        <v/>
      </c>
      <c r="E466" s="4" t="str">
        <f t="shared" ca="1" si="98"/>
        <v/>
      </c>
      <c r="F466" s="31" t="str">
        <f t="shared" ca="1" si="99"/>
        <v/>
      </c>
      <c r="G466" s="32" t="str">
        <f t="shared" ca="1" si="106"/>
        <v/>
      </c>
      <c r="H466" s="4" t="str">
        <f t="shared" ca="1" si="100"/>
        <v/>
      </c>
      <c r="I466" s="31" t="str">
        <f t="shared" ca="1" si="101"/>
        <v/>
      </c>
      <c r="J466" s="32" t="str">
        <f t="shared" ca="1" si="107"/>
        <v/>
      </c>
      <c r="K466" s="95" t="str">
        <f t="shared" ca="1" si="102"/>
        <v/>
      </c>
      <c r="S466" s="172" t="str">
        <f t="shared" si="103"/>
        <v/>
      </c>
      <c r="U466" s="172" t="str">
        <f t="shared" si="104"/>
        <v/>
      </c>
    </row>
    <row r="467" spans="1:21">
      <c r="A467" s="173" t="str">
        <f t="shared" ca="1" si="95"/>
        <v/>
      </c>
      <c r="B467" s="1" t="str">
        <f t="shared" ca="1" si="96"/>
        <v/>
      </c>
      <c r="C467" s="31" t="str">
        <f t="shared" ca="1" si="97"/>
        <v/>
      </c>
      <c r="D467" s="32" t="str">
        <f t="shared" ca="1" si="105"/>
        <v/>
      </c>
      <c r="E467" s="4" t="str">
        <f t="shared" ca="1" si="98"/>
        <v/>
      </c>
      <c r="F467" s="31" t="str">
        <f t="shared" ca="1" si="99"/>
        <v/>
      </c>
      <c r="G467" s="32" t="str">
        <f t="shared" ca="1" si="106"/>
        <v/>
      </c>
      <c r="H467" s="4" t="str">
        <f t="shared" ca="1" si="100"/>
        <v/>
      </c>
      <c r="I467" s="31" t="str">
        <f t="shared" ca="1" si="101"/>
        <v/>
      </c>
      <c r="J467" s="32" t="str">
        <f t="shared" ca="1" si="107"/>
        <v/>
      </c>
      <c r="K467" s="95" t="str">
        <f t="shared" ca="1" si="102"/>
        <v/>
      </c>
      <c r="S467" s="172" t="str">
        <f t="shared" si="103"/>
        <v/>
      </c>
      <c r="U467" s="172" t="str">
        <f t="shared" si="104"/>
        <v/>
      </c>
    </row>
    <row r="468" spans="1:21">
      <c r="A468" s="173" t="str">
        <f t="shared" ca="1" si="95"/>
        <v/>
      </c>
      <c r="B468" s="1" t="str">
        <f t="shared" ca="1" si="96"/>
        <v/>
      </c>
      <c r="C468" s="31" t="str">
        <f t="shared" ca="1" si="97"/>
        <v/>
      </c>
      <c r="D468" s="32" t="str">
        <f t="shared" ca="1" si="105"/>
        <v/>
      </c>
      <c r="E468" s="4" t="str">
        <f t="shared" ca="1" si="98"/>
        <v/>
      </c>
      <c r="F468" s="31" t="str">
        <f t="shared" ca="1" si="99"/>
        <v/>
      </c>
      <c r="G468" s="32" t="str">
        <f t="shared" ca="1" si="106"/>
        <v/>
      </c>
      <c r="H468" s="4" t="str">
        <f t="shared" ca="1" si="100"/>
        <v/>
      </c>
      <c r="I468" s="31" t="str">
        <f t="shared" ca="1" si="101"/>
        <v/>
      </c>
      <c r="J468" s="32" t="str">
        <f t="shared" ca="1" si="107"/>
        <v/>
      </c>
      <c r="K468" s="95" t="str">
        <f t="shared" ca="1" si="102"/>
        <v/>
      </c>
      <c r="S468" s="172" t="str">
        <f t="shared" si="103"/>
        <v/>
      </c>
      <c r="U468" s="172" t="str">
        <f t="shared" si="104"/>
        <v/>
      </c>
    </row>
    <row r="469" spans="1:21">
      <c r="A469" s="173" t="str">
        <f t="shared" ca="1" si="95"/>
        <v/>
      </c>
      <c r="B469" s="1" t="str">
        <f t="shared" ca="1" si="96"/>
        <v/>
      </c>
      <c r="C469" s="31" t="str">
        <f t="shared" ca="1" si="97"/>
        <v/>
      </c>
      <c r="D469" s="32" t="str">
        <f t="shared" ca="1" si="105"/>
        <v/>
      </c>
      <c r="E469" s="4" t="str">
        <f t="shared" ca="1" si="98"/>
        <v/>
      </c>
      <c r="F469" s="31" t="str">
        <f t="shared" ca="1" si="99"/>
        <v/>
      </c>
      <c r="G469" s="32" t="str">
        <f t="shared" ca="1" si="106"/>
        <v/>
      </c>
      <c r="H469" s="4" t="str">
        <f t="shared" ca="1" si="100"/>
        <v/>
      </c>
      <c r="I469" s="31" t="str">
        <f t="shared" ca="1" si="101"/>
        <v/>
      </c>
      <c r="J469" s="32" t="str">
        <f t="shared" ca="1" si="107"/>
        <v/>
      </c>
      <c r="K469" s="95" t="str">
        <f t="shared" ca="1" si="102"/>
        <v/>
      </c>
      <c r="S469" s="172" t="str">
        <f t="shared" si="103"/>
        <v/>
      </c>
      <c r="U469" s="172" t="str">
        <f t="shared" si="104"/>
        <v/>
      </c>
    </row>
    <row r="470" spans="1:21">
      <c r="A470" s="173" t="str">
        <f t="shared" ca="1" si="95"/>
        <v/>
      </c>
      <c r="B470" s="1" t="str">
        <f t="shared" ca="1" si="96"/>
        <v/>
      </c>
      <c r="C470" s="31" t="str">
        <f t="shared" ca="1" si="97"/>
        <v/>
      </c>
      <c r="D470" s="32" t="str">
        <f t="shared" ca="1" si="105"/>
        <v/>
      </c>
      <c r="E470" s="4" t="str">
        <f t="shared" ca="1" si="98"/>
        <v/>
      </c>
      <c r="F470" s="31" t="str">
        <f t="shared" ca="1" si="99"/>
        <v/>
      </c>
      <c r="G470" s="32" t="str">
        <f t="shared" ca="1" si="106"/>
        <v/>
      </c>
      <c r="H470" s="4" t="str">
        <f t="shared" ca="1" si="100"/>
        <v/>
      </c>
      <c r="I470" s="31" t="str">
        <f t="shared" ca="1" si="101"/>
        <v/>
      </c>
      <c r="J470" s="32" t="str">
        <f t="shared" ca="1" si="107"/>
        <v/>
      </c>
      <c r="K470" s="95" t="str">
        <f t="shared" ca="1" si="102"/>
        <v/>
      </c>
      <c r="S470" s="172" t="str">
        <f t="shared" si="103"/>
        <v/>
      </c>
      <c r="U470" s="172" t="str">
        <f t="shared" si="104"/>
        <v/>
      </c>
    </row>
    <row r="471" spans="1:21">
      <c r="A471" s="173" t="str">
        <f t="shared" ca="1" si="95"/>
        <v/>
      </c>
      <c r="B471" s="1" t="str">
        <f t="shared" ca="1" si="96"/>
        <v/>
      </c>
      <c r="C471" s="31" t="str">
        <f t="shared" ca="1" si="97"/>
        <v/>
      </c>
      <c r="D471" s="32" t="str">
        <f t="shared" ca="1" si="105"/>
        <v/>
      </c>
      <c r="E471" s="4" t="str">
        <f t="shared" ca="1" si="98"/>
        <v/>
      </c>
      <c r="F471" s="31" t="str">
        <f t="shared" ca="1" si="99"/>
        <v/>
      </c>
      <c r="G471" s="32" t="str">
        <f t="shared" ca="1" si="106"/>
        <v/>
      </c>
      <c r="H471" s="4" t="str">
        <f t="shared" ca="1" si="100"/>
        <v/>
      </c>
      <c r="I471" s="31" t="str">
        <f t="shared" ca="1" si="101"/>
        <v/>
      </c>
      <c r="J471" s="32" t="str">
        <f t="shared" ca="1" si="107"/>
        <v/>
      </c>
      <c r="K471" s="95" t="str">
        <f t="shared" ca="1" si="102"/>
        <v/>
      </c>
      <c r="S471" s="172" t="str">
        <f t="shared" si="103"/>
        <v/>
      </c>
      <c r="U471" s="172" t="str">
        <f t="shared" si="104"/>
        <v/>
      </c>
    </row>
    <row r="472" spans="1:21">
      <c r="A472" s="173" t="str">
        <f t="shared" ca="1" si="95"/>
        <v/>
      </c>
      <c r="B472" s="1" t="str">
        <f t="shared" ca="1" si="96"/>
        <v/>
      </c>
      <c r="C472" s="31" t="str">
        <f t="shared" ca="1" si="97"/>
        <v/>
      </c>
      <c r="D472" s="32" t="str">
        <f t="shared" ca="1" si="105"/>
        <v/>
      </c>
      <c r="E472" s="4" t="str">
        <f t="shared" ca="1" si="98"/>
        <v/>
      </c>
      <c r="F472" s="31" t="str">
        <f t="shared" ca="1" si="99"/>
        <v/>
      </c>
      <c r="G472" s="32" t="str">
        <f t="shared" ca="1" si="106"/>
        <v/>
      </c>
      <c r="H472" s="4" t="str">
        <f t="shared" ca="1" si="100"/>
        <v/>
      </c>
      <c r="I472" s="31" t="str">
        <f t="shared" ca="1" si="101"/>
        <v/>
      </c>
      <c r="J472" s="32" t="str">
        <f t="shared" ca="1" si="107"/>
        <v/>
      </c>
      <c r="K472" s="95" t="str">
        <f t="shared" ca="1" si="102"/>
        <v/>
      </c>
      <c r="S472" s="172" t="str">
        <f t="shared" si="103"/>
        <v/>
      </c>
      <c r="U472" s="172" t="str">
        <f t="shared" si="104"/>
        <v/>
      </c>
    </row>
    <row r="473" spans="1:21">
      <c r="A473" s="173" t="str">
        <f t="shared" ca="1" si="95"/>
        <v/>
      </c>
      <c r="B473" s="1" t="str">
        <f t="shared" ca="1" si="96"/>
        <v/>
      </c>
      <c r="C473" s="31" t="str">
        <f t="shared" ca="1" si="97"/>
        <v/>
      </c>
      <c r="D473" s="32" t="str">
        <f t="shared" ca="1" si="105"/>
        <v/>
      </c>
      <c r="E473" s="4" t="str">
        <f t="shared" ca="1" si="98"/>
        <v/>
      </c>
      <c r="F473" s="31" t="str">
        <f t="shared" ca="1" si="99"/>
        <v/>
      </c>
      <c r="G473" s="32" t="str">
        <f t="shared" ca="1" si="106"/>
        <v/>
      </c>
      <c r="H473" s="4" t="str">
        <f t="shared" ca="1" si="100"/>
        <v/>
      </c>
      <c r="I473" s="31" t="str">
        <f t="shared" ca="1" si="101"/>
        <v/>
      </c>
      <c r="J473" s="32" t="str">
        <f t="shared" ca="1" si="107"/>
        <v/>
      </c>
      <c r="K473" s="95" t="str">
        <f t="shared" ca="1" si="102"/>
        <v/>
      </c>
      <c r="S473" s="172" t="str">
        <f t="shared" si="103"/>
        <v/>
      </c>
      <c r="U473" s="172" t="str">
        <f t="shared" si="104"/>
        <v/>
      </c>
    </row>
    <row r="474" spans="1:21">
      <c r="A474" s="173" t="str">
        <f t="shared" ca="1" si="95"/>
        <v/>
      </c>
      <c r="B474" s="1" t="str">
        <f t="shared" ca="1" si="96"/>
        <v/>
      </c>
      <c r="C474" s="31" t="str">
        <f t="shared" ca="1" si="97"/>
        <v/>
      </c>
      <c r="D474" s="32" t="str">
        <f t="shared" ca="1" si="105"/>
        <v/>
      </c>
      <c r="E474" s="4" t="str">
        <f t="shared" ca="1" si="98"/>
        <v/>
      </c>
      <c r="F474" s="31" t="str">
        <f t="shared" ca="1" si="99"/>
        <v/>
      </c>
      <c r="G474" s="32" t="str">
        <f t="shared" ca="1" si="106"/>
        <v/>
      </c>
      <c r="H474" s="4" t="str">
        <f t="shared" ca="1" si="100"/>
        <v/>
      </c>
      <c r="I474" s="31" t="str">
        <f t="shared" ca="1" si="101"/>
        <v/>
      </c>
      <c r="J474" s="32" t="str">
        <f t="shared" ca="1" si="107"/>
        <v/>
      </c>
      <c r="K474" s="95" t="str">
        <f t="shared" ca="1" si="102"/>
        <v/>
      </c>
      <c r="S474" s="172" t="str">
        <f t="shared" si="103"/>
        <v/>
      </c>
      <c r="U474" s="172" t="str">
        <f t="shared" si="104"/>
        <v/>
      </c>
    </row>
    <row r="475" spans="1:21">
      <c r="A475" s="173" t="str">
        <f t="shared" ca="1" si="95"/>
        <v/>
      </c>
      <c r="B475" s="1" t="str">
        <f t="shared" ca="1" si="96"/>
        <v/>
      </c>
      <c r="C475" s="31" t="str">
        <f t="shared" ca="1" si="97"/>
        <v/>
      </c>
      <c r="D475" s="32" t="str">
        <f t="shared" ca="1" si="105"/>
        <v/>
      </c>
      <c r="E475" s="4" t="str">
        <f t="shared" ca="1" si="98"/>
        <v/>
      </c>
      <c r="F475" s="31" t="str">
        <f t="shared" ca="1" si="99"/>
        <v/>
      </c>
      <c r="G475" s="32" t="str">
        <f t="shared" ca="1" si="106"/>
        <v/>
      </c>
      <c r="H475" s="4" t="str">
        <f t="shared" ca="1" si="100"/>
        <v/>
      </c>
      <c r="I475" s="31" t="str">
        <f t="shared" ca="1" si="101"/>
        <v/>
      </c>
      <c r="J475" s="32" t="str">
        <f t="shared" ca="1" si="107"/>
        <v/>
      </c>
      <c r="K475" s="95" t="str">
        <f t="shared" ca="1" si="102"/>
        <v/>
      </c>
      <c r="S475" s="172" t="str">
        <f t="shared" si="103"/>
        <v/>
      </c>
      <c r="U475" s="172" t="str">
        <f t="shared" si="104"/>
        <v/>
      </c>
    </row>
    <row r="476" spans="1:21">
      <c r="A476" s="173" t="str">
        <f t="shared" ca="1" si="95"/>
        <v/>
      </c>
      <c r="B476" s="1" t="str">
        <f t="shared" ca="1" si="96"/>
        <v/>
      </c>
      <c r="C476" s="31" t="str">
        <f t="shared" ca="1" si="97"/>
        <v/>
      </c>
      <c r="D476" s="32" t="str">
        <f t="shared" ca="1" si="105"/>
        <v/>
      </c>
      <c r="E476" s="4" t="str">
        <f t="shared" ca="1" si="98"/>
        <v/>
      </c>
      <c r="F476" s="31" t="str">
        <f t="shared" ca="1" si="99"/>
        <v/>
      </c>
      <c r="G476" s="32" t="str">
        <f t="shared" ca="1" si="106"/>
        <v/>
      </c>
      <c r="H476" s="4" t="str">
        <f t="shared" ca="1" si="100"/>
        <v/>
      </c>
      <c r="I476" s="31" t="str">
        <f t="shared" ca="1" si="101"/>
        <v/>
      </c>
      <c r="J476" s="32" t="str">
        <f t="shared" ca="1" si="107"/>
        <v/>
      </c>
      <c r="K476" s="95" t="str">
        <f t="shared" ca="1" si="102"/>
        <v/>
      </c>
      <c r="S476" s="172" t="str">
        <f t="shared" si="103"/>
        <v/>
      </c>
      <c r="U476" s="172" t="str">
        <f t="shared" si="104"/>
        <v/>
      </c>
    </row>
    <row r="477" spans="1:21">
      <c r="A477" s="173" t="str">
        <f t="shared" ca="1" si="95"/>
        <v/>
      </c>
      <c r="B477" s="1" t="str">
        <f t="shared" ca="1" si="96"/>
        <v/>
      </c>
      <c r="C477" s="31" t="str">
        <f t="shared" ca="1" si="97"/>
        <v/>
      </c>
      <c r="D477" s="32" t="str">
        <f t="shared" ca="1" si="105"/>
        <v/>
      </c>
      <c r="E477" s="4" t="str">
        <f t="shared" ca="1" si="98"/>
        <v/>
      </c>
      <c r="F477" s="31" t="str">
        <f t="shared" ca="1" si="99"/>
        <v/>
      </c>
      <c r="G477" s="32" t="str">
        <f t="shared" ca="1" si="106"/>
        <v/>
      </c>
      <c r="H477" s="4" t="str">
        <f t="shared" ca="1" si="100"/>
        <v/>
      </c>
      <c r="I477" s="31" t="str">
        <f t="shared" ca="1" si="101"/>
        <v/>
      </c>
      <c r="J477" s="32" t="str">
        <f t="shared" ca="1" si="107"/>
        <v/>
      </c>
      <c r="K477" s="95" t="str">
        <f t="shared" ca="1" si="102"/>
        <v/>
      </c>
      <c r="S477" s="172" t="str">
        <f t="shared" si="103"/>
        <v/>
      </c>
      <c r="U477" s="172" t="str">
        <f t="shared" si="104"/>
        <v/>
      </c>
    </row>
    <row r="478" spans="1:21">
      <c r="A478" s="173" t="str">
        <f t="shared" ca="1" si="95"/>
        <v/>
      </c>
      <c r="B478" s="1" t="str">
        <f t="shared" ca="1" si="96"/>
        <v/>
      </c>
      <c r="C478" s="31" t="str">
        <f t="shared" ca="1" si="97"/>
        <v/>
      </c>
      <c r="D478" s="32" t="str">
        <f t="shared" ca="1" si="105"/>
        <v/>
      </c>
      <c r="E478" s="4" t="str">
        <f t="shared" ca="1" si="98"/>
        <v/>
      </c>
      <c r="F478" s="31" t="str">
        <f t="shared" ca="1" si="99"/>
        <v/>
      </c>
      <c r="G478" s="32" t="str">
        <f t="shared" ca="1" si="106"/>
        <v/>
      </c>
      <c r="H478" s="4" t="str">
        <f t="shared" ca="1" si="100"/>
        <v/>
      </c>
      <c r="I478" s="31" t="str">
        <f t="shared" ca="1" si="101"/>
        <v/>
      </c>
      <c r="J478" s="32" t="str">
        <f t="shared" ca="1" si="107"/>
        <v/>
      </c>
      <c r="K478" s="95" t="str">
        <f t="shared" ca="1" si="102"/>
        <v/>
      </c>
      <c r="S478" s="172" t="str">
        <f t="shared" si="103"/>
        <v/>
      </c>
      <c r="U478" s="172" t="str">
        <f t="shared" si="104"/>
        <v/>
      </c>
    </row>
    <row r="479" spans="1:21">
      <c r="A479" s="173" t="str">
        <f t="shared" ca="1" si="95"/>
        <v/>
      </c>
      <c r="B479" s="1" t="str">
        <f t="shared" ca="1" si="96"/>
        <v/>
      </c>
      <c r="C479" s="31" t="str">
        <f t="shared" ca="1" si="97"/>
        <v/>
      </c>
      <c r="D479" s="32" t="str">
        <f t="shared" ca="1" si="105"/>
        <v/>
      </c>
      <c r="E479" s="4" t="str">
        <f t="shared" ca="1" si="98"/>
        <v/>
      </c>
      <c r="F479" s="31" t="str">
        <f t="shared" ca="1" si="99"/>
        <v/>
      </c>
      <c r="G479" s="32" t="str">
        <f t="shared" ca="1" si="106"/>
        <v/>
      </c>
      <c r="H479" s="4" t="str">
        <f t="shared" ca="1" si="100"/>
        <v/>
      </c>
      <c r="I479" s="31" t="str">
        <f t="shared" ca="1" si="101"/>
        <v/>
      </c>
      <c r="J479" s="32" t="str">
        <f t="shared" ca="1" si="107"/>
        <v/>
      </c>
      <c r="K479" s="95" t="str">
        <f t="shared" ca="1" si="102"/>
        <v/>
      </c>
      <c r="S479" s="172" t="str">
        <f t="shared" si="103"/>
        <v/>
      </c>
      <c r="U479" s="172" t="str">
        <f t="shared" si="104"/>
        <v/>
      </c>
    </row>
    <row r="480" spans="1:21">
      <c r="A480" s="173" t="str">
        <f t="shared" ca="1" si="95"/>
        <v/>
      </c>
      <c r="B480" s="1" t="str">
        <f t="shared" ca="1" si="96"/>
        <v/>
      </c>
      <c r="C480" s="31" t="str">
        <f t="shared" ca="1" si="97"/>
        <v/>
      </c>
      <c r="D480" s="32" t="str">
        <f t="shared" ca="1" si="105"/>
        <v/>
      </c>
      <c r="E480" s="4" t="str">
        <f t="shared" ca="1" si="98"/>
        <v/>
      </c>
      <c r="F480" s="31" t="str">
        <f t="shared" ca="1" si="99"/>
        <v/>
      </c>
      <c r="G480" s="32" t="str">
        <f t="shared" ca="1" si="106"/>
        <v/>
      </c>
      <c r="H480" s="4" t="str">
        <f t="shared" ca="1" si="100"/>
        <v/>
      </c>
      <c r="I480" s="31" t="str">
        <f t="shared" ca="1" si="101"/>
        <v/>
      </c>
      <c r="J480" s="32" t="str">
        <f t="shared" ca="1" si="107"/>
        <v/>
      </c>
      <c r="K480" s="95" t="str">
        <f t="shared" ca="1" si="102"/>
        <v/>
      </c>
      <c r="S480" s="172" t="str">
        <f t="shared" si="103"/>
        <v/>
      </c>
      <c r="U480" s="172" t="str">
        <f t="shared" si="104"/>
        <v/>
      </c>
    </row>
    <row r="481" spans="1:21">
      <c r="A481" s="173" t="str">
        <f t="shared" ca="1" si="95"/>
        <v/>
      </c>
      <c r="B481" s="1" t="str">
        <f t="shared" ca="1" si="96"/>
        <v/>
      </c>
      <c r="C481" s="31" t="str">
        <f t="shared" ca="1" si="97"/>
        <v/>
      </c>
      <c r="D481" s="32" t="str">
        <f t="shared" ca="1" si="105"/>
        <v/>
      </c>
      <c r="E481" s="4" t="str">
        <f t="shared" ca="1" si="98"/>
        <v/>
      </c>
      <c r="F481" s="31" t="str">
        <f t="shared" ca="1" si="99"/>
        <v/>
      </c>
      <c r="G481" s="32" t="str">
        <f t="shared" ca="1" si="106"/>
        <v/>
      </c>
      <c r="H481" s="4" t="str">
        <f t="shared" ca="1" si="100"/>
        <v/>
      </c>
      <c r="I481" s="31" t="str">
        <f t="shared" ca="1" si="101"/>
        <v/>
      </c>
      <c r="J481" s="32" t="str">
        <f t="shared" ca="1" si="107"/>
        <v/>
      </c>
      <c r="K481" s="95" t="str">
        <f t="shared" ca="1" si="102"/>
        <v/>
      </c>
      <c r="S481" s="172" t="str">
        <f t="shared" si="103"/>
        <v/>
      </c>
      <c r="U481" s="172" t="str">
        <f t="shared" si="104"/>
        <v/>
      </c>
    </row>
    <row r="482" spans="1:21">
      <c r="A482" s="173" t="str">
        <f t="shared" ca="1" si="95"/>
        <v/>
      </c>
      <c r="B482" s="1" t="str">
        <f t="shared" ca="1" si="96"/>
        <v/>
      </c>
      <c r="C482" s="31" t="str">
        <f t="shared" ca="1" si="97"/>
        <v/>
      </c>
      <c r="D482" s="32" t="str">
        <f t="shared" ca="1" si="105"/>
        <v/>
      </c>
      <c r="E482" s="4" t="str">
        <f t="shared" ca="1" si="98"/>
        <v/>
      </c>
      <c r="F482" s="31" t="str">
        <f t="shared" ca="1" si="99"/>
        <v/>
      </c>
      <c r="G482" s="32" t="str">
        <f t="shared" ca="1" si="106"/>
        <v/>
      </c>
      <c r="H482" s="4" t="str">
        <f t="shared" ca="1" si="100"/>
        <v/>
      </c>
      <c r="I482" s="31" t="str">
        <f t="shared" ca="1" si="101"/>
        <v/>
      </c>
      <c r="J482" s="32" t="str">
        <f t="shared" ca="1" si="107"/>
        <v/>
      </c>
      <c r="K482" s="95" t="str">
        <f t="shared" ca="1" si="102"/>
        <v/>
      </c>
      <c r="S482" s="172" t="str">
        <f t="shared" si="103"/>
        <v/>
      </c>
      <c r="U482" s="172" t="str">
        <f t="shared" si="104"/>
        <v/>
      </c>
    </row>
    <row r="483" spans="1:21">
      <c r="A483" s="173" t="str">
        <f t="shared" ca="1" si="95"/>
        <v/>
      </c>
      <c r="B483" s="1" t="str">
        <f t="shared" ca="1" si="96"/>
        <v/>
      </c>
      <c r="C483" s="31" t="str">
        <f t="shared" ca="1" si="97"/>
        <v/>
      </c>
      <c r="D483" s="32" t="str">
        <f t="shared" ca="1" si="105"/>
        <v/>
      </c>
      <c r="E483" s="4" t="str">
        <f t="shared" ca="1" si="98"/>
        <v/>
      </c>
      <c r="F483" s="31" t="str">
        <f t="shared" ca="1" si="99"/>
        <v/>
      </c>
      <c r="G483" s="32" t="str">
        <f t="shared" ca="1" si="106"/>
        <v/>
      </c>
      <c r="H483" s="4" t="str">
        <f t="shared" ca="1" si="100"/>
        <v/>
      </c>
      <c r="I483" s="31" t="str">
        <f t="shared" ca="1" si="101"/>
        <v/>
      </c>
      <c r="J483" s="32" t="str">
        <f t="shared" ca="1" si="107"/>
        <v/>
      </c>
      <c r="K483" s="95" t="str">
        <f t="shared" ca="1" si="102"/>
        <v/>
      </c>
      <c r="S483" s="172" t="str">
        <f t="shared" si="103"/>
        <v/>
      </c>
      <c r="U483" s="172" t="str">
        <f t="shared" si="104"/>
        <v/>
      </c>
    </row>
    <row r="484" spans="1:21">
      <c r="A484" s="173" t="str">
        <f t="shared" ca="1" si="95"/>
        <v/>
      </c>
      <c r="B484" s="1" t="str">
        <f t="shared" ca="1" si="96"/>
        <v/>
      </c>
      <c r="C484" s="31" t="str">
        <f t="shared" ca="1" si="97"/>
        <v/>
      </c>
      <c r="D484" s="32" t="str">
        <f t="shared" ca="1" si="105"/>
        <v/>
      </c>
      <c r="E484" s="4" t="str">
        <f t="shared" ca="1" si="98"/>
        <v/>
      </c>
      <c r="F484" s="31" t="str">
        <f t="shared" ca="1" si="99"/>
        <v/>
      </c>
      <c r="G484" s="32" t="str">
        <f t="shared" ca="1" si="106"/>
        <v/>
      </c>
      <c r="H484" s="4" t="str">
        <f t="shared" ca="1" si="100"/>
        <v/>
      </c>
      <c r="I484" s="31" t="str">
        <f t="shared" ca="1" si="101"/>
        <v/>
      </c>
      <c r="J484" s="32" t="str">
        <f t="shared" ca="1" si="107"/>
        <v/>
      </c>
      <c r="K484" s="95" t="str">
        <f t="shared" ca="1" si="102"/>
        <v/>
      </c>
      <c r="S484" s="172" t="str">
        <f t="shared" si="103"/>
        <v/>
      </c>
      <c r="U484" s="172" t="str">
        <f t="shared" si="104"/>
        <v/>
      </c>
    </row>
    <row r="485" spans="1:21">
      <c r="A485" s="173" t="str">
        <f t="shared" ca="1" si="95"/>
        <v/>
      </c>
      <c r="B485" s="1" t="str">
        <f t="shared" ca="1" si="96"/>
        <v/>
      </c>
      <c r="C485" s="31" t="str">
        <f t="shared" ca="1" si="97"/>
        <v/>
      </c>
      <c r="D485" s="32" t="str">
        <f t="shared" ca="1" si="105"/>
        <v/>
      </c>
      <c r="E485" s="4" t="str">
        <f t="shared" ca="1" si="98"/>
        <v/>
      </c>
      <c r="F485" s="31" t="str">
        <f t="shared" ca="1" si="99"/>
        <v/>
      </c>
      <c r="G485" s="32" t="str">
        <f t="shared" ca="1" si="106"/>
        <v/>
      </c>
      <c r="H485" s="4" t="str">
        <f t="shared" ca="1" si="100"/>
        <v/>
      </c>
      <c r="I485" s="31" t="str">
        <f t="shared" ca="1" si="101"/>
        <v/>
      </c>
      <c r="J485" s="32" t="str">
        <f t="shared" ca="1" si="107"/>
        <v/>
      </c>
      <c r="K485" s="95" t="str">
        <f t="shared" ca="1" si="102"/>
        <v/>
      </c>
      <c r="S485" s="172" t="str">
        <f t="shared" si="103"/>
        <v/>
      </c>
      <c r="U485" s="172" t="str">
        <f t="shared" si="104"/>
        <v/>
      </c>
    </row>
    <row r="486" spans="1:21">
      <c r="A486" s="173" t="str">
        <f t="shared" ca="1" si="95"/>
        <v/>
      </c>
      <c r="B486" s="1" t="str">
        <f t="shared" ca="1" si="96"/>
        <v/>
      </c>
      <c r="C486" s="31" t="str">
        <f t="shared" ca="1" si="97"/>
        <v/>
      </c>
      <c r="D486" s="32" t="str">
        <f t="shared" ca="1" si="105"/>
        <v/>
      </c>
      <c r="E486" s="4" t="str">
        <f t="shared" ca="1" si="98"/>
        <v/>
      </c>
      <c r="F486" s="31" t="str">
        <f t="shared" ca="1" si="99"/>
        <v/>
      </c>
      <c r="G486" s="32" t="str">
        <f t="shared" ca="1" si="106"/>
        <v/>
      </c>
      <c r="H486" s="4" t="str">
        <f t="shared" ca="1" si="100"/>
        <v/>
      </c>
      <c r="I486" s="31" t="str">
        <f t="shared" ca="1" si="101"/>
        <v/>
      </c>
      <c r="J486" s="32" t="str">
        <f t="shared" ca="1" si="107"/>
        <v/>
      </c>
      <c r="K486" s="95" t="str">
        <f t="shared" ca="1" si="102"/>
        <v/>
      </c>
      <c r="S486" s="172" t="str">
        <f t="shared" si="103"/>
        <v/>
      </c>
      <c r="U486" s="172" t="str">
        <f t="shared" si="104"/>
        <v/>
      </c>
    </row>
    <row r="487" spans="1:21">
      <c r="A487" s="173" t="str">
        <f t="shared" ca="1" si="95"/>
        <v/>
      </c>
      <c r="B487" s="1" t="str">
        <f t="shared" ca="1" si="96"/>
        <v/>
      </c>
      <c r="C487" s="31" t="str">
        <f t="shared" ca="1" si="97"/>
        <v/>
      </c>
      <c r="D487" s="32" t="str">
        <f t="shared" ca="1" si="105"/>
        <v/>
      </c>
      <c r="E487" s="4" t="str">
        <f t="shared" ca="1" si="98"/>
        <v/>
      </c>
      <c r="F487" s="31" t="str">
        <f t="shared" ca="1" si="99"/>
        <v/>
      </c>
      <c r="G487" s="32" t="str">
        <f t="shared" ca="1" si="106"/>
        <v/>
      </c>
      <c r="H487" s="4" t="str">
        <f t="shared" ca="1" si="100"/>
        <v/>
      </c>
      <c r="I487" s="31" t="str">
        <f t="shared" ca="1" si="101"/>
        <v/>
      </c>
      <c r="J487" s="32" t="str">
        <f t="shared" ca="1" si="107"/>
        <v/>
      </c>
      <c r="K487" s="95" t="str">
        <f t="shared" ca="1" si="102"/>
        <v/>
      </c>
      <c r="S487" s="172" t="str">
        <f t="shared" si="103"/>
        <v/>
      </c>
      <c r="U487" s="172" t="str">
        <f t="shared" si="104"/>
        <v/>
      </c>
    </row>
    <row r="488" spans="1:21">
      <c r="A488" s="173" t="str">
        <f t="shared" ca="1" si="95"/>
        <v/>
      </c>
      <c r="B488" s="1" t="str">
        <f t="shared" ca="1" si="96"/>
        <v/>
      </c>
      <c r="C488" s="31" t="str">
        <f t="shared" ca="1" si="97"/>
        <v/>
      </c>
      <c r="D488" s="32" t="str">
        <f t="shared" ca="1" si="105"/>
        <v/>
      </c>
      <c r="E488" s="4" t="str">
        <f t="shared" ca="1" si="98"/>
        <v/>
      </c>
      <c r="F488" s="31" t="str">
        <f t="shared" ca="1" si="99"/>
        <v/>
      </c>
      <c r="G488" s="32" t="str">
        <f t="shared" ca="1" si="106"/>
        <v/>
      </c>
      <c r="H488" s="4" t="str">
        <f t="shared" ca="1" si="100"/>
        <v/>
      </c>
      <c r="I488" s="31" t="str">
        <f t="shared" ca="1" si="101"/>
        <v/>
      </c>
      <c r="J488" s="32" t="str">
        <f t="shared" ca="1" si="107"/>
        <v/>
      </c>
      <c r="K488" s="95" t="str">
        <f t="shared" ca="1" si="102"/>
        <v/>
      </c>
      <c r="S488" s="172" t="str">
        <f t="shared" si="103"/>
        <v/>
      </c>
      <c r="U488" s="172" t="str">
        <f t="shared" si="104"/>
        <v/>
      </c>
    </row>
    <row r="489" spans="1:21">
      <c r="A489" s="173" t="str">
        <f t="shared" ca="1" si="95"/>
        <v/>
      </c>
      <c r="B489" s="1" t="str">
        <f t="shared" ca="1" si="96"/>
        <v/>
      </c>
      <c r="C489" s="31" t="str">
        <f t="shared" ca="1" si="97"/>
        <v/>
      </c>
      <c r="D489" s="32" t="str">
        <f t="shared" ca="1" si="105"/>
        <v/>
      </c>
      <c r="E489" s="4" t="str">
        <f t="shared" ca="1" si="98"/>
        <v/>
      </c>
      <c r="F489" s="31" t="str">
        <f t="shared" ca="1" si="99"/>
        <v/>
      </c>
      <c r="G489" s="32" t="str">
        <f t="shared" ca="1" si="106"/>
        <v/>
      </c>
      <c r="H489" s="4" t="str">
        <f t="shared" ca="1" si="100"/>
        <v/>
      </c>
      <c r="I489" s="31" t="str">
        <f t="shared" ca="1" si="101"/>
        <v/>
      </c>
      <c r="J489" s="32" t="str">
        <f t="shared" ca="1" si="107"/>
        <v/>
      </c>
      <c r="K489" s="95" t="str">
        <f t="shared" ca="1" si="102"/>
        <v/>
      </c>
      <c r="S489" s="172" t="str">
        <f t="shared" si="103"/>
        <v/>
      </c>
      <c r="U489" s="172" t="str">
        <f t="shared" si="104"/>
        <v/>
      </c>
    </row>
    <row r="490" spans="1:21">
      <c r="A490" s="173" t="str">
        <f t="shared" ca="1" si="95"/>
        <v/>
      </c>
      <c r="B490" s="1" t="str">
        <f t="shared" ca="1" si="96"/>
        <v/>
      </c>
      <c r="C490" s="31" t="str">
        <f t="shared" ca="1" si="97"/>
        <v/>
      </c>
      <c r="D490" s="32" t="str">
        <f t="shared" ca="1" si="105"/>
        <v/>
      </c>
      <c r="E490" s="4" t="str">
        <f t="shared" ca="1" si="98"/>
        <v/>
      </c>
      <c r="F490" s="31" t="str">
        <f t="shared" ca="1" si="99"/>
        <v/>
      </c>
      <c r="G490" s="32" t="str">
        <f t="shared" ca="1" si="106"/>
        <v/>
      </c>
      <c r="H490" s="4" t="str">
        <f t="shared" ca="1" si="100"/>
        <v/>
      </c>
      <c r="I490" s="31" t="str">
        <f t="shared" ca="1" si="101"/>
        <v/>
      </c>
      <c r="J490" s="32" t="str">
        <f t="shared" ca="1" si="107"/>
        <v/>
      </c>
      <c r="K490" s="95" t="str">
        <f t="shared" ca="1" si="102"/>
        <v/>
      </c>
      <c r="S490" s="172" t="str">
        <f t="shared" si="103"/>
        <v/>
      </c>
      <c r="U490" s="172" t="str">
        <f t="shared" si="104"/>
        <v/>
      </c>
    </row>
    <row r="491" spans="1:21">
      <c r="A491" s="173" t="str">
        <f t="shared" ref="A491:A554" ca="1" si="108">IF(AND(ISBLANK(V480), A490 = $V$1),NOW(),IF(ISBLANK(V480),"",V480))</f>
        <v/>
      </c>
      <c r="B491" s="1" t="str">
        <f t="shared" ref="B491:B554" ca="1" si="109">IF(COUNTIF(O:O,A491)=1,VLOOKUP(A491,M:N,2), IF(COUNTIF(O:O,A491)=0,$B$10,""))</f>
        <v/>
      </c>
      <c r="C491" s="31" t="str">
        <f t="shared" ref="C491:C554" ca="1" si="110">IF(ISERROR(B491-2),"", -1*(B491-$B$14)*10^-4*$B$8*$B$5)</f>
        <v/>
      </c>
      <c r="D491" s="32" t="str">
        <f t="shared" ca="1" si="105"/>
        <v/>
      </c>
      <c r="E491" s="4" t="str">
        <f t="shared" ref="E491:E554" ca="1" si="111">IF(COUNTIF(O:O,A491)=1,VLOOKUP(A491,O:P,2), IF(COUNTIF(O:O,A491)=0,$C$10,""))</f>
        <v/>
      </c>
      <c r="F491" s="31" t="str">
        <f t="shared" ref="F491:F554" ca="1" si="112">IF(ISERROR(B491-2),"", -1*(E491-$E$14)*10^-4*$C$8*$C$5)</f>
        <v/>
      </c>
      <c r="G491" s="32" t="str">
        <f t="shared" ca="1" si="106"/>
        <v/>
      </c>
      <c r="H491" s="4" t="str">
        <f t="shared" ref="H491:H554" ca="1" si="113">IF(COUNTIF(O:O,A491)=1,VLOOKUP(A491,Q:R,2), IF(COUNTIF(O:O,A491)=0,$D$10,""))</f>
        <v/>
      </c>
      <c r="I491" s="31" t="str">
        <f t="shared" ref="I491:I554" ca="1" si="114">IF(ISERROR(B491-2),"", -1*(H491-$H$14)*10^-4*$D$8*$D$5)</f>
        <v/>
      </c>
      <c r="J491" s="32" t="str">
        <f t="shared" ca="1" si="107"/>
        <v/>
      </c>
      <c r="K491" s="95" t="str">
        <f t="shared" ref="K491:K554" ca="1" si="115">IF(ISERROR(B491-2),"",C491+D491+F491+G491-I491-J491)</f>
        <v/>
      </c>
      <c r="S491" s="172" t="str">
        <f t="shared" si="103"/>
        <v/>
      </c>
      <c r="U491" s="172" t="str">
        <f t="shared" si="104"/>
        <v/>
      </c>
    </row>
    <row r="492" spans="1:21">
      <c r="A492" s="173" t="str">
        <f t="shared" ca="1" si="108"/>
        <v/>
      </c>
      <c r="B492" s="1" t="str">
        <f t="shared" ca="1" si="109"/>
        <v/>
      </c>
      <c r="C492" s="31" t="str">
        <f t="shared" ca="1" si="110"/>
        <v/>
      </c>
      <c r="D492" s="32" t="str">
        <f t="shared" ca="1" si="105"/>
        <v/>
      </c>
      <c r="E492" s="4" t="str">
        <f t="shared" ca="1" si="111"/>
        <v/>
      </c>
      <c r="F492" s="31" t="str">
        <f t="shared" ca="1" si="112"/>
        <v/>
      </c>
      <c r="G492" s="32" t="str">
        <f t="shared" ca="1" si="106"/>
        <v/>
      </c>
      <c r="H492" s="4" t="str">
        <f t="shared" ca="1" si="113"/>
        <v/>
      </c>
      <c r="I492" s="31" t="str">
        <f t="shared" ca="1" si="114"/>
        <v/>
      </c>
      <c r="J492" s="32" t="str">
        <f t="shared" ca="1" si="107"/>
        <v/>
      </c>
      <c r="K492" s="95" t="str">
        <f t="shared" ca="1" si="115"/>
        <v/>
      </c>
      <c r="S492" s="172" t="str">
        <f t="shared" si="103"/>
        <v/>
      </c>
      <c r="U492" s="172" t="str">
        <f t="shared" si="104"/>
        <v/>
      </c>
    </row>
    <row r="493" spans="1:21">
      <c r="A493" s="173" t="str">
        <f t="shared" ca="1" si="108"/>
        <v/>
      </c>
      <c r="B493" s="1" t="str">
        <f t="shared" ca="1" si="109"/>
        <v/>
      </c>
      <c r="C493" s="31" t="str">
        <f t="shared" ca="1" si="110"/>
        <v/>
      </c>
      <c r="D493" s="32" t="str">
        <f t="shared" ca="1" si="105"/>
        <v/>
      </c>
      <c r="E493" s="4" t="str">
        <f t="shared" ca="1" si="111"/>
        <v/>
      </c>
      <c r="F493" s="31" t="str">
        <f t="shared" ca="1" si="112"/>
        <v/>
      </c>
      <c r="G493" s="32" t="str">
        <f t="shared" ca="1" si="106"/>
        <v/>
      </c>
      <c r="H493" s="4" t="str">
        <f t="shared" ca="1" si="113"/>
        <v/>
      </c>
      <c r="I493" s="31" t="str">
        <f t="shared" ca="1" si="114"/>
        <v/>
      </c>
      <c r="J493" s="32" t="str">
        <f t="shared" ca="1" si="107"/>
        <v/>
      </c>
      <c r="K493" s="95" t="str">
        <f t="shared" ca="1" si="115"/>
        <v/>
      </c>
      <c r="S493" s="172" t="str">
        <f t="shared" si="103"/>
        <v/>
      </c>
      <c r="U493" s="172" t="str">
        <f t="shared" si="104"/>
        <v/>
      </c>
    </row>
    <row r="494" spans="1:21">
      <c r="A494" s="173" t="str">
        <f t="shared" ca="1" si="108"/>
        <v/>
      </c>
      <c r="B494" s="1" t="str">
        <f t="shared" ca="1" si="109"/>
        <v/>
      </c>
      <c r="C494" s="31" t="str">
        <f t="shared" ca="1" si="110"/>
        <v/>
      </c>
      <c r="D494" s="32" t="str">
        <f t="shared" ca="1" si="105"/>
        <v/>
      </c>
      <c r="E494" s="4" t="str">
        <f t="shared" ca="1" si="111"/>
        <v/>
      </c>
      <c r="F494" s="31" t="str">
        <f t="shared" ca="1" si="112"/>
        <v/>
      </c>
      <c r="G494" s="32" t="str">
        <f t="shared" ca="1" si="106"/>
        <v/>
      </c>
      <c r="H494" s="4" t="str">
        <f t="shared" ca="1" si="113"/>
        <v/>
      </c>
      <c r="I494" s="31" t="str">
        <f t="shared" ca="1" si="114"/>
        <v/>
      </c>
      <c r="J494" s="32" t="str">
        <f t="shared" ca="1" si="107"/>
        <v/>
      </c>
      <c r="K494" s="95" t="str">
        <f t="shared" ca="1" si="115"/>
        <v/>
      </c>
      <c r="S494" s="172" t="str">
        <f t="shared" si="103"/>
        <v/>
      </c>
      <c r="U494" s="172" t="str">
        <f t="shared" si="104"/>
        <v/>
      </c>
    </row>
    <row r="495" spans="1:21">
      <c r="A495" s="173" t="str">
        <f t="shared" ca="1" si="108"/>
        <v/>
      </c>
      <c r="B495" s="1" t="str">
        <f t="shared" ca="1" si="109"/>
        <v/>
      </c>
      <c r="C495" s="31" t="str">
        <f t="shared" ca="1" si="110"/>
        <v/>
      </c>
      <c r="D495" s="32" t="str">
        <f t="shared" ca="1" si="105"/>
        <v/>
      </c>
      <c r="E495" s="4" t="str">
        <f t="shared" ca="1" si="111"/>
        <v/>
      </c>
      <c r="F495" s="31" t="str">
        <f t="shared" ca="1" si="112"/>
        <v/>
      </c>
      <c r="G495" s="32" t="str">
        <f t="shared" ca="1" si="106"/>
        <v/>
      </c>
      <c r="H495" s="4" t="str">
        <f t="shared" ca="1" si="113"/>
        <v/>
      </c>
      <c r="I495" s="31" t="str">
        <f t="shared" ca="1" si="114"/>
        <v/>
      </c>
      <c r="J495" s="32" t="str">
        <f t="shared" ca="1" si="107"/>
        <v/>
      </c>
      <c r="K495" s="95" t="str">
        <f t="shared" ca="1" si="115"/>
        <v/>
      </c>
      <c r="S495" s="172" t="str">
        <f t="shared" si="103"/>
        <v/>
      </c>
      <c r="U495" s="172" t="str">
        <f t="shared" si="104"/>
        <v/>
      </c>
    </row>
    <row r="496" spans="1:21">
      <c r="A496" s="173" t="str">
        <f t="shared" ca="1" si="108"/>
        <v/>
      </c>
      <c r="B496" s="1" t="str">
        <f t="shared" ca="1" si="109"/>
        <v/>
      </c>
      <c r="C496" s="31" t="str">
        <f t="shared" ca="1" si="110"/>
        <v/>
      </c>
      <c r="D496" s="32" t="str">
        <f t="shared" ca="1" si="105"/>
        <v/>
      </c>
      <c r="E496" s="4" t="str">
        <f t="shared" ca="1" si="111"/>
        <v/>
      </c>
      <c r="F496" s="31" t="str">
        <f t="shared" ca="1" si="112"/>
        <v/>
      </c>
      <c r="G496" s="32" t="str">
        <f t="shared" ca="1" si="106"/>
        <v/>
      </c>
      <c r="H496" s="4" t="str">
        <f t="shared" ca="1" si="113"/>
        <v/>
      </c>
      <c r="I496" s="31" t="str">
        <f t="shared" ca="1" si="114"/>
        <v/>
      </c>
      <c r="J496" s="32" t="str">
        <f t="shared" ca="1" si="107"/>
        <v/>
      </c>
      <c r="K496" s="95" t="str">
        <f t="shared" ca="1" si="115"/>
        <v/>
      </c>
      <c r="S496" s="172" t="str">
        <f t="shared" si="103"/>
        <v/>
      </c>
      <c r="U496" s="172" t="str">
        <f t="shared" si="104"/>
        <v/>
      </c>
    </row>
    <row r="497" spans="1:21">
      <c r="A497" s="173" t="str">
        <f t="shared" ca="1" si="108"/>
        <v/>
      </c>
      <c r="B497" s="1" t="str">
        <f t="shared" ca="1" si="109"/>
        <v/>
      </c>
      <c r="C497" s="31" t="str">
        <f t="shared" ca="1" si="110"/>
        <v/>
      </c>
      <c r="D497" s="32" t="str">
        <f t="shared" ca="1" si="105"/>
        <v/>
      </c>
      <c r="E497" s="4" t="str">
        <f t="shared" ca="1" si="111"/>
        <v/>
      </c>
      <c r="F497" s="31" t="str">
        <f t="shared" ca="1" si="112"/>
        <v/>
      </c>
      <c r="G497" s="32" t="str">
        <f t="shared" ca="1" si="106"/>
        <v/>
      </c>
      <c r="H497" s="4" t="str">
        <f t="shared" ca="1" si="113"/>
        <v/>
      </c>
      <c r="I497" s="31" t="str">
        <f t="shared" ca="1" si="114"/>
        <v/>
      </c>
      <c r="J497" s="32" t="str">
        <f t="shared" ca="1" si="107"/>
        <v/>
      </c>
      <c r="K497" s="95" t="str">
        <f t="shared" ca="1" si="115"/>
        <v/>
      </c>
      <c r="S497" s="172" t="str">
        <f t="shared" si="103"/>
        <v/>
      </c>
      <c r="U497" s="172" t="str">
        <f t="shared" si="104"/>
        <v/>
      </c>
    </row>
    <row r="498" spans="1:21">
      <c r="A498" s="173" t="str">
        <f t="shared" ca="1" si="108"/>
        <v/>
      </c>
      <c r="B498" s="1" t="str">
        <f t="shared" ca="1" si="109"/>
        <v/>
      </c>
      <c r="C498" s="31" t="str">
        <f t="shared" ca="1" si="110"/>
        <v/>
      </c>
      <c r="D498" s="32" t="str">
        <f t="shared" ca="1" si="105"/>
        <v/>
      </c>
      <c r="E498" s="4" t="str">
        <f t="shared" ca="1" si="111"/>
        <v/>
      </c>
      <c r="F498" s="31" t="str">
        <f t="shared" ca="1" si="112"/>
        <v/>
      </c>
      <c r="G498" s="32" t="str">
        <f t="shared" ca="1" si="106"/>
        <v/>
      </c>
      <c r="H498" s="4" t="str">
        <f t="shared" ca="1" si="113"/>
        <v/>
      </c>
      <c r="I498" s="31" t="str">
        <f t="shared" ca="1" si="114"/>
        <v/>
      </c>
      <c r="J498" s="32" t="str">
        <f t="shared" ca="1" si="107"/>
        <v/>
      </c>
      <c r="K498" s="95" t="str">
        <f t="shared" ca="1" si="115"/>
        <v/>
      </c>
      <c r="S498" s="172" t="str">
        <f t="shared" si="103"/>
        <v/>
      </c>
      <c r="U498" s="172" t="str">
        <f t="shared" si="104"/>
        <v/>
      </c>
    </row>
    <row r="499" spans="1:21">
      <c r="A499" s="173" t="str">
        <f t="shared" ca="1" si="108"/>
        <v/>
      </c>
      <c r="B499" s="1" t="str">
        <f t="shared" ca="1" si="109"/>
        <v/>
      </c>
      <c r="C499" s="31" t="str">
        <f t="shared" ca="1" si="110"/>
        <v/>
      </c>
      <c r="D499" s="32" t="str">
        <f t="shared" ca="1" si="105"/>
        <v/>
      </c>
      <c r="E499" s="4" t="str">
        <f t="shared" ca="1" si="111"/>
        <v/>
      </c>
      <c r="F499" s="31" t="str">
        <f t="shared" ca="1" si="112"/>
        <v/>
      </c>
      <c r="G499" s="32" t="str">
        <f t="shared" ca="1" si="106"/>
        <v/>
      </c>
      <c r="H499" s="4" t="str">
        <f t="shared" ca="1" si="113"/>
        <v/>
      </c>
      <c r="I499" s="31" t="str">
        <f t="shared" ca="1" si="114"/>
        <v/>
      </c>
      <c r="J499" s="32" t="str">
        <f t="shared" ca="1" si="107"/>
        <v/>
      </c>
      <c r="K499" s="95" t="str">
        <f t="shared" ca="1" si="115"/>
        <v/>
      </c>
      <c r="S499" s="172" t="str">
        <f t="shared" si="103"/>
        <v/>
      </c>
      <c r="U499" s="172" t="str">
        <f t="shared" si="104"/>
        <v/>
      </c>
    </row>
    <row r="500" spans="1:21">
      <c r="A500" s="173" t="str">
        <f t="shared" ca="1" si="108"/>
        <v/>
      </c>
      <c r="B500" s="1" t="str">
        <f t="shared" ca="1" si="109"/>
        <v/>
      </c>
      <c r="C500" s="31" t="str">
        <f t="shared" ca="1" si="110"/>
        <v/>
      </c>
      <c r="D500" s="32" t="str">
        <f t="shared" ca="1" si="105"/>
        <v/>
      </c>
      <c r="E500" s="4" t="str">
        <f t="shared" ca="1" si="111"/>
        <v/>
      </c>
      <c r="F500" s="31" t="str">
        <f t="shared" ca="1" si="112"/>
        <v/>
      </c>
      <c r="G500" s="32" t="str">
        <f t="shared" ca="1" si="106"/>
        <v/>
      </c>
      <c r="H500" s="4" t="str">
        <f t="shared" ca="1" si="113"/>
        <v/>
      </c>
      <c r="I500" s="31" t="str">
        <f t="shared" ca="1" si="114"/>
        <v/>
      </c>
      <c r="J500" s="32" t="str">
        <f t="shared" ca="1" si="107"/>
        <v/>
      </c>
      <c r="K500" s="95" t="str">
        <f t="shared" ca="1" si="115"/>
        <v/>
      </c>
      <c r="S500" s="172" t="str">
        <f t="shared" si="103"/>
        <v/>
      </c>
      <c r="U500" s="172" t="str">
        <f t="shared" si="104"/>
        <v/>
      </c>
    </row>
    <row r="501" spans="1:21">
      <c r="A501" s="173" t="str">
        <f t="shared" ca="1" si="108"/>
        <v/>
      </c>
      <c r="B501" s="1" t="str">
        <f t="shared" ca="1" si="109"/>
        <v/>
      </c>
      <c r="C501" s="31" t="str">
        <f t="shared" ca="1" si="110"/>
        <v/>
      </c>
      <c r="D501" s="32" t="str">
        <f t="shared" ca="1" si="105"/>
        <v/>
      </c>
      <c r="E501" s="4" t="str">
        <f t="shared" ca="1" si="111"/>
        <v/>
      </c>
      <c r="F501" s="31" t="str">
        <f t="shared" ca="1" si="112"/>
        <v/>
      </c>
      <c r="G501" s="32" t="str">
        <f t="shared" ca="1" si="106"/>
        <v/>
      </c>
      <c r="H501" s="4" t="str">
        <f t="shared" ca="1" si="113"/>
        <v/>
      </c>
      <c r="I501" s="31" t="str">
        <f t="shared" ca="1" si="114"/>
        <v/>
      </c>
      <c r="J501" s="32" t="str">
        <f t="shared" ca="1" si="107"/>
        <v/>
      </c>
      <c r="K501" s="95" t="str">
        <f t="shared" ca="1" si="115"/>
        <v/>
      </c>
      <c r="S501" s="172" t="str">
        <f t="shared" si="103"/>
        <v/>
      </c>
      <c r="U501" s="172" t="str">
        <f t="shared" si="104"/>
        <v/>
      </c>
    </row>
    <row r="502" spans="1:21">
      <c r="A502" s="173" t="str">
        <f t="shared" ca="1" si="108"/>
        <v/>
      </c>
      <c r="B502" s="1" t="str">
        <f t="shared" ca="1" si="109"/>
        <v/>
      </c>
      <c r="C502" s="31" t="str">
        <f t="shared" ca="1" si="110"/>
        <v/>
      </c>
      <c r="D502" s="32" t="str">
        <f t="shared" ca="1" si="105"/>
        <v/>
      </c>
      <c r="E502" s="4" t="str">
        <f t="shared" ca="1" si="111"/>
        <v/>
      </c>
      <c r="F502" s="31" t="str">
        <f t="shared" ca="1" si="112"/>
        <v/>
      </c>
      <c r="G502" s="32" t="str">
        <f t="shared" ca="1" si="106"/>
        <v/>
      </c>
      <c r="H502" s="4" t="str">
        <f t="shared" ca="1" si="113"/>
        <v/>
      </c>
      <c r="I502" s="31" t="str">
        <f t="shared" ca="1" si="114"/>
        <v/>
      </c>
      <c r="J502" s="32" t="str">
        <f t="shared" ca="1" si="107"/>
        <v/>
      </c>
      <c r="K502" s="95" t="str">
        <f t="shared" ca="1" si="115"/>
        <v/>
      </c>
      <c r="S502" s="172" t="str">
        <f t="shared" si="103"/>
        <v/>
      </c>
      <c r="U502" s="172" t="str">
        <f t="shared" si="104"/>
        <v/>
      </c>
    </row>
    <row r="503" spans="1:21">
      <c r="A503" s="173" t="str">
        <f t="shared" ca="1" si="108"/>
        <v/>
      </c>
      <c r="B503" s="1" t="str">
        <f t="shared" ca="1" si="109"/>
        <v/>
      </c>
      <c r="C503" s="31" t="str">
        <f t="shared" ca="1" si="110"/>
        <v/>
      </c>
      <c r="D503" s="32" t="str">
        <f t="shared" ca="1" si="105"/>
        <v/>
      </c>
      <c r="E503" s="4" t="str">
        <f t="shared" ca="1" si="111"/>
        <v/>
      </c>
      <c r="F503" s="31" t="str">
        <f t="shared" ca="1" si="112"/>
        <v/>
      </c>
      <c r="G503" s="32" t="str">
        <f t="shared" ca="1" si="106"/>
        <v/>
      </c>
      <c r="H503" s="4" t="str">
        <f t="shared" ca="1" si="113"/>
        <v/>
      </c>
      <c r="I503" s="31" t="str">
        <f t="shared" ca="1" si="114"/>
        <v/>
      </c>
      <c r="J503" s="32" t="str">
        <f t="shared" ca="1" si="107"/>
        <v/>
      </c>
      <c r="K503" s="95" t="str">
        <f t="shared" ca="1" si="115"/>
        <v/>
      </c>
      <c r="S503" s="172" t="str">
        <f t="shared" si="103"/>
        <v/>
      </c>
      <c r="U503" s="172" t="str">
        <f t="shared" si="104"/>
        <v/>
      </c>
    </row>
    <row r="504" spans="1:21">
      <c r="A504" s="173" t="str">
        <f t="shared" ca="1" si="108"/>
        <v/>
      </c>
      <c r="B504" s="1" t="str">
        <f t="shared" ca="1" si="109"/>
        <v/>
      </c>
      <c r="C504" s="31" t="str">
        <f t="shared" ca="1" si="110"/>
        <v/>
      </c>
      <c r="D504" s="32" t="str">
        <f t="shared" ca="1" si="105"/>
        <v/>
      </c>
      <c r="E504" s="4" t="str">
        <f t="shared" ca="1" si="111"/>
        <v/>
      </c>
      <c r="F504" s="31" t="str">
        <f t="shared" ca="1" si="112"/>
        <v/>
      </c>
      <c r="G504" s="32" t="str">
        <f t="shared" ca="1" si="106"/>
        <v/>
      </c>
      <c r="H504" s="4" t="str">
        <f t="shared" ca="1" si="113"/>
        <v/>
      </c>
      <c r="I504" s="31" t="str">
        <f t="shared" ca="1" si="114"/>
        <v/>
      </c>
      <c r="J504" s="32" t="str">
        <f t="shared" ca="1" si="107"/>
        <v/>
      </c>
      <c r="K504" s="95" t="str">
        <f t="shared" ca="1" si="115"/>
        <v/>
      </c>
      <c r="S504" s="172" t="str">
        <f t="shared" si="103"/>
        <v/>
      </c>
      <c r="U504" s="172" t="str">
        <f t="shared" si="104"/>
        <v/>
      </c>
    </row>
    <row r="505" spans="1:21">
      <c r="A505" s="173" t="str">
        <f t="shared" ca="1" si="108"/>
        <v/>
      </c>
      <c r="B505" s="1" t="str">
        <f t="shared" ca="1" si="109"/>
        <v/>
      </c>
      <c r="C505" s="31" t="str">
        <f t="shared" ca="1" si="110"/>
        <v/>
      </c>
      <c r="D505" s="32" t="str">
        <f t="shared" ca="1" si="105"/>
        <v/>
      </c>
      <c r="E505" s="4" t="str">
        <f t="shared" ca="1" si="111"/>
        <v/>
      </c>
      <c r="F505" s="31" t="str">
        <f t="shared" ca="1" si="112"/>
        <v/>
      </c>
      <c r="G505" s="32" t="str">
        <f t="shared" ca="1" si="106"/>
        <v/>
      </c>
      <c r="H505" s="4" t="str">
        <f t="shared" ca="1" si="113"/>
        <v/>
      </c>
      <c r="I505" s="31" t="str">
        <f t="shared" ca="1" si="114"/>
        <v/>
      </c>
      <c r="J505" s="32" t="str">
        <f t="shared" ca="1" si="107"/>
        <v/>
      </c>
      <c r="K505" s="95" t="str">
        <f t="shared" ca="1" si="115"/>
        <v/>
      </c>
      <c r="S505" s="172" t="str">
        <f t="shared" si="103"/>
        <v/>
      </c>
      <c r="U505" s="172" t="str">
        <f t="shared" si="104"/>
        <v/>
      </c>
    </row>
    <row r="506" spans="1:21">
      <c r="A506" s="173" t="str">
        <f t="shared" ca="1" si="108"/>
        <v/>
      </c>
      <c r="B506" s="1" t="str">
        <f t="shared" ca="1" si="109"/>
        <v/>
      </c>
      <c r="C506" s="31" t="str">
        <f t="shared" ca="1" si="110"/>
        <v/>
      </c>
      <c r="D506" s="32" t="str">
        <f t="shared" ca="1" si="105"/>
        <v/>
      </c>
      <c r="E506" s="4" t="str">
        <f t="shared" ca="1" si="111"/>
        <v/>
      </c>
      <c r="F506" s="31" t="str">
        <f t="shared" ca="1" si="112"/>
        <v/>
      </c>
      <c r="G506" s="32" t="str">
        <f t="shared" ca="1" si="106"/>
        <v/>
      </c>
      <c r="H506" s="4" t="str">
        <f t="shared" ca="1" si="113"/>
        <v/>
      </c>
      <c r="I506" s="31" t="str">
        <f t="shared" ca="1" si="114"/>
        <v/>
      </c>
      <c r="J506" s="32" t="str">
        <f t="shared" ca="1" si="107"/>
        <v/>
      </c>
      <c r="K506" s="95" t="str">
        <f t="shared" ca="1" si="115"/>
        <v/>
      </c>
      <c r="S506" s="172" t="str">
        <f t="shared" si="103"/>
        <v/>
      </c>
      <c r="U506" s="172" t="str">
        <f t="shared" si="104"/>
        <v/>
      </c>
    </row>
    <row r="507" spans="1:21">
      <c r="A507" s="173" t="str">
        <f t="shared" ca="1" si="108"/>
        <v/>
      </c>
      <c r="B507" s="1" t="str">
        <f t="shared" ca="1" si="109"/>
        <v/>
      </c>
      <c r="C507" s="31" t="str">
        <f t="shared" ca="1" si="110"/>
        <v/>
      </c>
      <c r="D507" s="32" t="str">
        <f t="shared" ca="1" si="105"/>
        <v/>
      </c>
      <c r="E507" s="4" t="str">
        <f t="shared" ca="1" si="111"/>
        <v/>
      </c>
      <c r="F507" s="31" t="str">
        <f t="shared" ca="1" si="112"/>
        <v/>
      </c>
      <c r="G507" s="32" t="str">
        <f t="shared" ca="1" si="106"/>
        <v/>
      </c>
      <c r="H507" s="4" t="str">
        <f t="shared" ca="1" si="113"/>
        <v/>
      </c>
      <c r="I507" s="31" t="str">
        <f t="shared" ca="1" si="114"/>
        <v/>
      </c>
      <c r="J507" s="32" t="str">
        <f t="shared" ca="1" si="107"/>
        <v/>
      </c>
      <c r="K507" s="95" t="str">
        <f t="shared" ca="1" si="115"/>
        <v/>
      </c>
      <c r="S507" s="172" t="str">
        <f t="shared" si="103"/>
        <v/>
      </c>
      <c r="U507" s="172" t="str">
        <f t="shared" si="104"/>
        <v/>
      </c>
    </row>
    <row r="508" spans="1:21">
      <c r="A508" s="173" t="str">
        <f t="shared" ca="1" si="108"/>
        <v/>
      </c>
      <c r="B508" s="1" t="str">
        <f t="shared" ca="1" si="109"/>
        <v/>
      </c>
      <c r="C508" s="31" t="str">
        <f t="shared" ca="1" si="110"/>
        <v/>
      </c>
      <c r="D508" s="32" t="str">
        <f t="shared" ca="1" si="105"/>
        <v/>
      </c>
      <c r="E508" s="4" t="str">
        <f t="shared" ca="1" si="111"/>
        <v/>
      </c>
      <c r="F508" s="31" t="str">
        <f t="shared" ca="1" si="112"/>
        <v/>
      </c>
      <c r="G508" s="32" t="str">
        <f t="shared" ca="1" si="106"/>
        <v/>
      </c>
      <c r="H508" s="4" t="str">
        <f t="shared" ca="1" si="113"/>
        <v/>
      </c>
      <c r="I508" s="31" t="str">
        <f t="shared" ca="1" si="114"/>
        <v/>
      </c>
      <c r="J508" s="32" t="str">
        <f t="shared" ca="1" si="107"/>
        <v/>
      </c>
      <c r="K508" s="95" t="str">
        <f t="shared" ca="1" si="115"/>
        <v/>
      </c>
      <c r="S508" s="172" t="str">
        <f t="shared" si="103"/>
        <v/>
      </c>
      <c r="U508" s="172" t="str">
        <f t="shared" si="104"/>
        <v/>
      </c>
    </row>
    <row r="509" spans="1:21">
      <c r="A509" s="173" t="str">
        <f t="shared" ca="1" si="108"/>
        <v/>
      </c>
      <c r="B509" s="1" t="str">
        <f t="shared" ca="1" si="109"/>
        <v/>
      </c>
      <c r="C509" s="31" t="str">
        <f t="shared" ca="1" si="110"/>
        <v/>
      </c>
      <c r="D509" s="32" t="str">
        <f t="shared" ca="1" si="105"/>
        <v/>
      </c>
      <c r="E509" s="4" t="str">
        <f t="shared" ca="1" si="111"/>
        <v/>
      </c>
      <c r="F509" s="31" t="str">
        <f t="shared" ca="1" si="112"/>
        <v/>
      </c>
      <c r="G509" s="32" t="str">
        <f t="shared" ca="1" si="106"/>
        <v/>
      </c>
      <c r="H509" s="4" t="str">
        <f t="shared" ca="1" si="113"/>
        <v/>
      </c>
      <c r="I509" s="31" t="str">
        <f t="shared" ca="1" si="114"/>
        <v/>
      </c>
      <c r="J509" s="32" t="str">
        <f t="shared" ca="1" si="107"/>
        <v/>
      </c>
      <c r="K509" s="95" t="str">
        <f t="shared" ca="1" si="115"/>
        <v/>
      </c>
      <c r="S509" s="172" t="str">
        <f t="shared" si="103"/>
        <v/>
      </c>
      <c r="U509" s="172" t="str">
        <f t="shared" si="104"/>
        <v/>
      </c>
    </row>
    <row r="510" spans="1:21">
      <c r="A510" s="173" t="str">
        <f t="shared" ca="1" si="108"/>
        <v/>
      </c>
      <c r="B510" s="1" t="str">
        <f t="shared" ca="1" si="109"/>
        <v/>
      </c>
      <c r="C510" s="31" t="str">
        <f t="shared" ca="1" si="110"/>
        <v/>
      </c>
      <c r="D510" s="32" t="str">
        <f t="shared" ca="1" si="105"/>
        <v/>
      </c>
      <c r="E510" s="4" t="str">
        <f t="shared" ca="1" si="111"/>
        <v/>
      </c>
      <c r="F510" s="31" t="str">
        <f t="shared" ca="1" si="112"/>
        <v/>
      </c>
      <c r="G510" s="32" t="str">
        <f t="shared" ca="1" si="106"/>
        <v/>
      </c>
      <c r="H510" s="4" t="str">
        <f t="shared" ca="1" si="113"/>
        <v/>
      </c>
      <c r="I510" s="31" t="str">
        <f t="shared" ca="1" si="114"/>
        <v/>
      </c>
      <c r="J510" s="32" t="str">
        <f t="shared" ca="1" si="107"/>
        <v/>
      </c>
      <c r="K510" s="95" t="str">
        <f t="shared" ca="1" si="115"/>
        <v/>
      </c>
      <c r="S510" s="172" t="str">
        <f t="shared" si="103"/>
        <v/>
      </c>
      <c r="U510" s="172" t="str">
        <f t="shared" si="104"/>
        <v/>
      </c>
    </row>
    <row r="511" spans="1:21">
      <c r="A511" s="173" t="str">
        <f t="shared" ca="1" si="108"/>
        <v/>
      </c>
      <c r="B511" s="1" t="str">
        <f t="shared" ca="1" si="109"/>
        <v/>
      </c>
      <c r="C511" s="31" t="str">
        <f t="shared" ca="1" si="110"/>
        <v/>
      </c>
      <c r="D511" s="32" t="str">
        <f t="shared" ca="1" si="105"/>
        <v/>
      </c>
      <c r="E511" s="4" t="str">
        <f t="shared" ca="1" si="111"/>
        <v/>
      </c>
      <c r="F511" s="31" t="str">
        <f t="shared" ca="1" si="112"/>
        <v/>
      </c>
      <c r="G511" s="32" t="str">
        <f t="shared" ca="1" si="106"/>
        <v/>
      </c>
      <c r="H511" s="4" t="str">
        <f t="shared" ca="1" si="113"/>
        <v/>
      </c>
      <c r="I511" s="31" t="str">
        <f t="shared" ca="1" si="114"/>
        <v/>
      </c>
      <c r="J511" s="32" t="str">
        <f t="shared" ca="1" si="107"/>
        <v/>
      </c>
      <c r="K511" s="95" t="str">
        <f t="shared" ca="1" si="115"/>
        <v/>
      </c>
      <c r="S511" s="172" t="str">
        <f t="shared" si="103"/>
        <v/>
      </c>
      <c r="U511" s="172" t="str">
        <f t="shared" si="104"/>
        <v/>
      </c>
    </row>
    <row r="512" spans="1:21">
      <c r="A512" s="173" t="str">
        <f t="shared" ca="1" si="108"/>
        <v/>
      </c>
      <c r="B512" s="1" t="str">
        <f t="shared" ca="1" si="109"/>
        <v/>
      </c>
      <c r="C512" s="31" t="str">
        <f t="shared" ca="1" si="110"/>
        <v/>
      </c>
      <c r="D512" s="32" t="str">
        <f t="shared" ca="1" si="105"/>
        <v/>
      </c>
      <c r="E512" s="4" t="str">
        <f t="shared" ca="1" si="111"/>
        <v/>
      </c>
      <c r="F512" s="31" t="str">
        <f t="shared" ca="1" si="112"/>
        <v/>
      </c>
      <c r="G512" s="32" t="str">
        <f t="shared" ca="1" si="106"/>
        <v/>
      </c>
      <c r="H512" s="4" t="str">
        <f t="shared" ca="1" si="113"/>
        <v/>
      </c>
      <c r="I512" s="31" t="str">
        <f t="shared" ca="1" si="114"/>
        <v/>
      </c>
      <c r="J512" s="32" t="str">
        <f t="shared" ca="1" si="107"/>
        <v/>
      </c>
      <c r="K512" s="95" t="str">
        <f t="shared" ca="1" si="115"/>
        <v/>
      </c>
      <c r="S512" s="172" t="str">
        <f t="shared" si="103"/>
        <v/>
      </c>
      <c r="U512" s="172" t="str">
        <f t="shared" si="104"/>
        <v/>
      </c>
    </row>
    <row r="513" spans="1:21">
      <c r="A513" s="173" t="str">
        <f t="shared" ca="1" si="108"/>
        <v/>
      </c>
      <c r="B513" s="1" t="str">
        <f t="shared" ca="1" si="109"/>
        <v/>
      </c>
      <c r="C513" s="31" t="str">
        <f t="shared" ca="1" si="110"/>
        <v/>
      </c>
      <c r="D513" s="32" t="str">
        <f t="shared" ca="1" si="105"/>
        <v/>
      </c>
      <c r="E513" s="4" t="str">
        <f t="shared" ca="1" si="111"/>
        <v/>
      </c>
      <c r="F513" s="31" t="str">
        <f t="shared" ca="1" si="112"/>
        <v/>
      </c>
      <c r="G513" s="32" t="str">
        <f t="shared" ca="1" si="106"/>
        <v/>
      </c>
      <c r="H513" s="4" t="str">
        <f t="shared" ca="1" si="113"/>
        <v/>
      </c>
      <c r="I513" s="31" t="str">
        <f t="shared" ca="1" si="114"/>
        <v/>
      </c>
      <c r="J513" s="32" t="str">
        <f t="shared" ca="1" si="107"/>
        <v/>
      </c>
      <c r="K513" s="95" t="str">
        <f t="shared" ca="1" si="115"/>
        <v/>
      </c>
      <c r="S513" s="172" t="str">
        <f t="shared" si="103"/>
        <v/>
      </c>
      <c r="U513" s="172" t="str">
        <f t="shared" si="104"/>
        <v/>
      </c>
    </row>
    <row r="514" spans="1:21">
      <c r="A514" s="173" t="str">
        <f t="shared" ca="1" si="108"/>
        <v/>
      </c>
      <c r="B514" s="1" t="str">
        <f t="shared" ca="1" si="109"/>
        <v/>
      </c>
      <c r="C514" s="31" t="str">
        <f t="shared" ca="1" si="110"/>
        <v/>
      </c>
      <c r="D514" s="32" t="str">
        <f t="shared" ca="1" si="105"/>
        <v/>
      </c>
      <c r="E514" s="4" t="str">
        <f t="shared" ca="1" si="111"/>
        <v/>
      </c>
      <c r="F514" s="31" t="str">
        <f t="shared" ca="1" si="112"/>
        <v/>
      </c>
      <c r="G514" s="32" t="str">
        <f t="shared" ca="1" si="106"/>
        <v/>
      </c>
      <c r="H514" s="4" t="str">
        <f t="shared" ca="1" si="113"/>
        <v/>
      </c>
      <c r="I514" s="31" t="str">
        <f t="shared" ca="1" si="114"/>
        <v/>
      </c>
      <c r="J514" s="32" t="str">
        <f t="shared" ca="1" si="107"/>
        <v/>
      </c>
      <c r="K514" s="95" t="str">
        <f t="shared" ca="1" si="115"/>
        <v/>
      </c>
      <c r="S514" s="172" t="str">
        <f t="shared" si="103"/>
        <v/>
      </c>
      <c r="U514" s="172" t="str">
        <f t="shared" si="104"/>
        <v/>
      </c>
    </row>
    <row r="515" spans="1:21">
      <c r="A515" s="173" t="str">
        <f t="shared" ca="1" si="108"/>
        <v/>
      </c>
      <c r="B515" s="1" t="str">
        <f t="shared" ca="1" si="109"/>
        <v/>
      </c>
      <c r="C515" s="31" t="str">
        <f t="shared" ca="1" si="110"/>
        <v/>
      </c>
      <c r="D515" s="32" t="str">
        <f t="shared" ca="1" si="105"/>
        <v/>
      </c>
      <c r="E515" s="4" t="str">
        <f t="shared" ca="1" si="111"/>
        <v/>
      </c>
      <c r="F515" s="31" t="str">
        <f t="shared" ca="1" si="112"/>
        <v/>
      </c>
      <c r="G515" s="32" t="str">
        <f t="shared" ca="1" si="106"/>
        <v/>
      </c>
      <c r="H515" s="4" t="str">
        <f t="shared" ca="1" si="113"/>
        <v/>
      </c>
      <c r="I515" s="31" t="str">
        <f t="shared" ca="1" si="114"/>
        <v/>
      </c>
      <c r="J515" s="32" t="str">
        <f t="shared" ca="1" si="107"/>
        <v/>
      </c>
      <c r="K515" s="95" t="str">
        <f t="shared" ca="1" si="115"/>
        <v/>
      </c>
      <c r="S515" s="172" t="str">
        <f t="shared" si="103"/>
        <v/>
      </c>
      <c r="U515" s="172" t="str">
        <f t="shared" si="104"/>
        <v/>
      </c>
    </row>
    <row r="516" spans="1:21">
      <c r="A516" s="173" t="str">
        <f t="shared" ca="1" si="108"/>
        <v/>
      </c>
      <c r="B516" s="1" t="str">
        <f t="shared" ca="1" si="109"/>
        <v/>
      </c>
      <c r="C516" s="31" t="str">
        <f t="shared" ca="1" si="110"/>
        <v/>
      </c>
      <c r="D516" s="32" t="str">
        <f t="shared" ca="1" si="105"/>
        <v/>
      </c>
      <c r="E516" s="4" t="str">
        <f t="shared" ca="1" si="111"/>
        <v/>
      </c>
      <c r="F516" s="31" t="str">
        <f t="shared" ca="1" si="112"/>
        <v/>
      </c>
      <c r="G516" s="32" t="str">
        <f t="shared" ca="1" si="106"/>
        <v/>
      </c>
      <c r="H516" s="4" t="str">
        <f t="shared" ca="1" si="113"/>
        <v/>
      </c>
      <c r="I516" s="31" t="str">
        <f t="shared" ca="1" si="114"/>
        <v/>
      </c>
      <c r="J516" s="32" t="str">
        <f t="shared" ca="1" si="107"/>
        <v/>
      </c>
      <c r="K516" s="95" t="str">
        <f t="shared" ca="1" si="115"/>
        <v/>
      </c>
      <c r="S516" s="172" t="str">
        <f t="shared" ref="S516:S579" si="116">IF(COUNTIF(O:O,M516)*COUNTIF(Q:Q,M516),M516,"")</f>
        <v/>
      </c>
      <c r="U516" s="172" t="str">
        <f t="shared" ref="U516:U579" si="117">IF(T516&gt;$A$14,T516,"")</f>
        <v/>
      </c>
    </row>
    <row r="517" spans="1:21">
      <c r="A517" s="173" t="str">
        <f t="shared" ca="1" si="108"/>
        <v/>
      </c>
      <c r="B517" s="1" t="str">
        <f t="shared" ca="1" si="109"/>
        <v/>
      </c>
      <c r="C517" s="31" t="str">
        <f t="shared" ca="1" si="110"/>
        <v/>
      </c>
      <c r="D517" s="32" t="str">
        <f t="shared" ca="1" si="105"/>
        <v/>
      </c>
      <c r="E517" s="4" t="str">
        <f t="shared" ca="1" si="111"/>
        <v/>
      </c>
      <c r="F517" s="31" t="str">
        <f t="shared" ca="1" si="112"/>
        <v/>
      </c>
      <c r="G517" s="32" t="str">
        <f t="shared" ca="1" si="106"/>
        <v/>
      </c>
      <c r="H517" s="4" t="str">
        <f t="shared" ca="1" si="113"/>
        <v/>
      </c>
      <c r="I517" s="31" t="str">
        <f t="shared" ca="1" si="114"/>
        <v/>
      </c>
      <c r="J517" s="32" t="str">
        <f t="shared" ca="1" si="107"/>
        <v/>
      </c>
      <c r="K517" s="95" t="str">
        <f t="shared" ca="1" si="115"/>
        <v/>
      </c>
      <c r="S517" s="172" t="str">
        <f t="shared" si="116"/>
        <v/>
      </c>
      <c r="U517" s="172" t="str">
        <f t="shared" si="117"/>
        <v/>
      </c>
    </row>
    <row r="518" spans="1:21">
      <c r="A518" s="173" t="str">
        <f t="shared" ca="1" si="108"/>
        <v/>
      </c>
      <c r="B518" s="1" t="str">
        <f t="shared" ca="1" si="109"/>
        <v/>
      </c>
      <c r="C518" s="31" t="str">
        <f t="shared" ca="1" si="110"/>
        <v/>
      </c>
      <c r="D518" s="32" t="str">
        <f t="shared" ca="1" si="105"/>
        <v/>
      </c>
      <c r="E518" s="4" t="str">
        <f t="shared" ca="1" si="111"/>
        <v/>
      </c>
      <c r="F518" s="31" t="str">
        <f t="shared" ca="1" si="112"/>
        <v/>
      </c>
      <c r="G518" s="32" t="str">
        <f t="shared" ca="1" si="106"/>
        <v/>
      </c>
      <c r="H518" s="4" t="str">
        <f t="shared" ca="1" si="113"/>
        <v/>
      </c>
      <c r="I518" s="31" t="str">
        <f t="shared" ca="1" si="114"/>
        <v/>
      </c>
      <c r="J518" s="32" t="str">
        <f t="shared" ca="1" si="107"/>
        <v/>
      </c>
      <c r="K518" s="95" t="str">
        <f t="shared" ca="1" si="115"/>
        <v/>
      </c>
      <c r="S518" s="172" t="str">
        <f t="shared" si="116"/>
        <v/>
      </c>
      <c r="U518" s="172" t="str">
        <f t="shared" si="117"/>
        <v/>
      </c>
    </row>
    <row r="519" spans="1:21">
      <c r="A519" s="173" t="str">
        <f t="shared" ca="1" si="108"/>
        <v/>
      </c>
      <c r="B519" s="1" t="str">
        <f t="shared" ca="1" si="109"/>
        <v/>
      </c>
      <c r="C519" s="31" t="str">
        <f t="shared" ca="1" si="110"/>
        <v/>
      </c>
      <c r="D519" s="32" t="str">
        <f t="shared" ca="1" si="105"/>
        <v/>
      </c>
      <c r="E519" s="4" t="str">
        <f t="shared" ca="1" si="111"/>
        <v/>
      </c>
      <c r="F519" s="31" t="str">
        <f t="shared" ca="1" si="112"/>
        <v/>
      </c>
      <c r="G519" s="32" t="str">
        <f t="shared" ca="1" si="106"/>
        <v/>
      </c>
      <c r="H519" s="4" t="str">
        <f t="shared" ca="1" si="113"/>
        <v/>
      </c>
      <c r="I519" s="31" t="str">
        <f t="shared" ca="1" si="114"/>
        <v/>
      </c>
      <c r="J519" s="32" t="str">
        <f t="shared" ca="1" si="107"/>
        <v/>
      </c>
      <c r="K519" s="95" t="str">
        <f t="shared" ca="1" si="115"/>
        <v/>
      </c>
      <c r="S519" s="172" t="str">
        <f t="shared" si="116"/>
        <v/>
      </c>
      <c r="U519" s="172" t="str">
        <f t="shared" si="117"/>
        <v/>
      </c>
    </row>
    <row r="520" spans="1:21">
      <c r="A520" s="173" t="str">
        <f t="shared" ca="1" si="108"/>
        <v/>
      </c>
      <c r="B520" s="1" t="str">
        <f t="shared" ca="1" si="109"/>
        <v/>
      </c>
      <c r="C520" s="31" t="str">
        <f t="shared" ca="1" si="110"/>
        <v/>
      </c>
      <c r="D520" s="32" t="str">
        <f t="shared" ca="1" si="105"/>
        <v/>
      </c>
      <c r="E520" s="4" t="str">
        <f t="shared" ca="1" si="111"/>
        <v/>
      </c>
      <c r="F520" s="31" t="str">
        <f t="shared" ca="1" si="112"/>
        <v/>
      </c>
      <c r="G520" s="32" t="str">
        <f t="shared" ca="1" si="106"/>
        <v/>
      </c>
      <c r="H520" s="4" t="str">
        <f t="shared" ca="1" si="113"/>
        <v/>
      </c>
      <c r="I520" s="31" t="str">
        <f t="shared" ca="1" si="114"/>
        <v/>
      </c>
      <c r="J520" s="32" t="str">
        <f t="shared" ca="1" si="107"/>
        <v/>
      </c>
      <c r="K520" s="95" t="str">
        <f t="shared" ca="1" si="115"/>
        <v/>
      </c>
      <c r="S520" s="172" t="str">
        <f t="shared" si="116"/>
        <v/>
      </c>
      <c r="U520" s="172" t="str">
        <f t="shared" si="117"/>
        <v/>
      </c>
    </row>
    <row r="521" spans="1:21">
      <c r="A521" s="173" t="str">
        <f t="shared" ca="1" si="108"/>
        <v/>
      </c>
      <c r="B521" s="1" t="str">
        <f t="shared" ca="1" si="109"/>
        <v/>
      </c>
      <c r="C521" s="31" t="str">
        <f t="shared" ca="1" si="110"/>
        <v/>
      </c>
      <c r="D521" s="32" t="str">
        <f t="shared" ca="1" si="105"/>
        <v/>
      </c>
      <c r="E521" s="4" t="str">
        <f t="shared" ca="1" si="111"/>
        <v/>
      </c>
      <c r="F521" s="31" t="str">
        <f t="shared" ca="1" si="112"/>
        <v/>
      </c>
      <c r="G521" s="32" t="str">
        <f t="shared" ca="1" si="106"/>
        <v/>
      </c>
      <c r="H521" s="4" t="str">
        <f t="shared" ca="1" si="113"/>
        <v/>
      </c>
      <c r="I521" s="31" t="str">
        <f t="shared" ca="1" si="114"/>
        <v/>
      </c>
      <c r="J521" s="32" t="str">
        <f t="shared" ca="1" si="107"/>
        <v/>
      </c>
      <c r="K521" s="95" t="str">
        <f t="shared" ca="1" si="115"/>
        <v/>
      </c>
      <c r="S521" s="172" t="str">
        <f t="shared" si="116"/>
        <v/>
      </c>
      <c r="U521" s="172" t="str">
        <f t="shared" si="117"/>
        <v/>
      </c>
    </row>
    <row r="522" spans="1:21">
      <c r="A522" s="173" t="str">
        <f t="shared" ca="1" si="108"/>
        <v/>
      </c>
      <c r="B522" s="1" t="str">
        <f t="shared" ca="1" si="109"/>
        <v/>
      </c>
      <c r="C522" s="31" t="str">
        <f t="shared" ca="1" si="110"/>
        <v/>
      </c>
      <c r="D522" s="32" t="str">
        <f t="shared" ca="1" si="105"/>
        <v/>
      </c>
      <c r="E522" s="4" t="str">
        <f t="shared" ca="1" si="111"/>
        <v/>
      </c>
      <c r="F522" s="31" t="str">
        <f t="shared" ca="1" si="112"/>
        <v/>
      </c>
      <c r="G522" s="32" t="str">
        <f t="shared" ca="1" si="106"/>
        <v/>
      </c>
      <c r="H522" s="4" t="str">
        <f t="shared" ca="1" si="113"/>
        <v/>
      </c>
      <c r="I522" s="31" t="str">
        <f t="shared" ca="1" si="114"/>
        <v/>
      </c>
      <c r="J522" s="32" t="str">
        <f t="shared" ca="1" si="107"/>
        <v/>
      </c>
      <c r="K522" s="95" t="str">
        <f t="shared" ca="1" si="115"/>
        <v/>
      </c>
      <c r="S522" s="172" t="str">
        <f t="shared" si="116"/>
        <v/>
      </c>
      <c r="U522" s="172" t="str">
        <f t="shared" si="117"/>
        <v/>
      </c>
    </row>
    <row r="523" spans="1:21">
      <c r="A523" s="173" t="str">
        <f t="shared" ca="1" si="108"/>
        <v/>
      </c>
      <c r="B523" s="1" t="str">
        <f t="shared" ca="1" si="109"/>
        <v/>
      </c>
      <c r="C523" s="31" t="str">
        <f t="shared" ca="1" si="110"/>
        <v/>
      </c>
      <c r="D523" s="32" t="str">
        <f t="shared" ca="1" si="105"/>
        <v/>
      </c>
      <c r="E523" s="4" t="str">
        <f t="shared" ca="1" si="111"/>
        <v/>
      </c>
      <c r="F523" s="31" t="str">
        <f t="shared" ca="1" si="112"/>
        <v/>
      </c>
      <c r="G523" s="32" t="str">
        <f t="shared" ca="1" si="106"/>
        <v/>
      </c>
      <c r="H523" s="4" t="str">
        <f t="shared" ca="1" si="113"/>
        <v/>
      </c>
      <c r="I523" s="31" t="str">
        <f t="shared" ca="1" si="114"/>
        <v/>
      </c>
      <c r="J523" s="32" t="str">
        <f t="shared" ca="1" si="107"/>
        <v/>
      </c>
      <c r="K523" s="95" t="str">
        <f t="shared" ca="1" si="115"/>
        <v/>
      </c>
      <c r="S523" s="172" t="str">
        <f t="shared" si="116"/>
        <v/>
      </c>
      <c r="U523" s="172" t="str">
        <f t="shared" si="117"/>
        <v/>
      </c>
    </row>
    <row r="524" spans="1:21">
      <c r="A524" s="173" t="str">
        <f t="shared" ca="1" si="108"/>
        <v/>
      </c>
      <c r="B524" s="1" t="str">
        <f t="shared" ca="1" si="109"/>
        <v/>
      </c>
      <c r="C524" s="31" t="str">
        <f t="shared" ca="1" si="110"/>
        <v/>
      </c>
      <c r="D524" s="32" t="str">
        <f t="shared" ca="1" si="105"/>
        <v/>
      </c>
      <c r="E524" s="4" t="str">
        <f t="shared" ca="1" si="111"/>
        <v/>
      </c>
      <c r="F524" s="31" t="str">
        <f t="shared" ca="1" si="112"/>
        <v/>
      </c>
      <c r="G524" s="32" t="str">
        <f t="shared" ca="1" si="106"/>
        <v/>
      </c>
      <c r="H524" s="4" t="str">
        <f t="shared" ca="1" si="113"/>
        <v/>
      </c>
      <c r="I524" s="31" t="str">
        <f t="shared" ca="1" si="114"/>
        <v/>
      </c>
      <c r="J524" s="32" t="str">
        <f t="shared" ca="1" si="107"/>
        <v/>
      </c>
      <c r="K524" s="95" t="str">
        <f t="shared" ca="1" si="115"/>
        <v/>
      </c>
      <c r="S524" s="172" t="str">
        <f t="shared" si="116"/>
        <v/>
      </c>
      <c r="U524" s="172" t="str">
        <f t="shared" si="117"/>
        <v/>
      </c>
    </row>
    <row r="525" spans="1:21">
      <c r="A525" s="173" t="str">
        <f t="shared" ca="1" si="108"/>
        <v/>
      </c>
      <c r="B525" s="1" t="str">
        <f t="shared" ca="1" si="109"/>
        <v/>
      </c>
      <c r="C525" s="31" t="str">
        <f t="shared" ca="1" si="110"/>
        <v/>
      </c>
      <c r="D525" s="32" t="str">
        <f t="shared" ca="1" si="105"/>
        <v/>
      </c>
      <c r="E525" s="4" t="str">
        <f t="shared" ca="1" si="111"/>
        <v/>
      </c>
      <c r="F525" s="31" t="str">
        <f t="shared" ca="1" si="112"/>
        <v/>
      </c>
      <c r="G525" s="32" t="str">
        <f t="shared" ca="1" si="106"/>
        <v/>
      </c>
      <c r="H525" s="4" t="str">
        <f t="shared" ca="1" si="113"/>
        <v/>
      </c>
      <c r="I525" s="31" t="str">
        <f t="shared" ca="1" si="114"/>
        <v/>
      </c>
      <c r="J525" s="32" t="str">
        <f t="shared" ca="1" si="107"/>
        <v/>
      </c>
      <c r="K525" s="95" t="str">
        <f t="shared" ca="1" si="115"/>
        <v/>
      </c>
      <c r="S525" s="172" t="str">
        <f t="shared" si="116"/>
        <v/>
      </c>
      <c r="U525" s="172" t="str">
        <f t="shared" si="117"/>
        <v/>
      </c>
    </row>
    <row r="526" spans="1:21">
      <c r="A526" s="173" t="str">
        <f t="shared" ca="1" si="108"/>
        <v/>
      </c>
      <c r="B526" s="1" t="str">
        <f t="shared" ca="1" si="109"/>
        <v/>
      </c>
      <c r="C526" s="31" t="str">
        <f t="shared" ca="1" si="110"/>
        <v/>
      </c>
      <c r="D526" s="32" t="str">
        <f t="shared" ca="1" si="105"/>
        <v/>
      </c>
      <c r="E526" s="4" t="str">
        <f t="shared" ca="1" si="111"/>
        <v/>
      </c>
      <c r="F526" s="31" t="str">
        <f t="shared" ca="1" si="112"/>
        <v/>
      </c>
      <c r="G526" s="32" t="str">
        <f t="shared" ca="1" si="106"/>
        <v/>
      </c>
      <c r="H526" s="4" t="str">
        <f t="shared" ca="1" si="113"/>
        <v/>
      </c>
      <c r="I526" s="31" t="str">
        <f t="shared" ca="1" si="114"/>
        <v/>
      </c>
      <c r="J526" s="32" t="str">
        <f t="shared" ca="1" si="107"/>
        <v/>
      </c>
      <c r="K526" s="95" t="str">
        <f t="shared" ca="1" si="115"/>
        <v/>
      </c>
      <c r="S526" s="172" t="str">
        <f t="shared" si="116"/>
        <v/>
      </c>
      <c r="U526" s="172" t="str">
        <f t="shared" si="117"/>
        <v/>
      </c>
    </row>
    <row r="527" spans="1:21">
      <c r="A527" s="173" t="str">
        <f t="shared" ca="1" si="108"/>
        <v/>
      </c>
      <c r="B527" s="1" t="str">
        <f t="shared" ca="1" si="109"/>
        <v/>
      </c>
      <c r="C527" s="31" t="str">
        <f t="shared" ca="1" si="110"/>
        <v/>
      </c>
      <c r="D527" s="32" t="str">
        <f t="shared" ca="1" si="105"/>
        <v/>
      </c>
      <c r="E527" s="4" t="str">
        <f t="shared" ca="1" si="111"/>
        <v/>
      </c>
      <c r="F527" s="31" t="str">
        <f t="shared" ca="1" si="112"/>
        <v/>
      </c>
      <c r="G527" s="32" t="str">
        <f t="shared" ca="1" si="106"/>
        <v/>
      </c>
      <c r="H527" s="4" t="str">
        <f t="shared" ca="1" si="113"/>
        <v/>
      </c>
      <c r="I527" s="31" t="str">
        <f t="shared" ca="1" si="114"/>
        <v/>
      </c>
      <c r="J527" s="32" t="str">
        <f t="shared" ca="1" si="107"/>
        <v/>
      </c>
      <c r="K527" s="95" t="str">
        <f t="shared" ca="1" si="115"/>
        <v/>
      </c>
      <c r="S527" s="172" t="str">
        <f t="shared" si="116"/>
        <v/>
      </c>
      <c r="U527" s="172" t="str">
        <f t="shared" si="117"/>
        <v/>
      </c>
    </row>
    <row r="528" spans="1:21">
      <c r="A528" s="173" t="str">
        <f t="shared" ca="1" si="108"/>
        <v/>
      </c>
      <c r="B528" s="1" t="str">
        <f t="shared" ca="1" si="109"/>
        <v/>
      </c>
      <c r="C528" s="31" t="str">
        <f t="shared" ca="1" si="110"/>
        <v/>
      </c>
      <c r="D528" s="32" t="str">
        <f t="shared" ref="D528:D591" ca="1" si="118">IF(ISERROR(B528-2),"",$B$6*ROUNDUP(A528-$A$14,0)/360*$B$5)</f>
        <v/>
      </c>
      <c r="E528" s="4" t="str">
        <f t="shared" ca="1" si="111"/>
        <v/>
      </c>
      <c r="F528" s="31" t="str">
        <f t="shared" ca="1" si="112"/>
        <v/>
      </c>
      <c r="G528" s="32" t="str">
        <f t="shared" ref="G528:G591" ca="1" si="119">IF(ISERROR(B528-2),"",$C$6*ROUNDUP(A528-$A$14,0)/360*$C$5)</f>
        <v/>
      </c>
      <c r="H528" s="4" t="str">
        <f t="shared" ca="1" si="113"/>
        <v/>
      </c>
      <c r="I528" s="31" t="str">
        <f t="shared" ca="1" si="114"/>
        <v/>
      </c>
      <c r="J528" s="32" t="str">
        <f t="shared" ref="J528:J591" ca="1" si="120">IF(ISERROR(B528-2),"",$D$6*ROUNDUP(A528-$A$14,0)/360*$D$5)</f>
        <v/>
      </c>
      <c r="K528" s="95" t="str">
        <f t="shared" ca="1" si="115"/>
        <v/>
      </c>
      <c r="S528" s="172" t="str">
        <f t="shared" si="116"/>
        <v/>
      </c>
      <c r="U528" s="172" t="str">
        <f t="shared" si="117"/>
        <v/>
      </c>
    </row>
    <row r="529" spans="1:21">
      <c r="A529" s="173" t="str">
        <f t="shared" ca="1" si="108"/>
        <v/>
      </c>
      <c r="B529" s="1" t="str">
        <f t="shared" ca="1" si="109"/>
        <v/>
      </c>
      <c r="C529" s="31" t="str">
        <f t="shared" ca="1" si="110"/>
        <v/>
      </c>
      <c r="D529" s="32" t="str">
        <f t="shared" ca="1" si="118"/>
        <v/>
      </c>
      <c r="E529" s="4" t="str">
        <f t="shared" ca="1" si="111"/>
        <v/>
      </c>
      <c r="F529" s="31" t="str">
        <f t="shared" ca="1" si="112"/>
        <v/>
      </c>
      <c r="G529" s="32" t="str">
        <f t="shared" ca="1" si="119"/>
        <v/>
      </c>
      <c r="H529" s="4" t="str">
        <f t="shared" ca="1" si="113"/>
        <v/>
      </c>
      <c r="I529" s="31" t="str">
        <f t="shared" ca="1" si="114"/>
        <v/>
      </c>
      <c r="J529" s="32" t="str">
        <f t="shared" ca="1" si="120"/>
        <v/>
      </c>
      <c r="K529" s="95" t="str">
        <f t="shared" ca="1" si="115"/>
        <v/>
      </c>
      <c r="S529" s="172" t="str">
        <f t="shared" si="116"/>
        <v/>
      </c>
      <c r="U529" s="172" t="str">
        <f t="shared" si="117"/>
        <v/>
      </c>
    </row>
    <row r="530" spans="1:21">
      <c r="A530" s="173" t="str">
        <f t="shared" ca="1" si="108"/>
        <v/>
      </c>
      <c r="B530" s="1" t="str">
        <f t="shared" ca="1" si="109"/>
        <v/>
      </c>
      <c r="C530" s="31" t="str">
        <f t="shared" ca="1" si="110"/>
        <v/>
      </c>
      <c r="D530" s="32" t="str">
        <f t="shared" ca="1" si="118"/>
        <v/>
      </c>
      <c r="E530" s="4" t="str">
        <f t="shared" ca="1" si="111"/>
        <v/>
      </c>
      <c r="F530" s="31" t="str">
        <f t="shared" ca="1" si="112"/>
        <v/>
      </c>
      <c r="G530" s="32" t="str">
        <f t="shared" ca="1" si="119"/>
        <v/>
      </c>
      <c r="H530" s="4" t="str">
        <f t="shared" ca="1" si="113"/>
        <v/>
      </c>
      <c r="I530" s="31" t="str">
        <f t="shared" ca="1" si="114"/>
        <v/>
      </c>
      <c r="J530" s="32" t="str">
        <f t="shared" ca="1" si="120"/>
        <v/>
      </c>
      <c r="K530" s="95" t="str">
        <f t="shared" ca="1" si="115"/>
        <v/>
      </c>
      <c r="S530" s="172" t="str">
        <f t="shared" si="116"/>
        <v/>
      </c>
      <c r="U530" s="172" t="str">
        <f t="shared" si="117"/>
        <v/>
      </c>
    </row>
    <row r="531" spans="1:21">
      <c r="A531" s="173" t="str">
        <f t="shared" ca="1" si="108"/>
        <v/>
      </c>
      <c r="B531" s="1" t="str">
        <f t="shared" ca="1" si="109"/>
        <v/>
      </c>
      <c r="C531" s="31" t="str">
        <f t="shared" ca="1" si="110"/>
        <v/>
      </c>
      <c r="D531" s="32" t="str">
        <f t="shared" ca="1" si="118"/>
        <v/>
      </c>
      <c r="E531" s="4" t="str">
        <f t="shared" ca="1" si="111"/>
        <v/>
      </c>
      <c r="F531" s="31" t="str">
        <f t="shared" ca="1" si="112"/>
        <v/>
      </c>
      <c r="G531" s="32" t="str">
        <f t="shared" ca="1" si="119"/>
        <v/>
      </c>
      <c r="H531" s="4" t="str">
        <f t="shared" ca="1" si="113"/>
        <v/>
      </c>
      <c r="I531" s="31" t="str">
        <f t="shared" ca="1" si="114"/>
        <v/>
      </c>
      <c r="J531" s="32" t="str">
        <f t="shared" ca="1" si="120"/>
        <v/>
      </c>
      <c r="K531" s="95" t="str">
        <f t="shared" ca="1" si="115"/>
        <v/>
      </c>
      <c r="S531" s="172" t="str">
        <f t="shared" si="116"/>
        <v/>
      </c>
      <c r="U531" s="172" t="str">
        <f t="shared" si="117"/>
        <v/>
      </c>
    </row>
    <row r="532" spans="1:21">
      <c r="A532" s="173" t="str">
        <f t="shared" ca="1" si="108"/>
        <v/>
      </c>
      <c r="B532" s="1" t="str">
        <f t="shared" ca="1" si="109"/>
        <v/>
      </c>
      <c r="C532" s="31" t="str">
        <f t="shared" ca="1" si="110"/>
        <v/>
      </c>
      <c r="D532" s="32" t="str">
        <f t="shared" ca="1" si="118"/>
        <v/>
      </c>
      <c r="E532" s="4" t="str">
        <f t="shared" ca="1" si="111"/>
        <v/>
      </c>
      <c r="F532" s="31" t="str">
        <f t="shared" ca="1" si="112"/>
        <v/>
      </c>
      <c r="G532" s="32" t="str">
        <f t="shared" ca="1" si="119"/>
        <v/>
      </c>
      <c r="H532" s="4" t="str">
        <f t="shared" ca="1" si="113"/>
        <v/>
      </c>
      <c r="I532" s="31" t="str">
        <f t="shared" ca="1" si="114"/>
        <v/>
      </c>
      <c r="J532" s="32" t="str">
        <f t="shared" ca="1" si="120"/>
        <v/>
      </c>
      <c r="K532" s="95" t="str">
        <f t="shared" ca="1" si="115"/>
        <v/>
      </c>
      <c r="S532" s="172" t="str">
        <f t="shared" si="116"/>
        <v/>
      </c>
      <c r="U532" s="172" t="str">
        <f t="shared" si="117"/>
        <v/>
      </c>
    </row>
    <row r="533" spans="1:21">
      <c r="A533" s="173" t="str">
        <f t="shared" ca="1" si="108"/>
        <v/>
      </c>
      <c r="B533" s="1" t="str">
        <f t="shared" ca="1" si="109"/>
        <v/>
      </c>
      <c r="C533" s="31" t="str">
        <f t="shared" ca="1" si="110"/>
        <v/>
      </c>
      <c r="D533" s="32" t="str">
        <f t="shared" ca="1" si="118"/>
        <v/>
      </c>
      <c r="E533" s="4" t="str">
        <f t="shared" ca="1" si="111"/>
        <v/>
      </c>
      <c r="F533" s="31" t="str">
        <f t="shared" ca="1" si="112"/>
        <v/>
      </c>
      <c r="G533" s="32" t="str">
        <f t="shared" ca="1" si="119"/>
        <v/>
      </c>
      <c r="H533" s="4" t="str">
        <f t="shared" ca="1" si="113"/>
        <v/>
      </c>
      <c r="I533" s="31" t="str">
        <f t="shared" ca="1" si="114"/>
        <v/>
      </c>
      <c r="J533" s="32" t="str">
        <f t="shared" ca="1" si="120"/>
        <v/>
      </c>
      <c r="K533" s="95" t="str">
        <f t="shared" ca="1" si="115"/>
        <v/>
      </c>
      <c r="S533" s="172" t="str">
        <f t="shared" si="116"/>
        <v/>
      </c>
      <c r="U533" s="172" t="str">
        <f t="shared" si="117"/>
        <v/>
      </c>
    </row>
    <row r="534" spans="1:21">
      <c r="A534" s="173" t="str">
        <f t="shared" ca="1" si="108"/>
        <v/>
      </c>
      <c r="B534" s="1" t="str">
        <f t="shared" ca="1" si="109"/>
        <v/>
      </c>
      <c r="C534" s="31" t="str">
        <f t="shared" ca="1" si="110"/>
        <v/>
      </c>
      <c r="D534" s="32" t="str">
        <f t="shared" ca="1" si="118"/>
        <v/>
      </c>
      <c r="E534" s="4" t="str">
        <f t="shared" ca="1" si="111"/>
        <v/>
      </c>
      <c r="F534" s="31" t="str">
        <f t="shared" ca="1" si="112"/>
        <v/>
      </c>
      <c r="G534" s="32" t="str">
        <f t="shared" ca="1" si="119"/>
        <v/>
      </c>
      <c r="H534" s="4" t="str">
        <f t="shared" ca="1" si="113"/>
        <v/>
      </c>
      <c r="I534" s="31" t="str">
        <f t="shared" ca="1" si="114"/>
        <v/>
      </c>
      <c r="J534" s="32" t="str">
        <f t="shared" ca="1" si="120"/>
        <v/>
      </c>
      <c r="K534" s="95" t="str">
        <f t="shared" ca="1" si="115"/>
        <v/>
      </c>
      <c r="S534" s="172" t="str">
        <f t="shared" si="116"/>
        <v/>
      </c>
      <c r="U534" s="172" t="str">
        <f t="shared" si="117"/>
        <v/>
      </c>
    </row>
    <row r="535" spans="1:21">
      <c r="A535" s="173" t="str">
        <f t="shared" ca="1" si="108"/>
        <v/>
      </c>
      <c r="B535" s="1" t="str">
        <f t="shared" ca="1" si="109"/>
        <v/>
      </c>
      <c r="C535" s="31" t="str">
        <f t="shared" ca="1" si="110"/>
        <v/>
      </c>
      <c r="D535" s="32" t="str">
        <f t="shared" ca="1" si="118"/>
        <v/>
      </c>
      <c r="E535" s="4" t="str">
        <f t="shared" ca="1" si="111"/>
        <v/>
      </c>
      <c r="F535" s="31" t="str">
        <f t="shared" ca="1" si="112"/>
        <v/>
      </c>
      <c r="G535" s="32" t="str">
        <f t="shared" ca="1" si="119"/>
        <v/>
      </c>
      <c r="H535" s="4" t="str">
        <f t="shared" ca="1" si="113"/>
        <v/>
      </c>
      <c r="I535" s="31" t="str">
        <f t="shared" ca="1" si="114"/>
        <v/>
      </c>
      <c r="J535" s="32" t="str">
        <f t="shared" ca="1" si="120"/>
        <v/>
      </c>
      <c r="K535" s="95" t="str">
        <f t="shared" ca="1" si="115"/>
        <v/>
      </c>
      <c r="S535" s="172" t="str">
        <f t="shared" si="116"/>
        <v/>
      </c>
      <c r="U535" s="172" t="str">
        <f t="shared" si="117"/>
        <v/>
      </c>
    </row>
    <row r="536" spans="1:21">
      <c r="A536" s="173" t="str">
        <f t="shared" ca="1" si="108"/>
        <v/>
      </c>
      <c r="B536" s="1" t="str">
        <f t="shared" ca="1" si="109"/>
        <v/>
      </c>
      <c r="C536" s="31" t="str">
        <f t="shared" ca="1" si="110"/>
        <v/>
      </c>
      <c r="D536" s="32" t="str">
        <f t="shared" ca="1" si="118"/>
        <v/>
      </c>
      <c r="E536" s="4" t="str">
        <f t="shared" ca="1" si="111"/>
        <v/>
      </c>
      <c r="F536" s="31" t="str">
        <f t="shared" ca="1" si="112"/>
        <v/>
      </c>
      <c r="G536" s="32" t="str">
        <f t="shared" ca="1" si="119"/>
        <v/>
      </c>
      <c r="H536" s="4" t="str">
        <f t="shared" ca="1" si="113"/>
        <v/>
      </c>
      <c r="I536" s="31" t="str">
        <f t="shared" ca="1" si="114"/>
        <v/>
      </c>
      <c r="J536" s="32" t="str">
        <f t="shared" ca="1" si="120"/>
        <v/>
      </c>
      <c r="K536" s="95" t="str">
        <f t="shared" ca="1" si="115"/>
        <v/>
      </c>
      <c r="S536" s="172" t="str">
        <f t="shared" si="116"/>
        <v/>
      </c>
      <c r="U536" s="172" t="str">
        <f t="shared" si="117"/>
        <v/>
      </c>
    </row>
    <row r="537" spans="1:21">
      <c r="A537" s="173" t="str">
        <f t="shared" ca="1" si="108"/>
        <v/>
      </c>
      <c r="B537" s="1" t="str">
        <f t="shared" ca="1" si="109"/>
        <v/>
      </c>
      <c r="C537" s="31" t="str">
        <f t="shared" ca="1" si="110"/>
        <v/>
      </c>
      <c r="D537" s="32" t="str">
        <f t="shared" ca="1" si="118"/>
        <v/>
      </c>
      <c r="E537" s="4" t="str">
        <f t="shared" ca="1" si="111"/>
        <v/>
      </c>
      <c r="F537" s="31" t="str">
        <f t="shared" ca="1" si="112"/>
        <v/>
      </c>
      <c r="G537" s="32" t="str">
        <f t="shared" ca="1" si="119"/>
        <v/>
      </c>
      <c r="H537" s="4" t="str">
        <f t="shared" ca="1" si="113"/>
        <v/>
      </c>
      <c r="I537" s="31" t="str">
        <f t="shared" ca="1" si="114"/>
        <v/>
      </c>
      <c r="J537" s="32" t="str">
        <f t="shared" ca="1" si="120"/>
        <v/>
      </c>
      <c r="K537" s="95" t="str">
        <f t="shared" ca="1" si="115"/>
        <v/>
      </c>
      <c r="S537" s="172" t="str">
        <f t="shared" si="116"/>
        <v/>
      </c>
      <c r="U537" s="172" t="str">
        <f t="shared" si="117"/>
        <v/>
      </c>
    </row>
    <row r="538" spans="1:21">
      <c r="A538" s="173" t="str">
        <f t="shared" ca="1" si="108"/>
        <v/>
      </c>
      <c r="B538" s="1" t="str">
        <f t="shared" ca="1" si="109"/>
        <v/>
      </c>
      <c r="C538" s="31" t="str">
        <f t="shared" ca="1" si="110"/>
        <v/>
      </c>
      <c r="D538" s="32" t="str">
        <f t="shared" ca="1" si="118"/>
        <v/>
      </c>
      <c r="E538" s="4" t="str">
        <f t="shared" ca="1" si="111"/>
        <v/>
      </c>
      <c r="F538" s="31" t="str">
        <f t="shared" ca="1" si="112"/>
        <v/>
      </c>
      <c r="G538" s="32" t="str">
        <f t="shared" ca="1" si="119"/>
        <v/>
      </c>
      <c r="H538" s="4" t="str">
        <f t="shared" ca="1" si="113"/>
        <v/>
      </c>
      <c r="I538" s="31" t="str">
        <f t="shared" ca="1" si="114"/>
        <v/>
      </c>
      <c r="J538" s="32" t="str">
        <f t="shared" ca="1" si="120"/>
        <v/>
      </c>
      <c r="K538" s="95" t="str">
        <f t="shared" ca="1" si="115"/>
        <v/>
      </c>
      <c r="S538" s="172" t="str">
        <f t="shared" si="116"/>
        <v/>
      </c>
      <c r="U538" s="172" t="str">
        <f t="shared" si="117"/>
        <v/>
      </c>
    </row>
    <row r="539" spans="1:21">
      <c r="A539" s="173" t="str">
        <f t="shared" ca="1" si="108"/>
        <v/>
      </c>
      <c r="B539" s="1" t="str">
        <f t="shared" ca="1" si="109"/>
        <v/>
      </c>
      <c r="C539" s="31" t="str">
        <f t="shared" ca="1" si="110"/>
        <v/>
      </c>
      <c r="D539" s="32" t="str">
        <f t="shared" ca="1" si="118"/>
        <v/>
      </c>
      <c r="E539" s="4" t="str">
        <f t="shared" ca="1" si="111"/>
        <v/>
      </c>
      <c r="F539" s="31" t="str">
        <f t="shared" ca="1" si="112"/>
        <v/>
      </c>
      <c r="G539" s="32" t="str">
        <f t="shared" ca="1" si="119"/>
        <v/>
      </c>
      <c r="H539" s="4" t="str">
        <f t="shared" ca="1" si="113"/>
        <v/>
      </c>
      <c r="I539" s="31" t="str">
        <f t="shared" ca="1" si="114"/>
        <v/>
      </c>
      <c r="J539" s="32" t="str">
        <f t="shared" ca="1" si="120"/>
        <v/>
      </c>
      <c r="K539" s="95" t="str">
        <f t="shared" ca="1" si="115"/>
        <v/>
      </c>
      <c r="S539" s="172" t="str">
        <f t="shared" si="116"/>
        <v/>
      </c>
      <c r="U539" s="172" t="str">
        <f t="shared" si="117"/>
        <v/>
      </c>
    </row>
    <row r="540" spans="1:21">
      <c r="A540" s="173" t="str">
        <f t="shared" ca="1" si="108"/>
        <v/>
      </c>
      <c r="B540" s="1" t="str">
        <f t="shared" ca="1" si="109"/>
        <v/>
      </c>
      <c r="C540" s="31" t="str">
        <f t="shared" ca="1" si="110"/>
        <v/>
      </c>
      <c r="D540" s="32" t="str">
        <f t="shared" ca="1" si="118"/>
        <v/>
      </c>
      <c r="E540" s="4" t="str">
        <f t="shared" ca="1" si="111"/>
        <v/>
      </c>
      <c r="F540" s="31" t="str">
        <f t="shared" ca="1" si="112"/>
        <v/>
      </c>
      <c r="G540" s="32" t="str">
        <f t="shared" ca="1" si="119"/>
        <v/>
      </c>
      <c r="H540" s="4" t="str">
        <f t="shared" ca="1" si="113"/>
        <v/>
      </c>
      <c r="I540" s="31" t="str">
        <f t="shared" ca="1" si="114"/>
        <v/>
      </c>
      <c r="J540" s="32" t="str">
        <f t="shared" ca="1" si="120"/>
        <v/>
      </c>
      <c r="K540" s="95" t="str">
        <f t="shared" ca="1" si="115"/>
        <v/>
      </c>
      <c r="S540" s="172" t="str">
        <f t="shared" si="116"/>
        <v/>
      </c>
      <c r="U540" s="172" t="str">
        <f t="shared" si="117"/>
        <v/>
      </c>
    </row>
    <row r="541" spans="1:21">
      <c r="A541" s="173" t="str">
        <f t="shared" ca="1" si="108"/>
        <v/>
      </c>
      <c r="B541" s="1" t="str">
        <f t="shared" ca="1" si="109"/>
        <v/>
      </c>
      <c r="C541" s="31" t="str">
        <f t="shared" ca="1" si="110"/>
        <v/>
      </c>
      <c r="D541" s="32" t="str">
        <f t="shared" ca="1" si="118"/>
        <v/>
      </c>
      <c r="E541" s="4" t="str">
        <f t="shared" ca="1" si="111"/>
        <v/>
      </c>
      <c r="F541" s="31" t="str">
        <f t="shared" ca="1" si="112"/>
        <v/>
      </c>
      <c r="G541" s="32" t="str">
        <f t="shared" ca="1" si="119"/>
        <v/>
      </c>
      <c r="H541" s="4" t="str">
        <f t="shared" ca="1" si="113"/>
        <v/>
      </c>
      <c r="I541" s="31" t="str">
        <f t="shared" ca="1" si="114"/>
        <v/>
      </c>
      <c r="J541" s="32" t="str">
        <f t="shared" ca="1" si="120"/>
        <v/>
      </c>
      <c r="K541" s="95" t="str">
        <f t="shared" ca="1" si="115"/>
        <v/>
      </c>
      <c r="S541" s="172" t="str">
        <f t="shared" si="116"/>
        <v/>
      </c>
      <c r="U541" s="172" t="str">
        <f t="shared" si="117"/>
        <v/>
      </c>
    </row>
    <row r="542" spans="1:21">
      <c r="A542" s="173" t="str">
        <f t="shared" ca="1" si="108"/>
        <v/>
      </c>
      <c r="B542" s="1" t="str">
        <f t="shared" ca="1" si="109"/>
        <v/>
      </c>
      <c r="C542" s="31" t="str">
        <f t="shared" ca="1" si="110"/>
        <v/>
      </c>
      <c r="D542" s="32" t="str">
        <f t="shared" ca="1" si="118"/>
        <v/>
      </c>
      <c r="E542" s="4" t="str">
        <f t="shared" ca="1" si="111"/>
        <v/>
      </c>
      <c r="F542" s="31" t="str">
        <f t="shared" ca="1" si="112"/>
        <v/>
      </c>
      <c r="G542" s="32" t="str">
        <f t="shared" ca="1" si="119"/>
        <v/>
      </c>
      <c r="H542" s="4" t="str">
        <f t="shared" ca="1" si="113"/>
        <v/>
      </c>
      <c r="I542" s="31" t="str">
        <f t="shared" ca="1" si="114"/>
        <v/>
      </c>
      <c r="J542" s="32" t="str">
        <f t="shared" ca="1" si="120"/>
        <v/>
      </c>
      <c r="K542" s="95" t="str">
        <f t="shared" ca="1" si="115"/>
        <v/>
      </c>
      <c r="S542" s="172" t="str">
        <f t="shared" si="116"/>
        <v/>
      </c>
      <c r="U542" s="172" t="str">
        <f t="shared" si="117"/>
        <v/>
      </c>
    </row>
    <row r="543" spans="1:21">
      <c r="A543" s="173" t="str">
        <f t="shared" ca="1" si="108"/>
        <v/>
      </c>
      <c r="B543" s="1" t="str">
        <f t="shared" ca="1" si="109"/>
        <v/>
      </c>
      <c r="C543" s="31" t="str">
        <f t="shared" ca="1" si="110"/>
        <v/>
      </c>
      <c r="D543" s="32" t="str">
        <f t="shared" ca="1" si="118"/>
        <v/>
      </c>
      <c r="E543" s="4" t="str">
        <f t="shared" ca="1" si="111"/>
        <v/>
      </c>
      <c r="F543" s="31" t="str">
        <f t="shared" ca="1" si="112"/>
        <v/>
      </c>
      <c r="G543" s="32" t="str">
        <f t="shared" ca="1" si="119"/>
        <v/>
      </c>
      <c r="H543" s="4" t="str">
        <f t="shared" ca="1" si="113"/>
        <v/>
      </c>
      <c r="I543" s="31" t="str">
        <f t="shared" ca="1" si="114"/>
        <v/>
      </c>
      <c r="J543" s="32" t="str">
        <f t="shared" ca="1" si="120"/>
        <v/>
      </c>
      <c r="K543" s="95" t="str">
        <f t="shared" ca="1" si="115"/>
        <v/>
      </c>
      <c r="S543" s="172" t="str">
        <f t="shared" si="116"/>
        <v/>
      </c>
      <c r="U543" s="172" t="str">
        <f t="shared" si="117"/>
        <v/>
      </c>
    </row>
    <row r="544" spans="1:21">
      <c r="A544" s="173" t="str">
        <f t="shared" ca="1" si="108"/>
        <v/>
      </c>
      <c r="B544" s="1" t="str">
        <f t="shared" ca="1" si="109"/>
        <v/>
      </c>
      <c r="C544" s="31" t="str">
        <f t="shared" ca="1" si="110"/>
        <v/>
      </c>
      <c r="D544" s="32" t="str">
        <f t="shared" ca="1" si="118"/>
        <v/>
      </c>
      <c r="E544" s="4" t="str">
        <f t="shared" ca="1" si="111"/>
        <v/>
      </c>
      <c r="F544" s="31" t="str">
        <f t="shared" ca="1" si="112"/>
        <v/>
      </c>
      <c r="G544" s="32" t="str">
        <f t="shared" ca="1" si="119"/>
        <v/>
      </c>
      <c r="H544" s="4" t="str">
        <f t="shared" ca="1" si="113"/>
        <v/>
      </c>
      <c r="I544" s="31" t="str">
        <f t="shared" ca="1" si="114"/>
        <v/>
      </c>
      <c r="J544" s="32" t="str">
        <f t="shared" ca="1" si="120"/>
        <v/>
      </c>
      <c r="K544" s="95" t="str">
        <f t="shared" ca="1" si="115"/>
        <v/>
      </c>
      <c r="S544" s="172" t="str">
        <f t="shared" si="116"/>
        <v/>
      </c>
      <c r="U544" s="172" t="str">
        <f t="shared" si="117"/>
        <v/>
      </c>
    </row>
    <row r="545" spans="1:21">
      <c r="A545" s="173" t="str">
        <f t="shared" ca="1" si="108"/>
        <v/>
      </c>
      <c r="B545" s="1" t="str">
        <f t="shared" ca="1" si="109"/>
        <v/>
      </c>
      <c r="C545" s="31" t="str">
        <f t="shared" ca="1" si="110"/>
        <v/>
      </c>
      <c r="D545" s="32" t="str">
        <f t="shared" ca="1" si="118"/>
        <v/>
      </c>
      <c r="E545" s="4" t="str">
        <f t="shared" ca="1" si="111"/>
        <v/>
      </c>
      <c r="F545" s="31" t="str">
        <f t="shared" ca="1" si="112"/>
        <v/>
      </c>
      <c r="G545" s="32" t="str">
        <f t="shared" ca="1" si="119"/>
        <v/>
      </c>
      <c r="H545" s="4" t="str">
        <f t="shared" ca="1" si="113"/>
        <v/>
      </c>
      <c r="I545" s="31" t="str">
        <f t="shared" ca="1" si="114"/>
        <v/>
      </c>
      <c r="J545" s="32" t="str">
        <f t="shared" ca="1" si="120"/>
        <v/>
      </c>
      <c r="K545" s="95" t="str">
        <f t="shared" ca="1" si="115"/>
        <v/>
      </c>
      <c r="S545" s="172" t="str">
        <f t="shared" si="116"/>
        <v/>
      </c>
      <c r="U545" s="172" t="str">
        <f t="shared" si="117"/>
        <v/>
      </c>
    </row>
    <row r="546" spans="1:21">
      <c r="A546" s="173" t="str">
        <f t="shared" ca="1" si="108"/>
        <v/>
      </c>
      <c r="B546" s="1" t="str">
        <f t="shared" ca="1" si="109"/>
        <v/>
      </c>
      <c r="C546" s="31" t="str">
        <f t="shared" ca="1" si="110"/>
        <v/>
      </c>
      <c r="D546" s="32" t="str">
        <f t="shared" ca="1" si="118"/>
        <v/>
      </c>
      <c r="E546" s="4" t="str">
        <f t="shared" ca="1" si="111"/>
        <v/>
      </c>
      <c r="F546" s="31" t="str">
        <f t="shared" ca="1" si="112"/>
        <v/>
      </c>
      <c r="G546" s="32" t="str">
        <f t="shared" ca="1" si="119"/>
        <v/>
      </c>
      <c r="H546" s="4" t="str">
        <f t="shared" ca="1" si="113"/>
        <v/>
      </c>
      <c r="I546" s="31" t="str">
        <f t="shared" ca="1" si="114"/>
        <v/>
      </c>
      <c r="J546" s="32" t="str">
        <f t="shared" ca="1" si="120"/>
        <v/>
      </c>
      <c r="K546" s="95" t="str">
        <f t="shared" ca="1" si="115"/>
        <v/>
      </c>
      <c r="S546" s="172" t="str">
        <f t="shared" si="116"/>
        <v/>
      </c>
      <c r="U546" s="172" t="str">
        <f t="shared" si="117"/>
        <v/>
      </c>
    </row>
    <row r="547" spans="1:21">
      <c r="A547" s="173" t="str">
        <f t="shared" ca="1" si="108"/>
        <v/>
      </c>
      <c r="B547" s="1" t="str">
        <f t="shared" ca="1" si="109"/>
        <v/>
      </c>
      <c r="C547" s="31" t="str">
        <f t="shared" ca="1" si="110"/>
        <v/>
      </c>
      <c r="D547" s="32" t="str">
        <f t="shared" ca="1" si="118"/>
        <v/>
      </c>
      <c r="E547" s="4" t="str">
        <f t="shared" ca="1" si="111"/>
        <v/>
      </c>
      <c r="F547" s="31" t="str">
        <f t="shared" ca="1" si="112"/>
        <v/>
      </c>
      <c r="G547" s="32" t="str">
        <f t="shared" ca="1" si="119"/>
        <v/>
      </c>
      <c r="H547" s="4" t="str">
        <f t="shared" ca="1" si="113"/>
        <v/>
      </c>
      <c r="I547" s="31" t="str">
        <f t="shared" ca="1" si="114"/>
        <v/>
      </c>
      <c r="J547" s="32" t="str">
        <f t="shared" ca="1" si="120"/>
        <v/>
      </c>
      <c r="K547" s="95" t="str">
        <f t="shared" ca="1" si="115"/>
        <v/>
      </c>
      <c r="S547" s="172" t="str">
        <f t="shared" si="116"/>
        <v/>
      </c>
      <c r="U547" s="172" t="str">
        <f t="shared" si="117"/>
        <v/>
      </c>
    </row>
    <row r="548" spans="1:21">
      <c r="A548" s="173" t="str">
        <f t="shared" ca="1" si="108"/>
        <v/>
      </c>
      <c r="B548" s="1" t="str">
        <f t="shared" ca="1" si="109"/>
        <v/>
      </c>
      <c r="C548" s="31" t="str">
        <f t="shared" ca="1" si="110"/>
        <v/>
      </c>
      <c r="D548" s="32" t="str">
        <f t="shared" ca="1" si="118"/>
        <v/>
      </c>
      <c r="E548" s="4" t="str">
        <f t="shared" ca="1" si="111"/>
        <v/>
      </c>
      <c r="F548" s="31" t="str">
        <f t="shared" ca="1" si="112"/>
        <v/>
      </c>
      <c r="G548" s="32" t="str">
        <f t="shared" ca="1" si="119"/>
        <v/>
      </c>
      <c r="H548" s="4" t="str">
        <f t="shared" ca="1" si="113"/>
        <v/>
      </c>
      <c r="I548" s="31" t="str">
        <f t="shared" ca="1" si="114"/>
        <v/>
      </c>
      <c r="J548" s="32" t="str">
        <f t="shared" ca="1" si="120"/>
        <v/>
      </c>
      <c r="K548" s="95" t="str">
        <f t="shared" ca="1" si="115"/>
        <v/>
      </c>
      <c r="S548" s="172" t="str">
        <f t="shared" si="116"/>
        <v/>
      </c>
      <c r="U548" s="172" t="str">
        <f t="shared" si="117"/>
        <v/>
      </c>
    </row>
    <row r="549" spans="1:21">
      <c r="A549" s="173" t="str">
        <f t="shared" ca="1" si="108"/>
        <v/>
      </c>
      <c r="B549" s="1" t="str">
        <f t="shared" ca="1" si="109"/>
        <v/>
      </c>
      <c r="C549" s="31" t="str">
        <f t="shared" ca="1" si="110"/>
        <v/>
      </c>
      <c r="D549" s="32" t="str">
        <f t="shared" ca="1" si="118"/>
        <v/>
      </c>
      <c r="E549" s="4" t="str">
        <f t="shared" ca="1" si="111"/>
        <v/>
      </c>
      <c r="F549" s="31" t="str">
        <f t="shared" ca="1" si="112"/>
        <v/>
      </c>
      <c r="G549" s="32" t="str">
        <f t="shared" ca="1" si="119"/>
        <v/>
      </c>
      <c r="H549" s="4" t="str">
        <f t="shared" ca="1" si="113"/>
        <v/>
      </c>
      <c r="I549" s="31" t="str">
        <f t="shared" ca="1" si="114"/>
        <v/>
      </c>
      <c r="J549" s="32" t="str">
        <f t="shared" ca="1" si="120"/>
        <v/>
      </c>
      <c r="K549" s="95" t="str">
        <f t="shared" ca="1" si="115"/>
        <v/>
      </c>
      <c r="S549" s="172" t="str">
        <f t="shared" si="116"/>
        <v/>
      </c>
      <c r="U549" s="172" t="str">
        <f t="shared" si="117"/>
        <v/>
      </c>
    </row>
    <row r="550" spans="1:21">
      <c r="A550" s="173" t="str">
        <f t="shared" ca="1" si="108"/>
        <v/>
      </c>
      <c r="B550" s="1" t="str">
        <f t="shared" ca="1" si="109"/>
        <v/>
      </c>
      <c r="C550" s="31" t="str">
        <f t="shared" ca="1" si="110"/>
        <v/>
      </c>
      <c r="D550" s="32" t="str">
        <f t="shared" ca="1" si="118"/>
        <v/>
      </c>
      <c r="E550" s="4" t="str">
        <f t="shared" ca="1" si="111"/>
        <v/>
      </c>
      <c r="F550" s="31" t="str">
        <f t="shared" ca="1" si="112"/>
        <v/>
      </c>
      <c r="G550" s="32" t="str">
        <f t="shared" ca="1" si="119"/>
        <v/>
      </c>
      <c r="H550" s="4" t="str">
        <f t="shared" ca="1" si="113"/>
        <v/>
      </c>
      <c r="I550" s="31" t="str">
        <f t="shared" ca="1" si="114"/>
        <v/>
      </c>
      <c r="J550" s="32" t="str">
        <f t="shared" ca="1" si="120"/>
        <v/>
      </c>
      <c r="K550" s="95" t="str">
        <f t="shared" ca="1" si="115"/>
        <v/>
      </c>
      <c r="S550" s="172" t="str">
        <f t="shared" si="116"/>
        <v/>
      </c>
      <c r="U550" s="172" t="str">
        <f t="shared" si="117"/>
        <v/>
      </c>
    </row>
    <row r="551" spans="1:21">
      <c r="A551" s="173" t="str">
        <f t="shared" ca="1" si="108"/>
        <v/>
      </c>
      <c r="B551" s="1" t="str">
        <f t="shared" ca="1" si="109"/>
        <v/>
      </c>
      <c r="C551" s="31" t="str">
        <f t="shared" ca="1" si="110"/>
        <v/>
      </c>
      <c r="D551" s="32" t="str">
        <f t="shared" ca="1" si="118"/>
        <v/>
      </c>
      <c r="E551" s="4" t="str">
        <f t="shared" ca="1" si="111"/>
        <v/>
      </c>
      <c r="F551" s="31" t="str">
        <f t="shared" ca="1" si="112"/>
        <v/>
      </c>
      <c r="G551" s="32" t="str">
        <f t="shared" ca="1" si="119"/>
        <v/>
      </c>
      <c r="H551" s="4" t="str">
        <f t="shared" ca="1" si="113"/>
        <v/>
      </c>
      <c r="I551" s="31" t="str">
        <f t="shared" ca="1" si="114"/>
        <v/>
      </c>
      <c r="J551" s="32" t="str">
        <f t="shared" ca="1" si="120"/>
        <v/>
      </c>
      <c r="K551" s="95" t="str">
        <f t="shared" ca="1" si="115"/>
        <v/>
      </c>
      <c r="S551" s="172" t="str">
        <f t="shared" si="116"/>
        <v/>
      </c>
      <c r="U551" s="172" t="str">
        <f t="shared" si="117"/>
        <v/>
      </c>
    </row>
    <row r="552" spans="1:21">
      <c r="A552" s="173" t="str">
        <f t="shared" ca="1" si="108"/>
        <v/>
      </c>
      <c r="B552" s="1" t="str">
        <f t="shared" ca="1" si="109"/>
        <v/>
      </c>
      <c r="C552" s="31" t="str">
        <f t="shared" ca="1" si="110"/>
        <v/>
      </c>
      <c r="D552" s="32" t="str">
        <f t="shared" ca="1" si="118"/>
        <v/>
      </c>
      <c r="E552" s="4" t="str">
        <f t="shared" ca="1" si="111"/>
        <v/>
      </c>
      <c r="F552" s="31" t="str">
        <f t="shared" ca="1" si="112"/>
        <v/>
      </c>
      <c r="G552" s="32" t="str">
        <f t="shared" ca="1" si="119"/>
        <v/>
      </c>
      <c r="H552" s="4" t="str">
        <f t="shared" ca="1" si="113"/>
        <v/>
      </c>
      <c r="I552" s="31" t="str">
        <f t="shared" ca="1" si="114"/>
        <v/>
      </c>
      <c r="J552" s="32" t="str">
        <f t="shared" ca="1" si="120"/>
        <v/>
      </c>
      <c r="K552" s="95" t="str">
        <f t="shared" ca="1" si="115"/>
        <v/>
      </c>
      <c r="S552" s="172" t="str">
        <f t="shared" si="116"/>
        <v/>
      </c>
      <c r="U552" s="172" t="str">
        <f t="shared" si="117"/>
        <v/>
      </c>
    </row>
    <row r="553" spans="1:21">
      <c r="A553" s="173" t="str">
        <f t="shared" ca="1" si="108"/>
        <v/>
      </c>
      <c r="B553" s="1" t="str">
        <f t="shared" ca="1" si="109"/>
        <v/>
      </c>
      <c r="C553" s="31" t="str">
        <f t="shared" ca="1" si="110"/>
        <v/>
      </c>
      <c r="D553" s="32" t="str">
        <f t="shared" ca="1" si="118"/>
        <v/>
      </c>
      <c r="E553" s="4" t="str">
        <f t="shared" ca="1" si="111"/>
        <v/>
      </c>
      <c r="F553" s="31" t="str">
        <f t="shared" ca="1" si="112"/>
        <v/>
      </c>
      <c r="G553" s="32" t="str">
        <f t="shared" ca="1" si="119"/>
        <v/>
      </c>
      <c r="H553" s="4" t="str">
        <f t="shared" ca="1" si="113"/>
        <v/>
      </c>
      <c r="I553" s="31" t="str">
        <f t="shared" ca="1" si="114"/>
        <v/>
      </c>
      <c r="J553" s="32" t="str">
        <f t="shared" ca="1" si="120"/>
        <v/>
      </c>
      <c r="K553" s="95" t="str">
        <f t="shared" ca="1" si="115"/>
        <v/>
      </c>
      <c r="S553" s="172" t="str">
        <f t="shared" si="116"/>
        <v/>
      </c>
      <c r="U553" s="172" t="str">
        <f t="shared" si="117"/>
        <v/>
      </c>
    </row>
    <row r="554" spans="1:21">
      <c r="A554" s="173" t="str">
        <f t="shared" ca="1" si="108"/>
        <v/>
      </c>
      <c r="B554" s="1" t="str">
        <f t="shared" ca="1" si="109"/>
        <v/>
      </c>
      <c r="C554" s="31" t="str">
        <f t="shared" ca="1" si="110"/>
        <v/>
      </c>
      <c r="D554" s="32" t="str">
        <f t="shared" ca="1" si="118"/>
        <v/>
      </c>
      <c r="E554" s="4" t="str">
        <f t="shared" ca="1" si="111"/>
        <v/>
      </c>
      <c r="F554" s="31" t="str">
        <f t="shared" ca="1" si="112"/>
        <v/>
      </c>
      <c r="G554" s="32" t="str">
        <f t="shared" ca="1" si="119"/>
        <v/>
      </c>
      <c r="H554" s="4" t="str">
        <f t="shared" ca="1" si="113"/>
        <v/>
      </c>
      <c r="I554" s="31" t="str">
        <f t="shared" ca="1" si="114"/>
        <v/>
      </c>
      <c r="J554" s="32" t="str">
        <f t="shared" ca="1" si="120"/>
        <v/>
      </c>
      <c r="K554" s="95" t="str">
        <f t="shared" ca="1" si="115"/>
        <v/>
      </c>
      <c r="S554" s="172" t="str">
        <f t="shared" si="116"/>
        <v/>
      </c>
      <c r="U554" s="172" t="str">
        <f t="shared" si="117"/>
        <v/>
      </c>
    </row>
    <row r="555" spans="1:21">
      <c r="A555" s="173" t="str">
        <f t="shared" ref="A555:A618" ca="1" si="121">IF(AND(ISBLANK(V544), A554 = $V$1),NOW(),IF(ISBLANK(V544),"",V544))</f>
        <v/>
      </c>
      <c r="B555" s="1" t="str">
        <f t="shared" ref="B555:B618" ca="1" si="122">IF(COUNTIF(O:O,A555)=1,VLOOKUP(A555,M:N,2), IF(COUNTIF(O:O,A555)=0,$B$10,""))</f>
        <v/>
      </c>
      <c r="C555" s="31" t="str">
        <f t="shared" ref="C555:C618" ca="1" si="123">IF(ISERROR(B555-2),"", -1*(B555-$B$14)*10^-4*$B$8*$B$5)</f>
        <v/>
      </c>
      <c r="D555" s="32" t="str">
        <f t="shared" ca="1" si="118"/>
        <v/>
      </c>
      <c r="E555" s="4" t="str">
        <f t="shared" ref="E555:E618" ca="1" si="124">IF(COUNTIF(O:O,A555)=1,VLOOKUP(A555,O:P,2), IF(COUNTIF(O:O,A555)=0,$C$10,""))</f>
        <v/>
      </c>
      <c r="F555" s="31" t="str">
        <f t="shared" ref="F555:F618" ca="1" si="125">IF(ISERROR(B555-2),"", -1*(E555-$E$14)*10^-4*$C$8*$C$5)</f>
        <v/>
      </c>
      <c r="G555" s="32" t="str">
        <f t="shared" ca="1" si="119"/>
        <v/>
      </c>
      <c r="H555" s="4" t="str">
        <f t="shared" ref="H555:H618" ca="1" si="126">IF(COUNTIF(O:O,A555)=1,VLOOKUP(A555,Q:R,2), IF(COUNTIF(O:O,A555)=0,$D$10,""))</f>
        <v/>
      </c>
      <c r="I555" s="31" t="str">
        <f t="shared" ref="I555:I618" ca="1" si="127">IF(ISERROR(B555-2),"", -1*(H555-$H$14)*10^-4*$D$8*$D$5)</f>
        <v/>
      </c>
      <c r="J555" s="32" t="str">
        <f t="shared" ca="1" si="120"/>
        <v/>
      </c>
      <c r="K555" s="95" t="str">
        <f t="shared" ref="K555:K618" ca="1" si="128">IF(ISERROR(B555-2),"",C555+D555+F555+G555-I555-J555)</f>
        <v/>
      </c>
      <c r="S555" s="172" t="str">
        <f t="shared" si="116"/>
        <v/>
      </c>
      <c r="U555" s="172" t="str">
        <f t="shared" si="117"/>
        <v/>
      </c>
    </row>
    <row r="556" spans="1:21">
      <c r="A556" s="173" t="str">
        <f t="shared" ca="1" si="121"/>
        <v/>
      </c>
      <c r="B556" s="1" t="str">
        <f t="shared" ca="1" si="122"/>
        <v/>
      </c>
      <c r="C556" s="31" t="str">
        <f t="shared" ca="1" si="123"/>
        <v/>
      </c>
      <c r="D556" s="32" t="str">
        <f t="shared" ca="1" si="118"/>
        <v/>
      </c>
      <c r="E556" s="4" t="str">
        <f t="shared" ca="1" si="124"/>
        <v/>
      </c>
      <c r="F556" s="31" t="str">
        <f t="shared" ca="1" si="125"/>
        <v/>
      </c>
      <c r="G556" s="32" t="str">
        <f t="shared" ca="1" si="119"/>
        <v/>
      </c>
      <c r="H556" s="4" t="str">
        <f t="shared" ca="1" si="126"/>
        <v/>
      </c>
      <c r="I556" s="31" t="str">
        <f t="shared" ca="1" si="127"/>
        <v/>
      </c>
      <c r="J556" s="32" t="str">
        <f t="shared" ca="1" si="120"/>
        <v/>
      </c>
      <c r="K556" s="95" t="str">
        <f t="shared" ca="1" si="128"/>
        <v/>
      </c>
      <c r="S556" s="172" t="str">
        <f t="shared" si="116"/>
        <v/>
      </c>
      <c r="U556" s="172" t="str">
        <f t="shared" si="117"/>
        <v/>
      </c>
    </row>
    <row r="557" spans="1:21">
      <c r="A557" s="173" t="str">
        <f t="shared" ca="1" si="121"/>
        <v/>
      </c>
      <c r="B557" s="1" t="str">
        <f t="shared" ca="1" si="122"/>
        <v/>
      </c>
      <c r="C557" s="31" t="str">
        <f t="shared" ca="1" si="123"/>
        <v/>
      </c>
      <c r="D557" s="32" t="str">
        <f t="shared" ca="1" si="118"/>
        <v/>
      </c>
      <c r="E557" s="4" t="str">
        <f t="shared" ca="1" si="124"/>
        <v/>
      </c>
      <c r="F557" s="31" t="str">
        <f t="shared" ca="1" si="125"/>
        <v/>
      </c>
      <c r="G557" s="32" t="str">
        <f t="shared" ca="1" si="119"/>
        <v/>
      </c>
      <c r="H557" s="4" t="str">
        <f t="shared" ca="1" si="126"/>
        <v/>
      </c>
      <c r="I557" s="31" t="str">
        <f t="shared" ca="1" si="127"/>
        <v/>
      </c>
      <c r="J557" s="32" t="str">
        <f t="shared" ca="1" si="120"/>
        <v/>
      </c>
      <c r="K557" s="95" t="str">
        <f t="shared" ca="1" si="128"/>
        <v/>
      </c>
      <c r="S557" s="172" t="str">
        <f t="shared" si="116"/>
        <v/>
      </c>
      <c r="U557" s="172" t="str">
        <f t="shared" si="117"/>
        <v/>
      </c>
    </row>
    <row r="558" spans="1:21">
      <c r="A558" s="173" t="str">
        <f t="shared" ca="1" si="121"/>
        <v/>
      </c>
      <c r="B558" s="1" t="str">
        <f t="shared" ca="1" si="122"/>
        <v/>
      </c>
      <c r="C558" s="31" t="str">
        <f t="shared" ca="1" si="123"/>
        <v/>
      </c>
      <c r="D558" s="32" t="str">
        <f t="shared" ca="1" si="118"/>
        <v/>
      </c>
      <c r="E558" s="4" t="str">
        <f t="shared" ca="1" si="124"/>
        <v/>
      </c>
      <c r="F558" s="31" t="str">
        <f t="shared" ca="1" si="125"/>
        <v/>
      </c>
      <c r="G558" s="32" t="str">
        <f t="shared" ca="1" si="119"/>
        <v/>
      </c>
      <c r="H558" s="4" t="str">
        <f t="shared" ca="1" si="126"/>
        <v/>
      </c>
      <c r="I558" s="31" t="str">
        <f t="shared" ca="1" si="127"/>
        <v/>
      </c>
      <c r="J558" s="32" t="str">
        <f t="shared" ca="1" si="120"/>
        <v/>
      </c>
      <c r="K558" s="95" t="str">
        <f t="shared" ca="1" si="128"/>
        <v/>
      </c>
      <c r="S558" s="172" t="str">
        <f t="shared" si="116"/>
        <v/>
      </c>
      <c r="U558" s="172" t="str">
        <f t="shared" si="117"/>
        <v/>
      </c>
    </row>
    <row r="559" spans="1:21">
      <c r="A559" s="173" t="str">
        <f t="shared" ca="1" si="121"/>
        <v/>
      </c>
      <c r="B559" s="1" t="str">
        <f t="shared" ca="1" si="122"/>
        <v/>
      </c>
      <c r="C559" s="31" t="str">
        <f t="shared" ca="1" si="123"/>
        <v/>
      </c>
      <c r="D559" s="32" t="str">
        <f t="shared" ca="1" si="118"/>
        <v/>
      </c>
      <c r="E559" s="4" t="str">
        <f t="shared" ca="1" si="124"/>
        <v/>
      </c>
      <c r="F559" s="31" t="str">
        <f t="shared" ca="1" si="125"/>
        <v/>
      </c>
      <c r="G559" s="32" t="str">
        <f t="shared" ca="1" si="119"/>
        <v/>
      </c>
      <c r="H559" s="4" t="str">
        <f t="shared" ca="1" si="126"/>
        <v/>
      </c>
      <c r="I559" s="31" t="str">
        <f t="shared" ca="1" si="127"/>
        <v/>
      </c>
      <c r="J559" s="32" t="str">
        <f t="shared" ca="1" si="120"/>
        <v/>
      </c>
      <c r="K559" s="95" t="str">
        <f t="shared" ca="1" si="128"/>
        <v/>
      </c>
      <c r="S559" s="172" t="str">
        <f t="shared" si="116"/>
        <v/>
      </c>
      <c r="U559" s="172" t="str">
        <f t="shared" si="117"/>
        <v/>
      </c>
    </row>
    <row r="560" spans="1:21">
      <c r="A560" s="173" t="str">
        <f t="shared" ca="1" si="121"/>
        <v/>
      </c>
      <c r="B560" s="1" t="str">
        <f t="shared" ca="1" si="122"/>
        <v/>
      </c>
      <c r="C560" s="31" t="str">
        <f t="shared" ca="1" si="123"/>
        <v/>
      </c>
      <c r="D560" s="32" t="str">
        <f t="shared" ca="1" si="118"/>
        <v/>
      </c>
      <c r="E560" s="4" t="str">
        <f t="shared" ca="1" si="124"/>
        <v/>
      </c>
      <c r="F560" s="31" t="str">
        <f t="shared" ca="1" si="125"/>
        <v/>
      </c>
      <c r="G560" s="32" t="str">
        <f t="shared" ca="1" si="119"/>
        <v/>
      </c>
      <c r="H560" s="4" t="str">
        <f t="shared" ca="1" si="126"/>
        <v/>
      </c>
      <c r="I560" s="31" t="str">
        <f t="shared" ca="1" si="127"/>
        <v/>
      </c>
      <c r="J560" s="32" t="str">
        <f t="shared" ca="1" si="120"/>
        <v/>
      </c>
      <c r="K560" s="95" t="str">
        <f t="shared" ca="1" si="128"/>
        <v/>
      </c>
      <c r="S560" s="172" t="str">
        <f t="shared" si="116"/>
        <v/>
      </c>
      <c r="U560" s="172" t="str">
        <f t="shared" si="117"/>
        <v/>
      </c>
    </row>
    <row r="561" spans="1:21">
      <c r="A561" s="173" t="str">
        <f t="shared" ca="1" si="121"/>
        <v/>
      </c>
      <c r="B561" s="1" t="str">
        <f t="shared" ca="1" si="122"/>
        <v/>
      </c>
      <c r="C561" s="31" t="str">
        <f t="shared" ca="1" si="123"/>
        <v/>
      </c>
      <c r="D561" s="32" t="str">
        <f t="shared" ca="1" si="118"/>
        <v/>
      </c>
      <c r="E561" s="4" t="str">
        <f t="shared" ca="1" si="124"/>
        <v/>
      </c>
      <c r="F561" s="31" t="str">
        <f t="shared" ca="1" si="125"/>
        <v/>
      </c>
      <c r="G561" s="32" t="str">
        <f t="shared" ca="1" si="119"/>
        <v/>
      </c>
      <c r="H561" s="4" t="str">
        <f t="shared" ca="1" si="126"/>
        <v/>
      </c>
      <c r="I561" s="31" t="str">
        <f t="shared" ca="1" si="127"/>
        <v/>
      </c>
      <c r="J561" s="32" t="str">
        <f t="shared" ca="1" si="120"/>
        <v/>
      </c>
      <c r="K561" s="95" t="str">
        <f t="shared" ca="1" si="128"/>
        <v/>
      </c>
      <c r="S561" s="172" t="str">
        <f t="shared" si="116"/>
        <v/>
      </c>
      <c r="U561" s="172" t="str">
        <f t="shared" si="117"/>
        <v/>
      </c>
    </row>
    <row r="562" spans="1:21">
      <c r="A562" s="173" t="str">
        <f t="shared" ca="1" si="121"/>
        <v/>
      </c>
      <c r="B562" s="1" t="str">
        <f t="shared" ca="1" si="122"/>
        <v/>
      </c>
      <c r="C562" s="31" t="str">
        <f t="shared" ca="1" si="123"/>
        <v/>
      </c>
      <c r="D562" s="32" t="str">
        <f t="shared" ca="1" si="118"/>
        <v/>
      </c>
      <c r="E562" s="4" t="str">
        <f t="shared" ca="1" si="124"/>
        <v/>
      </c>
      <c r="F562" s="31" t="str">
        <f t="shared" ca="1" si="125"/>
        <v/>
      </c>
      <c r="G562" s="32" t="str">
        <f t="shared" ca="1" si="119"/>
        <v/>
      </c>
      <c r="H562" s="4" t="str">
        <f t="shared" ca="1" si="126"/>
        <v/>
      </c>
      <c r="I562" s="31" t="str">
        <f t="shared" ca="1" si="127"/>
        <v/>
      </c>
      <c r="J562" s="32" t="str">
        <f t="shared" ca="1" si="120"/>
        <v/>
      </c>
      <c r="K562" s="95" t="str">
        <f t="shared" ca="1" si="128"/>
        <v/>
      </c>
      <c r="S562" s="172" t="str">
        <f t="shared" si="116"/>
        <v/>
      </c>
      <c r="U562" s="172" t="str">
        <f t="shared" si="117"/>
        <v/>
      </c>
    </row>
    <row r="563" spans="1:21">
      <c r="A563" s="173" t="str">
        <f t="shared" ca="1" si="121"/>
        <v/>
      </c>
      <c r="B563" s="1" t="str">
        <f t="shared" ca="1" si="122"/>
        <v/>
      </c>
      <c r="C563" s="31" t="str">
        <f t="shared" ca="1" si="123"/>
        <v/>
      </c>
      <c r="D563" s="32" t="str">
        <f t="shared" ca="1" si="118"/>
        <v/>
      </c>
      <c r="E563" s="4" t="str">
        <f t="shared" ca="1" si="124"/>
        <v/>
      </c>
      <c r="F563" s="31" t="str">
        <f t="shared" ca="1" si="125"/>
        <v/>
      </c>
      <c r="G563" s="32" t="str">
        <f t="shared" ca="1" si="119"/>
        <v/>
      </c>
      <c r="H563" s="4" t="str">
        <f t="shared" ca="1" si="126"/>
        <v/>
      </c>
      <c r="I563" s="31" t="str">
        <f t="shared" ca="1" si="127"/>
        <v/>
      </c>
      <c r="J563" s="32" t="str">
        <f t="shared" ca="1" si="120"/>
        <v/>
      </c>
      <c r="K563" s="95" t="str">
        <f t="shared" ca="1" si="128"/>
        <v/>
      </c>
      <c r="S563" s="172" t="str">
        <f t="shared" si="116"/>
        <v/>
      </c>
      <c r="U563" s="172" t="str">
        <f t="shared" si="117"/>
        <v/>
      </c>
    </row>
    <row r="564" spans="1:21">
      <c r="A564" s="173" t="str">
        <f t="shared" ca="1" si="121"/>
        <v/>
      </c>
      <c r="B564" s="1" t="str">
        <f t="shared" ca="1" si="122"/>
        <v/>
      </c>
      <c r="C564" s="31" t="str">
        <f t="shared" ca="1" si="123"/>
        <v/>
      </c>
      <c r="D564" s="32" t="str">
        <f t="shared" ca="1" si="118"/>
        <v/>
      </c>
      <c r="E564" s="4" t="str">
        <f t="shared" ca="1" si="124"/>
        <v/>
      </c>
      <c r="F564" s="31" t="str">
        <f t="shared" ca="1" si="125"/>
        <v/>
      </c>
      <c r="G564" s="32" t="str">
        <f t="shared" ca="1" si="119"/>
        <v/>
      </c>
      <c r="H564" s="4" t="str">
        <f t="shared" ca="1" si="126"/>
        <v/>
      </c>
      <c r="I564" s="31" t="str">
        <f t="shared" ca="1" si="127"/>
        <v/>
      </c>
      <c r="J564" s="32" t="str">
        <f t="shared" ca="1" si="120"/>
        <v/>
      </c>
      <c r="K564" s="95" t="str">
        <f t="shared" ca="1" si="128"/>
        <v/>
      </c>
      <c r="S564" s="172" t="str">
        <f t="shared" si="116"/>
        <v/>
      </c>
      <c r="U564" s="172" t="str">
        <f t="shared" si="117"/>
        <v/>
      </c>
    </row>
    <row r="565" spans="1:21">
      <c r="A565" s="173" t="str">
        <f t="shared" ca="1" si="121"/>
        <v/>
      </c>
      <c r="B565" s="1" t="str">
        <f t="shared" ca="1" si="122"/>
        <v/>
      </c>
      <c r="C565" s="31" t="str">
        <f t="shared" ca="1" si="123"/>
        <v/>
      </c>
      <c r="D565" s="32" t="str">
        <f t="shared" ca="1" si="118"/>
        <v/>
      </c>
      <c r="E565" s="4" t="str">
        <f t="shared" ca="1" si="124"/>
        <v/>
      </c>
      <c r="F565" s="31" t="str">
        <f t="shared" ca="1" si="125"/>
        <v/>
      </c>
      <c r="G565" s="32" t="str">
        <f t="shared" ca="1" si="119"/>
        <v/>
      </c>
      <c r="H565" s="4" t="str">
        <f t="shared" ca="1" si="126"/>
        <v/>
      </c>
      <c r="I565" s="31" t="str">
        <f t="shared" ca="1" si="127"/>
        <v/>
      </c>
      <c r="J565" s="32" t="str">
        <f t="shared" ca="1" si="120"/>
        <v/>
      </c>
      <c r="K565" s="95" t="str">
        <f t="shared" ca="1" si="128"/>
        <v/>
      </c>
      <c r="S565" s="172" t="str">
        <f t="shared" si="116"/>
        <v/>
      </c>
      <c r="U565" s="172" t="str">
        <f t="shared" si="117"/>
        <v/>
      </c>
    </row>
    <row r="566" spans="1:21">
      <c r="A566" s="173" t="str">
        <f t="shared" ca="1" si="121"/>
        <v/>
      </c>
      <c r="B566" s="1" t="str">
        <f t="shared" ca="1" si="122"/>
        <v/>
      </c>
      <c r="C566" s="31" t="str">
        <f t="shared" ca="1" si="123"/>
        <v/>
      </c>
      <c r="D566" s="32" t="str">
        <f t="shared" ca="1" si="118"/>
        <v/>
      </c>
      <c r="E566" s="4" t="str">
        <f t="shared" ca="1" si="124"/>
        <v/>
      </c>
      <c r="F566" s="31" t="str">
        <f t="shared" ca="1" si="125"/>
        <v/>
      </c>
      <c r="G566" s="32" t="str">
        <f t="shared" ca="1" si="119"/>
        <v/>
      </c>
      <c r="H566" s="4" t="str">
        <f t="shared" ca="1" si="126"/>
        <v/>
      </c>
      <c r="I566" s="31" t="str">
        <f t="shared" ca="1" si="127"/>
        <v/>
      </c>
      <c r="J566" s="32" t="str">
        <f t="shared" ca="1" si="120"/>
        <v/>
      </c>
      <c r="K566" s="95" t="str">
        <f t="shared" ca="1" si="128"/>
        <v/>
      </c>
      <c r="S566" s="172" t="str">
        <f t="shared" si="116"/>
        <v/>
      </c>
      <c r="U566" s="172" t="str">
        <f t="shared" si="117"/>
        <v/>
      </c>
    </row>
    <row r="567" spans="1:21">
      <c r="A567" s="173" t="str">
        <f t="shared" ca="1" si="121"/>
        <v/>
      </c>
      <c r="B567" s="1" t="str">
        <f t="shared" ca="1" si="122"/>
        <v/>
      </c>
      <c r="C567" s="31" t="str">
        <f t="shared" ca="1" si="123"/>
        <v/>
      </c>
      <c r="D567" s="32" t="str">
        <f t="shared" ca="1" si="118"/>
        <v/>
      </c>
      <c r="E567" s="4" t="str">
        <f t="shared" ca="1" si="124"/>
        <v/>
      </c>
      <c r="F567" s="31" t="str">
        <f t="shared" ca="1" si="125"/>
        <v/>
      </c>
      <c r="G567" s="32" t="str">
        <f t="shared" ca="1" si="119"/>
        <v/>
      </c>
      <c r="H567" s="4" t="str">
        <f t="shared" ca="1" si="126"/>
        <v/>
      </c>
      <c r="I567" s="31" t="str">
        <f t="shared" ca="1" si="127"/>
        <v/>
      </c>
      <c r="J567" s="32" t="str">
        <f t="shared" ca="1" si="120"/>
        <v/>
      </c>
      <c r="K567" s="95" t="str">
        <f t="shared" ca="1" si="128"/>
        <v/>
      </c>
      <c r="S567" s="172" t="str">
        <f t="shared" si="116"/>
        <v/>
      </c>
      <c r="U567" s="172" t="str">
        <f t="shared" si="117"/>
        <v/>
      </c>
    </row>
    <row r="568" spans="1:21">
      <c r="A568" s="173" t="str">
        <f t="shared" ca="1" si="121"/>
        <v/>
      </c>
      <c r="B568" s="1" t="str">
        <f t="shared" ca="1" si="122"/>
        <v/>
      </c>
      <c r="C568" s="31" t="str">
        <f t="shared" ca="1" si="123"/>
        <v/>
      </c>
      <c r="D568" s="32" t="str">
        <f t="shared" ca="1" si="118"/>
        <v/>
      </c>
      <c r="E568" s="4" t="str">
        <f t="shared" ca="1" si="124"/>
        <v/>
      </c>
      <c r="F568" s="31" t="str">
        <f t="shared" ca="1" si="125"/>
        <v/>
      </c>
      <c r="G568" s="32" t="str">
        <f t="shared" ca="1" si="119"/>
        <v/>
      </c>
      <c r="H568" s="4" t="str">
        <f t="shared" ca="1" si="126"/>
        <v/>
      </c>
      <c r="I568" s="31" t="str">
        <f t="shared" ca="1" si="127"/>
        <v/>
      </c>
      <c r="J568" s="32" t="str">
        <f t="shared" ca="1" si="120"/>
        <v/>
      </c>
      <c r="K568" s="95" t="str">
        <f t="shared" ca="1" si="128"/>
        <v/>
      </c>
      <c r="S568" s="172" t="str">
        <f t="shared" si="116"/>
        <v/>
      </c>
      <c r="U568" s="172" t="str">
        <f t="shared" si="117"/>
        <v/>
      </c>
    </row>
    <row r="569" spans="1:21">
      <c r="A569" s="173" t="str">
        <f t="shared" ca="1" si="121"/>
        <v/>
      </c>
      <c r="B569" s="1" t="str">
        <f t="shared" ca="1" si="122"/>
        <v/>
      </c>
      <c r="C569" s="31" t="str">
        <f t="shared" ca="1" si="123"/>
        <v/>
      </c>
      <c r="D569" s="32" t="str">
        <f t="shared" ca="1" si="118"/>
        <v/>
      </c>
      <c r="E569" s="4" t="str">
        <f t="shared" ca="1" si="124"/>
        <v/>
      </c>
      <c r="F569" s="31" t="str">
        <f t="shared" ca="1" si="125"/>
        <v/>
      </c>
      <c r="G569" s="32" t="str">
        <f t="shared" ca="1" si="119"/>
        <v/>
      </c>
      <c r="H569" s="4" t="str">
        <f t="shared" ca="1" si="126"/>
        <v/>
      </c>
      <c r="I569" s="31" t="str">
        <f t="shared" ca="1" si="127"/>
        <v/>
      </c>
      <c r="J569" s="32" t="str">
        <f t="shared" ca="1" si="120"/>
        <v/>
      </c>
      <c r="K569" s="95" t="str">
        <f t="shared" ca="1" si="128"/>
        <v/>
      </c>
      <c r="S569" s="172" t="str">
        <f t="shared" si="116"/>
        <v/>
      </c>
      <c r="U569" s="172" t="str">
        <f t="shared" si="117"/>
        <v/>
      </c>
    </row>
    <row r="570" spans="1:21">
      <c r="A570" s="173" t="str">
        <f t="shared" ca="1" si="121"/>
        <v/>
      </c>
      <c r="B570" s="1" t="str">
        <f t="shared" ca="1" si="122"/>
        <v/>
      </c>
      <c r="C570" s="31" t="str">
        <f t="shared" ca="1" si="123"/>
        <v/>
      </c>
      <c r="D570" s="32" t="str">
        <f t="shared" ca="1" si="118"/>
        <v/>
      </c>
      <c r="E570" s="4" t="str">
        <f t="shared" ca="1" si="124"/>
        <v/>
      </c>
      <c r="F570" s="31" t="str">
        <f t="shared" ca="1" si="125"/>
        <v/>
      </c>
      <c r="G570" s="32" t="str">
        <f t="shared" ca="1" si="119"/>
        <v/>
      </c>
      <c r="H570" s="4" t="str">
        <f t="shared" ca="1" si="126"/>
        <v/>
      </c>
      <c r="I570" s="31" t="str">
        <f t="shared" ca="1" si="127"/>
        <v/>
      </c>
      <c r="J570" s="32" t="str">
        <f t="shared" ca="1" si="120"/>
        <v/>
      </c>
      <c r="K570" s="95" t="str">
        <f t="shared" ca="1" si="128"/>
        <v/>
      </c>
      <c r="S570" s="172" t="str">
        <f t="shared" si="116"/>
        <v/>
      </c>
      <c r="U570" s="172" t="str">
        <f t="shared" si="117"/>
        <v/>
      </c>
    </row>
    <row r="571" spans="1:21">
      <c r="A571" s="173" t="str">
        <f t="shared" ca="1" si="121"/>
        <v/>
      </c>
      <c r="B571" s="1" t="str">
        <f t="shared" ca="1" si="122"/>
        <v/>
      </c>
      <c r="C571" s="31" t="str">
        <f t="shared" ca="1" si="123"/>
        <v/>
      </c>
      <c r="D571" s="32" t="str">
        <f t="shared" ca="1" si="118"/>
        <v/>
      </c>
      <c r="E571" s="4" t="str">
        <f t="shared" ca="1" si="124"/>
        <v/>
      </c>
      <c r="F571" s="31" t="str">
        <f t="shared" ca="1" si="125"/>
        <v/>
      </c>
      <c r="G571" s="32" t="str">
        <f t="shared" ca="1" si="119"/>
        <v/>
      </c>
      <c r="H571" s="4" t="str">
        <f t="shared" ca="1" si="126"/>
        <v/>
      </c>
      <c r="I571" s="31" t="str">
        <f t="shared" ca="1" si="127"/>
        <v/>
      </c>
      <c r="J571" s="32" t="str">
        <f t="shared" ca="1" si="120"/>
        <v/>
      </c>
      <c r="K571" s="95" t="str">
        <f t="shared" ca="1" si="128"/>
        <v/>
      </c>
      <c r="S571" s="172" t="str">
        <f t="shared" si="116"/>
        <v/>
      </c>
      <c r="U571" s="172" t="str">
        <f t="shared" si="117"/>
        <v/>
      </c>
    </row>
    <row r="572" spans="1:21">
      <c r="A572" s="173" t="str">
        <f t="shared" ca="1" si="121"/>
        <v/>
      </c>
      <c r="B572" s="1" t="str">
        <f t="shared" ca="1" si="122"/>
        <v/>
      </c>
      <c r="C572" s="31" t="str">
        <f t="shared" ca="1" si="123"/>
        <v/>
      </c>
      <c r="D572" s="32" t="str">
        <f t="shared" ca="1" si="118"/>
        <v/>
      </c>
      <c r="E572" s="4" t="str">
        <f t="shared" ca="1" si="124"/>
        <v/>
      </c>
      <c r="F572" s="31" t="str">
        <f t="shared" ca="1" si="125"/>
        <v/>
      </c>
      <c r="G572" s="32" t="str">
        <f t="shared" ca="1" si="119"/>
        <v/>
      </c>
      <c r="H572" s="4" t="str">
        <f t="shared" ca="1" si="126"/>
        <v/>
      </c>
      <c r="I572" s="31" t="str">
        <f t="shared" ca="1" si="127"/>
        <v/>
      </c>
      <c r="J572" s="32" t="str">
        <f t="shared" ca="1" si="120"/>
        <v/>
      </c>
      <c r="K572" s="95" t="str">
        <f t="shared" ca="1" si="128"/>
        <v/>
      </c>
      <c r="S572" s="172" t="str">
        <f t="shared" si="116"/>
        <v/>
      </c>
      <c r="U572" s="172" t="str">
        <f t="shared" si="117"/>
        <v/>
      </c>
    </row>
    <row r="573" spans="1:21">
      <c r="A573" s="173" t="str">
        <f t="shared" ca="1" si="121"/>
        <v/>
      </c>
      <c r="B573" s="1" t="str">
        <f t="shared" ca="1" si="122"/>
        <v/>
      </c>
      <c r="C573" s="31" t="str">
        <f t="shared" ca="1" si="123"/>
        <v/>
      </c>
      <c r="D573" s="32" t="str">
        <f t="shared" ca="1" si="118"/>
        <v/>
      </c>
      <c r="E573" s="4" t="str">
        <f t="shared" ca="1" si="124"/>
        <v/>
      </c>
      <c r="F573" s="31" t="str">
        <f t="shared" ca="1" si="125"/>
        <v/>
      </c>
      <c r="G573" s="32" t="str">
        <f t="shared" ca="1" si="119"/>
        <v/>
      </c>
      <c r="H573" s="4" t="str">
        <f t="shared" ca="1" si="126"/>
        <v/>
      </c>
      <c r="I573" s="31" t="str">
        <f t="shared" ca="1" si="127"/>
        <v/>
      </c>
      <c r="J573" s="32" t="str">
        <f t="shared" ca="1" si="120"/>
        <v/>
      </c>
      <c r="K573" s="95" t="str">
        <f t="shared" ca="1" si="128"/>
        <v/>
      </c>
      <c r="S573" s="172" t="str">
        <f t="shared" si="116"/>
        <v/>
      </c>
      <c r="U573" s="172" t="str">
        <f t="shared" si="117"/>
        <v/>
      </c>
    </row>
    <row r="574" spans="1:21">
      <c r="A574" s="173" t="str">
        <f t="shared" ca="1" si="121"/>
        <v/>
      </c>
      <c r="B574" s="1" t="str">
        <f t="shared" ca="1" si="122"/>
        <v/>
      </c>
      <c r="C574" s="31" t="str">
        <f t="shared" ca="1" si="123"/>
        <v/>
      </c>
      <c r="D574" s="32" t="str">
        <f t="shared" ca="1" si="118"/>
        <v/>
      </c>
      <c r="E574" s="4" t="str">
        <f t="shared" ca="1" si="124"/>
        <v/>
      </c>
      <c r="F574" s="31" t="str">
        <f t="shared" ca="1" si="125"/>
        <v/>
      </c>
      <c r="G574" s="32" t="str">
        <f t="shared" ca="1" si="119"/>
        <v/>
      </c>
      <c r="H574" s="4" t="str">
        <f t="shared" ca="1" si="126"/>
        <v/>
      </c>
      <c r="I574" s="31" t="str">
        <f t="shared" ca="1" si="127"/>
        <v/>
      </c>
      <c r="J574" s="32" t="str">
        <f t="shared" ca="1" si="120"/>
        <v/>
      </c>
      <c r="K574" s="95" t="str">
        <f t="shared" ca="1" si="128"/>
        <v/>
      </c>
      <c r="S574" s="172" t="str">
        <f t="shared" si="116"/>
        <v/>
      </c>
      <c r="U574" s="172" t="str">
        <f t="shared" si="117"/>
        <v/>
      </c>
    </row>
    <row r="575" spans="1:21">
      <c r="A575" s="173" t="str">
        <f t="shared" ca="1" si="121"/>
        <v/>
      </c>
      <c r="B575" s="1" t="str">
        <f t="shared" ca="1" si="122"/>
        <v/>
      </c>
      <c r="C575" s="31" t="str">
        <f t="shared" ca="1" si="123"/>
        <v/>
      </c>
      <c r="D575" s="32" t="str">
        <f t="shared" ca="1" si="118"/>
        <v/>
      </c>
      <c r="E575" s="4" t="str">
        <f t="shared" ca="1" si="124"/>
        <v/>
      </c>
      <c r="F575" s="31" t="str">
        <f t="shared" ca="1" si="125"/>
        <v/>
      </c>
      <c r="G575" s="32" t="str">
        <f t="shared" ca="1" si="119"/>
        <v/>
      </c>
      <c r="H575" s="4" t="str">
        <f t="shared" ca="1" si="126"/>
        <v/>
      </c>
      <c r="I575" s="31" t="str">
        <f t="shared" ca="1" si="127"/>
        <v/>
      </c>
      <c r="J575" s="32" t="str">
        <f t="shared" ca="1" si="120"/>
        <v/>
      </c>
      <c r="K575" s="95" t="str">
        <f t="shared" ca="1" si="128"/>
        <v/>
      </c>
      <c r="S575" s="172" t="str">
        <f t="shared" si="116"/>
        <v/>
      </c>
      <c r="U575" s="172" t="str">
        <f t="shared" si="117"/>
        <v/>
      </c>
    </row>
    <row r="576" spans="1:21">
      <c r="A576" s="173" t="str">
        <f t="shared" ca="1" si="121"/>
        <v/>
      </c>
      <c r="B576" s="1" t="str">
        <f t="shared" ca="1" si="122"/>
        <v/>
      </c>
      <c r="C576" s="31" t="str">
        <f t="shared" ca="1" si="123"/>
        <v/>
      </c>
      <c r="D576" s="32" t="str">
        <f t="shared" ca="1" si="118"/>
        <v/>
      </c>
      <c r="E576" s="4" t="str">
        <f t="shared" ca="1" si="124"/>
        <v/>
      </c>
      <c r="F576" s="31" t="str">
        <f t="shared" ca="1" si="125"/>
        <v/>
      </c>
      <c r="G576" s="32" t="str">
        <f t="shared" ca="1" si="119"/>
        <v/>
      </c>
      <c r="H576" s="4" t="str">
        <f t="shared" ca="1" si="126"/>
        <v/>
      </c>
      <c r="I576" s="31" t="str">
        <f t="shared" ca="1" si="127"/>
        <v/>
      </c>
      <c r="J576" s="32" t="str">
        <f t="shared" ca="1" si="120"/>
        <v/>
      </c>
      <c r="K576" s="95" t="str">
        <f t="shared" ca="1" si="128"/>
        <v/>
      </c>
      <c r="S576" s="172" t="str">
        <f t="shared" si="116"/>
        <v/>
      </c>
      <c r="U576" s="172" t="str">
        <f t="shared" si="117"/>
        <v/>
      </c>
    </row>
    <row r="577" spans="1:21">
      <c r="A577" s="173" t="str">
        <f t="shared" ca="1" si="121"/>
        <v/>
      </c>
      <c r="B577" s="1" t="str">
        <f t="shared" ca="1" si="122"/>
        <v/>
      </c>
      <c r="C577" s="31" t="str">
        <f t="shared" ca="1" si="123"/>
        <v/>
      </c>
      <c r="D577" s="32" t="str">
        <f t="shared" ca="1" si="118"/>
        <v/>
      </c>
      <c r="E577" s="4" t="str">
        <f t="shared" ca="1" si="124"/>
        <v/>
      </c>
      <c r="F577" s="31" t="str">
        <f t="shared" ca="1" si="125"/>
        <v/>
      </c>
      <c r="G577" s="32" t="str">
        <f t="shared" ca="1" si="119"/>
        <v/>
      </c>
      <c r="H577" s="4" t="str">
        <f t="shared" ca="1" si="126"/>
        <v/>
      </c>
      <c r="I577" s="31" t="str">
        <f t="shared" ca="1" si="127"/>
        <v/>
      </c>
      <c r="J577" s="32" t="str">
        <f t="shared" ca="1" si="120"/>
        <v/>
      </c>
      <c r="K577" s="95" t="str">
        <f t="shared" ca="1" si="128"/>
        <v/>
      </c>
      <c r="S577" s="172" t="str">
        <f t="shared" si="116"/>
        <v/>
      </c>
      <c r="U577" s="172" t="str">
        <f t="shared" si="117"/>
        <v/>
      </c>
    </row>
    <row r="578" spans="1:21">
      <c r="A578" s="173" t="str">
        <f t="shared" ca="1" si="121"/>
        <v/>
      </c>
      <c r="B578" s="1" t="str">
        <f t="shared" ca="1" si="122"/>
        <v/>
      </c>
      <c r="C578" s="31" t="str">
        <f t="shared" ca="1" si="123"/>
        <v/>
      </c>
      <c r="D578" s="32" t="str">
        <f t="shared" ca="1" si="118"/>
        <v/>
      </c>
      <c r="E578" s="4" t="str">
        <f t="shared" ca="1" si="124"/>
        <v/>
      </c>
      <c r="F578" s="31" t="str">
        <f t="shared" ca="1" si="125"/>
        <v/>
      </c>
      <c r="G578" s="32" t="str">
        <f t="shared" ca="1" si="119"/>
        <v/>
      </c>
      <c r="H578" s="4" t="str">
        <f t="shared" ca="1" si="126"/>
        <v/>
      </c>
      <c r="I578" s="31" t="str">
        <f t="shared" ca="1" si="127"/>
        <v/>
      </c>
      <c r="J578" s="32" t="str">
        <f t="shared" ca="1" si="120"/>
        <v/>
      </c>
      <c r="K578" s="95" t="str">
        <f t="shared" ca="1" si="128"/>
        <v/>
      </c>
      <c r="S578" s="172" t="str">
        <f t="shared" si="116"/>
        <v/>
      </c>
      <c r="U578" s="172" t="str">
        <f t="shared" si="117"/>
        <v/>
      </c>
    </row>
    <row r="579" spans="1:21">
      <c r="A579" s="173" t="str">
        <f t="shared" ca="1" si="121"/>
        <v/>
      </c>
      <c r="B579" s="1" t="str">
        <f t="shared" ca="1" si="122"/>
        <v/>
      </c>
      <c r="C579" s="31" t="str">
        <f t="shared" ca="1" si="123"/>
        <v/>
      </c>
      <c r="D579" s="32" t="str">
        <f t="shared" ca="1" si="118"/>
        <v/>
      </c>
      <c r="E579" s="4" t="str">
        <f t="shared" ca="1" si="124"/>
        <v/>
      </c>
      <c r="F579" s="31" t="str">
        <f t="shared" ca="1" si="125"/>
        <v/>
      </c>
      <c r="G579" s="32" t="str">
        <f t="shared" ca="1" si="119"/>
        <v/>
      </c>
      <c r="H579" s="4" t="str">
        <f t="shared" ca="1" si="126"/>
        <v/>
      </c>
      <c r="I579" s="31" t="str">
        <f t="shared" ca="1" si="127"/>
        <v/>
      </c>
      <c r="J579" s="32" t="str">
        <f t="shared" ca="1" si="120"/>
        <v/>
      </c>
      <c r="K579" s="95" t="str">
        <f t="shared" ca="1" si="128"/>
        <v/>
      </c>
      <c r="S579" s="172" t="str">
        <f t="shared" si="116"/>
        <v/>
      </c>
      <c r="U579" s="172" t="str">
        <f t="shared" si="117"/>
        <v/>
      </c>
    </row>
    <row r="580" spans="1:21">
      <c r="A580" s="173" t="str">
        <f t="shared" ca="1" si="121"/>
        <v/>
      </c>
      <c r="B580" s="1" t="str">
        <f t="shared" ca="1" si="122"/>
        <v/>
      </c>
      <c r="C580" s="31" t="str">
        <f t="shared" ca="1" si="123"/>
        <v/>
      </c>
      <c r="D580" s="32" t="str">
        <f t="shared" ca="1" si="118"/>
        <v/>
      </c>
      <c r="E580" s="4" t="str">
        <f t="shared" ca="1" si="124"/>
        <v/>
      </c>
      <c r="F580" s="31" t="str">
        <f t="shared" ca="1" si="125"/>
        <v/>
      </c>
      <c r="G580" s="32" t="str">
        <f t="shared" ca="1" si="119"/>
        <v/>
      </c>
      <c r="H580" s="4" t="str">
        <f t="shared" ca="1" si="126"/>
        <v/>
      </c>
      <c r="I580" s="31" t="str">
        <f t="shared" ca="1" si="127"/>
        <v/>
      </c>
      <c r="J580" s="32" t="str">
        <f t="shared" ca="1" si="120"/>
        <v/>
      </c>
      <c r="K580" s="95" t="str">
        <f t="shared" ca="1" si="128"/>
        <v/>
      </c>
      <c r="S580" s="172" t="str">
        <f t="shared" ref="S580:S643" si="129">IF(COUNTIF(O:O,M580)*COUNTIF(Q:Q,M580),M580,"")</f>
        <v/>
      </c>
      <c r="U580" s="172" t="str">
        <f t="shared" ref="U580:U643" si="130">IF(T580&gt;$A$14,T580,"")</f>
        <v/>
      </c>
    </row>
    <row r="581" spans="1:21">
      <c r="A581" s="173" t="str">
        <f t="shared" ca="1" si="121"/>
        <v/>
      </c>
      <c r="B581" s="1" t="str">
        <f t="shared" ca="1" si="122"/>
        <v/>
      </c>
      <c r="C581" s="31" t="str">
        <f t="shared" ca="1" si="123"/>
        <v/>
      </c>
      <c r="D581" s="32" t="str">
        <f t="shared" ca="1" si="118"/>
        <v/>
      </c>
      <c r="E581" s="4" t="str">
        <f t="shared" ca="1" si="124"/>
        <v/>
      </c>
      <c r="F581" s="31" t="str">
        <f t="shared" ca="1" si="125"/>
        <v/>
      </c>
      <c r="G581" s="32" t="str">
        <f t="shared" ca="1" si="119"/>
        <v/>
      </c>
      <c r="H581" s="4" t="str">
        <f t="shared" ca="1" si="126"/>
        <v/>
      </c>
      <c r="I581" s="31" t="str">
        <f t="shared" ca="1" si="127"/>
        <v/>
      </c>
      <c r="J581" s="32" t="str">
        <f t="shared" ca="1" si="120"/>
        <v/>
      </c>
      <c r="K581" s="95" t="str">
        <f t="shared" ca="1" si="128"/>
        <v/>
      </c>
      <c r="S581" s="172" t="str">
        <f t="shared" si="129"/>
        <v/>
      </c>
      <c r="U581" s="172" t="str">
        <f t="shared" si="130"/>
        <v/>
      </c>
    </row>
    <row r="582" spans="1:21">
      <c r="A582" s="173" t="str">
        <f t="shared" ca="1" si="121"/>
        <v/>
      </c>
      <c r="B582" s="1" t="str">
        <f t="shared" ca="1" si="122"/>
        <v/>
      </c>
      <c r="C582" s="31" t="str">
        <f t="shared" ca="1" si="123"/>
        <v/>
      </c>
      <c r="D582" s="32" t="str">
        <f t="shared" ca="1" si="118"/>
        <v/>
      </c>
      <c r="E582" s="4" t="str">
        <f t="shared" ca="1" si="124"/>
        <v/>
      </c>
      <c r="F582" s="31" t="str">
        <f t="shared" ca="1" si="125"/>
        <v/>
      </c>
      <c r="G582" s="32" t="str">
        <f t="shared" ca="1" si="119"/>
        <v/>
      </c>
      <c r="H582" s="4" t="str">
        <f t="shared" ca="1" si="126"/>
        <v/>
      </c>
      <c r="I582" s="31" t="str">
        <f t="shared" ca="1" si="127"/>
        <v/>
      </c>
      <c r="J582" s="32" t="str">
        <f t="shared" ca="1" si="120"/>
        <v/>
      </c>
      <c r="K582" s="95" t="str">
        <f t="shared" ca="1" si="128"/>
        <v/>
      </c>
      <c r="S582" s="172" t="str">
        <f t="shared" si="129"/>
        <v/>
      </c>
      <c r="U582" s="172" t="str">
        <f t="shared" si="130"/>
        <v/>
      </c>
    </row>
    <row r="583" spans="1:21">
      <c r="A583" s="173" t="str">
        <f t="shared" ca="1" si="121"/>
        <v/>
      </c>
      <c r="B583" s="1" t="str">
        <f t="shared" ca="1" si="122"/>
        <v/>
      </c>
      <c r="C583" s="31" t="str">
        <f t="shared" ca="1" si="123"/>
        <v/>
      </c>
      <c r="D583" s="32" t="str">
        <f t="shared" ca="1" si="118"/>
        <v/>
      </c>
      <c r="E583" s="4" t="str">
        <f t="shared" ca="1" si="124"/>
        <v/>
      </c>
      <c r="F583" s="31" t="str">
        <f t="shared" ca="1" si="125"/>
        <v/>
      </c>
      <c r="G583" s="32" t="str">
        <f t="shared" ca="1" si="119"/>
        <v/>
      </c>
      <c r="H583" s="4" t="str">
        <f t="shared" ca="1" si="126"/>
        <v/>
      </c>
      <c r="I583" s="31" t="str">
        <f t="shared" ca="1" si="127"/>
        <v/>
      </c>
      <c r="J583" s="32" t="str">
        <f t="shared" ca="1" si="120"/>
        <v/>
      </c>
      <c r="K583" s="95" t="str">
        <f t="shared" ca="1" si="128"/>
        <v/>
      </c>
      <c r="S583" s="172" t="str">
        <f t="shared" si="129"/>
        <v/>
      </c>
      <c r="U583" s="172" t="str">
        <f t="shared" si="130"/>
        <v/>
      </c>
    </row>
    <row r="584" spans="1:21">
      <c r="A584" s="173" t="str">
        <f t="shared" ca="1" si="121"/>
        <v/>
      </c>
      <c r="B584" s="1" t="str">
        <f t="shared" ca="1" si="122"/>
        <v/>
      </c>
      <c r="C584" s="31" t="str">
        <f t="shared" ca="1" si="123"/>
        <v/>
      </c>
      <c r="D584" s="32" t="str">
        <f t="shared" ca="1" si="118"/>
        <v/>
      </c>
      <c r="E584" s="4" t="str">
        <f t="shared" ca="1" si="124"/>
        <v/>
      </c>
      <c r="F584" s="31" t="str">
        <f t="shared" ca="1" si="125"/>
        <v/>
      </c>
      <c r="G584" s="32" t="str">
        <f t="shared" ca="1" si="119"/>
        <v/>
      </c>
      <c r="H584" s="4" t="str">
        <f t="shared" ca="1" si="126"/>
        <v/>
      </c>
      <c r="I584" s="31" t="str">
        <f t="shared" ca="1" si="127"/>
        <v/>
      </c>
      <c r="J584" s="32" t="str">
        <f t="shared" ca="1" si="120"/>
        <v/>
      </c>
      <c r="K584" s="95" t="str">
        <f t="shared" ca="1" si="128"/>
        <v/>
      </c>
      <c r="S584" s="172" t="str">
        <f t="shared" si="129"/>
        <v/>
      </c>
      <c r="U584" s="172" t="str">
        <f t="shared" si="130"/>
        <v/>
      </c>
    </row>
    <row r="585" spans="1:21">
      <c r="A585" s="173" t="str">
        <f t="shared" ca="1" si="121"/>
        <v/>
      </c>
      <c r="B585" s="1" t="str">
        <f t="shared" ca="1" si="122"/>
        <v/>
      </c>
      <c r="C585" s="31" t="str">
        <f t="shared" ca="1" si="123"/>
        <v/>
      </c>
      <c r="D585" s="32" t="str">
        <f t="shared" ca="1" si="118"/>
        <v/>
      </c>
      <c r="E585" s="4" t="str">
        <f t="shared" ca="1" si="124"/>
        <v/>
      </c>
      <c r="F585" s="31" t="str">
        <f t="shared" ca="1" si="125"/>
        <v/>
      </c>
      <c r="G585" s="32" t="str">
        <f t="shared" ca="1" si="119"/>
        <v/>
      </c>
      <c r="H585" s="4" t="str">
        <f t="shared" ca="1" si="126"/>
        <v/>
      </c>
      <c r="I585" s="31" t="str">
        <f t="shared" ca="1" si="127"/>
        <v/>
      </c>
      <c r="J585" s="32" t="str">
        <f t="shared" ca="1" si="120"/>
        <v/>
      </c>
      <c r="K585" s="95" t="str">
        <f t="shared" ca="1" si="128"/>
        <v/>
      </c>
      <c r="S585" s="172" t="str">
        <f t="shared" si="129"/>
        <v/>
      </c>
      <c r="U585" s="172" t="str">
        <f t="shared" si="130"/>
        <v/>
      </c>
    </row>
    <row r="586" spans="1:21">
      <c r="A586" s="173" t="str">
        <f t="shared" ca="1" si="121"/>
        <v/>
      </c>
      <c r="B586" s="1" t="str">
        <f t="shared" ca="1" si="122"/>
        <v/>
      </c>
      <c r="C586" s="31" t="str">
        <f t="shared" ca="1" si="123"/>
        <v/>
      </c>
      <c r="D586" s="32" t="str">
        <f t="shared" ca="1" si="118"/>
        <v/>
      </c>
      <c r="E586" s="4" t="str">
        <f t="shared" ca="1" si="124"/>
        <v/>
      </c>
      <c r="F586" s="31" t="str">
        <f t="shared" ca="1" si="125"/>
        <v/>
      </c>
      <c r="G586" s="32" t="str">
        <f t="shared" ca="1" si="119"/>
        <v/>
      </c>
      <c r="H586" s="4" t="str">
        <f t="shared" ca="1" si="126"/>
        <v/>
      </c>
      <c r="I586" s="31" t="str">
        <f t="shared" ca="1" si="127"/>
        <v/>
      </c>
      <c r="J586" s="32" t="str">
        <f t="shared" ca="1" si="120"/>
        <v/>
      </c>
      <c r="K586" s="95" t="str">
        <f t="shared" ca="1" si="128"/>
        <v/>
      </c>
      <c r="S586" s="172" t="str">
        <f t="shared" si="129"/>
        <v/>
      </c>
      <c r="U586" s="172" t="str">
        <f t="shared" si="130"/>
        <v/>
      </c>
    </row>
    <row r="587" spans="1:21">
      <c r="A587" s="173" t="str">
        <f t="shared" ca="1" si="121"/>
        <v/>
      </c>
      <c r="B587" s="1" t="str">
        <f t="shared" ca="1" si="122"/>
        <v/>
      </c>
      <c r="C587" s="31" t="str">
        <f t="shared" ca="1" si="123"/>
        <v/>
      </c>
      <c r="D587" s="32" t="str">
        <f t="shared" ca="1" si="118"/>
        <v/>
      </c>
      <c r="E587" s="4" t="str">
        <f t="shared" ca="1" si="124"/>
        <v/>
      </c>
      <c r="F587" s="31" t="str">
        <f t="shared" ca="1" si="125"/>
        <v/>
      </c>
      <c r="G587" s="32" t="str">
        <f t="shared" ca="1" si="119"/>
        <v/>
      </c>
      <c r="H587" s="4" t="str">
        <f t="shared" ca="1" si="126"/>
        <v/>
      </c>
      <c r="I587" s="31" t="str">
        <f t="shared" ca="1" si="127"/>
        <v/>
      </c>
      <c r="J587" s="32" t="str">
        <f t="shared" ca="1" si="120"/>
        <v/>
      </c>
      <c r="K587" s="95" t="str">
        <f t="shared" ca="1" si="128"/>
        <v/>
      </c>
      <c r="S587" s="172" t="str">
        <f t="shared" si="129"/>
        <v/>
      </c>
      <c r="U587" s="172" t="str">
        <f t="shared" si="130"/>
        <v/>
      </c>
    </row>
    <row r="588" spans="1:21">
      <c r="A588" s="173" t="str">
        <f t="shared" ca="1" si="121"/>
        <v/>
      </c>
      <c r="B588" s="1" t="str">
        <f t="shared" ca="1" si="122"/>
        <v/>
      </c>
      <c r="C588" s="31" t="str">
        <f t="shared" ca="1" si="123"/>
        <v/>
      </c>
      <c r="D588" s="32" t="str">
        <f t="shared" ca="1" si="118"/>
        <v/>
      </c>
      <c r="E588" s="4" t="str">
        <f t="shared" ca="1" si="124"/>
        <v/>
      </c>
      <c r="F588" s="31" t="str">
        <f t="shared" ca="1" si="125"/>
        <v/>
      </c>
      <c r="G588" s="32" t="str">
        <f t="shared" ca="1" si="119"/>
        <v/>
      </c>
      <c r="H588" s="4" t="str">
        <f t="shared" ca="1" si="126"/>
        <v/>
      </c>
      <c r="I588" s="31" t="str">
        <f t="shared" ca="1" si="127"/>
        <v/>
      </c>
      <c r="J588" s="32" t="str">
        <f t="shared" ca="1" si="120"/>
        <v/>
      </c>
      <c r="K588" s="95" t="str">
        <f t="shared" ca="1" si="128"/>
        <v/>
      </c>
      <c r="S588" s="172" t="str">
        <f t="shared" si="129"/>
        <v/>
      </c>
      <c r="U588" s="172" t="str">
        <f t="shared" si="130"/>
        <v/>
      </c>
    </row>
    <row r="589" spans="1:21">
      <c r="A589" s="173" t="str">
        <f t="shared" ca="1" si="121"/>
        <v/>
      </c>
      <c r="B589" s="1" t="str">
        <f t="shared" ca="1" si="122"/>
        <v/>
      </c>
      <c r="C589" s="31" t="str">
        <f t="shared" ca="1" si="123"/>
        <v/>
      </c>
      <c r="D589" s="32" t="str">
        <f t="shared" ca="1" si="118"/>
        <v/>
      </c>
      <c r="E589" s="4" t="str">
        <f t="shared" ca="1" si="124"/>
        <v/>
      </c>
      <c r="F589" s="31" t="str">
        <f t="shared" ca="1" si="125"/>
        <v/>
      </c>
      <c r="G589" s="32" t="str">
        <f t="shared" ca="1" si="119"/>
        <v/>
      </c>
      <c r="H589" s="4" t="str">
        <f t="shared" ca="1" si="126"/>
        <v/>
      </c>
      <c r="I589" s="31" t="str">
        <f t="shared" ca="1" si="127"/>
        <v/>
      </c>
      <c r="J589" s="32" t="str">
        <f t="shared" ca="1" si="120"/>
        <v/>
      </c>
      <c r="K589" s="95" t="str">
        <f t="shared" ca="1" si="128"/>
        <v/>
      </c>
      <c r="S589" s="172" t="str">
        <f t="shared" si="129"/>
        <v/>
      </c>
      <c r="U589" s="172" t="str">
        <f t="shared" si="130"/>
        <v/>
      </c>
    </row>
    <row r="590" spans="1:21">
      <c r="A590" s="173" t="str">
        <f t="shared" ca="1" si="121"/>
        <v/>
      </c>
      <c r="B590" s="1" t="str">
        <f t="shared" ca="1" si="122"/>
        <v/>
      </c>
      <c r="C590" s="31" t="str">
        <f t="shared" ca="1" si="123"/>
        <v/>
      </c>
      <c r="D590" s="32" t="str">
        <f t="shared" ca="1" si="118"/>
        <v/>
      </c>
      <c r="E590" s="4" t="str">
        <f t="shared" ca="1" si="124"/>
        <v/>
      </c>
      <c r="F590" s="31" t="str">
        <f t="shared" ca="1" si="125"/>
        <v/>
      </c>
      <c r="G590" s="32" t="str">
        <f t="shared" ca="1" si="119"/>
        <v/>
      </c>
      <c r="H590" s="4" t="str">
        <f t="shared" ca="1" si="126"/>
        <v/>
      </c>
      <c r="I590" s="31" t="str">
        <f t="shared" ca="1" si="127"/>
        <v/>
      </c>
      <c r="J590" s="32" t="str">
        <f t="shared" ca="1" si="120"/>
        <v/>
      </c>
      <c r="K590" s="95" t="str">
        <f t="shared" ca="1" si="128"/>
        <v/>
      </c>
      <c r="S590" s="172" t="str">
        <f t="shared" si="129"/>
        <v/>
      </c>
      <c r="U590" s="172" t="str">
        <f t="shared" si="130"/>
        <v/>
      </c>
    </row>
    <row r="591" spans="1:21">
      <c r="A591" s="173" t="str">
        <f t="shared" ca="1" si="121"/>
        <v/>
      </c>
      <c r="B591" s="1" t="str">
        <f t="shared" ca="1" si="122"/>
        <v/>
      </c>
      <c r="C591" s="31" t="str">
        <f t="shared" ca="1" si="123"/>
        <v/>
      </c>
      <c r="D591" s="32" t="str">
        <f t="shared" ca="1" si="118"/>
        <v/>
      </c>
      <c r="E591" s="4" t="str">
        <f t="shared" ca="1" si="124"/>
        <v/>
      </c>
      <c r="F591" s="31" t="str">
        <f t="shared" ca="1" si="125"/>
        <v/>
      </c>
      <c r="G591" s="32" t="str">
        <f t="shared" ca="1" si="119"/>
        <v/>
      </c>
      <c r="H591" s="4" t="str">
        <f t="shared" ca="1" si="126"/>
        <v/>
      </c>
      <c r="I591" s="31" t="str">
        <f t="shared" ca="1" si="127"/>
        <v/>
      </c>
      <c r="J591" s="32" t="str">
        <f t="shared" ca="1" si="120"/>
        <v/>
      </c>
      <c r="K591" s="95" t="str">
        <f t="shared" ca="1" si="128"/>
        <v/>
      </c>
      <c r="S591" s="172" t="str">
        <f t="shared" si="129"/>
        <v/>
      </c>
      <c r="U591" s="172" t="str">
        <f t="shared" si="130"/>
        <v/>
      </c>
    </row>
    <row r="592" spans="1:21">
      <c r="A592" s="173" t="str">
        <f t="shared" ca="1" si="121"/>
        <v/>
      </c>
      <c r="B592" s="1" t="str">
        <f t="shared" ca="1" si="122"/>
        <v/>
      </c>
      <c r="C592" s="31" t="str">
        <f t="shared" ca="1" si="123"/>
        <v/>
      </c>
      <c r="D592" s="32" t="str">
        <f t="shared" ref="D592:D655" ca="1" si="131">IF(ISERROR(B592-2),"",$B$6*ROUNDUP(A592-$A$14,0)/360*$B$5)</f>
        <v/>
      </c>
      <c r="E592" s="4" t="str">
        <f t="shared" ca="1" si="124"/>
        <v/>
      </c>
      <c r="F592" s="31" t="str">
        <f t="shared" ca="1" si="125"/>
        <v/>
      </c>
      <c r="G592" s="32" t="str">
        <f t="shared" ref="G592:G655" ca="1" si="132">IF(ISERROR(B592-2),"",$C$6*ROUNDUP(A592-$A$14,0)/360*$C$5)</f>
        <v/>
      </c>
      <c r="H592" s="4" t="str">
        <f t="shared" ca="1" si="126"/>
        <v/>
      </c>
      <c r="I592" s="31" t="str">
        <f t="shared" ca="1" si="127"/>
        <v/>
      </c>
      <c r="J592" s="32" t="str">
        <f t="shared" ref="J592:J655" ca="1" si="133">IF(ISERROR(B592-2),"",$D$6*ROUNDUP(A592-$A$14,0)/360*$D$5)</f>
        <v/>
      </c>
      <c r="K592" s="95" t="str">
        <f t="shared" ca="1" si="128"/>
        <v/>
      </c>
      <c r="S592" s="172" t="str">
        <f t="shared" si="129"/>
        <v/>
      </c>
      <c r="U592" s="172" t="str">
        <f t="shared" si="130"/>
        <v/>
      </c>
    </row>
    <row r="593" spans="1:21">
      <c r="A593" s="173" t="str">
        <f t="shared" ca="1" si="121"/>
        <v/>
      </c>
      <c r="B593" s="1" t="str">
        <f t="shared" ca="1" si="122"/>
        <v/>
      </c>
      <c r="C593" s="31" t="str">
        <f t="shared" ca="1" si="123"/>
        <v/>
      </c>
      <c r="D593" s="32" t="str">
        <f t="shared" ca="1" si="131"/>
        <v/>
      </c>
      <c r="E593" s="4" t="str">
        <f t="shared" ca="1" si="124"/>
        <v/>
      </c>
      <c r="F593" s="31" t="str">
        <f t="shared" ca="1" si="125"/>
        <v/>
      </c>
      <c r="G593" s="32" t="str">
        <f t="shared" ca="1" si="132"/>
        <v/>
      </c>
      <c r="H593" s="4" t="str">
        <f t="shared" ca="1" si="126"/>
        <v/>
      </c>
      <c r="I593" s="31" t="str">
        <f t="shared" ca="1" si="127"/>
        <v/>
      </c>
      <c r="J593" s="32" t="str">
        <f t="shared" ca="1" si="133"/>
        <v/>
      </c>
      <c r="K593" s="95" t="str">
        <f t="shared" ca="1" si="128"/>
        <v/>
      </c>
      <c r="S593" s="172" t="str">
        <f t="shared" si="129"/>
        <v/>
      </c>
      <c r="U593" s="172" t="str">
        <f t="shared" si="130"/>
        <v/>
      </c>
    </row>
    <row r="594" spans="1:21">
      <c r="A594" s="173" t="str">
        <f t="shared" ca="1" si="121"/>
        <v/>
      </c>
      <c r="B594" s="1" t="str">
        <f t="shared" ca="1" si="122"/>
        <v/>
      </c>
      <c r="C594" s="31" t="str">
        <f t="shared" ca="1" si="123"/>
        <v/>
      </c>
      <c r="D594" s="32" t="str">
        <f t="shared" ca="1" si="131"/>
        <v/>
      </c>
      <c r="E594" s="4" t="str">
        <f t="shared" ca="1" si="124"/>
        <v/>
      </c>
      <c r="F594" s="31" t="str">
        <f t="shared" ca="1" si="125"/>
        <v/>
      </c>
      <c r="G594" s="32" t="str">
        <f t="shared" ca="1" si="132"/>
        <v/>
      </c>
      <c r="H594" s="4" t="str">
        <f t="shared" ca="1" si="126"/>
        <v/>
      </c>
      <c r="I594" s="31" t="str">
        <f t="shared" ca="1" si="127"/>
        <v/>
      </c>
      <c r="J594" s="32" t="str">
        <f t="shared" ca="1" si="133"/>
        <v/>
      </c>
      <c r="K594" s="95" t="str">
        <f t="shared" ca="1" si="128"/>
        <v/>
      </c>
      <c r="S594" s="172" t="str">
        <f t="shared" si="129"/>
        <v/>
      </c>
      <c r="U594" s="172" t="str">
        <f t="shared" si="130"/>
        <v/>
      </c>
    </row>
    <row r="595" spans="1:21">
      <c r="A595" s="173" t="str">
        <f t="shared" ca="1" si="121"/>
        <v/>
      </c>
      <c r="B595" s="1" t="str">
        <f t="shared" ca="1" si="122"/>
        <v/>
      </c>
      <c r="C595" s="31" t="str">
        <f t="shared" ca="1" si="123"/>
        <v/>
      </c>
      <c r="D595" s="32" t="str">
        <f t="shared" ca="1" si="131"/>
        <v/>
      </c>
      <c r="E595" s="4" t="str">
        <f t="shared" ca="1" si="124"/>
        <v/>
      </c>
      <c r="F595" s="31" t="str">
        <f t="shared" ca="1" si="125"/>
        <v/>
      </c>
      <c r="G595" s="32" t="str">
        <f t="shared" ca="1" si="132"/>
        <v/>
      </c>
      <c r="H595" s="4" t="str">
        <f t="shared" ca="1" si="126"/>
        <v/>
      </c>
      <c r="I595" s="31" t="str">
        <f t="shared" ca="1" si="127"/>
        <v/>
      </c>
      <c r="J595" s="32" t="str">
        <f t="shared" ca="1" si="133"/>
        <v/>
      </c>
      <c r="K595" s="95" t="str">
        <f t="shared" ca="1" si="128"/>
        <v/>
      </c>
      <c r="S595" s="172" t="str">
        <f t="shared" si="129"/>
        <v/>
      </c>
      <c r="U595" s="172" t="str">
        <f t="shared" si="130"/>
        <v/>
      </c>
    </row>
    <row r="596" spans="1:21">
      <c r="A596" s="173" t="str">
        <f t="shared" ca="1" si="121"/>
        <v/>
      </c>
      <c r="B596" s="1" t="str">
        <f t="shared" ca="1" si="122"/>
        <v/>
      </c>
      <c r="C596" s="31" t="str">
        <f t="shared" ca="1" si="123"/>
        <v/>
      </c>
      <c r="D596" s="32" t="str">
        <f t="shared" ca="1" si="131"/>
        <v/>
      </c>
      <c r="E596" s="4" t="str">
        <f t="shared" ca="1" si="124"/>
        <v/>
      </c>
      <c r="F596" s="31" t="str">
        <f t="shared" ca="1" si="125"/>
        <v/>
      </c>
      <c r="G596" s="32" t="str">
        <f t="shared" ca="1" si="132"/>
        <v/>
      </c>
      <c r="H596" s="4" t="str">
        <f t="shared" ca="1" si="126"/>
        <v/>
      </c>
      <c r="I596" s="31" t="str">
        <f t="shared" ca="1" si="127"/>
        <v/>
      </c>
      <c r="J596" s="32" t="str">
        <f t="shared" ca="1" si="133"/>
        <v/>
      </c>
      <c r="K596" s="95" t="str">
        <f t="shared" ca="1" si="128"/>
        <v/>
      </c>
      <c r="S596" s="172" t="str">
        <f t="shared" si="129"/>
        <v/>
      </c>
      <c r="U596" s="172" t="str">
        <f t="shared" si="130"/>
        <v/>
      </c>
    </row>
    <row r="597" spans="1:21">
      <c r="A597" s="173" t="str">
        <f t="shared" ca="1" si="121"/>
        <v/>
      </c>
      <c r="B597" s="1" t="str">
        <f t="shared" ca="1" si="122"/>
        <v/>
      </c>
      <c r="C597" s="31" t="str">
        <f t="shared" ca="1" si="123"/>
        <v/>
      </c>
      <c r="D597" s="32" t="str">
        <f t="shared" ca="1" si="131"/>
        <v/>
      </c>
      <c r="E597" s="4" t="str">
        <f t="shared" ca="1" si="124"/>
        <v/>
      </c>
      <c r="F597" s="31" t="str">
        <f t="shared" ca="1" si="125"/>
        <v/>
      </c>
      <c r="G597" s="32" t="str">
        <f t="shared" ca="1" si="132"/>
        <v/>
      </c>
      <c r="H597" s="4" t="str">
        <f t="shared" ca="1" si="126"/>
        <v/>
      </c>
      <c r="I597" s="31" t="str">
        <f t="shared" ca="1" si="127"/>
        <v/>
      </c>
      <c r="J597" s="32" t="str">
        <f t="shared" ca="1" si="133"/>
        <v/>
      </c>
      <c r="K597" s="95" t="str">
        <f t="shared" ca="1" si="128"/>
        <v/>
      </c>
      <c r="S597" s="172" t="str">
        <f t="shared" si="129"/>
        <v/>
      </c>
      <c r="U597" s="172" t="str">
        <f t="shared" si="130"/>
        <v/>
      </c>
    </row>
    <row r="598" spans="1:21">
      <c r="A598" s="173" t="str">
        <f t="shared" ca="1" si="121"/>
        <v/>
      </c>
      <c r="B598" s="1" t="str">
        <f t="shared" ca="1" si="122"/>
        <v/>
      </c>
      <c r="C598" s="31" t="str">
        <f t="shared" ca="1" si="123"/>
        <v/>
      </c>
      <c r="D598" s="32" t="str">
        <f t="shared" ca="1" si="131"/>
        <v/>
      </c>
      <c r="E598" s="4" t="str">
        <f t="shared" ca="1" si="124"/>
        <v/>
      </c>
      <c r="F598" s="31" t="str">
        <f t="shared" ca="1" si="125"/>
        <v/>
      </c>
      <c r="G598" s="32" t="str">
        <f t="shared" ca="1" si="132"/>
        <v/>
      </c>
      <c r="H598" s="4" t="str">
        <f t="shared" ca="1" si="126"/>
        <v/>
      </c>
      <c r="I598" s="31" t="str">
        <f t="shared" ca="1" si="127"/>
        <v/>
      </c>
      <c r="J598" s="32" t="str">
        <f t="shared" ca="1" si="133"/>
        <v/>
      </c>
      <c r="K598" s="95" t="str">
        <f t="shared" ca="1" si="128"/>
        <v/>
      </c>
      <c r="S598" s="172" t="str">
        <f t="shared" si="129"/>
        <v/>
      </c>
      <c r="U598" s="172" t="str">
        <f t="shared" si="130"/>
        <v/>
      </c>
    </row>
    <row r="599" spans="1:21">
      <c r="A599" s="173" t="str">
        <f t="shared" ca="1" si="121"/>
        <v/>
      </c>
      <c r="B599" s="1" t="str">
        <f t="shared" ca="1" si="122"/>
        <v/>
      </c>
      <c r="C599" s="31" t="str">
        <f t="shared" ca="1" si="123"/>
        <v/>
      </c>
      <c r="D599" s="32" t="str">
        <f t="shared" ca="1" si="131"/>
        <v/>
      </c>
      <c r="E599" s="4" t="str">
        <f t="shared" ca="1" si="124"/>
        <v/>
      </c>
      <c r="F599" s="31" t="str">
        <f t="shared" ca="1" si="125"/>
        <v/>
      </c>
      <c r="G599" s="32" t="str">
        <f t="shared" ca="1" si="132"/>
        <v/>
      </c>
      <c r="H599" s="4" t="str">
        <f t="shared" ca="1" si="126"/>
        <v/>
      </c>
      <c r="I599" s="31" t="str">
        <f t="shared" ca="1" si="127"/>
        <v/>
      </c>
      <c r="J599" s="32" t="str">
        <f t="shared" ca="1" si="133"/>
        <v/>
      </c>
      <c r="K599" s="95" t="str">
        <f t="shared" ca="1" si="128"/>
        <v/>
      </c>
      <c r="S599" s="172" t="str">
        <f t="shared" si="129"/>
        <v/>
      </c>
      <c r="U599" s="172" t="str">
        <f t="shared" si="130"/>
        <v/>
      </c>
    </row>
    <row r="600" spans="1:21">
      <c r="A600" s="173" t="str">
        <f t="shared" ca="1" si="121"/>
        <v/>
      </c>
      <c r="B600" s="1" t="str">
        <f t="shared" ca="1" si="122"/>
        <v/>
      </c>
      <c r="C600" s="31" t="str">
        <f t="shared" ca="1" si="123"/>
        <v/>
      </c>
      <c r="D600" s="32" t="str">
        <f t="shared" ca="1" si="131"/>
        <v/>
      </c>
      <c r="E600" s="4" t="str">
        <f t="shared" ca="1" si="124"/>
        <v/>
      </c>
      <c r="F600" s="31" t="str">
        <f t="shared" ca="1" si="125"/>
        <v/>
      </c>
      <c r="G600" s="32" t="str">
        <f t="shared" ca="1" si="132"/>
        <v/>
      </c>
      <c r="H600" s="4" t="str">
        <f t="shared" ca="1" si="126"/>
        <v/>
      </c>
      <c r="I600" s="31" t="str">
        <f t="shared" ca="1" si="127"/>
        <v/>
      </c>
      <c r="J600" s="32" t="str">
        <f t="shared" ca="1" si="133"/>
        <v/>
      </c>
      <c r="K600" s="95" t="str">
        <f t="shared" ca="1" si="128"/>
        <v/>
      </c>
      <c r="S600" s="172" t="str">
        <f t="shared" si="129"/>
        <v/>
      </c>
      <c r="U600" s="172" t="str">
        <f t="shared" si="130"/>
        <v/>
      </c>
    </row>
    <row r="601" spans="1:21">
      <c r="A601" s="173" t="str">
        <f t="shared" ca="1" si="121"/>
        <v/>
      </c>
      <c r="B601" s="1" t="str">
        <f t="shared" ca="1" si="122"/>
        <v/>
      </c>
      <c r="C601" s="31" t="str">
        <f t="shared" ca="1" si="123"/>
        <v/>
      </c>
      <c r="D601" s="32" t="str">
        <f t="shared" ca="1" si="131"/>
        <v/>
      </c>
      <c r="E601" s="4" t="str">
        <f t="shared" ca="1" si="124"/>
        <v/>
      </c>
      <c r="F601" s="31" t="str">
        <f t="shared" ca="1" si="125"/>
        <v/>
      </c>
      <c r="G601" s="32" t="str">
        <f t="shared" ca="1" si="132"/>
        <v/>
      </c>
      <c r="H601" s="4" t="str">
        <f t="shared" ca="1" si="126"/>
        <v/>
      </c>
      <c r="I601" s="31" t="str">
        <f t="shared" ca="1" si="127"/>
        <v/>
      </c>
      <c r="J601" s="32" t="str">
        <f t="shared" ca="1" si="133"/>
        <v/>
      </c>
      <c r="K601" s="95" t="str">
        <f t="shared" ca="1" si="128"/>
        <v/>
      </c>
      <c r="S601" s="172" t="str">
        <f t="shared" si="129"/>
        <v/>
      </c>
      <c r="U601" s="172" t="str">
        <f t="shared" si="130"/>
        <v/>
      </c>
    </row>
    <row r="602" spans="1:21">
      <c r="A602" s="173" t="str">
        <f t="shared" ca="1" si="121"/>
        <v/>
      </c>
      <c r="B602" s="1" t="str">
        <f t="shared" ca="1" si="122"/>
        <v/>
      </c>
      <c r="C602" s="31" t="str">
        <f t="shared" ca="1" si="123"/>
        <v/>
      </c>
      <c r="D602" s="32" t="str">
        <f t="shared" ca="1" si="131"/>
        <v/>
      </c>
      <c r="E602" s="4" t="str">
        <f t="shared" ca="1" si="124"/>
        <v/>
      </c>
      <c r="F602" s="31" t="str">
        <f t="shared" ca="1" si="125"/>
        <v/>
      </c>
      <c r="G602" s="32" t="str">
        <f t="shared" ca="1" si="132"/>
        <v/>
      </c>
      <c r="H602" s="4" t="str">
        <f t="shared" ca="1" si="126"/>
        <v/>
      </c>
      <c r="I602" s="31" t="str">
        <f t="shared" ca="1" si="127"/>
        <v/>
      </c>
      <c r="J602" s="32" t="str">
        <f t="shared" ca="1" si="133"/>
        <v/>
      </c>
      <c r="K602" s="95" t="str">
        <f t="shared" ca="1" si="128"/>
        <v/>
      </c>
      <c r="S602" s="172" t="str">
        <f t="shared" si="129"/>
        <v/>
      </c>
      <c r="U602" s="172" t="str">
        <f t="shared" si="130"/>
        <v/>
      </c>
    </row>
    <row r="603" spans="1:21">
      <c r="A603" s="173" t="str">
        <f t="shared" ca="1" si="121"/>
        <v/>
      </c>
      <c r="B603" s="1" t="str">
        <f t="shared" ca="1" si="122"/>
        <v/>
      </c>
      <c r="C603" s="31" t="str">
        <f t="shared" ca="1" si="123"/>
        <v/>
      </c>
      <c r="D603" s="32" t="str">
        <f t="shared" ca="1" si="131"/>
        <v/>
      </c>
      <c r="E603" s="4" t="str">
        <f t="shared" ca="1" si="124"/>
        <v/>
      </c>
      <c r="F603" s="31" t="str">
        <f t="shared" ca="1" si="125"/>
        <v/>
      </c>
      <c r="G603" s="32" t="str">
        <f t="shared" ca="1" si="132"/>
        <v/>
      </c>
      <c r="H603" s="4" t="str">
        <f t="shared" ca="1" si="126"/>
        <v/>
      </c>
      <c r="I603" s="31" t="str">
        <f t="shared" ca="1" si="127"/>
        <v/>
      </c>
      <c r="J603" s="32" t="str">
        <f t="shared" ca="1" si="133"/>
        <v/>
      </c>
      <c r="K603" s="95" t="str">
        <f t="shared" ca="1" si="128"/>
        <v/>
      </c>
      <c r="S603" s="172" t="str">
        <f t="shared" si="129"/>
        <v/>
      </c>
      <c r="U603" s="172" t="str">
        <f t="shared" si="130"/>
        <v/>
      </c>
    </row>
    <row r="604" spans="1:21">
      <c r="A604" s="173" t="str">
        <f t="shared" ca="1" si="121"/>
        <v/>
      </c>
      <c r="B604" s="1" t="str">
        <f t="shared" ca="1" si="122"/>
        <v/>
      </c>
      <c r="C604" s="31" t="str">
        <f t="shared" ca="1" si="123"/>
        <v/>
      </c>
      <c r="D604" s="32" t="str">
        <f t="shared" ca="1" si="131"/>
        <v/>
      </c>
      <c r="E604" s="4" t="str">
        <f t="shared" ca="1" si="124"/>
        <v/>
      </c>
      <c r="F604" s="31" t="str">
        <f t="shared" ca="1" si="125"/>
        <v/>
      </c>
      <c r="G604" s="32" t="str">
        <f t="shared" ca="1" si="132"/>
        <v/>
      </c>
      <c r="H604" s="4" t="str">
        <f t="shared" ca="1" si="126"/>
        <v/>
      </c>
      <c r="I604" s="31" t="str">
        <f t="shared" ca="1" si="127"/>
        <v/>
      </c>
      <c r="J604" s="32" t="str">
        <f t="shared" ca="1" si="133"/>
        <v/>
      </c>
      <c r="K604" s="95" t="str">
        <f t="shared" ca="1" si="128"/>
        <v/>
      </c>
      <c r="S604" s="172" t="str">
        <f t="shared" si="129"/>
        <v/>
      </c>
      <c r="U604" s="172" t="str">
        <f t="shared" si="130"/>
        <v/>
      </c>
    </row>
    <row r="605" spans="1:21">
      <c r="A605" s="173" t="str">
        <f t="shared" ca="1" si="121"/>
        <v/>
      </c>
      <c r="B605" s="1" t="str">
        <f t="shared" ca="1" si="122"/>
        <v/>
      </c>
      <c r="C605" s="31" t="str">
        <f t="shared" ca="1" si="123"/>
        <v/>
      </c>
      <c r="D605" s="32" t="str">
        <f t="shared" ca="1" si="131"/>
        <v/>
      </c>
      <c r="E605" s="4" t="str">
        <f t="shared" ca="1" si="124"/>
        <v/>
      </c>
      <c r="F605" s="31" t="str">
        <f t="shared" ca="1" si="125"/>
        <v/>
      </c>
      <c r="G605" s="32" t="str">
        <f t="shared" ca="1" si="132"/>
        <v/>
      </c>
      <c r="H605" s="4" t="str">
        <f t="shared" ca="1" si="126"/>
        <v/>
      </c>
      <c r="I605" s="31" t="str">
        <f t="shared" ca="1" si="127"/>
        <v/>
      </c>
      <c r="J605" s="32" t="str">
        <f t="shared" ca="1" si="133"/>
        <v/>
      </c>
      <c r="K605" s="95" t="str">
        <f t="shared" ca="1" si="128"/>
        <v/>
      </c>
      <c r="S605" s="172" t="str">
        <f t="shared" si="129"/>
        <v/>
      </c>
      <c r="U605" s="172" t="str">
        <f t="shared" si="130"/>
        <v/>
      </c>
    </row>
    <row r="606" spans="1:21">
      <c r="A606" s="173" t="str">
        <f t="shared" ca="1" si="121"/>
        <v/>
      </c>
      <c r="B606" s="1" t="str">
        <f t="shared" ca="1" si="122"/>
        <v/>
      </c>
      <c r="C606" s="31" t="str">
        <f t="shared" ca="1" si="123"/>
        <v/>
      </c>
      <c r="D606" s="32" t="str">
        <f t="shared" ca="1" si="131"/>
        <v/>
      </c>
      <c r="E606" s="4" t="str">
        <f t="shared" ca="1" si="124"/>
        <v/>
      </c>
      <c r="F606" s="31" t="str">
        <f t="shared" ca="1" si="125"/>
        <v/>
      </c>
      <c r="G606" s="32" t="str">
        <f t="shared" ca="1" si="132"/>
        <v/>
      </c>
      <c r="H606" s="4" t="str">
        <f t="shared" ca="1" si="126"/>
        <v/>
      </c>
      <c r="I606" s="31" t="str">
        <f t="shared" ca="1" si="127"/>
        <v/>
      </c>
      <c r="J606" s="32" t="str">
        <f t="shared" ca="1" si="133"/>
        <v/>
      </c>
      <c r="K606" s="95" t="str">
        <f t="shared" ca="1" si="128"/>
        <v/>
      </c>
      <c r="S606" s="172" t="str">
        <f t="shared" si="129"/>
        <v/>
      </c>
      <c r="U606" s="172" t="str">
        <f t="shared" si="130"/>
        <v/>
      </c>
    </row>
    <row r="607" spans="1:21">
      <c r="A607" s="173" t="str">
        <f t="shared" ca="1" si="121"/>
        <v/>
      </c>
      <c r="B607" s="1" t="str">
        <f t="shared" ca="1" si="122"/>
        <v/>
      </c>
      <c r="C607" s="31" t="str">
        <f t="shared" ca="1" si="123"/>
        <v/>
      </c>
      <c r="D607" s="32" t="str">
        <f t="shared" ca="1" si="131"/>
        <v/>
      </c>
      <c r="E607" s="4" t="str">
        <f t="shared" ca="1" si="124"/>
        <v/>
      </c>
      <c r="F607" s="31" t="str">
        <f t="shared" ca="1" si="125"/>
        <v/>
      </c>
      <c r="G607" s="32" t="str">
        <f t="shared" ca="1" si="132"/>
        <v/>
      </c>
      <c r="H607" s="4" t="str">
        <f t="shared" ca="1" si="126"/>
        <v/>
      </c>
      <c r="I607" s="31" t="str">
        <f t="shared" ca="1" si="127"/>
        <v/>
      </c>
      <c r="J607" s="32" t="str">
        <f t="shared" ca="1" si="133"/>
        <v/>
      </c>
      <c r="K607" s="95" t="str">
        <f t="shared" ca="1" si="128"/>
        <v/>
      </c>
      <c r="S607" s="172" t="str">
        <f t="shared" si="129"/>
        <v/>
      </c>
      <c r="U607" s="172" t="str">
        <f t="shared" si="130"/>
        <v/>
      </c>
    </row>
    <row r="608" spans="1:21">
      <c r="A608" s="173" t="str">
        <f t="shared" ca="1" si="121"/>
        <v/>
      </c>
      <c r="B608" s="1" t="str">
        <f t="shared" ca="1" si="122"/>
        <v/>
      </c>
      <c r="C608" s="31" t="str">
        <f t="shared" ca="1" si="123"/>
        <v/>
      </c>
      <c r="D608" s="32" t="str">
        <f t="shared" ca="1" si="131"/>
        <v/>
      </c>
      <c r="E608" s="4" t="str">
        <f t="shared" ca="1" si="124"/>
        <v/>
      </c>
      <c r="F608" s="31" t="str">
        <f t="shared" ca="1" si="125"/>
        <v/>
      </c>
      <c r="G608" s="32" t="str">
        <f t="shared" ca="1" si="132"/>
        <v/>
      </c>
      <c r="H608" s="4" t="str">
        <f t="shared" ca="1" si="126"/>
        <v/>
      </c>
      <c r="I608" s="31" t="str">
        <f t="shared" ca="1" si="127"/>
        <v/>
      </c>
      <c r="J608" s="32" t="str">
        <f t="shared" ca="1" si="133"/>
        <v/>
      </c>
      <c r="K608" s="95" t="str">
        <f t="shared" ca="1" si="128"/>
        <v/>
      </c>
      <c r="S608" s="172" t="str">
        <f t="shared" si="129"/>
        <v/>
      </c>
      <c r="U608" s="172" t="str">
        <f t="shared" si="130"/>
        <v/>
      </c>
    </row>
    <row r="609" spans="1:21">
      <c r="A609" s="173" t="str">
        <f t="shared" ca="1" si="121"/>
        <v/>
      </c>
      <c r="B609" s="1" t="str">
        <f t="shared" ca="1" si="122"/>
        <v/>
      </c>
      <c r="C609" s="31" t="str">
        <f t="shared" ca="1" si="123"/>
        <v/>
      </c>
      <c r="D609" s="32" t="str">
        <f t="shared" ca="1" si="131"/>
        <v/>
      </c>
      <c r="E609" s="4" t="str">
        <f t="shared" ca="1" si="124"/>
        <v/>
      </c>
      <c r="F609" s="31" t="str">
        <f t="shared" ca="1" si="125"/>
        <v/>
      </c>
      <c r="G609" s="32" t="str">
        <f t="shared" ca="1" si="132"/>
        <v/>
      </c>
      <c r="H609" s="4" t="str">
        <f t="shared" ca="1" si="126"/>
        <v/>
      </c>
      <c r="I609" s="31" t="str">
        <f t="shared" ca="1" si="127"/>
        <v/>
      </c>
      <c r="J609" s="32" t="str">
        <f t="shared" ca="1" si="133"/>
        <v/>
      </c>
      <c r="K609" s="95" t="str">
        <f t="shared" ca="1" si="128"/>
        <v/>
      </c>
      <c r="S609" s="172" t="str">
        <f t="shared" si="129"/>
        <v/>
      </c>
      <c r="U609" s="172" t="str">
        <f t="shared" si="130"/>
        <v/>
      </c>
    </row>
    <row r="610" spans="1:21">
      <c r="A610" s="173" t="str">
        <f t="shared" ca="1" si="121"/>
        <v/>
      </c>
      <c r="B610" s="1" t="str">
        <f t="shared" ca="1" si="122"/>
        <v/>
      </c>
      <c r="C610" s="31" t="str">
        <f t="shared" ca="1" si="123"/>
        <v/>
      </c>
      <c r="D610" s="32" t="str">
        <f t="shared" ca="1" si="131"/>
        <v/>
      </c>
      <c r="E610" s="4" t="str">
        <f t="shared" ca="1" si="124"/>
        <v/>
      </c>
      <c r="F610" s="31" t="str">
        <f t="shared" ca="1" si="125"/>
        <v/>
      </c>
      <c r="G610" s="32" t="str">
        <f t="shared" ca="1" si="132"/>
        <v/>
      </c>
      <c r="H610" s="4" t="str">
        <f t="shared" ca="1" si="126"/>
        <v/>
      </c>
      <c r="I610" s="31" t="str">
        <f t="shared" ca="1" si="127"/>
        <v/>
      </c>
      <c r="J610" s="32" t="str">
        <f t="shared" ca="1" si="133"/>
        <v/>
      </c>
      <c r="K610" s="95" t="str">
        <f t="shared" ca="1" si="128"/>
        <v/>
      </c>
      <c r="S610" s="172" t="str">
        <f t="shared" si="129"/>
        <v/>
      </c>
      <c r="U610" s="172" t="str">
        <f t="shared" si="130"/>
        <v/>
      </c>
    </row>
    <row r="611" spans="1:21">
      <c r="A611" s="173" t="str">
        <f t="shared" ca="1" si="121"/>
        <v/>
      </c>
      <c r="B611" s="1" t="str">
        <f t="shared" ca="1" si="122"/>
        <v/>
      </c>
      <c r="C611" s="31" t="str">
        <f t="shared" ca="1" si="123"/>
        <v/>
      </c>
      <c r="D611" s="32" t="str">
        <f t="shared" ca="1" si="131"/>
        <v/>
      </c>
      <c r="E611" s="4" t="str">
        <f t="shared" ca="1" si="124"/>
        <v/>
      </c>
      <c r="F611" s="31" t="str">
        <f t="shared" ca="1" si="125"/>
        <v/>
      </c>
      <c r="G611" s="32" t="str">
        <f t="shared" ca="1" si="132"/>
        <v/>
      </c>
      <c r="H611" s="4" t="str">
        <f t="shared" ca="1" si="126"/>
        <v/>
      </c>
      <c r="I611" s="31" t="str">
        <f t="shared" ca="1" si="127"/>
        <v/>
      </c>
      <c r="J611" s="32" t="str">
        <f t="shared" ca="1" si="133"/>
        <v/>
      </c>
      <c r="K611" s="95" t="str">
        <f t="shared" ca="1" si="128"/>
        <v/>
      </c>
      <c r="S611" s="172" t="str">
        <f t="shared" si="129"/>
        <v/>
      </c>
      <c r="U611" s="172" t="str">
        <f t="shared" si="130"/>
        <v/>
      </c>
    </row>
    <row r="612" spans="1:21">
      <c r="A612" s="173" t="str">
        <f t="shared" ca="1" si="121"/>
        <v/>
      </c>
      <c r="B612" s="1" t="str">
        <f t="shared" ca="1" si="122"/>
        <v/>
      </c>
      <c r="C612" s="31" t="str">
        <f t="shared" ca="1" si="123"/>
        <v/>
      </c>
      <c r="D612" s="32" t="str">
        <f t="shared" ca="1" si="131"/>
        <v/>
      </c>
      <c r="E612" s="4" t="str">
        <f t="shared" ca="1" si="124"/>
        <v/>
      </c>
      <c r="F612" s="31" t="str">
        <f t="shared" ca="1" si="125"/>
        <v/>
      </c>
      <c r="G612" s="32" t="str">
        <f t="shared" ca="1" si="132"/>
        <v/>
      </c>
      <c r="H612" s="4" t="str">
        <f t="shared" ca="1" si="126"/>
        <v/>
      </c>
      <c r="I612" s="31" t="str">
        <f t="shared" ca="1" si="127"/>
        <v/>
      </c>
      <c r="J612" s="32" t="str">
        <f t="shared" ca="1" si="133"/>
        <v/>
      </c>
      <c r="K612" s="95" t="str">
        <f t="shared" ca="1" si="128"/>
        <v/>
      </c>
      <c r="S612" s="172" t="str">
        <f t="shared" si="129"/>
        <v/>
      </c>
      <c r="U612" s="172" t="str">
        <f t="shared" si="130"/>
        <v/>
      </c>
    </row>
    <row r="613" spans="1:21">
      <c r="A613" s="173" t="str">
        <f t="shared" ca="1" si="121"/>
        <v/>
      </c>
      <c r="B613" s="1" t="str">
        <f t="shared" ca="1" si="122"/>
        <v/>
      </c>
      <c r="C613" s="31" t="str">
        <f t="shared" ca="1" si="123"/>
        <v/>
      </c>
      <c r="D613" s="32" t="str">
        <f t="shared" ca="1" si="131"/>
        <v/>
      </c>
      <c r="E613" s="4" t="str">
        <f t="shared" ca="1" si="124"/>
        <v/>
      </c>
      <c r="F613" s="31" t="str">
        <f t="shared" ca="1" si="125"/>
        <v/>
      </c>
      <c r="G613" s="32" t="str">
        <f t="shared" ca="1" si="132"/>
        <v/>
      </c>
      <c r="H613" s="4" t="str">
        <f t="shared" ca="1" si="126"/>
        <v/>
      </c>
      <c r="I613" s="31" t="str">
        <f t="shared" ca="1" si="127"/>
        <v/>
      </c>
      <c r="J613" s="32" t="str">
        <f t="shared" ca="1" si="133"/>
        <v/>
      </c>
      <c r="K613" s="95" t="str">
        <f t="shared" ca="1" si="128"/>
        <v/>
      </c>
      <c r="S613" s="172" t="str">
        <f t="shared" si="129"/>
        <v/>
      </c>
      <c r="U613" s="172" t="str">
        <f t="shared" si="130"/>
        <v/>
      </c>
    </row>
    <row r="614" spans="1:21">
      <c r="A614" s="173" t="str">
        <f t="shared" ca="1" si="121"/>
        <v/>
      </c>
      <c r="B614" s="1" t="str">
        <f t="shared" ca="1" si="122"/>
        <v/>
      </c>
      <c r="C614" s="31" t="str">
        <f t="shared" ca="1" si="123"/>
        <v/>
      </c>
      <c r="D614" s="32" t="str">
        <f t="shared" ca="1" si="131"/>
        <v/>
      </c>
      <c r="E614" s="4" t="str">
        <f t="shared" ca="1" si="124"/>
        <v/>
      </c>
      <c r="F614" s="31" t="str">
        <f t="shared" ca="1" si="125"/>
        <v/>
      </c>
      <c r="G614" s="32" t="str">
        <f t="shared" ca="1" si="132"/>
        <v/>
      </c>
      <c r="H614" s="4" t="str">
        <f t="shared" ca="1" si="126"/>
        <v/>
      </c>
      <c r="I614" s="31" t="str">
        <f t="shared" ca="1" si="127"/>
        <v/>
      </c>
      <c r="J614" s="32" t="str">
        <f t="shared" ca="1" si="133"/>
        <v/>
      </c>
      <c r="K614" s="95" t="str">
        <f t="shared" ca="1" si="128"/>
        <v/>
      </c>
      <c r="S614" s="172" t="str">
        <f t="shared" si="129"/>
        <v/>
      </c>
      <c r="U614" s="172" t="str">
        <f t="shared" si="130"/>
        <v/>
      </c>
    </row>
    <row r="615" spans="1:21">
      <c r="A615" s="173" t="str">
        <f t="shared" ca="1" si="121"/>
        <v/>
      </c>
      <c r="B615" s="1" t="str">
        <f t="shared" ca="1" si="122"/>
        <v/>
      </c>
      <c r="C615" s="31" t="str">
        <f t="shared" ca="1" si="123"/>
        <v/>
      </c>
      <c r="D615" s="32" t="str">
        <f t="shared" ca="1" si="131"/>
        <v/>
      </c>
      <c r="E615" s="4" t="str">
        <f t="shared" ca="1" si="124"/>
        <v/>
      </c>
      <c r="F615" s="31" t="str">
        <f t="shared" ca="1" si="125"/>
        <v/>
      </c>
      <c r="G615" s="32" t="str">
        <f t="shared" ca="1" si="132"/>
        <v/>
      </c>
      <c r="H615" s="4" t="str">
        <f t="shared" ca="1" si="126"/>
        <v/>
      </c>
      <c r="I615" s="31" t="str">
        <f t="shared" ca="1" si="127"/>
        <v/>
      </c>
      <c r="J615" s="32" t="str">
        <f t="shared" ca="1" si="133"/>
        <v/>
      </c>
      <c r="K615" s="95" t="str">
        <f t="shared" ca="1" si="128"/>
        <v/>
      </c>
      <c r="S615" s="172" t="str">
        <f t="shared" si="129"/>
        <v/>
      </c>
      <c r="U615" s="172" t="str">
        <f t="shared" si="130"/>
        <v/>
      </c>
    </row>
    <row r="616" spans="1:21">
      <c r="A616" s="173" t="str">
        <f t="shared" ca="1" si="121"/>
        <v/>
      </c>
      <c r="B616" s="1" t="str">
        <f t="shared" ca="1" si="122"/>
        <v/>
      </c>
      <c r="C616" s="31" t="str">
        <f t="shared" ca="1" si="123"/>
        <v/>
      </c>
      <c r="D616" s="32" t="str">
        <f t="shared" ca="1" si="131"/>
        <v/>
      </c>
      <c r="E616" s="4" t="str">
        <f t="shared" ca="1" si="124"/>
        <v/>
      </c>
      <c r="F616" s="31" t="str">
        <f t="shared" ca="1" si="125"/>
        <v/>
      </c>
      <c r="G616" s="32" t="str">
        <f t="shared" ca="1" si="132"/>
        <v/>
      </c>
      <c r="H616" s="4" t="str">
        <f t="shared" ca="1" si="126"/>
        <v/>
      </c>
      <c r="I616" s="31" t="str">
        <f t="shared" ca="1" si="127"/>
        <v/>
      </c>
      <c r="J616" s="32" t="str">
        <f t="shared" ca="1" si="133"/>
        <v/>
      </c>
      <c r="K616" s="95" t="str">
        <f t="shared" ca="1" si="128"/>
        <v/>
      </c>
      <c r="S616" s="172" t="str">
        <f t="shared" si="129"/>
        <v/>
      </c>
      <c r="U616" s="172" t="str">
        <f t="shared" si="130"/>
        <v/>
      </c>
    </row>
    <row r="617" spans="1:21">
      <c r="A617" s="173" t="str">
        <f t="shared" ca="1" si="121"/>
        <v/>
      </c>
      <c r="B617" s="1" t="str">
        <f t="shared" ca="1" si="122"/>
        <v/>
      </c>
      <c r="C617" s="31" t="str">
        <f t="shared" ca="1" si="123"/>
        <v/>
      </c>
      <c r="D617" s="32" t="str">
        <f t="shared" ca="1" si="131"/>
        <v/>
      </c>
      <c r="E617" s="4" t="str">
        <f t="shared" ca="1" si="124"/>
        <v/>
      </c>
      <c r="F617" s="31" t="str">
        <f t="shared" ca="1" si="125"/>
        <v/>
      </c>
      <c r="G617" s="32" t="str">
        <f t="shared" ca="1" si="132"/>
        <v/>
      </c>
      <c r="H617" s="4" t="str">
        <f t="shared" ca="1" si="126"/>
        <v/>
      </c>
      <c r="I617" s="31" t="str">
        <f t="shared" ca="1" si="127"/>
        <v/>
      </c>
      <c r="J617" s="32" t="str">
        <f t="shared" ca="1" si="133"/>
        <v/>
      </c>
      <c r="K617" s="95" t="str">
        <f t="shared" ca="1" si="128"/>
        <v/>
      </c>
      <c r="S617" s="172" t="str">
        <f t="shared" si="129"/>
        <v/>
      </c>
      <c r="U617" s="172" t="str">
        <f t="shared" si="130"/>
        <v/>
      </c>
    </row>
    <row r="618" spans="1:21">
      <c r="A618" s="173" t="str">
        <f t="shared" ca="1" si="121"/>
        <v/>
      </c>
      <c r="B618" s="1" t="str">
        <f t="shared" ca="1" si="122"/>
        <v/>
      </c>
      <c r="C618" s="31" t="str">
        <f t="shared" ca="1" si="123"/>
        <v/>
      </c>
      <c r="D618" s="32" t="str">
        <f t="shared" ca="1" si="131"/>
        <v/>
      </c>
      <c r="E618" s="4" t="str">
        <f t="shared" ca="1" si="124"/>
        <v/>
      </c>
      <c r="F618" s="31" t="str">
        <f t="shared" ca="1" si="125"/>
        <v/>
      </c>
      <c r="G618" s="32" t="str">
        <f t="shared" ca="1" si="132"/>
        <v/>
      </c>
      <c r="H618" s="4" t="str">
        <f t="shared" ca="1" si="126"/>
        <v/>
      </c>
      <c r="I618" s="31" t="str">
        <f t="shared" ca="1" si="127"/>
        <v/>
      </c>
      <c r="J618" s="32" t="str">
        <f t="shared" ca="1" si="133"/>
        <v/>
      </c>
      <c r="K618" s="95" t="str">
        <f t="shared" ca="1" si="128"/>
        <v/>
      </c>
      <c r="S618" s="172" t="str">
        <f t="shared" si="129"/>
        <v/>
      </c>
      <c r="U618" s="172" t="str">
        <f t="shared" si="130"/>
        <v/>
      </c>
    </row>
    <row r="619" spans="1:21">
      <c r="A619" s="173" t="str">
        <f t="shared" ref="A619:A665" ca="1" si="134">IF(AND(ISBLANK(V608), A618 = $V$1),NOW(),IF(ISBLANK(V608),"",V608))</f>
        <v/>
      </c>
      <c r="B619" s="1" t="str">
        <f t="shared" ref="B619:B665" ca="1" si="135">IF(COUNTIF(O:O,A619)=1,VLOOKUP(A619,M:N,2), IF(COUNTIF(O:O,A619)=0,$B$10,""))</f>
        <v/>
      </c>
      <c r="C619" s="31" t="str">
        <f t="shared" ref="C619:C665" ca="1" si="136">IF(ISERROR(B619-2),"", -1*(B619-$B$14)*10^-4*$B$8*$B$5)</f>
        <v/>
      </c>
      <c r="D619" s="32" t="str">
        <f t="shared" ca="1" si="131"/>
        <v/>
      </c>
      <c r="E619" s="4" t="str">
        <f t="shared" ref="E619:E665" ca="1" si="137">IF(COUNTIF(O:O,A619)=1,VLOOKUP(A619,O:P,2), IF(COUNTIF(O:O,A619)=0,$C$10,""))</f>
        <v/>
      </c>
      <c r="F619" s="31" t="str">
        <f t="shared" ref="F619:F665" ca="1" si="138">IF(ISERROR(B619-2),"", -1*(E619-$E$14)*10^-4*$C$8*$C$5)</f>
        <v/>
      </c>
      <c r="G619" s="32" t="str">
        <f t="shared" ca="1" si="132"/>
        <v/>
      </c>
      <c r="H619" s="4" t="str">
        <f t="shared" ref="H619:H665" ca="1" si="139">IF(COUNTIF(O:O,A619)=1,VLOOKUP(A619,Q:R,2), IF(COUNTIF(O:O,A619)=0,$D$10,""))</f>
        <v/>
      </c>
      <c r="I619" s="31" t="str">
        <f t="shared" ref="I619:I665" ca="1" si="140">IF(ISERROR(B619-2),"", -1*(H619-$H$14)*10^-4*$D$8*$D$5)</f>
        <v/>
      </c>
      <c r="J619" s="32" t="str">
        <f t="shared" ca="1" si="133"/>
        <v/>
      </c>
      <c r="K619" s="95" t="str">
        <f t="shared" ref="K619:K665" ca="1" si="141">IF(ISERROR(B619-2),"",C619+D619+F619+G619-I619-J619)</f>
        <v/>
      </c>
      <c r="S619" s="172" t="str">
        <f t="shared" si="129"/>
        <v/>
      </c>
      <c r="U619" s="172" t="str">
        <f t="shared" si="130"/>
        <v/>
      </c>
    </row>
    <row r="620" spans="1:21">
      <c r="A620" s="173" t="str">
        <f t="shared" ca="1" si="134"/>
        <v/>
      </c>
      <c r="B620" s="1" t="str">
        <f t="shared" ca="1" si="135"/>
        <v/>
      </c>
      <c r="C620" s="31" t="str">
        <f t="shared" ca="1" si="136"/>
        <v/>
      </c>
      <c r="D620" s="32" t="str">
        <f t="shared" ca="1" si="131"/>
        <v/>
      </c>
      <c r="E620" s="4" t="str">
        <f t="shared" ca="1" si="137"/>
        <v/>
      </c>
      <c r="F620" s="31" t="str">
        <f t="shared" ca="1" si="138"/>
        <v/>
      </c>
      <c r="G620" s="32" t="str">
        <f t="shared" ca="1" si="132"/>
        <v/>
      </c>
      <c r="H620" s="4" t="str">
        <f t="shared" ca="1" si="139"/>
        <v/>
      </c>
      <c r="I620" s="31" t="str">
        <f t="shared" ca="1" si="140"/>
        <v/>
      </c>
      <c r="J620" s="32" t="str">
        <f t="shared" ca="1" si="133"/>
        <v/>
      </c>
      <c r="K620" s="95" t="str">
        <f t="shared" ca="1" si="141"/>
        <v/>
      </c>
      <c r="S620" s="172" t="str">
        <f t="shared" si="129"/>
        <v/>
      </c>
      <c r="U620" s="172" t="str">
        <f t="shared" si="130"/>
        <v/>
      </c>
    </row>
    <row r="621" spans="1:21">
      <c r="A621" s="173" t="str">
        <f t="shared" ca="1" si="134"/>
        <v/>
      </c>
      <c r="B621" s="1" t="str">
        <f t="shared" ca="1" si="135"/>
        <v/>
      </c>
      <c r="C621" s="31" t="str">
        <f t="shared" ca="1" si="136"/>
        <v/>
      </c>
      <c r="D621" s="32" t="str">
        <f t="shared" ca="1" si="131"/>
        <v/>
      </c>
      <c r="E621" s="4" t="str">
        <f t="shared" ca="1" si="137"/>
        <v/>
      </c>
      <c r="F621" s="31" t="str">
        <f t="shared" ca="1" si="138"/>
        <v/>
      </c>
      <c r="G621" s="32" t="str">
        <f t="shared" ca="1" si="132"/>
        <v/>
      </c>
      <c r="H621" s="4" t="str">
        <f t="shared" ca="1" si="139"/>
        <v/>
      </c>
      <c r="I621" s="31" t="str">
        <f t="shared" ca="1" si="140"/>
        <v/>
      </c>
      <c r="J621" s="32" t="str">
        <f t="shared" ca="1" si="133"/>
        <v/>
      </c>
      <c r="K621" s="95" t="str">
        <f t="shared" ca="1" si="141"/>
        <v/>
      </c>
      <c r="S621" s="172" t="str">
        <f t="shared" si="129"/>
        <v/>
      </c>
      <c r="U621" s="172" t="str">
        <f t="shared" si="130"/>
        <v/>
      </c>
    </row>
    <row r="622" spans="1:21">
      <c r="A622" s="173" t="str">
        <f t="shared" ca="1" si="134"/>
        <v/>
      </c>
      <c r="B622" s="1" t="str">
        <f t="shared" ca="1" si="135"/>
        <v/>
      </c>
      <c r="C622" s="31" t="str">
        <f t="shared" ca="1" si="136"/>
        <v/>
      </c>
      <c r="D622" s="32" t="str">
        <f t="shared" ca="1" si="131"/>
        <v/>
      </c>
      <c r="E622" s="4" t="str">
        <f t="shared" ca="1" si="137"/>
        <v/>
      </c>
      <c r="F622" s="31" t="str">
        <f t="shared" ca="1" si="138"/>
        <v/>
      </c>
      <c r="G622" s="32" t="str">
        <f t="shared" ca="1" si="132"/>
        <v/>
      </c>
      <c r="H622" s="4" t="str">
        <f t="shared" ca="1" si="139"/>
        <v/>
      </c>
      <c r="I622" s="31" t="str">
        <f t="shared" ca="1" si="140"/>
        <v/>
      </c>
      <c r="J622" s="32" t="str">
        <f t="shared" ca="1" si="133"/>
        <v/>
      </c>
      <c r="K622" s="95" t="str">
        <f t="shared" ca="1" si="141"/>
        <v/>
      </c>
      <c r="S622" s="172" t="str">
        <f t="shared" si="129"/>
        <v/>
      </c>
      <c r="U622" s="172" t="str">
        <f t="shared" si="130"/>
        <v/>
      </c>
    </row>
    <row r="623" spans="1:21">
      <c r="A623" s="173" t="str">
        <f t="shared" ca="1" si="134"/>
        <v/>
      </c>
      <c r="B623" s="1" t="str">
        <f t="shared" ca="1" si="135"/>
        <v/>
      </c>
      <c r="C623" s="31" t="str">
        <f t="shared" ca="1" si="136"/>
        <v/>
      </c>
      <c r="D623" s="32" t="str">
        <f t="shared" ca="1" si="131"/>
        <v/>
      </c>
      <c r="E623" s="4" t="str">
        <f t="shared" ca="1" si="137"/>
        <v/>
      </c>
      <c r="F623" s="31" t="str">
        <f t="shared" ca="1" si="138"/>
        <v/>
      </c>
      <c r="G623" s="32" t="str">
        <f t="shared" ca="1" si="132"/>
        <v/>
      </c>
      <c r="H623" s="4" t="str">
        <f t="shared" ca="1" si="139"/>
        <v/>
      </c>
      <c r="I623" s="31" t="str">
        <f t="shared" ca="1" si="140"/>
        <v/>
      </c>
      <c r="J623" s="32" t="str">
        <f t="shared" ca="1" si="133"/>
        <v/>
      </c>
      <c r="K623" s="95" t="str">
        <f t="shared" ca="1" si="141"/>
        <v/>
      </c>
      <c r="S623" s="172" t="str">
        <f t="shared" si="129"/>
        <v/>
      </c>
      <c r="U623" s="172" t="str">
        <f t="shared" si="130"/>
        <v/>
      </c>
    </row>
    <row r="624" spans="1:21">
      <c r="A624" s="173" t="str">
        <f t="shared" ca="1" si="134"/>
        <v/>
      </c>
      <c r="B624" s="1" t="str">
        <f t="shared" ca="1" si="135"/>
        <v/>
      </c>
      <c r="C624" s="31" t="str">
        <f t="shared" ca="1" si="136"/>
        <v/>
      </c>
      <c r="D624" s="32" t="str">
        <f t="shared" ca="1" si="131"/>
        <v/>
      </c>
      <c r="E624" s="4" t="str">
        <f t="shared" ca="1" si="137"/>
        <v/>
      </c>
      <c r="F624" s="31" t="str">
        <f t="shared" ca="1" si="138"/>
        <v/>
      </c>
      <c r="G624" s="32" t="str">
        <f t="shared" ca="1" si="132"/>
        <v/>
      </c>
      <c r="H624" s="4" t="str">
        <f t="shared" ca="1" si="139"/>
        <v/>
      </c>
      <c r="I624" s="31" t="str">
        <f t="shared" ca="1" si="140"/>
        <v/>
      </c>
      <c r="J624" s="32" t="str">
        <f t="shared" ca="1" si="133"/>
        <v/>
      </c>
      <c r="K624" s="95" t="str">
        <f t="shared" ca="1" si="141"/>
        <v/>
      </c>
      <c r="S624" s="172" t="str">
        <f t="shared" si="129"/>
        <v/>
      </c>
      <c r="U624" s="172" t="str">
        <f t="shared" si="130"/>
        <v/>
      </c>
    </row>
    <row r="625" spans="1:21">
      <c r="A625" s="173" t="str">
        <f t="shared" ca="1" si="134"/>
        <v/>
      </c>
      <c r="B625" s="1" t="str">
        <f t="shared" ca="1" si="135"/>
        <v/>
      </c>
      <c r="C625" s="31" t="str">
        <f t="shared" ca="1" si="136"/>
        <v/>
      </c>
      <c r="D625" s="32" t="str">
        <f t="shared" ca="1" si="131"/>
        <v/>
      </c>
      <c r="E625" s="4" t="str">
        <f t="shared" ca="1" si="137"/>
        <v/>
      </c>
      <c r="F625" s="31" t="str">
        <f t="shared" ca="1" si="138"/>
        <v/>
      </c>
      <c r="G625" s="32" t="str">
        <f t="shared" ca="1" si="132"/>
        <v/>
      </c>
      <c r="H625" s="4" t="str">
        <f t="shared" ca="1" si="139"/>
        <v/>
      </c>
      <c r="I625" s="31" t="str">
        <f t="shared" ca="1" si="140"/>
        <v/>
      </c>
      <c r="J625" s="32" t="str">
        <f t="shared" ca="1" si="133"/>
        <v/>
      </c>
      <c r="K625" s="95" t="str">
        <f t="shared" ca="1" si="141"/>
        <v/>
      </c>
      <c r="S625" s="172" t="str">
        <f t="shared" si="129"/>
        <v/>
      </c>
      <c r="U625" s="172" t="str">
        <f t="shared" si="130"/>
        <v/>
      </c>
    </row>
    <row r="626" spans="1:21">
      <c r="A626" s="173" t="str">
        <f t="shared" ca="1" si="134"/>
        <v/>
      </c>
      <c r="B626" s="1" t="str">
        <f t="shared" ca="1" si="135"/>
        <v/>
      </c>
      <c r="C626" s="31" t="str">
        <f t="shared" ca="1" si="136"/>
        <v/>
      </c>
      <c r="D626" s="32" t="str">
        <f t="shared" ca="1" si="131"/>
        <v/>
      </c>
      <c r="E626" s="4" t="str">
        <f t="shared" ca="1" si="137"/>
        <v/>
      </c>
      <c r="F626" s="31" t="str">
        <f t="shared" ca="1" si="138"/>
        <v/>
      </c>
      <c r="G626" s="32" t="str">
        <f t="shared" ca="1" si="132"/>
        <v/>
      </c>
      <c r="H626" s="4" t="str">
        <f t="shared" ca="1" si="139"/>
        <v/>
      </c>
      <c r="I626" s="31" t="str">
        <f t="shared" ca="1" si="140"/>
        <v/>
      </c>
      <c r="J626" s="32" t="str">
        <f t="shared" ca="1" si="133"/>
        <v/>
      </c>
      <c r="K626" s="95" t="str">
        <f t="shared" ca="1" si="141"/>
        <v/>
      </c>
      <c r="S626" s="172" t="str">
        <f t="shared" si="129"/>
        <v/>
      </c>
      <c r="U626" s="172" t="str">
        <f t="shared" si="130"/>
        <v/>
      </c>
    </row>
    <row r="627" spans="1:21">
      <c r="A627" s="173" t="str">
        <f t="shared" ca="1" si="134"/>
        <v/>
      </c>
      <c r="B627" s="1" t="str">
        <f t="shared" ca="1" si="135"/>
        <v/>
      </c>
      <c r="C627" s="31" t="str">
        <f t="shared" ca="1" si="136"/>
        <v/>
      </c>
      <c r="D627" s="32" t="str">
        <f t="shared" ca="1" si="131"/>
        <v/>
      </c>
      <c r="E627" s="4" t="str">
        <f t="shared" ca="1" si="137"/>
        <v/>
      </c>
      <c r="F627" s="31" t="str">
        <f t="shared" ca="1" si="138"/>
        <v/>
      </c>
      <c r="G627" s="32" t="str">
        <f t="shared" ca="1" si="132"/>
        <v/>
      </c>
      <c r="H627" s="4" t="str">
        <f t="shared" ca="1" si="139"/>
        <v/>
      </c>
      <c r="I627" s="31" t="str">
        <f t="shared" ca="1" si="140"/>
        <v/>
      </c>
      <c r="J627" s="32" t="str">
        <f t="shared" ca="1" si="133"/>
        <v/>
      </c>
      <c r="K627" s="95" t="str">
        <f t="shared" ca="1" si="141"/>
        <v/>
      </c>
      <c r="S627" s="172" t="str">
        <f t="shared" si="129"/>
        <v/>
      </c>
      <c r="U627" s="172" t="str">
        <f t="shared" si="130"/>
        <v/>
      </c>
    </row>
    <row r="628" spans="1:21">
      <c r="A628" s="173" t="str">
        <f t="shared" ca="1" si="134"/>
        <v/>
      </c>
      <c r="B628" s="1" t="str">
        <f t="shared" ca="1" si="135"/>
        <v/>
      </c>
      <c r="C628" s="31" t="str">
        <f t="shared" ca="1" si="136"/>
        <v/>
      </c>
      <c r="D628" s="32" t="str">
        <f t="shared" ca="1" si="131"/>
        <v/>
      </c>
      <c r="E628" s="4" t="str">
        <f t="shared" ca="1" si="137"/>
        <v/>
      </c>
      <c r="F628" s="31" t="str">
        <f t="shared" ca="1" si="138"/>
        <v/>
      </c>
      <c r="G628" s="32" t="str">
        <f t="shared" ca="1" si="132"/>
        <v/>
      </c>
      <c r="H628" s="4" t="str">
        <f t="shared" ca="1" si="139"/>
        <v/>
      </c>
      <c r="I628" s="31" t="str">
        <f t="shared" ca="1" si="140"/>
        <v/>
      </c>
      <c r="J628" s="32" t="str">
        <f t="shared" ca="1" si="133"/>
        <v/>
      </c>
      <c r="K628" s="95" t="str">
        <f t="shared" ca="1" si="141"/>
        <v/>
      </c>
      <c r="S628" s="172" t="str">
        <f t="shared" si="129"/>
        <v/>
      </c>
      <c r="U628" s="172" t="str">
        <f t="shared" si="130"/>
        <v/>
      </c>
    </row>
    <row r="629" spans="1:21">
      <c r="A629" s="173" t="str">
        <f t="shared" ca="1" si="134"/>
        <v/>
      </c>
      <c r="B629" s="1" t="str">
        <f t="shared" ca="1" si="135"/>
        <v/>
      </c>
      <c r="C629" s="31" t="str">
        <f t="shared" ca="1" si="136"/>
        <v/>
      </c>
      <c r="D629" s="32" t="str">
        <f t="shared" ca="1" si="131"/>
        <v/>
      </c>
      <c r="E629" s="4" t="str">
        <f t="shared" ca="1" si="137"/>
        <v/>
      </c>
      <c r="F629" s="31" t="str">
        <f t="shared" ca="1" si="138"/>
        <v/>
      </c>
      <c r="G629" s="32" t="str">
        <f t="shared" ca="1" si="132"/>
        <v/>
      </c>
      <c r="H629" s="4" t="str">
        <f t="shared" ca="1" si="139"/>
        <v/>
      </c>
      <c r="I629" s="31" t="str">
        <f t="shared" ca="1" si="140"/>
        <v/>
      </c>
      <c r="J629" s="32" t="str">
        <f t="shared" ca="1" si="133"/>
        <v/>
      </c>
      <c r="K629" s="95" t="str">
        <f t="shared" ca="1" si="141"/>
        <v/>
      </c>
      <c r="S629" s="172" t="str">
        <f t="shared" si="129"/>
        <v/>
      </c>
      <c r="U629" s="172" t="str">
        <f t="shared" si="130"/>
        <v/>
      </c>
    </row>
    <row r="630" spans="1:21">
      <c r="A630" s="173" t="str">
        <f t="shared" ca="1" si="134"/>
        <v/>
      </c>
      <c r="B630" s="1" t="str">
        <f t="shared" ca="1" si="135"/>
        <v/>
      </c>
      <c r="C630" s="31" t="str">
        <f t="shared" ca="1" si="136"/>
        <v/>
      </c>
      <c r="D630" s="32" t="str">
        <f t="shared" ca="1" si="131"/>
        <v/>
      </c>
      <c r="E630" s="4" t="str">
        <f t="shared" ca="1" si="137"/>
        <v/>
      </c>
      <c r="F630" s="31" t="str">
        <f t="shared" ca="1" si="138"/>
        <v/>
      </c>
      <c r="G630" s="32" t="str">
        <f t="shared" ca="1" si="132"/>
        <v/>
      </c>
      <c r="H630" s="4" t="str">
        <f t="shared" ca="1" si="139"/>
        <v/>
      </c>
      <c r="I630" s="31" t="str">
        <f t="shared" ca="1" si="140"/>
        <v/>
      </c>
      <c r="J630" s="32" t="str">
        <f t="shared" ca="1" si="133"/>
        <v/>
      </c>
      <c r="K630" s="95" t="str">
        <f t="shared" ca="1" si="141"/>
        <v/>
      </c>
      <c r="S630" s="172" t="str">
        <f t="shared" si="129"/>
        <v/>
      </c>
      <c r="U630" s="172" t="str">
        <f t="shared" si="130"/>
        <v/>
      </c>
    </row>
    <row r="631" spans="1:21">
      <c r="A631" s="173" t="str">
        <f t="shared" ca="1" si="134"/>
        <v/>
      </c>
      <c r="B631" s="1" t="str">
        <f t="shared" ca="1" si="135"/>
        <v/>
      </c>
      <c r="C631" s="31" t="str">
        <f t="shared" ca="1" si="136"/>
        <v/>
      </c>
      <c r="D631" s="32" t="str">
        <f t="shared" ca="1" si="131"/>
        <v/>
      </c>
      <c r="E631" s="4" t="str">
        <f t="shared" ca="1" si="137"/>
        <v/>
      </c>
      <c r="F631" s="31" t="str">
        <f t="shared" ca="1" si="138"/>
        <v/>
      </c>
      <c r="G631" s="32" t="str">
        <f t="shared" ca="1" si="132"/>
        <v/>
      </c>
      <c r="H631" s="4" t="str">
        <f t="shared" ca="1" si="139"/>
        <v/>
      </c>
      <c r="I631" s="31" t="str">
        <f t="shared" ca="1" si="140"/>
        <v/>
      </c>
      <c r="J631" s="32" t="str">
        <f t="shared" ca="1" si="133"/>
        <v/>
      </c>
      <c r="K631" s="95" t="str">
        <f t="shared" ca="1" si="141"/>
        <v/>
      </c>
      <c r="S631" s="172" t="str">
        <f t="shared" si="129"/>
        <v/>
      </c>
      <c r="U631" s="172" t="str">
        <f t="shared" si="130"/>
        <v/>
      </c>
    </row>
    <row r="632" spans="1:21">
      <c r="A632" s="173" t="str">
        <f t="shared" ca="1" si="134"/>
        <v/>
      </c>
      <c r="B632" s="1" t="str">
        <f t="shared" ca="1" si="135"/>
        <v/>
      </c>
      <c r="C632" s="31" t="str">
        <f t="shared" ca="1" si="136"/>
        <v/>
      </c>
      <c r="D632" s="32" t="str">
        <f t="shared" ca="1" si="131"/>
        <v/>
      </c>
      <c r="E632" s="4" t="str">
        <f t="shared" ca="1" si="137"/>
        <v/>
      </c>
      <c r="F632" s="31" t="str">
        <f t="shared" ca="1" si="138"/>
        <v/>
      </c>
      <c r="G632" s="32" t="str">
        <f t="shared" ca="1" si="132"/>
        <v/>
      </c>
      <c r="H632" s="4" t="str">
        <f t="shared" ca="1" si="139"/>
        <v/>
      </c>
      <c r="I632" s="31" t="str">
        <f t="shared" ca="1" si="140"/>
        <v/>
      </c>
      <c r="J632" s="32" t="str">
        <f t="shared" ca="1" si="133"/>
        <v/>
      </c>
      <c r="K632" s="95" t="str">
        <f t="shared" ca="1" si="141"/>
        <v/>
      </c>
      <c r="S632" s="172" t="str">
        <f t="shared" si="129"/>
        <v/>
      </c>
      <c r="U632" s="172" t="str">
        <f t="shared" si="130"/>
        <v/>
      </c>
    </row>
    <row r="633" spans="1:21">
      <c r="A633" s="173" t="str">
        <f t="shared" ca="1" si="134"/>
        <v/>
      </c>
      <c r="B633" s="1" t="str">
        <f t="shared" ca="1" si="135"/>
        <v/>
      </c>
      <c r="C633" s="31" t="str">
        <f t="shared" ca="1" si="136"/>
        <v/>
      </c>
      <c r="D633" s="32" t="str">
        <f t="shared" ca="1" si="131"/>
        <v/>
      </c>
      <c r="E633" s="4" t="str">
        <f t="shared" ca="1" si="137"/>
        <v/>
      </c>
      <c r="F633" s="31" t="str">
        <f t="shared" ca="1" si="138"/>
        <v/>
      </c>
      <c r="G633" s="32" t="str">
        <f t="shared" ca="1" si="132"/>
        <v/>
      </c>
      <c r="H633" s="4" t="str">
        <f t="shared" ca="1" si="139"/>
        <v/>
      </c>
      <c r="I633" s="31" t="str">
        <f t="shared" ca="1" si="140"/>
        <v/>
      </c>
      <c r="J633" s="32" t="str">
        <f t="shared" ca="1" si="133"/>
        <v/>
      </c>
      <c r="K633" s="95" t="str">
        <f t="shared" ca="1" si="141"/>
        <v/>
      </c>
      <c r="S633" s="172" t="str">
        <f t="shared" si="129"/>
        <v/>
      </c>
      <c r="U633" s="172" t="str">
        <f t="shared" si="130"/>
        <v/>
      </c>
    </row>
    <row r="634" spans="1:21">
      <c r="A634" s="173" t="str">
        <f t="shared" ca="1" si="134"/>
        <v/>
      </c>
      <c r="B634" s="1" t="str">
        <f t="shared" ca="1" si="135"/>
        <v/>
      </c>
      <c r="C634" s="31" t="str">
        <f t="shared" ca="1" si="136"/>
        <v/>
      </c>
      <c r="D634" s="32" t="str">
        <f t="shared" ca="1" si="131"/>
        <v/>
      </c>
      <c r="E634" s="4" t="str">
        <f t="shared" ca="1" si="137"/>
        <v/>
      </c>
      <c r="F634" s="31" t="str">
        <f t="shared" ca="1" si="138"/>
        <v/>
      </c>
      <c r="G634" s="32" t="str">
        <f t="shared" ca="1" si="132"/>
        <v/>
      </c>
      <c r="H634" s="4" t="str">
        <f t="shared" ca="1" si="139"/>
        <v/>
      </c>
      <c r="I634" s="31" t="str">
        <f t="shared" ca="1" si="140"/>
        <v/>
      </c>
      <c r="J634" s="32" t="str">
        <f t="shared" ca="1" si="133"/>
        <v/>
      </c>
      <c r="K634" s="95" t="str">
        <f t="shared" ca="1" si="141"/>
        <v/>
      </c>
      <c r="S634" s="172" t="str">
        <f t="shared" si="129"/>
        <v/>
      </c>
      <c r="U634" s="172" t="str">
        <f t="shared" si="130"/>
        <v/>
      </c>
    </row>
    <row r="635" spans="1:21">
      <c r="A635" s="173" t="str">
        <f t="shared" ca="1" si="134"/>
        <v/>
      </c>
      <c r="B635" s="1" t="str">
        <f t="shared" ca="1" si="135"/>
        <v/>
      </c>
      <c r="C635" s="31" t="str">
        <f t="shared" ca="1" si="136"/>
        <v/>
      </c>
      <c r="D635" s="32" t="str">
        <f t="shared" ca="1" si="131"/>
        <v/>
      </c>
      <c r="E635" s="4" t="str">
        <f t="shared" ca="1" si="137"/>
        <v/>
      </c>
      <c r="F635" s="31" t="str">
        <f t="shared" ca="1" si="138"/>
        <v/>
      </c>
      <c r="G635" s="32" t="str">
        <f t="shared" ca="1" si="132"/>
        <v/>
      </c>
      <c r="H635" s="4" t="str">
        <f t="shared" ca="1" si="139"/>
        <v/>
      </c>
      <c r="I635" s="31" t="str">
        <f t="shared" ca="1" si="140"/>
        <v/>
      </c>
      <c r="J635" s="32" t="str">
        <f t="shared" ca="1" si="133"/>
        <v/>
      </c>
      <c r="K635" s="95" t="str">
        <f t="shared" ca="1" si="141"/>
        <v/>
      </c>
      <c r="S635" s="172" t="str">
        <f t="shared" si="129"/>
        <v/>
      </c>
      <c r="U635" s="172" t="str">
        <f t="shared" si="130"/>
        <v/>
      </c>
    </row>
    <row r="636" spans="1:21">
      <c r="A636" s="173" t="str">
        <f t="shared" ca="1" si="134"/>
        <v/>
      </c>
      <c r="B636" s="1" t="str">
        <f t="shared" ca="1" si="135"/>
        <v/>
      </c>
      <c r="C636" s="31" t="str">
        <f t="shared" ca="1" si="136"/>
        <v/>
      </c>
      <c r="D636" s="32" t="str">
        <f t="shared" ca="1" si="131"/>
        <v/>
      </c>
      <c r="E636" s="4" t="str">
        <f t="shared" ca="1" si="137"/>
        <v/>
      </c>
      <c r="F636" s="31" t="str">
        <f t="shared" ca="1" si="138"/>
        <v/>
      </c>
      <c r="G636" s="32" t="str">
        <f t="shared" ca="1" si="132"/>
        <v/>
      </c>
      <c r="H636" s="4" t="str">
        <f t="shared" ca="1" si="139"/>
        <v/>
      </c>
      <c r="I636" s="31" t="str">
        <f t="shared" ca="1" si="140"/>
        <v/>
      </c>
      <c r="J636" s="32" t="str">
        <f t="shared" ca="1" si="133"/>
        <v/>
      </c>
      <c r="K636" s="95" t="str">
        <f t="shared" ca="1" si="141"/>
        <v/>
      </c>
      <c r="S636" s="172" t="str">
        <f t="shared" si="129"/>
        <v/>
      </c>
      <c r="U636" s="172" t="str">
        <f t="shared" si="130"/>
        <v/>
      </c>
    </row>
    <row r="637" spans="1:21">
      <c r="A637" s="173" t="str">
        <f t="shared" ca="1" si="134"/>
        <v/>
      </c>
      <c r="B637" s="1" t="str">
        <f t="shared" ca="1" si="135"/>
        <v/>
      </c>
      <c r="C637" s="31" t="str">
        <f t="shared" ca="1" si="136"/>
        <v/>
      </c>
      <c r="D637" s="32" t="str">
        <f t="shared" ca="1" si="131"/>
        <v/>
      </c>
      <c r="E637" s="4" t="str">
        <f t="shared" ca="1" si="137"/>
        <v/>
      </c>
      <c r="F637" s="31" t="str">
        <f t="shared" ca="1" si="138"/>
        <v/>
      </c>
      <c r="G637" s="32" t="str">
        <f t="shared" ca="1" si="132"/>
        <v/>
      </c>
      <c r="H637" s="4" t="str">
        <f t="shared" ca="1" si="139"/>
        <v/>
      </c>
      <c r="I637" s="31" t="str">
        <f t="shared" ca="1" si="140"/>
        <v/>
      </c>
      <c r="J637" s="32" t="str">
        <f t="shared" ca="1" si="133"/>
        <v/>
      </c>
      <c r="K637" s="95" t="str">
        <f t="shared" ca="1" si="141"/>
        <v/>
      </c>
      <c r="S637" s="172" t="str">
        <f t="shared" si="129"/>
        <v/>
      </c>
      <c r="U637" s="172" t="str">
        <f t="shared" si="130"/>
        <v/>
      </c>
    </row>
    <row r="638" spans="1:21">
      <c r="A638" s="173" t="str">
        <f t="shared" ca="1" si="134"/>
        <v/>
      </c>
      <c r="B638" s="1" t="str">
        <f t="shared" ca="1" si="135"/>
        <v/>
      </c>
      <c r="C638" s="31" t="str">
        <f t="shared" ca="1" si="136"/>
        <v/>
      </c>
      <c r="D638" s="32" t="str">
        <f t="shared" ca="1" si="131"/>
        <v/>
      </c>
      <c r="E638" s="4" t="str">
        <f t="shared" ca="1" si="137"/>
        <v/>
      </c>
      <c r="F638" s="31" t="str">
        <f t="shared" ca="1" si="138"/>
        <v/>
      </c>
      <c r="G638" s="32" t="str">
        <f t="shared" ca="1" si="132"/>
        <v/>
      </c>
      <c r="H638" s="4" t="str">
        <f t="shared" ca="1" si="139"/>
        <v/>
      </c>
      <c r="I638" s="31" t="str">
        <f t="shared" ca="1" si="140"/>
        <v/>
      </c>
      <c r="J638" s="32" t="str">
        <f t="shared" ca="1" si="133"/>
        <v/>
      </c>
      <c r="K638" s="95" t="str">
        <f t="shared" ca="1" si="141"/>
        <v/>
      </c>
      <c r="S638" s="172" t="str">
        <f t="shared" si="129"/>
        <v/>
      </c>
      <c r="U638" s="172" t="str">
        <f t="shared" si="130"/>
        <v/>
      </c>
    </row>
    <row r="639" spans="1:21">
      <c r="A639" s="173" t="str">
        <f t="shared" ca="1" si="134"/>
        <v/>
      </c>
      <c r="B639" s="1" t="str">
        <f t="shared" ca="1" si="135"/>
        <v/>
      </c>
      <c r="C639" s="31" t="str">
        <f t="shared" ca="1" si="136"/>
        <v/>
      </c>
      <c r="D639" s="32" t="str">
        <f t="shared" ca="1" si="131"/>
        <v/>
      </c>
      <c r="E639" s="4" t="str">
        <f t="shared" ca="1" si="137"/>
        <v/>
      </c>
      <c r="F639" s="31" t="str">
        <f t="shared" ca="1" si="138"/>
        <v/>
      </c>
      <c r="G639" s="32" t="str">
        <f t="shared" ca="1" si="132"/>
        <v/>
      </c>
      <c r="H639" s="4" t="str">
        <f t="shared" ca="1" si="139"/>
        <v/>
      </c>
      <c r="I639" s="31" t="str">
        <f t="shared" ca="1" si="140"/>
        <v/>
      </c>
      <c r="J639" s="32" t="str">
        <f t="shared" ca="1" si="133"/>
        <v/>
      </c>
      <c r="K639" s="95" t="str">
        <f t="shared" ca="1" si="141"/>
        <v/>
      </c>
      <c r="S639" s="172" t="str">
        <f t="shared" si="129"/>
        <v/>
      </c>
      <c r="U639" s="172" t="str">
        <f t="shared" si="130"/>
        <v/>
      </c>
    </row>
    <row r="640" spans="1:21">
      <c r="A640" s="173" t="str">
        <f t="shared" ca="1" si="134"/>
        <v/>
      </c>
      <c r="B640" s="1" t="str">
        <f t="shared" ca="1" si="135"/>
        <v/>
      </c>
      <c r="C640" s="31" t="str">
        <f t="shared" ca="1" si="136"/>
        <v/>
      </c>
      <c r="D640" s="32" t="str">
        <f t="shared" ca="1" si="131"/>
        <v/>
      </c>
      <c r="E640" s="4" t="str">
        <f t="shared" ca="1" si="137"/>
        <v/>
      </c>
      <c r="F640" s="31" t="str">
        <f t="shared" ca="1" si="138"/>
        <v/>
      </c>
      <c r="G640" s="32" t="str">
        <f t="shared" ca="1" si="132"/>
        <v/>
      </c>
      <c r="H640" s="4" t="str">
        <f t="shared" ca="1" si="139"/>
        <v/>
      </c>
      <c r="I640" s="31" t="str">
        <f t="shared" ca="1" si="140"/>
        <v/>
      </c>
      <c r="J640" s="32" t="str">
        <f t="shared" ca="1" si="133"/>
        <v/>
      </c>
      <c r="K640" s="95" t="str">
        <f t="shared" ca="1" si="141"/>
        <v/>
      </c>
      <c r="S640" s="172" t="str">
        <f t="shared" si="129"/>
        <v/>
      </c>
      <c r="U640" s="172" t="str">
        <f t="shared" si="130"/>
        <v/>
      </c>
    </row>
    <row r="641" spans="1:21">
      <c r="A641" s="173" t="str">
        <f t="shared" ca="1" si="134"/>
        <v/>
      </c>
      <c r="B641" s="1" t="str">
        <f t="shared" ca="1" si="135"/>
        <v/>
      </c>
      <c r="C641" s="31" t="str">
        <f t="shared" ca="1" si="136"/>
        <v/>
      </c>
      <c r="D641" s="32" t="str">
        <f t="shared" ca="1" si="131"/>
        <v/>
      </c>
      <c r="E641" s="4" t="str">
        <f t="shared" ca="1" si="137"/>
        <v/>
      </c>
      <c r="F641" s="31" t="str">
        <f t="shared" ca="1" si="138"/>
        <v/>
      </c>
      <c r="G641" s="32" t="str">
        <f t="shared" ca="1" si="132"/>
        <v/>
      </c>
      <c r="H641" s="4" t="str">
        <f t="shared" ca="1" si="139"/>
        <v/>
      </c>
      <c r="I641" s="31" t="str">
        <f t="shared" ca="1" si="140"/>
        <v/>
      </c>
      <c r="J641" s="32" t="str">
        <f t="shared" ca="1" si="133"/>
        <v/>
      </c>
      <c r="K641" s="95" t="str">
        <f t="shared" ca="1" si="141"/>
        <v/>
      </c>
      <c r="S641" s="172" t="str">
        <f t="shared" si="129"/>
        <v/>
      </c>
      <c r="U641" s="172" t="str">
        <f t="shared" si="130"/>
        <v/>
      </c>
    </row>
    <row r="642" spans="1:21">
      <c r="A642" s="173" t="str">
        <f t="shared" ca="1" si="134"/>
        <v/>
      </c>
      <c r="B642" s="1" t="str">
        <f t="shared" ca="1" si="135"/>
        <v/>
      </c>
      <c r="C642" s="31" t="str">
        <f t="shared" ca="1" si="136"/>
        <v/>
      </c>
      <c r="D642" s="32" t="str">
        <f t="shared" ca="1" si="131"/>
        <v/>
      </c>
      <c r="E642" s="4" t="str">
        <f t="shared" ca="1" si="137"/>
        <v/>
      </c>
      <c r="F642" s="31" t="str">
        <f t="shared" ca="1" si="138"/>
        <v/>
      </c>
      <c r="G642" s="32" t="str">
        <f t="shared" ca="1" si="132"/>
        <v/>
      </c>
      <c r="H642" s="4" t="str">
        <f t="shared" ca="1" si="139"/>
        <v/>
      </c>
      <c r="I642" s="31" t="str">
        <f t="shared" ca="1" si="140"/>
        <v/>
      </c>
      <c r="J642" s="32" t="str">
        <f t="shared" ca="1" si="133"/>
        <v/>
      </c>
      <c r="K642" s="95" t="str">
        <f t="shared" ca="1" si="141"/>
        <v/>
      </c>
      <c r="S642" s="172" t="str">
        <f t="shared" si="129"/>
        <v/>
      </c>
      <c r="U642" s="172" t="str">
        <f t="shared" si="130"/>
        <v/>
      </c>
    </row>
    <row r="643" spans="1:21">
      <c r="A643" s="173" t="str">
        <f t="shared" ca="1" si="134"/>
        <v/>
      </c>
      <c r="B643" s="1" t="str">
        <f t="shared" ca="1" si="135"/>
        <v/>
      </c>
      <c r="C643" s="31" t="str">
        <f t="shared" ca="1" si="136"/>
        <v/>
      </c>
      <c r="D643" s="32" t="str">
        <f t="shared" ca="1" si="131"/>
        <v/>
      </c>
      <c r="E643" s="4" t="str">
        <f t="shared" ca="1" si="137"/>
        <v/>
      </c>
      <c r="F643" s="31" t="str">
        <f t="shared" ca="1" si="138"/>
        <v/>
      </c>
      <c r="G643" s="32" t="str">
        <f t="shared" ca="1" si="132"/>
        <v/>
      </c>
      <c r="H643" s="4" t="str">
        <f t="shared" ca="1" si="139"/>
        <v/>
      </c>
      <c r="I643" s="31" t="str">
        <f t="shared" ca="1" si="140"/>
        <v/>
      </c>
      <c r="J643" s="32" t="str">
        <f t="shared" ca="1" si="133"/>
        <v/>
      </c>
      <c r="K643" s="95" t="str">
        <f t="shared" ca="1" si="141"/>
        <v/>
      </c>
      <c r="S643" s="172" t="str">
        <f t="shared" si="129"/>
        <v/>
      </c>
      <c r="U643" s="172" t="str">
        <f t="shared" si="130"/>
        <v/>
      </c>
    </row>
    <row r="644" spans="1:21">
      <c r="A644" s="173" t="str">
        <f t="shared" ca="1" si="134"/>
        <v/>
      </c>
      <c r="B644" s="1" t="str">
        <f t="shared" ca="1" si="135"/>
        <v/>
      </c>
      <c r="C644" s="31" t="str">
        <f t="shared" ca="1" si="136"/>
        <v/>
      </c>
      <c r="D644" s="32" t="str">
        <f t="shared" ca="1" si="131"/>
        <v/>
      </c>
      <c r="E644" s="4" t="str">
        <f t="shared" ca="1" si="137"/>
        <v/>
      </c>
      <c r="F644" s="31" t="str">
        <f t="shared" ca="1" si="138"/>
        <v/>
      </c>
      <c r="G644" s="32" t="str">
        <f t="shared" ca="1" si="132"/>
        <v/>
      </c>
      <c r="H644" s="4" t="str">
        <f t="shared" ca="1" si="139"/>
        <v/>
      </c>
      <c r="I644" s="31" t="str">
        <f t="shared" ca="1" si="140"/>
        <v/>
      </c>
      <c r="J644" s="32" t="str">
        <f t="shared" ca="1" si="133"/>
        <v/>
      </c>
      <c r="K644" s="95" t="str">
        <f t="shared" ca="1" si="141"/>
        <v/>
      </c>
      <c r="S644" s="172" t="str">
        <f t="shared" ref="S644:S707" si="142">IF(COUNTIF(O:O,M644)*COUNTIF(Q:Q,M644),M644,"")</f>
        <v/>
      </c>
      <c r="U644" s="172" t="str">
        <f t="shared" ref="U644:U707" si="143">IF(T644&gt;$A$14,T644,"")</f>
        <v/>
      </c>
    </row>
    <row r="645" spans="1:21">
      <c r="A645" s="173" t="str">
        <f t="shared" ca="1" si="134"/>
        <v/>
      </c>
      <c r="B645" s="1" t="str">
        <f t="shared" ca="1" si="135"/>
        <v/>
      </c>
      <c r="C645" s="31" t="str">
        <f t="shared" ca="1" si="136"/>
        <v/>
      </c>
      <c r="D645" s="32" t="str">
        <f t="shared" ca="1" si="131"/>
        <v/>
      </c>
      <c r="E645" s="4" t="str">
        <f t="shared" ca="1" si="137"/>
        <v/>
      </c>
      <c r="F645" s="31" t="str">
        <f t="shared" ca="1" si="138"/>
        <v/>
      </c>
      <c r="G645" s="32" t="str">
        <f t="shared" ca="1" si="132"/>
        <v/>
      </c>
      <c r="H645" s="4" t="str">
        <f t="shared" ca="1" si="139"/>
        <v/>
      </c>
      <c r="I645" s="31" t="str">
        <f t="shared" ca="1" si="140"/>
        <v/>
      </c>
      <c r="J645" s="32" t="str">
        <f t="shared" ca="1" si="133"/>
        <v/>
      </c>
      <c r="K645" s="95" t="str">
        <f t="shared" ca="1" si="141"/>
        <v/>
      </c>
      <c r="S645" s="172" t="str">
        <f t="shared" si="142"/>
        <v/>
      </c>
      <c r="U645" s="172" t="str">
        <f t="shared" si="143"/>
        <v/>
      </c>
    </row>
    <row r="646" spans="1:21">
      <c r="A646" s="173" t="str">
        <f t="shared" ca="1" si="134"/>
        <v/>
      </c>
      <c r="B646" s="1" t="str">
        <f t="shared" ca="1" si="135"/>
        <v/>
      </c>
      <c r="C646" s="31" t="str">
        <f t="shared" ca="1" si="136"/>
        <v/>
      </c>
      <c r="D646" s="32" t="str">
        <f t="shared" ca="1" si="131"/>
        <v/>
      </c>
      <c r="E646" s="4" t="str">
        <f t="shared" ca="1" si="137"/>
        <v/>
      </c>
      <c r="F646" s="31" t="str">
        <f t="shared" ca="1" si="138"/>
        <v/>
      </c>
      <c r="G646" s="32" t="str">
        <f t="shared" ca="1" si="132"/>
        <v/>
      </c>
      <c r="H646" s="4" t="str">
        <f t="shared" ca="1" si="139"/>
        <v/>
      </c>
      <c r="I646" s="31" t="str">
        <f t="shared" ca="1" si="140"/>
        <v/>
      </c>
      <c r="J646" s="32" t="str">
        <f t="shared" ca="1" si="133"/>
        <v/>
      </c>
      <c r="K646" s="95" t="str">
        <f t="shared" ca="1" si="141"/>
        <v/>
      </c>
      <c r="S646" s="172" t="str">
        <f t="shared" si="142"/>
        <v/>
      </c>
      <c r="U646" s="172" t="str">
        <f t="shared" si="143"/>
        <v/>
      </c>
    </row>
    <row r="647" spans="1:21">
      <c r="A647" s="173" t="str">
        <f t="shared" ca="1" si="134"/>
        <v/>
      </c>
      <c r="B647" s="1" t="str">
        <f t="shared" ca="1" si="135"/>
        <v/>
      </c>
      <c r="C647" s="31" t="str">
        <f t="shared" ca="1" si="136"/>
        <v/>
      </c>
      <c r="D647" s="32" t="str">
        <f t="shared" ca="1" si="131"/>
        <v/>
      </c>
      <c r="E647" s="4" t="str">
        <f t="shared" ca="1" si="137"/>
        <v/>
      </c>
      <c r="F647" s="31" t="str">
        <f t="shared" ca="1" si="138"/>
        <v/>
      </c>
      <c r="G647" s="32" t="str">
        <f t="shared" ca="1" si="132"/>
        <v/>
      </c>
      <c r="H647" s="4" t="str">
        <f t="shared" ca="1" si="139"/>
        <v/>
      </c>
      <c r="I647" s="31" t="str">
        <f t="shared" ca="1" si="140"/>
        <v/>
      </c>
      <c r="J647" s="32" t="str">
        <f t="shared" ca="1" si="133"/>
        <v/>
      </c>
      <c r="K647" s="95" t="str">
        <f t="shared" ca="1" si="141"/>
        <v/>
      </c>
      <c r="S647" s="172" t="str">
        <f t="shared" si="142"/>
        <v/>
      </c>
      <c r="U647" s="172" t="str">
        <f t="shared" si="143"/>
        <v/>
      </c>
    </row>
    <row r="648" spans="1:21">
      <c r="A648" s="173" t="str">
        <f t="shared" ca="1" si="134"/>
        <v/>
      </c>
      <c r="B648" s="1" t="str">
        <f t="shared" ca="1" si="135"/>
        <v/>
      </c>
      <c r="C648" s="31" t="str">
        <f t="shared" ca="1" si="136"/>
        <v/>
      </c>
      <c r="D648" s="32" t="str">
        <f t="shared" ca="1" si="131"/>
        <v/>
      </c>
      <c r="E648" s="4" t="str">
        <f t="shared" ca="1" si="137"/>
        <v/>
      </c>
      <c r="F648" s="31" t="str">
        <f t="shared" ca="1" si="138"/>
        <v/>
      </c>
      <c r="G648" s="32" t="str">
        <f t="shared" ca="1" si="132"/>
        <v/>
      </c>
      <c r="H648" s="4" t="str">
        <f t="shared" ca="1" si="139"/>
        <v/>
      </c>
      <c r="I648" s="31" t="str">
        <f t="shared" ca="1" si="140"/>
        <v/>
      </c>
      <c r="J648" s="32" t="str">
        <f t="shared" ca="1" si="133"/>
        <v/>
      </c>
      <c r="K648" s="95" t="str">
        <f t="shared" ca="1" si="141"/>
        <v/>
      </c>
      <c r="S648" s="172" t="str">
        <f t="shared" si="142"/>
        <v/>
      </c>
      <c r="U648" s="172" t="str">
        <f t="shared" si="143"/>
        <v/>
      </c>
    </row>
    <row r="649" spans="1:21">
      <c r="A649" s="173" t="str">
        <f t="shared" ca="1" si="134"/>
        <v/>
      </c>
      <c r="B649" s="1" t="str">
        <f t="shared" ca="1" si="135"/>
        <v/>
      </c>
      <c r="C649" s="31" t="str">
        <f t="shared" ca="1" si="136"/>
        <v/>
      </c>
      <c r="D649" s="32" t="str">
        <f t="shared" ca="1" si="131"/>
        <v/>
      </c>
      <c r="E649" s="4" t="str">
        <f t="shared" ca="1" si="137"/>
        <v/>
      </c>
      <c r="F649" s="31" t="str">
        <f t="shared" ca="1" si="138"/>
        <v/>
      </c>
      <c r="G649" s="32" t="str">
        <f t="shared" ca="1" si="132"/>
        <v/>
      </c>
      <c r="H649" s="4" t="str">
        <f t="shared" ca="1" si="139"/>
        <v/>
      </c>
      <c r="I649" s="31" t="str">
        <f t="shared" ca="1" si="140"/>
        <v/>
      </c>
      <c r="J649" s="32" t="str">
        <f t="shared" ca="1" si="133"/>
        <v/>
      </c>
      <c r="K649" s="95" t="str">
        <f t="shared" ca="1" si="141"/>
        <v/>
      </c>
      <c r="S649" s="172" t="str">
        <f t="shared" si="142"/>
        <v/>
      </c>
      <c r="U649" s="172" t="str">
        <f t="shared" si="143"/>
        <v/>
      </c>
    </row>
    <row r="650" spans="1:21">
      <c r="A650" s="173" t="str">
        <f t="shared" ca="1" si="134"/>
        <v/>
      </c>
      <c r="B650" s="1" t="str">
        <f t="shared" ca="1" si="135"/>
        <v/>
      </c>
      <c r="C650" s="31" t="str">
        <f t="shared" ca="1" si="136"/>
        <v/>
      </c>
      <c r="D650" s="32" t="str">
        <f t="shared" ca="1" si="131"/>
        <v/>
      </c>
      <c r="E650" s="4" t="str">
        <f t="shared" ca="1" si="137"/>
        <v/>
      </c>
      <c r="F650" s="31" t="str">
        <f t="shared" ca="1" si="138"/>
        <v/>
      </c>
      <c r="G650" s="32" t="str">
        <f t="shared" ca="1" si="132"/>
        <v/>
      </c>
      <c r="H650" s="4" t="str">
        <f t="shared" ca="1" si="139"/>
        <v/>
      </c>
      <c r="I650" s="31" t="str">
        <f t="shared" ca="1" si="140"/>
        <v/>
      </c>
      <c r="J650" s="32" t="str">
        <f t="shared" ca="1" si="133"/>
        <v/>
      </c>
      <c r="K650" s="95" t="str">
        <f t="shared" ca="1" si="141"/>
        <v/>
      </c>
      <c r="S650" s="172" t="str">
        <f t="shared" si="142"/>
        <v/>
      </c>
      <c r="U650" s="172" t="str">
        <f t="shared" si="143"/>
        <v/>
      </c>
    </row>
    <row r="651" spans="1:21">
      <c r="A651" s="173" t="str">
        <f t="shared" ca="1" si="134"/>
        <v/>
      </c>
      <c r="B651" s="1" t="str">
        <f t="shared" ca="1" si="135"/>
        <v/>
      </c>
      <c r="C651" s="31" t="str">
        <f t="shared" ca="1" si="136"/>
        <v/>
      </c>
      <c r="D651" s="32" t="str">
        <f t="shared" ca="1" si="131"/>
        <v/>
      </c>
      <c r="E651" s="4" t="str">
        <f t="shared" ca="1" si="137"/>
        <v/>
      </c>
      <c r="F651" s="31" t="str">
        <f t="shared" ca="1" si="138"/>
        <v/>
      </c>
      <c r="G651" s="32" t="str">
        <f t="shared" ca="1" si="132"/>
        <v/>
      </c>
      <c r="H651" s="4" t="str">
        <f t="shared" ca="1" si="139"/>
        <v/>
      </c>
      <c r="I651" s="31" t="str">
        <f t="shared" ca="1" si="140"/>
        <v/>
      </c>
      <c r="J651" s="32" t="str">
        <f t="shared" ca="1" si="133"/>
        <v/>
      </c>
      <c r="K651" s="95" t="str">
        <f t="shared" ca="1" si="141"/>
        <v/>
      </c>
      <c r="S651" s="172" t="str">
        <f t="shared" si="142"/>
        <v/>
      </c>
      <c r="U651" s="172" t="str">
        <f t="shared" si="143"/>
        <v/>
      </c>
    </row>
    <row r="652" spans="1:21">
      <c r="A652" s="173" t="str">
        <f t="shared" ca="1" si="134"/>
        <v/>
      </c>
      <c r="B652" s="1" t="str">
        <f t="shared" ca="1" si="135"/>
        <v/>
      </c>
      <c r="C652" s="31" t="str">
        <f t="shared" ca="1" si="136"/>
        <v/>
      </c>
      <c r="D652" s="32" t="str">
        <f t="shared" ca="1" si="131"/>
        <v/>
      </c>
      <c r="E652" s="4" t="str">
        <f t="shared" ca="1" si="137"/>
        <v/>
      </c>
      <c r="F652" s="31" t="str">
        <f t="shared" ca="1" si="138"/>
        <v/>
      </c>
      <c r="G652" s="32" t="str">
        <f t="shared" ca="1" si="132"/>
        <v/>
      </c>
      <c r="H652" s="4" t="str">
        <f t="shared" ca="1" si="139"/>
        <v/>
      </c>
      <c r="I652" s="31" t="str">
        <f t="shared" ca="1" si="140"/>
        <v/>
      </c>
      <c r="J652" s="32" t="str">
        <f t="shared" ca="1" si="133"/>
        <v/>
      </c>
      <c r="K652" s="95" t="str">
        <f t="shared" ca="1" si="141"/>
        <v/>
      </c>
      <c r="S652" s="172" t="str">
        <f t="shared" si="142"/>
        <v/>
      </c>
      <c r="U652" s="172" t="str">
        <f t="shared" si="143"/>
        <v/>
      </c>
    </row>
    <row r="653" spans="1:21">
      <c r="A653" s="173" t="str">
        <f t="shared" ca="1" si="134"/>
        <v/>
      </c>
      <c r="B653" s="1" t="str">
        <f t="shared" ca="1" si="135"/>
        <v/>
      </c>
      <c r="C653" s="31" t="str">
        <f t="shared" ca="1" si="136"/>
        <v/>
      </c>
      <c r="D653" s="32" t="str">
        <f t="shared" ca="1" si="131"/>
        <v/>
      </c>
      <c r="E653" s="4" t="str">
        <f t="shared" ca="1" si="137"/>
        <v/>
      </c>
      <c r="F653" s="31" t="str">
        <f t="shared" ca="1" si="138"/>
        <v/>
      </c>
      <c r="G653" s="32" t="str">
        <f t="shared" ca="1" si="132"/>
        <v/>
      </c>
      <c r="H653" s="4" t="str">
        <f t="shared" ca="1" si="139"/>
        <v/>
      </c>
      <c r="I653" s="31" t="str">
        <f t="shared" ca="1" si="140"/>
        <v/>
      </c>
      <c r="J653" s="32" t="str">
        <f t="shared" ca="1" si="133"/>
        <v/>
      </c>
      <c r="K653" s="95" t="str">
        <f t="shared" ca="1" si="141"/>
        <v/>
      </c>
      <c r="S653" s="172" t="str">
        <f t="shared" si="142"/>
        <v/>
      </c>
      <c r="U653" s="172" t="str">
        <f t="shared" si="143"/>
        <v/>
      </c>
    </row>
    <row r="654" spans="1:21">
      <c r="A654" s="173" t="str">
        <f t="shared" ca="1" si="134"/>
        <v/>
      </c>
      <c r="B654" s="1" t="str">
        <f t="shared" ca="1" si="135"/>
        <v/>
      </c>
      <c r="C654" s="31" t="str">
        <f t="shared" ca="1" si="136"/>
        <v/>
      </c>
      <c r="D654" s="32" t="str">
        <f t="shared" ca="1" si="131"/>
        <v/>
      </c>
      <c r="E654" s="4" t="str">
        <f t="shared" ca="1" si="137"/>
        <v/>
      </c>
      <c r="F654" s="31" t="str">
        <f t="shared" ca="1" si="138"/>
        <v/>
      </c>
      <c r="G654" s="32" t="str">
        <f t="shared" ca="1" si="132"/>
        <v/>
      </c>
      <c r="H654" s="4" t="str">
        <f t="shared" ca="1" si="139"/>
        <v/>
      </c>
      <c r="I654" s="31" t="str">
        <f t="shared" ca="1" si="140"/>
        <v/>
      </c>
      <c r="J654" s="32" t="str">
        <f t="shared" ca="1" si="133"/>
        <v/>
      </c>
      <c r="K654" s="95" t="str">
        <f t="shared" ca="1" si="141"/>
        <v/>
      </c>
      <c r="S654" s="172" t="str">
        <f t="shared" si="142"/>
        <v/>
      </c>
      <c r="U654" s="172" t="str">
        <f t="shared" si="143"/>
        <v/>
      </c>
    </row>
    <row r="655" spans="1:21">
      <c r="A655" s="173" t="str">
        <f t="shared" ca="1" si="134"/>
        <v/>
      </c>
      <c r="B655" s="1" t="str">
        <f t="shared" ca="1" si="135"/>
        <v/>
      </c>
      <c r="C655" s="31" t="str">
        <f t="shared" ca="1" si="136"/>
        <v/>
      </c>
      <c r="D655" s="32" t="str">
        <f t="shared" ca="1" si="131"/>
        <v/>
      </c>
      <c r="E655" s="4" t="str">
        <f t="shared" ca="1" si="137"/>
        <v/>
      </c>
      <c r="F655" s="31" t="str">
        <f t="shared" ca="1" si="138"/>
        <v/>
      </c>
      <c r="G655" s="32" t="str">
        <f t="shared" ca="1" si="132"/>
        <v/>
      </c>
      <c r="H655" s="4" t="str">
        <f t="shared" ca="1" si="139"/>
        <v/>
      </c>
      <c r="I655" s="31" t="str">
        <f t="shared" ca="1" si="140"/>
        <v/>
      </c>
      <c r="J655" s="32" t="str">
        <f t="shared" ca="1" si="133"/>
        <v/>
      </c>
      <c r="K655" s="95" t="str">
        <f t="shared" ca="1" si="141"/>
        <v/>
      </c>
      <c r="S655" s="172" t="str">
        <f t="shared" si="142"/>
        <v/>
      </c>
      <c r="U655" s="172" t="str">
        <f t="shared" si="143"/>
        <v/>
      </c>
    </row>
    <row r="656" spans="1:21">
      <c r="A656" s="173" t="str">
        <f t="shared" ca="1" si="134"/>
        <v/>
      </c>
      <c r="B656" s="1" t="str">
        <f t="shared" ca="1" si="135"/>
        <v/>
      </c>
      <c r="C656" s="31" t="str">
        <f t="shared" ca="1" si="136"/>
        <v/>
      </c>
      <c r="D656" s="32" t="str">
        <f t="shared" ref="D656:D665" ca="1" si="144">IF(ISERROR(B656-2),"",$B$6*ROUNDUP(A656-$A$14,0)/360*$B$5)</f>
        <v/>
      </c>
      <c r="E656" s="4" t="str">
        <f t="shared" ca="1" si="137"/>
        <v/>
      </c>
      <c r="F656" s="31" t="str">
        <f t="shared" ca="1" si="138"/>
        <v/>
      </c>
      <c r="G656" s="32" t="str">
        <f t="shared" ref="G656:G665" ca="1" si="145">IF(ISERROR(B656-2),"",$C$6*ROUNDUP(A656-$A$14,0)/360*$C$5)</f>
        <v/>
      </c>
      <c r="H656" s="4" t="str">
        <f t="shared" ca="1" si="139"/>
        <v/>
      </c>
      <c r="I656" s="31" t="str">
        <f t="shared" ca="1" si="140"/>
        <v/>
      </c>
      <c r="J656" s="32" t="str">
        <f t="shared" ref="J656:J665" ca="1" si="146">IF(ISERROR(B656-2),"",$D$6*ROUNDUP(A656-$A$14,0)/360*$D$5)</f>
        <v/>
      </c>
      <c r="K656" s="95" t="str">
        <f t="shared" ca="1" si="141"/>
        <v/>
      </c>
      <c r="S656" s="172" t="str">
        <f t="shared" si="142"/>
        <v/>
      </c>
      <c r="U656" s="172" t="str">
        <f t="shared" si="143"/>
        <v/>
      </c>
    </row>
    <row r="657" spans="1:21">
      <c r="A657" s="173" t="str">
        <f t="shared" ca="1" si="134"/>
        <v/>
      </c>
      <c r="B657" s="1" t="str">
        <f t="shared" ca="1" si="135"/>
        <v/>
      </c>
      <c r="C657" s="31" t="str">
        <f t="shared" ca="1" si="136"/>
        <v/>
      </c>
      <c r="D657" s="32" t="str">
        <f t="shared" ca="1" si="144"/>
        <v/>
      </c>
      <c r="E657" s="4" t="str">
        <f t="shared" ca="1" si="137"/>
        <v/>
      </c>
      <c r="F657" s="31" t="str">
        <f t="shared" ca="1" si="138"/>
        <v/>
      </c>
      <c r="G657" s="32" t="str">
        <f t="shared" ca="1" si="145"/>
        <v/>
      </c>
      <c r="H657" s="4" t="str">
        <f t="shared" ca="1" si="139"/>
        <v/>
      </c>
      <c r="I657" s="31" t="str">
        <f t="shared" ca="1" si="140"/>
        <v/>
      </c>
      <c r="J657" s="32" t="str">
        <f t="shared" ca="1" si="146"/>
        <v/>
      </c>
      <c r="K657" s="95" t="str">
        <f t="shared" ca="1" si="141"/>
        <v/>
      </c>
      <c r="S657" s="172" t="str">
        <f t="shared" si="142"/>
        <v/>
      </c>
      <c r="U657" s="172" t="str">
        <f t="shared" si="143"/>
        <v/>
      </c>
    </row>
    <row r="658" spans="1:21">
      <c r="A658" s="173" t="str">
        <f t="shared" ca="1" si="134"/>
        <v/>
      </c>
      <c r="B658" s="1" t="str">
        <f t="shared" ca="1" si="135"/>
        <v/>
      </c>
      <c r="C658" s="31" t="str">
        <f t="shared" ca="1" si="136"/>
        <v/>
      </c>
      <c r="D658" s="32" t="str">
        <f t="shared" ca="1" si="144"/>
        <v/>
      </c>
      <c r="E658" s="4" t="str">
        <f t="shared" ca="1" si="137"/>
        <v/>
      </c>
      <c r="F658" s="31" t="str">
        <f t="shared" ca="1" si="138"/>
        <v/>
      </c>
      <c r="G658" s="32" t="str">
        <f t="shared" ca="1" si="145"/>
        <v/>
      </c>
      <c r="H658" s="4" t="str">
        <f t="shared" ca="1" si="139"/>
        <v/>
      </c>
      <c r="I658" s="31" t="str">
        <f t="shared" ca="1" si="140"/>
        <v/>
      </c>
      <c r="J658" s="32" t="str">
        <f t="shared" ca="1" si="146"/>
        <v/>
      </c>
      <c r="K658" s="95" t="str">
        <f t="shared" ca="1" si="141"/>
        <v/>
      </c>
      <c r="S658" s="172" t="str">
        <f t="shared" si="142"/>
        <v/>
      </c>
      <c r="U658" s="172" t="str">
        <f t="shared" si="143"/>
        <v/>
      </c>
    </row>
    <row r="659" spans="1:21">
      <c r="A659" s="173" t="str">
        <f t="shared" ca="1" si="134"/>
        <v/>
      </c>
      <c r="B659" s="1" t="str">
        <f t="shared" ca="1" si="135"/>
        <v/>
      </c>
      <c r="C659" s="31" t="str">
        <f t="shared" ca="1" si="136"/>
        <v/>
      </c>
      <c r="D659" s="32" t="str">
        <f t="shared" ca="1" si="144"/>
        <v/>
      </c>
      <c r="E659" s="4" t="str">
        <f t="shared" ca="1" si="137"/>
        <v/>
      </c>
      <c r="F659" s="31" t="str">
        <f t="shared" ca="1" si="138"/>
        <v/>
      </c>
      <c r="G659" s="32" t="str">
        <f t="shared" ca="1" si="145"/>
        <v/>
      </c>
      <c r="H659" s="4" t="str">
        <f t="shared" ca="1" si="139"/>
        <v/>
      </c>
      <c r="I659" s="31" t="str">
        <f t="shared" ca="1" si="140"/>
        <v/>
      </c>
      <c r="J659" s="32" t="str">
        <f t="shared" ca="1" si="146"/>
        <v/>
      </c>
      <c r="K659" s="95" t="str">
        <f t="shared" ca="1" si="141"/>
        <v/>
      </c>
      <c r="S659" s="172" t="str">
        <f t="shared" si="142"/>
        <v/>
      </c>
      <c r="U659" s="172" t="str">
        <f t="shared" si="143"/>
        <v/>
      </c>
    </row>
    <row r="660" spans="1:21">
      <c r="A660" s="173" t="str">
        <f t="shared" ca="1" si="134"/>
        <v/>
      </c>
      <c r="B660" s="1" t="str">
        <f t="shared" ca="1" si="135"/>
        <v/>
      </c>
      <c r="C660" s="31" t="str">
        <f t="shared" ca="1" si="136"/>
        <v/>
      </c>
      <c r="D660" s="32" t="str">
        <f t="shared" ca="1" si="144"/>
        <v/>
      </c>
      <c r="E660" s="4" t="str">
        <f t="shared" ca="1" si="137"/>
        <v/>
      </c>
      <c r="F660" s="31" t="str">
        <f t="shared" ca="1" si="138"/>
        <v/>
      </c>
      <c r="G660" s="32" t="str">
        <f t="shared" ca="1" si="145"/>
        <v/>
      </c>
      <c r="H660" s="4" t="str">
        <f t="shared" ca="1" si="139"/>
        <v/>
      </c>
      <c r="I660" s="31" t="str">
        <f t="shared" ca="1" si="140"/>
        <v/>
      </c>
      <c r="J660" s="32" t="str">
        <f t="shared" ca="1" si="146"/>
        <v/>
      </c>
      <c r="K660" s="95" t="str">
        <f t="shared" ca="1" si="141"/>
        <v/>
      </c>
      <c r="S660" s="172" t="str">
        <f t="shared" si="142"/>
        <v/>
      </c>
      <c r="U660" s="172" t="str">
        <f t="shared" si="143"/>
        <v/>
      </c>
    </row>
    <row r="661" spans="1:21">
      <c r="A661" s="173" t="str">
        <f t="shared" ca="1" si="134"/>
        <v/>
      </c>
      <c r="B661" s="1" t="str">
        <f t="shared" ca="1" si="135"/>
        <v/>
      </c>
      <c r="C661" s="31" t="str">
        <f t="shared" ca="1" si="136"/>
        <v/>
      </c>
      <c r="D661" s="32" t="str">
        <f t="shared" ca="1" si="144"/>
        <v/>
      </c>
      <c r="E661" s="4" t="str">
        <f t="shared" ca="1" si="137"/>
        <v/>
      </c>
      <c r="F661" s="31" t="str">
        <f t="shared" ca="1" si="138"/>
        <v/>
      </c>
      <c r="G661" s="32" t="str">
        <f t="shared" ca="1" si="145"/>
        <v/>
      </c>
      <c r="H661" s="4" t="str">
        <f t="shared" ca="1" si="139"/>
        <v/>
      </c>
      <c r="I661" s="31" t="str">
        <f t="shared" ca="1" si="140"/>
        <v/>
      </c>
      <c r="J661" s="32" t="str">
        <f t="shared" ca="1" si="146"/>
        <v/>
      </c>
      <c r="K661" s="95" t="str">
        <f t="shared" ca="1" si="141"/>
        <v/>
      </c>
      <c r="S661" s="172" t="str">
        <f t="shared" si="142"/>
        <v/>
      </c>
      <c r="U661" s="172" t="str">
        <f t="shared" si="143"/>
        <v/>
      </c>
    </row>
    <row r="662" spans="1:21">
      <c r="A662" s="173" t="str">
        <f t="shared" ca="1" si="134"/>
        <v/>
      </c>
      <c r="B662" s="1" t="str">
        <f t="shared" ca="1" si="135"/>
        <v/>
      </c>
      <c r="C662" s="31" t="str">
        <f t="shared" ca="1" si="136"/>
        <v/>
      </c>
      <c r="D662" s="32" t="str">
        <f t="shared" ca="1" si="144"/>
        <v/>
      </c>
      <c r="E662" s="4" t="str">
        <f t="shared" ca="1" si="137"/>
        <v/>
      </c>
      <c r="F662" s="31" t="str">
        <f t="shared" ca="1" si="138"/>
        <v/>
      </c>
      <c r="G662" s="32" t="str">
        <f t="shared" ca="1" si="145"/>
        <v/>
      </c>
      <c r="H662" s="4" t="str">
        <f t="shared" ca="1" si="139"/>
        <v/>
      </c>
      <c r="I662" s="31" t="str">
        <f t="shared" ca="1" si="140"/>
        <v/>
      </c>
      <c r="J662" s="32" t="str">
        <f t="shared" ca="1" si="146"/>
        <v/>
      </c>
      <c r="K662" s="95" t="str">
        <f t="shared" ca="1" si="141"/>
        <v/>
      </c>
      <c r="S662" s="172" t="str">
        <f t="shared" si="142"/>
        <v/>
      </c>
      <c r="U662" s="172" t="str">
        <f t="shared" si="143"/>
        <v/>
      </c>
    </row>
    <row r="663" spans="1:21">
      <c r="A663" s="173" t="str">
        <f t="shared" ca="1" si="134"/>
        <v/>
      </c>
      <c r="B663" s="1" t="str">
        <f t="shared" ca="1" si="135"/>
        <v/>
      </c>
      <c r="C663" s="31" t="str">
        <f t="shared" ca="1" si="136"/>
        <v/>
      </c>
      <c r="D663" s="32" t="str">
        <f t="shared" ca="1" si="144"/>
        <v/>
      </c>
      <c r="E663" s="4" t="str">
        <f t="shared" ca="1" si="137"/>
        <v/>
      </c>
      <c r="F663" s="31" t="str">
        <f t="shared" ca="1" si="138"/>
        <v/>
      </c>
      <c r="G663" s="32" t="str">
        <f t="shared" ca="1" si="145"/>
        <v/>
      </c>
      <c r="H663" s="4" t="str">
        <f t="shared" ca="1" si="139"/>
        <v/>
      </c>
      <c r="I663" s="31" t="str">
        <f t="shared" ca="1" si="140"/>
        <v/>
      </c>
      <c r="J663" s="32" t="str">
        <f t="shared" ca="1" si="146"/>
        <v/>
      </c>
      <c r="K663" s="95" t="str">
        <f t="shared" ca="1" si="141"/>
        <v/>
      </c>
      <c r="S663" s="172" t="str">
        <f t="shared" si="142"/>
        <v/>
      </c>
      <c r="U663" s="172" t="str">
        <f t="shared" si="143"/>
        <v/>
      </c>
    </row>
    <row r="664" spans="1:21">
      <c r="A664" s="173" t="str">
        <f t="shared" ca="1" si="134"/>
        <v/>
      </c>
      <c r="B664" s="1" t="str">
        <f t="shared" ca="1" si="135"/>
        <v/>
      </c>
      <c r="C664" s="31" t="str">
        <f t="shared" ca="1" si="136"/>
        <v/>
      </c>
      <c r="D664" s="32" t="str">
        <f t="shared" ca="1" si="144"/>
        <v/>
      </c>
      <c r="E664" s="4" t="str">
        <f t="shared" ca="1" si="137"/>
        <v/>
      </c>
      <c r="F664" s="31" t="str">
        <f t="shared" ca="1" si="138"/>
        <v/>
      </c>
      <c r="G664" s="32" t="str">
        <f t="shared" ca="1" si="145"/>
        <v/>
      </c>
      <c r="H664" s="4" t="str">
        <f t="shared" ca="1" si="139"/>
        <v/>
      </c>
      <c r="I664" s="31" t="str">
        <f t="shared" ca="1" si="140"/>
        <v/>
      </c>
      <c r="J664" s="32" t="str">
        <f t="shared" ca="1" si="146"/>
        <v/>
      </c>
      <c r="K664" s="95" t="str">
        <f t="shared" ca="1" si="141"/>
        <v/>
      </c>
      <c r="S664" s="172" t="str">
        <f t="shared" si="142"/>
        <v/>
      </c>
      <c r="U664" s="172" t="str">
        <f t="shared" si="143"/>
        <v/>
      </c>
    </row>
    <row r="665" spans="1:21">
      <c r="A665" s="173" t="str">
        <f t="shared" ca="1" si="134"/>
        <v/>
      </c>
      <c r="B665" s="1" t="str">
        <f t="shared" ca="1" si="135"/>
        <v/>
      </c>
      <c r="C665" s="31" t="str">
        <f t="shared" ca="1" si="136"/>
        <v/>
      </c>
      <c r="D665" s="32" t="str">
        <f t="shared" ca="1" si="144"/>
        <v/>
      </c>
      <c r="E665" s="4" t="str">
        <f t="shared" ca="1" si="137"/>
        <v/>
      </c>
      <c r="F665" s="31" t="str">
        <f t="shared" ca="1" si="138"/>
        <v/>
      </c>
      <c r="G665" s="32" t="str">
        <f t="shared" ca="1" si="145"/>
        <v/>
      </c>
      <c r="H665" s="4" t="str">
        <f t="shared" ca="1" si="139"/>
        <v/>
      </c>
      <c r="I665" s="31" t="str">
        <f t="shared" ca="1" si="140"/>
        <v/>
      </c>
      <c r="J665" s="32" t="str">
        <f t="shared" ca="1" si="146"/>
        <v/>
      </c>
      <c r="K665" s="95" t="str">
        <f t="shared" ca="1" si="141"/>
        <v/>
      </c>
      <c r="S665" s="172" t="str">
        <f t="shared" si="142"/>
        <v/>
      </c>
      <c r="U665" s="172" t="str">
        <f t="shared" si="143"/>
        <v/>
      </c>
    </row>
    <row r="666" spans="1:21">
      <c r="A666" s="173" t="str">
        <f t="shared" ref="A656:A667" ca="1" si="147">IF(AND(ISBLANK(V655), A665 = $V$1),NOW(),IF(ISBLANK(V655),"",V655))</f>
        <v/>
      </c>
      <c r="S666" s="172" t="str">
        <f t="shared" si="142"/>
        <v/>
      </c>
      <c r="U666" s="172" t="str">
        <f t="shared" si="143"/>
        <v/>
      </c>
    </row>
    <row r="667" spans="1:21">
      <c r="A667" s="173" t="str">
        <f t="shared" ca="1" si="147"/>
        <v/>
      </c>
      <c r="S667" s="172" t="str">
        <f t="shared" si="142"/>
        <v/>
      </c>
      <c r="U667" s="172" t="str">
        <f t="shared" si="143"/>
        <v/>
      </c>
    </row>
    <row r="668" spans="1:21">
      <c r="S668" s="172" t="str">
        <f t="shared" si="142"/>
        <v/>
      </c>
      <c r="U668" s="172" t="str">
        <f t="shared" si="143"/>
        <v/>
      </c>
    </row>
    <row r="669" spans="1:21">
      <c r="S669" s="172" t="str">
        <f t="shared" si="142"/>
        <v/>
      </c>
      <c r="U669" s="172" t="str">
        <f t="shared" si="143"/>
        <v/>
      </c>
    </row>
    <row r="670" spans="1:21">
      <c r="S670" s="172" t="str">
        <f t="shared" si="142"/>
        <v/>
      </c>
      <c r="U670" s="172" t="str">
        <f t="shared" si="143"/>
        <v/>
      </c>
    </row>
    <row r="671" spans="1:21">
      <c r="S671" s="172" t="str">
        <f t="shared" si="142"/>
        <v/>
      </c>
      <c r="U671" s="172" t="str">
        <f t="shared" si="143"/>
        <v/>
      </c>
    </row>
    <row r="672" spans="1:21">
      <c r="S672" s="172" t="str">
        <f t="shared" si="142"/>
        <v/>
      </c>
      <c r="U672" s="172" t="str">
        <f t="shared" si="143"/>
        <v/>
      </c>
    </row>
    <row r="673" spans="19:21">
      <c r="S673" s="172" t="str">
        <f t="shared" si="142"/>
        <v/>
      </c>
      <c r="U673" s="172" t="str">
        <f t="shared" si="143"/>
        <v/>
      </c>
    </row>
    <row r="674" spans="19:21">
      <c r="S674" s="172" t="str">
        <f t="shared" si="142"/>
        <v/>
      </c>
      <c r="U674" s="172" t="str">
        <f t="shared" si="143"/>
        <v/>
      </c>
    </row>
    <row r="675" spans="19:21">
      <c r="S675" s="172" t="str">
        <f t="shared" si="142"/>
        <v/>
      </c>
      <c r="U675" s="172" t="str">
        <f t="shared" si="143"/>
        <v/>
      </c>
    </row>
    <row r="676" spans="19:21">
      <c r="S676" s="172" t="str">
        <f t="shared" si="142"/>
        <v/>
      </c>
      <c r="U676" s="172" t="str">
        <f t="shared" si="143"/>
        <v/>
      </c>
    </row>
    <row r="677" spans="19:21">
      <c r="S677" s="172" t="str">
        <f t="shared" si="142"/>
        <v/>
      </c>
      <c r="U677" s="172" t="str">
        <f t="shared" si="143"/>
        <v/>
      </c>
    </row>
    <row r="678" spans="19:21">
      <c r="S678" s="172" t="str">
        <f t="shared" si="142"/>
        <v/>
      </c>
      <c r="U678" s="172" t="str">
        <f t="shared" si="143"/>
        <v/>
      </c>
    </row>
    <row r="679" spans="19:21">
      <c r="S679" s="172" t="str">
        <f t="shared" si="142"/>
        <v/>
      </c>
      <c r="U679" s="172" t="str">
        <f t="shared" si="143"/>
        <v/>
      </c>
    </row>
    <row r="680" spans="19:21">
      <c r="S680" s="172" t="str">
        <f t="shared" si="142"/>
        <v/>
      </c>
      <c r="U680" s="172" t="str">
        <f t="shared" si="143"/>
        <v/>
      </c>
    </row>
    <row r="681" spans="19:21">
      <c r="S681" s="172" t="str">
        <f t="shared" si="142"/>
        <v/>
      </c>
      <c r="U681" s="172" t="str">
        <f t="shared" si="143"/>
        <v/>
      </c>
    </row>
    <row r="682" spans="19:21">
      <c r="S682" s="172" t="str">
        <f t="shared" si="142"/>
        <v/>
      </c>
      <c r="U682" s="172" t="str">
        <f t="shared" si="143"/>
        <v/>
      </c>
    </row>
    <row r="683" spans="19:21">
      <c r="S683" s="172" t="str">
        <f t="shared" si="142"/>
        <v/>
      </c>
      <c r="U683" s="172" t="str">
        <f t="shared" si="143"/>
        <v/>
      </c>
    </row>
    <row r="684" spans="19:21">
      <c r="S684" s="172" t="str">
        <f t="shared" si="142"/>
        <v/>
      </c>
      <c r="U684" s="172" t="str">
        <f t="shared" si="143"/>
        <v/>
      </c>
    </row>
    <row r="685" spans="19:21">
      <c r="S685" s="172" t="str">
        <f t="shared" si="142"/>
        <v/>
      </c>
      <c r="U685" s="172" t="str">
        <f t="shared" si="143"/>
        <v/>
      </c>
    </row>
    <row r="686" spans="19:21">
      <c r="S686" s="172" t="str">
        <f t="shared" si="142"/>
        <v/>
      </c>
      <c r="U686" s="172" t="str">
        <f t="shared" si="143"/>
        <v/>
      </c>
    </row>
    <row r="687" spans="19:21">
      <c r="S687" s="172" t="str">
        <f t="shared" si="142"/>
        <v/>
      </c>
      <c r="U687" s="172" t="str">
        <f t="shared" si="143"/>
        <v/>
      </c>
    </row>
    <row r="688" spans="19:21">
      <c r="S688" s="172" t="str">
        <f t="shared" si="142"/>
        <v/>
      </c>
      <c r="U688" s="172" t="str">
        <f t="shared" si="143"/>
        <v/>
      </c>
    </row>
    <row r="689" spans="19:21">
      <c r="S689" s="172" t="str">
        <f t="shared" si="142"/>
        <v/>
      </c>
      <c r="U689" s="172" t="str">
        <f t="shared" si="143"/>
        <v/>
      </c>
    </row>
    <row r="690" spans="19:21">
      <c r="S690" s="172" t="str">
        <f t="shared" si="142"/>
        <v/>
      </c>
      <c r="U690" s="172" t="str">
        <f t="shared" si="143"/>
        <v/>
      </c>
    </row>
    <row r="691" spans="19:21">
      <c r="S691" s="172" t="str">
        <f t="shared" si="142"/>
        <v/>
      </c>
      <c r="U691" s="172" t="str">
        <f t="shared" si="143"/>
        <v/>
      </c>
    </row>
    <row r="692" spans="19:21">
      <c r="S692" s="172" t="str">
        <f t="shared" si="142"/>
        <v/>
      </c>
      <c r="U692" s="172" t="str">
        <f t="shared" si="143"/>
        <v/>
      </c>
    </row>
    <row r="693" spans="19:21">
      <c r="S693" s="172" t="str">
        <f t="shared" si="142"/>
        <v/>
      </c>
      <c r="U693" s="172" t="str">
        <f t="shared" si="143"/>
        <v/>
      </c>
    </row>
    <row r="694" spans="19:21">
      <c r="S694" s="172" t="str">
        <f t="shared" si="142"/>
        <v/>
      </c>
      <c r="U694" s="172" t="str">
        <f t="shared" si="143"/>
        <v/>
      </c>
    </row>
    <row r="695" spans="19:21">
      <c r="S695" s="172" t="str">
        <f t="shared" si="142"/>
        <v/>
      </c>
      <c r="U695" s="172" t="str">
        <f t="shared" si="143"/>
        <v/>
      </c>
    </row>
    <row r="696" spans="19:21">
      <c r="S696" s="172" t="str">
        <f t="shared" si="142"/>
        <v/>
      </c>
      <c r="U696" s="172" t="str">
        <f t="shared" si="143"/>
        <v/>
      </c>
    </row>
    <row r="697" spans="19:21">
      <c r="S697" s="172" t="str">
        <f t="shared" si="142"/>
        <v/>
      </c>
      <c r="U697" s="172" t="str">
        <f t="shared" si="143"/>
        <v/>
      </c>
    </row>
    <row r="698" spans="19:21">
      <c r="S698" s="172" t="str">
        <f t="shared" si="142"/>
        <v/>
      </c>
      <c r="U698" s="172" t="str">
        <f t="shared" si="143"/>
        <v/>
      </c>
    </row>
    <row r="699" spans="19:21">
      <c r="S699" s="172" t="str">
        <f t="shared" si="142"/>
        <v/>
      </c>
      <c r="U699" s="172" t="str">
        <f t="shared" si="143"/>
        <v/>
      </c>
    </row>
    <row r="700" spans="19:21">
      <c r="S700" s="172" t="str">
        <f t="shared" si="142"/>
        <v/>
      </c>
      <c r="U700" s="172" t="str">
        <f t="shared" si="143"/>
        <v/>
      </c>
    </row>
    <row r="701" spans="19:21">
      <c r="S701" s="172" t="str">
        <f t="shared" si="142"/>
        <v/>
      </c>
      <c r="U701" s="172" t="str">
        <f t="shared" si="143"/>
        <v/>
      </c>
    </row>
    <row r="702" spans="19:21">
      <c r="S702" s="172" t="str">
        <f t="shared" si="142"/>
        <v/>
      </c>
      <c r="U702" s="172" t="str">
        <f t="shared" si="143"/>
        <v/>
      </c>
    </row>
    <row r="703" spans="19:21">
      <c r="S703" s="172" t="str">
        <f t="shared" si="142"/>
        <v/>
      </c>
      <c r="U703" s="172" t="str">
        <f t="shared" si="143"/>
        <v/>
      </c>
    </row>
    <row r="704" spans="19:21">
      <c r="S704" s="172" t="str">
        <f t="shared" si="142"/>
        <v/>
      </c>
      <c r="U704" s="172" t="str">
        <f t="shared" si="143"/>
        <v/>
      </c>
    </row>
    <row r="705" spans="19:21">
      <c r="S705" s="172" t="str">
        <f t="shared" si="142"/>
        <v/>
      </c>
      <c r="U705" s="172" t="str">
        <f t="shared" si="143"/>
        <v/>
      </c>
    </row>
    <row r="706" spans="19:21">
      <c r="S706" s="172" t="str">
        <f t="shared" si="142"/>
        <v/>
      </c>
      <c r="U706" s="172" t="str">
        <f t="shared" si="143"/>
        <v/>
      </c>
    </row>
    <row r="707" spans="19:21">
      <c r="S707" s="172" t="str">
        <f t="shared" si="142"/>
        <v/>
      </c>
      <c r="U707" s="172" t="str">
        <f t="shared" si="143"/>
        <v/>
      </c>
    </row>
    <row r="708" spans="19:21">
      <c r="S708" s="172" t="str">
        <f t="shared" ref="S708:S766" si="148">IF(COUNTIF(O:O,M708)*COUNTIF(Q:Q,M708),M708,"")</f>
        <v/>
      </c>
      <c r="U708" s="172" t="str">
        <f t="shared" ref="U708:U766" si="149">IF(T708&gt;$A$14,T708,"")</f>
        <v/>
      </c>
    </row>
    <row r="709" spans="19:21">
      <c r="S709" s="172" t="str">
        <f t="shared" si="148"/>
        <v/>
      </c>
      <c r="U709" s="172" t="str">
        <f t="shared" si="149"/>
        <v/>
      </c>
    </row>
    <row r="710" spans="19:21">
      <c r="S710" s="172" t="str">
        <f t="shared" si="148"/>
        <v/>
      </c>
      <c r="U710" s="172" t="str">
        <f t="shared" si="149"/>
        <v/>
      </c>
    </row>
    <row r="711" spans="19:21">
      <c r="S711" s="172" t="str">
        <f t="shared" si="148"/>
        <v/>
      </c>
      <c r="U711" s="172" t="str">
        <f t="shared" si="149"/>
        <v/>
      </c>
    </row>
    <row r="712" spans="19:21">
      <c r="S712" s="172" t="str">
        <f t="shared" si="148"/>
        <v/>
      </c>
      <c r="U712" s="172" t="str">
        <f t="shared" si="149"/>
        <v/>
      </c>
    </row>
    <row r="713" spans="19:21">
      <c r="S713" s="172" t="str">
        <f t="shared" si="148"/>
        <v/>
      </c>
      <c r="U713" s="172" t="str">
        <f t="shared" si="149"/>
        <v/>
      </c>
    </row>
    <row r="714" spans="19:21">
      <c r="S714" s="172" t="str">
        <f t="shared" si="148"/>
        <v/>
      </c>
      <c r="U714" s="172" t="str">
        <f t="shared" si="149"/>
        <v/>
      </c>
    </row>
    <row r="715" spans="19:21">
      <c r="S715" s="172" t="str">
        <f t="shared" si="148"/>
        <v/>
      </c>
      <c r="U715" s="172" t="str">
        <f t="shared" si="149"/>
        <v/>
      </c>
    </row>
    <row r="716" spans="19:21">
      <c r="S716" s="172" t="str">
        <f t="shared" si="148"/>
        <v/>
      </c>
      <c r="U716" s="172" t="str">
        <f t="shared" si="149"/>
        <v/>
      </c>
    </row>
    <row r="717" spans="19:21">
      <c r="S717" s="172" t="str">
        <f t="shared" si="148"/>
        <v/>
      </c>
      <c r="U717" s="172" t="str">
        <f t="shared" si="149"/>
        <v/>
      </c>
    </row>
    <row r="718" spans="19:21">
      <c r="S718" s="172" t="str">
        <f t="shared" si="148"/>
        <v/>
      </c>
      <c r="U718" s="172" t="str">
        <f t="shared" si="149"/>
        <v/>
      </c>
    </row>
    <row r="719" spans="19:21">
      <c r="S719" s="172" t="str">
        <f t="shared" si="148"/>
        <v/>
      </c>
      <c r="U719" s="172" t="str">
        <f t="shared" si="149"/>
        <v/>
      </c>
    </row>
    <row r="720" spans="19:21">
      <c r="S720" s="172" t="str">
        <f t="shared" si="148"/>
        <v/>
      </c>
      <c r="U720" s="172" t="str">
        <f t="shared" si="149"/>
        <v/>
      </c>
    </row>
    <row r="721" spans="19:21">
      <c r="S721" s="172" t="str">
        <f t="shared" si="148"/>
        <v/>
      </c>
      <c r="U721" s="172" t="str">
        <f t="shared" si="149"/>
        <v/>
      </c>
    </row>
    <row r="722" spans="19:21">
      <c r="S722" s="172" t="str">
        <f t="shared" si="148"/>
        <v/>
      </c>
      <c r="U722" s="172" t="str">
        <f t="shared" si="149"/>
        <v/>
      </c>
    </row>
    <row r="723" spans="19:21">
      <c r="S723" s="172" t="str">
        <f t="shared" si="148"/>
        <v/>
      </c>
      <c r="U723" s="172" t="str">
        <f t="shared" si="149"/>
        <v/>
      </c>
    </row>
    <row r="724" spans="19:21">
      <c r="S724" s="172" t="str">
        <f t="shared" si="148"/>
        <v/>
      </c>
      <c r="U724" s="172" t="str">
        <f t="shared" si="149"/>
        <v/>
      </c>
    </row>
    <row r="725" spans="19:21">
      <c r="S725" s="172" t="str">
        <f t="shared" si="148"/>
        <v/>
      </c>
      <c r="U725" s="172" t="str">
        <f t="shared" si="149"/>
        <v/>
      </c>
    </row>
    <row r="726" spans="19:21">
      <c r="S726" s="172" t="str">
        <f t="shared" si="148"/>
        <v/>
      </c>
      <c r="U726" s="172" t="str">
        <f t="shared" si="149"/>
        <v/>
      </c>
    </row>
    <row r="727" spans="19:21">
      <c r="S727" s="172" t="str">
        <f t="shared" si="148"/>
        <v/>
      </c>
      <c r="U727" s="172" t="str">
        <f t="shared" si="149"/>
        <v/>
      </c>
    </row>
    <row r="728" spans="19:21">
      <c r="S728" s="172" t="str">
        <f t="shared" si="148"/>
        <v/>
      </c>
      <c r="U728" s="172" t="str">
        <f t="shared" si="149"/>
        <v/>
      </c>
    </row>
    <row r="729" spans="19:21">
      <c r="S729" s="172" t="str">
        <f t="shared" si="148"/>
        <v/>
      </c>
      <c r="U729" s="172" t="str">
        <f t="shared" si="149"/>
        <v/>
      </c>
    </row>
    <row r="730" spans="19:21">
      <c r="S730" s="172" t="str">
        <f t="shared" si="148"/>
        <v/>
      </c>
      <c r="U730" s="172" t="str">
        <f t="shared" si="149"/>
        <v/>
      </c>
    </row>
    <row r="731" spans="19:21">
      <c r="S731" s="172" t="str">
        <f t="shared" si="148"/>
        <v/>
      </c>
      <c r="U731" s="172" t="str">
        <f t="shared" si="149"/>
        <v/>
      </c>
    </row>
    <row r="732" spans="19:21">
      <c r="S732" s="172" t="str">
        <f t="shared" si="148"/>
        <v/>
      </c>
      <c r="U732" s="172" t="str">
        <f t="shared" si="149"/>
        <v/>
      </c>
    </row>
    <row r="733" spans="19:21">
      <c r="S733" s="172" t="str">
        <f t="shared" si="148"/>
        <v/>
      </c>
      <c r="U733" s="172" t="str">
        <f t="shared" si="149"/>
        <v/>
      </c>
    </row>
    <row r="734" spans="19:21">
      <c r="S734" s="172" t="str">
        <f t="shared" si="148"/>
        <v/>
      </c>
      <c r="U734" s="172" t="str">
        <f t="shared" si="149"/>
        <v/>
      </c>
    </row>
    <row r="735" spans="19:21">
      <c r="S735" s="172" t="str">
        <f t="shared" si="148"/>
        <v/>
      </c>
      <c r="U735" s="172" t="str">
        <f t="shared" si="149"/>
        <v/>
      </c>
    </row>
    <row r="736" spans="19:21">
      <c r="S736" s="172" t="str">
        <f t="shared" si="148"/>
        <v/>
      </c>
      <c r="U736" s="172" t="str">
        <f t="shared" si="149"/>
        <v/>
      </c>
    </row>
    <row r="737" spans="19:21">
      <c r="S737" s="172" t="str">
        <f t="shared" si="148"/>
        <v/>
      </c>
      <c r="U737" s="172" t="str">
        <f t="shared" si="149"/>
        <v/>
      </c>
    </row>
    <row r="738" spans="19:21">
      <c r="S738" s="172" t="str">
        <f t="shared" si="148"/>
        <v/>
      </c>
      <c r="U738" s="172" t="str">
        <f t="shared" si="149"/>
        <v/>
      </c>
    </row>
    <row r="739" spans="19:21">
      <c r="S739" s="172" t="str">
        <f t="shared" si="148"/>
        <v/>
      </c>
      <c r="U739" s="172" t="str">
        <f t="shared" si="149"/>
        <v/>
      </c>
    </row>
    <row r="740" spans="19:21">
      <c r="S740" s="172" t="str">
        <f t="shared" si="148"/>
        <v/>
      </c>
      <c r="U740" s="172" t="str">
        <f t="shared" si="149"/>
        <v/>
      </c>
    </row>
    <row r="741" spans="19:21">
      <c r="S741" s="172" t="str">
        <f t="shared" si="148"/>
        <v/>
      </c>
      <c r="U741" s="172" t="str">
        <f t="shared" si="149"/>
        <v/>
      </c>
    </row>
    <row r="742" spans="19:21">
      <c r="S742" s="172" t="str">
        <f t="shared" si="148"/>
        <v/>
      </c>
      <c r="U742" s="172" t="str">
        <f t="shared" si="149"/>
        <v/>
      </c>
    </row>
    <row r="743" spans="19:21">
      <c r="S743" s="172" t="str">
        <f t="shared" si="148"/>
        <v/>
      </c>
      <c r="U743" s="172" t="str">
        <f t="shared" si="149"/>
        <v/>
      </c>
    </row>
    <row r="744" spans="19:21">
      <c r="S744" s="172" t="str">
        <f t="shared" si="148"/>
        <v/>
      </c>
      <c r="U744" s="172" t="str">
        <f t="shared" si="149"/>
        <v/>
      </c>
    </row>
    <row r="745" spans="19:21">
      <c r="S745" s="172" t="str">
        <f t="shared" si="148"/>
        <v/>
      </c>
      <c r="U745" s="172" t="str">
        <f t="shared" si="149"/>
        <v/>
      </c>
    </row>
    <row r="746" spans="19:21">
      <c r="S746" s="172" t="str">
        <f t="shared" si="148"/>
        <v/>
      </c>
      <c r="U746" s="172" t="str">
        <f t="shared" si="149"/>
        <v/>
      </c>
    </row>
    <row r="747" spans="19:21">
      <c r="S747" s="172" t="str">
        <f t="shared" si="148"/>
        <v/>
      </c>
      <c r="U747" s="172" t="str">
        <f t="shared" si="149"/>
        <v/>
      </c>
    </row>
    <row r="748" spans="19:21">
      <c r="S748" s="172" t="str">
        <f t="shared" si="148"/>
        <v/>
      </c>
      <c r="U748" s="172" t="str">
        <f t="shared" si="149"/>
        <v/>
      </c>
    </row>
    <row r="749" spans="19:21">
      <c r="S749" s="172" t="str">
        <f t="shared" si="148"/>
        <v/>
      </c>
      <c r="U749" s="172" t="str">
        <f t="shared" si="149"/>
        <v/>
      </c>
    </row>
    <row r="750" spans="19:21">
      <c r="S750" s="172" t="str">
        <f t="shared" si="148"/>
        <v/>
      </c>
      <c r="U750" s="172" t="str">
        <f t="shared" si="149"/>
        <v/>
      </c>
    </row>
    <row r="751" spans="19:21">
      <c r="S751" s="172" t="str">
        <f t="shared" si="148"/>
        <v/>
      </c>
      <c r="U751" s="172" t="str">
        <f t="shared" si="149"/>
        <v/>
      </c>
    </row>
    <row r="752" spans="19:21">
      <c r="S752" s="172" t="str">
        <f t="shared" si="148"/>
        <v/>
      </c>
      <c r="U752" s="172" t="str">
        <f t="shared" si="149"/>
        <v/>
      </c>
    </row>
    <row r="753" spans="19:21">
      <c r="S753" s="172" t="str">
        <f t="shared" si="148"/>
        <v/>
      </c>
      <c r="U753" s="172" t="str">
        <f t="shared" si="149"/>
        <v/>
      </c>
    </row>
    <row r="754" spans="19:21">
      <c r="S754" s="172" t="str">
        <f t="shared" si="148"/>
        <v/>
      </c>
      <c r="U754" s="172" t="str">
        <f t="shared" si="149"/>
        <v/>
      </c>
    </row>
    <row r="755" spans="19:21">
      <c r="S755" s="172" t="str">
        <f t="shared" si="148"/>
        <v/>
      </c>
      <c r="U755" s="172" t="str">
        <f t="shared" si="149"/>
        <v/>
      </c>
    </row>
    <row r="756" spans="19:21">
      <c r="S756" s="172" t="str">
        <f t="shared" si="148"/>
        <v/>
      </c>
      <c r="U756" s="172" t="str">
        <f t="shared" si="149"/>
        <v/>
      </c>
    </row>
    <row r="757" spans="19:21">
      <c r="S757" s="172" t="str">
        <f t="shared" si="148"/>
        <v/>
      </c>
      <c r="U757" s="172" t="str">
        <f t="shared" si="149"/>
        <v/>
      </c>
    </row>
    <row r="758" spans="19:21">
      <c r="S758" s="172" t="str">
        <f t="shared" si="148"/>
        <v/>
      </c>
      <c r="U758" s="172" t="str">
        <f t="shared" si="149"/>
        <v/>
      </c>
    </row>
    <row r="759" spans="19:21">
      <c r="S759" s="172" t="str">
        <f t="shared" si="148"/>
        <v/>
      </c>
      <c r="U759" s="172" t="str">
        <f t="shared" si="149"/>
        <v/>
      </c>
    </row>
    <row r="760" spans="19:21">
      <c r="S760" s="172" t="str">
        <f t="shared" si="148"/>
        <v/>
      </c>
      <c r="U760" s="172" t="str">
        <f t="shared" si="149"/>
        <v/>
      </c>
    </row>
    <row r="761" spans="19:21">
      <c r="S761" s="172" t="str">
        <f t="shared" si="148"/>
        <v/>
      </c>
      <c r="U761" s="172" t="str">
        <f t="shared" si="149"/>
        <v/>
      </c>
    </row>
    <row r="762" spans="19:21">
      <c r="S762" s="172" t="str">
        <f t="shared" si="148"/>
        <v/>
      </c>
      <c r="U762" s="172" t="str">
        <f t="shared" si="149"/>
        <v/>
      </c>
    </row>
    <row r="763" spans="19:21">
      <c r="S763" s="172" t="str">
        <f t="shared" si="148"/>
        <v/>
      </c>
      <c r="U763" s="172" t="str">
        <f t="shared" si="149"/>
        <v/>
      </c>
    </row>
    <row r="764" spans="19:21">
      <c r="S764" s="172" t="str">
        <f t="shared" si="148"/>
        <v/>
      </c>
      <c r="U764" s="172" t="str">
        <f t="shared" si="149"/>
        <v/>
      </c>
    </row>
    <row r="765" spans="19:21">
      <c r="S765" s="172" t="str">
        <f t="shared" si="148"/>
        <v/>
      </c>
      <c r="U765" s="172" t="str">
        <f t="shared" si="149"/>
        <v/>
      </c>
    </row>
    <row r="766" spans="19:21">
      <c r="S766" s="172" t="str">
        <f t="shared" si="148"/>
        <v/>
      </c>
      <c r="U766" s="172" t="str">
        <f t="shared" si="149"/>
        <v/>
      </c>
    </row>
  </sheetData>
  <mergeCells count="3">
    <mergeCell ref="H12:J12"/>
    <mergeCell ref="B12:D12"/>
    <mergeCell ref="E12:G12"/>
  </mergeCells>
  <conditionalFormatting sqref="R1:R7 K8:K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T748"/>
  <sheetViews>
    <sheetView zoomScale="80" zoomScaleNormal="80" workbookViewId="0">
      <selection activeCell="P1" sqref="P1"/>
    </sheetView>
  </sheetViews>
  <sheetFormatPr defaultColWidth="8.88671875" defaultRowHeight="14.4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customWidth="1"/>
    <col min="11" max="11" width="8.88671875" style="3" customWidth="1"/>
    <col min="12" max="12" width="15.6640625" style="3" customWidth="1"/>
    <col min="13" max="13" width="8.88671875" style="3" customWidth="1"/>
    <col min="14" max="16" width="15.6640625" style="168" bestFit="1" customWidth="1"/>
    <col min="17" max="20" width="8.88671875" style="168"/>
    <col min="21" max="16384" width="8.88671875" style="3"/>
  </cols>
  <sheetData>
    <row r="1" spans="1:16" ht="15" thickBot="1">
      <c r="A1" s="1"/>
      <c r="B1" s="1"/>
      <c r="C1" s="1"/>
      <c r="D1" s="1"/>
      <c r="I1" s="1"/>
      <c r="J1" s="53"/>
      <c r="L1" s="1"/>
      <c r="M1" s="1"/>
      <c r="P1" s="168" cm="1">
        <f t="array" ref="P1">LOOKUP(2,1/(P:P&lt;&gt;""),P:P)</f>
        <v>45961.625</v>
      </c>
    </row>
    <row r="2" spans="1:16" ht="15" thickBot="1">
      <c r="A2" s="30"/>
      <c r="B2" s="40" t="s">
        <v>0</v>
      </c>
      <c r="C2" s="28" t="s">
        <v>1</v>
      </c>
      <c r="E2" s="123" t="s">
        <v>101</v>
      </c>
      <c r="F2" s="124">
        <v>0.625</v>
      </c>
      <c r="J2" s="27" t="s">
        <v>0</v>
      </c>
      <c r="K2" s="1"/>
      <c r="L2" s="28" t="s">
        <v>1</v>
      </c>
      <c r="M2" s="2"/>
      <c r="P2" s="201" cm="1">
        <f t="array" ref="P2:P29">_xlfn.UNIQUE(O:O)</f>
        <v>0</v>
      </c>
    </row>
    <row r="3" spans="1:16">
      <c r="A3" s="15" t="s">
        <v>32</v>
      </c>
      <c r="B3" s="1" t="s">
        <v>36</v>
      </c>
      <c r="C3" s="5" t="s">
        <v>37</v>
      </c>
      <c r="J3" s="122" cm="1">
        <f t="array" ref="J3:K143">_xll.BDH(B4, "LAST_PRICE", "01/01/2025 15:00:00", "01/01/2035 16:00:00", "BarSize=60", "BarType=T", "RecurDaily=True", "TZ=London")</f>
        <v>45765.625</v>
      </c>
      <c r="K3" s="1">
        <v>67.954999999999998</v>
      </c>
      <c r="L3" s="122" cm="1">
        <f t="array" ref="L3:M143">_xll.BDH(C4, "LAST_PRICE", "01/01/2025 15:00:00", "01/01/2035 16:00:00", "BarSize=60", "BarType=T", "RecurDaily=True", "TZ=London")</f>
        <v>45765.625</v>
      </c>
      <c r="M3" s="46">
        <v>61.368000000000002</v>
      </c>
      <c r="N3" s="168">
        <f>IF(COUNTIF(L:L,J3),J3,"")</f>
        <v>45765.625</v>
      </c>
      <c r="O3" s="168" t="str">
        <f>IF(N3&gt;$A$14,N3,"")</f>
        <v/>
      </c>
      <c r="P3" s="168" t="str">
        <v/>
      </c>
    </row>
    <row r="4" spans="1:16" ht="32.25" customHeight="1">
      <c r="A4" s="15" t="s">
        <v>33</v>
      </c>
      <c r="B4" s="41" t="s">
        <v>38</v>
      </c>
      <c r="C4" s="42" t="s">
        <v>39</v>
      </c>
      <c r="I4" s="1"/>
      <c r="J4" s="126">
        <v>45768.625</v>
      </c>
      <c r="K4" s="1">
        <v>68.281000000000006</v>
      </c>
      <c r="L4" s="126">
        <v>45768.625</v>
      </c>
      <c r="M4" s="1">
        <v>61.371000000000002</v>
      </c>
      <c r="N4" s="168">
        <f t="shared" ref="N4:N67" si="0">IF(COUNTIF(L:L,J4),J4,"")</f>
        <v>45768.625</v>
      </c>
      <c r="O4" s="168" t="str">
        <f t="shared" ref="O4:O67" si="1">IF(N4&gt;$A$14,N4,"")</f>
        <v/>
      </c>
      <c r="P4" s="168">
        <v>45926.625</v>
      </c>
    </row>
    <row r="5" spans="1:16">
      <c r="A5" s="15" t="s">
        <v>8</v>
      </c>
      <c r="B5" s="7">
        <f>20*10^6</f>
        <v>20000000</v>
      </c>
      <c r="C5" s="8">
        <f>28*10^6</f>
        <v>28000000</v>
      </c>
      <c r="I5" s="1"/>
      <c r="J5" s="126">
        <v>45769.625</v>
      </c>
      <c r="K5" s="1">
        <v>69.747</v>
      </c>
      <c r="L5" s="126">
        <v>45769.625</v>
      </c>
      <c r="M5" s="1">
        <v>61.530999999999999</v>
      </c>
      <c r="N5" s="168">
        <f t="shared" si="0"/>
        <v>45769.625</v>
      </c>
      <c r="O5" s="168" t="str">
        <f t="shared" si="1"/>
        <v/>
      </c>
      <c r="P5" s="168">
        <v>45929.625</v>
      </c>
    </row>
    <row r="6" spans="1:16">
      <c r="A6" s="15" t="s">
        <v>10</v>
      </c>
      <c r="B6" s="9">
        <v>0.01</v>
      </c>
      <c r="C6" s="43">
        <v>0.01</v>
      </c>
      <c r="I6" s="1"/>
      <c r="J6" s="126">
        <v>45770.625</v>
      </c>
      <c r="K6" s="1">
        <v>65.537999999999997</v>
      </c>
      <c r="L6" s="126">
        <v>45770.625</v>
      </c>
      <c r="M6" s="1">
        <v>57.609000000000002</v>
      </c>
      <c r="N6" s="168">
        <f t="shared" si="0"/>
        <v>45770.625</v>
      </c>
      <c r="O6" s="168" t="str">
        <f t="shared" si="1"/>
        <v/>
      </c>
      <c r="P6" s="168">
        <v>45930.625</v>
      </c>
    </row>
    <row r="7" spans="1:16">
      <c r="A7" s="15" t="s">
        <v>12</v>
      </c>
      <c r="B7" s="9">
        <v>0</v>
      </c>
      <c r="C7" s="43">
        <v>0</v>
      </c>
      <c r="I7" s="1"/>
      <c r="J7" s="126">
        <v>45771.625</v>
      </c>
      <c r="K7" s="1">
        <v>63.646999999999998</v>
      </c>
      <c r="L7" s="126">
        <v>45771.625</v>
      </c>
      <c r="M7" s="1">
        <v>57.097999999999999</v>
      </c>
      <c r="N7" s="168">
        <f t="shared" si="0"/>
        <v>45771.625</v>
      </c>
      <c r="O7" s="168" t="str">
        <f t="shared" si="1"/>
        <v/>
      </c>
      <c r="P7" s="168">
        <v>45931.625</v>
      </c>
    </row>
    <row r="8" spans="1:16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2">
        <v>45772.625</v>
      </c>
      <c r="K8" s="3">
        <v>62.796999999999997</v>
      </c>
      <c r="L8" s="122">
        <v>45772.625</v>
      </c>
      <c r="M8" s="3">
        <v>56.945999999999998</v>
      </c>
      <c r="N8" s="168">
        <f t="shared" si="0"/>
        <v>45772.625</v>
      </c>
      <c r="O8" s="168" t="str">
        <f t="shared" si="1"/>
        <v/>
      </c>
      <c r="P8" s="168">
        <v>45932.625</v>
      </c>
    </row>
    <row r="9" spans="1:16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2">
        <v>45775.625</v>
      </c>
      <c r="K9" s="3">
        <v>62.593000000000004</v>
      </c>
      <c r="L9" s="122">
        <v>45775.625</v>
      </c>
      <c r="M9" s="3">
        <v>55.893000000000001</v>
      </c>
      <c r="N9" s="168">
        <f t="shared" si="0"/>
        <v>45775.625</v>
      </c>
      <c r="O9" s="168" t="str">
        <f t="shared" si="1"/>
        <v/>
      </c>
      <c r="P9" s="168">
        <v>45933.625</v>
      </c>
    </row>
    <row r="10" spans="1:16" ht="15" thickBot="1">
      <c r="A10" s="16" t="s">
        <v>28</v>
      </c>
      <c r="B10" s="21" cm="1">
        <f t="array" ref="B10">_xll.BDP(B4,"px_last")</f>
        <v>56.238120000000002</v>
      </c>
      <c r="C10" s="22" cm="1">
        <f t="array" ref="C10">_xll.BDP(C4,"px_last")</f>
        <v>40.390169999999998</v>
      </c>
      <c r="E10" s="1"/>
      <c r="F10" s="1"/>
      <c r="G10" s="1"/>
      <c r="H10" s="1"/>
      <c r="I10" s="1"/>
      <c r="J10" s="122">
        <v>45776.625</v>
      </c>
      <c r="K10" s="3">
        <v>62.488999999999997</v>
      </c>
      <c r="L10" s="122">
        <v>45776.625</v>
      </c>
      <c r="M10" s="3">
        <v>56.052</v>
      </c>
      <c r="N10" s="168">
        <f t="shared" si="0"/>
        <v>45776.625</v>
      </c>
      <c r="O10" s="168" t="str">
        <f t="shared" si="1"/>
        <v/>
      </c>
      <c r="P10" s="168">
        <v>45936.625</v>
      </c>
    </row>
    <row r="11" spans="1:16" ht="15" thickBot="1">
      <c r="C11" s="1"/>
      <c r="D11" s="1"/>
      <c r="E11" s="1"/>
      <c r="F11" s="1"/>
      <c r="G11" s="1"/>
      <c r="H11" s="1"/>
      <c r="I11" s="1"/>
      <c r="J11" s="122">
        <v>45777.625</v>
      </c>
      <c r="K11" s="3">
        <v>63.695</v>
      </c>
      <c r="L11" s="122">
        <v>45777.625</v>
      </c>
      <c r="M11" s="3">
        <v>57.515999999999998</v>
      </c>
      <c r="N11" s="168">
        <f t="shared" si="0"/>
        <v>45777.625</v>
      </c>
      <c r="O11" s="168" t="str">
        <f t="shared" si="1"/>
        <v/>
      </c>
      <c r="P11" s="168">
        <v>45937.625</v>
      </c>
    </row>
    <row r="12" spans="1:16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39" t="s">
        <v>16</v>
      </c>
      <c r="I12" s="1"/>
      <c r="J12" s="122">
        <v>45778.625</v>
      </c>
      <c r="K12" s="3">
        <v>63.323999999999998</v>
      </c>
      <c r="L12" s="122">
        <v>45778.625</v>
      </c>
      <c r="M12" s="3">
        <v>56.442999999999998</v>
      </c>
      <c r="N12" s="168">
        <f t="shared" si="0"/>
        <v>45778.625</v>
      </c>
      <c r="O12" s="168" t="str">
        <f t="shared" si="1"/>
        <v/>
      </c>
      <c r="P12" s="168">
        <v>45938.625</v>
      </c>
    </row>
    <row r="13" spans="1:16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4"/>
      <c r="I13" s="1"/>
      <c r="J13" s="122">
        <v>45779.625</v>
      </c>
      <c r="K13" s="3">
        <v>62.088000000000001</v>
      </c>
      <c r="L13" s="122">
        <v>45779.625</v>
      </c>
      <c r="M13" s="3">
        <v>55.758000000000003</v>
      </c>
      <c r="N13" s="168">
        <f t="shared" si="0"/>
        <v>45779.625</v>
      </c>
      <c r="O13" s="168" t="str">
        <f t="shared" si="1"/>
        <v/>
      </c>
      <c r="P13" s="168">
        <v>45939.625</v>
      </c>
    </row>
    <row r="14" spans="1:16">
      <c r="A14" s="202">
        <v>45925.625</v>
      </c>
      <c r="B14" s="199">
        <v>57.5</v>
      </c>
      <c r="C14" s="46"/>
      <c r="D14" s="47"/>
      <c r="E14" s="171">
        <v>40</v>
      </c>
      <c r="F14" s="1"/>
      <c r="G14" s="5"/>
      <c r="H14" s="79">
        <v>0</v>
      </c>
      <c r="I14" s="1"/>
      <c r="J14" s="122">
        <v>45782.625</v>
      </c>
      <c r="K14" s="3">
        <v>62.707000000000001</v>
      </c>
      <c r="L14" s="122">
        <v>45782.625</v>
      </c>
      <c r="M14" s="3">
        <v>55.198999999999998</v>
      </c>
      <c r="N14" s="168">
        <f t="shared" si="0"/>
        <v>45782.625</v>
      </c>
      <c r="O14" s="168" t="str">
        <f t="shared" si="1"/>
        <v/>
      </c>
      <c r="P14" s="168">
        <v>45940.625</v>
      </c>
    </row>
    <row r="15" spans="1:16">
      <c r="A15" s="173">
        <f ca="1">IF(AND(ISBLANK(P4), A14 = $P$1),NOW(),IF(ISBLANK(P4),"",P4))</f>
        <v>45926.625</v>
      </c>
      <c r="B15" s="45">
        <f ca="1">IF(COUNTIF(J:J,A15)=1,VLOOKUP(A15,J:K,2), IF(COUNTIF(J:J,A15)=0,$B$10,""))</f>
        <v>58.136000000000003</v>
      </c>
      <c r="C15" s="31">
        <f ca="1">IF(ISERROR(B15-2),"",-1*(B15-$B$14)*10^-4*$B$8*$B$5)</f>
        <v>-6309.1200000000281</v>
      </c>
      <c r="D15" s="32">
        <f ca="1">IF(ISERROR(B15-2),"",$B$6*ROUNDUP(A15-$A$14,0)/360*$B$5)</f>
        <v>555.55555555555554</v>
      </c>
      <c r="E15" s="4">
        <f ca="1">IF(COUNTIF(L:L,A15)=1,VLOOKUP(A15,L:M,2), IF(COUNTIF(L:L,A15)=0,$C$10,""))</f>
        <v>40.026000000000003</v>
      </c>
      <c r="F15" s="31">
        <f ca="1">IF(ISERROR(E15-2),"",-1*(E15-$E$14)*10^-4*$C$8*$C$5)</f>
        <v>-366.18400000004726</v>
      </c>
      <c r="G15" s="32">
        <f ca="1">IF(ISERROR(E15-2),"",$C$6*ROUNDUP(A15-$A$14,0)/360*$C$5)</f>
        <v>777.77777777777783</v>
      </c>
      <c r="H15" s="79">
        <f ca="1">IF(ISERROR(B15-2),"",C15+D15-F15-G15)</f>
        <v>-6165.1582222222023</v>
      </c>
      <c r="I15" s="1"/>
      <c r="J15" s="122">
        <v>45783.625</v>
      </c>
      <c r="K15" s="3">
        <v>62.177</v>
      </c>
      <c r="L15" s="122">
        <v>45783.625</v>
      </c>
      <c r="M15" s="3">
        <v>54.997999999999998</v>
      </c>
      <c r="N15" s="168">
        <f t="shared" si="0"/>
        <v>45783.625</v>
      </c>
      <c r="O15" s="168" t="str">
        <f t="shared" si="1"/>
        <v/>
      </c>
      <c r="P15" s="168">
        <v>45943.625</v>
      </c>
    </row>
    <row r="16" spans="1:16">
      <c r="A16" s="173">
        <f t="shared" ref="A16:A47" ca="1" si="2">IF(AND(ISBLANK(P5), A15 = $P$1),NOW(),IF(ISBLANK(P5),"",P5))</f>
        <v>45929.625</v>
      </c>
      <c r="B16" s="45">
        <f ca="1">IF(COUNTIF(J:J,A16)=1,VLOOKUP(A16,J:K,2), IF(COUNTIF(J:J,A16)=0,$B$10,""))</f>
        <v>57.792000000000002</v>
      </c>
      <c r="C16" s="31">
        <f t="shared" ref="C16:C79" ca="1" si="3">IF(ISERROR(B16-2),"",-1*(B16-$B$14)*10^-4*$B$8*$B$5)</f>
        <v>-2896.6400000000158</v>
      </c>
      <c r="D16" s="32">
        <f t="shared" ref="D16:D40" ca="1" si="4">IF(ISERROR(B16-2),"",$B$6*ROUNDUP(A16-$A$14,0)/360*$B$5)</f>
        <v>2222.2222222222222</v>
      </c>
      <c r="E16" s="4">
        <f t="shared" ref="E16:E79" ca="1" si="5">IF(COUNTIF(L:L,A16)=1,VLOOKUP(A16,L:M,2), IF(COUNTIF(L:L,A16)=0,$C$10,""))</f>
        <v>39.997</v>
      </c>
      <c r="F16" s="31">
        <f t="shared" ref="F16:F79" ca="1" si="6">IF(ISERROR(E16-2),"",-1*(E16-$E$14)*10^-4*$C$8*$C$5)</f>
        <v>42.252000000001601</v>
      </c>
      <c r="G16" s="32">
        <f t="shared" ref="G16:G40" ca="1" si="7">IF(ISERROR(E16-2),"",$C$6*ROUNDUP(A16-$A$14,0)/360*$C$5)</f>
        <v>3111.1111111111113</v>
      </c>
      <c r="H16" s="79">
        <f t="shared" ref="H16:H40" ca="1" si="8">IF(ISERROR(B16-2),"",C16+D16-F16-G16)</f>
        <v>-3827.7808888889067</v>
      </c>
      <c r="I16" s="1"/>
      <c r="J16" s="122">
        <v>45784.625</v>
      </c>
      <c r="K16" s="3">
        <v>62.27</v>
      </c>
      <c r="L16" s="122">
        <v>45784.625</v>
      </c>
      <c r="M16" s="3">
        <v>54.741999999999997</v>
      </c>
      <c r="N16" s="168">
        <f t="shared" si="0"/>
        <v>45784.625</v>
      </c>
      <c r="O16" s="168" t="str">
        <f t="shared" si="1"/>
        <v/>
      </c>
      <c r="P16" s="168">
        <v>45944.625</v>
      </c>
    </row>
    <row r="17" spans="1:16">
      <c r="A17" s="173">
        <f t="shared" ca="1" si="2"/>
        <v>45930.625</v>
      </c>
      <c r="B17" s="45">
        <f t="shared" ref="B16:B40" ca="1" si="9">IF(COUNTIF(J:J,A17)=1,VLOOKUP(A17,J:K,2), IF(COUNTIF(J:J,A17)=0,$B$10,""))</f>
        <v>57.51</v>
      </c>
      <c r="C17" s="31">
        <f t="shared" ca="1" si="3"/>
        <v>-99.199999999980264</v>
      </c>
      <c r="D17" s="32">
        <f t="shared" ca="1" si="4"/>
        <v>2777.7777777777778</v>
      </c>
      <c r="E17" s="4">
        <f t="shared" ca="1" si="5"/>
        <v>40.194000000000003</v>
      </c>
      <c r="F17" s="31">
        <f t="shared" ca="1" si="6"/>
        <v>-2732.2960000000367</v>
      </c>
      <c r="G17" s="32">
        <f t="shared" ca="1" si="7"/>
        <v>3888.8888888888887</v>
      </c>
      <c r="H17" s="79">
        <f t="shared" ca="1" si="8"/>
        <v>1521.9848888889455</v>
      </c>
      <c r="I17" s="1"/>
      <c r="J17" s="122">
        <v>45785.625</v>
      </c>
      <c r="K17" s="3">
        <v>60.957000000000001</v>
      </c>
      <c r="L17" s="122">
        <v>45785.625</v>
      </c>
      <c r="M17" s="3">
        <v>54.015000000000001</v>
      </c>
      <c r="N17" s="168">
        <f t="shared" si="0"/>
        <v>45785.625</v>
      </c>
      <c r="O17" s="168" t="str">
        <f t="shared" si="1"/>
        <v/>
      </c>
      <c r="P17" s="168">
        <v>45945.625</v>
      </c>
    </row>
    <row r="18" spans="1:16">
      <c r="A18" s="173">
        <f t="shared" ca="1" si="2"/>
        <v>45931.625</v>
      </c>
      <c r="B18" s="45">
        <f t="shared" ca="1" si="9"/>
        <v>57.616</v>
      </c>
      <c r="C18" s="31">
        <f t="shared" ca="1" si="3"/>
        <v>-1150.7199999999968</v>
      </c>
      <c r="D18" s="32">
        <f t="shared" ca="1" si="4"/>
        <v>3333.333333333333</v>
      </c>
      <c r="E18" s="4">
        <f t="shared" ca="1" si="5"/>
        <v>40.406999999999996</v>
      </c>
      <c r="F18" s="31">
        <f t="shared" ca="1" si="6"/>
        <v>-5732.1879999999501</v>
      </c>
      <c r="G18" s="32">
        <f t="shared" ca="1" si="7"/>
        <v>4666.6666666666661</v>
      </c>
      <c r="H18" s="79">
        <f t="shared" ca="1" si="8"/>
        <v>3248.1346666666204</v>
      </c>
      <c r="I18" s="1"/>
      <c r="J18" s="122">
        <v>45786.625</v>
      </c>
      <c r="K18" s="3">
        <v>59.165999999999997</v>
      </c>
      <c r="L18" s="122">
        <v>45786.625</v>
      </c>
      <c r="M18" s="3">
        <v>52.176000000000002</v>
      </c>
      <c r="N18" s="168">
        <f t="shared" si="0"/>
        <v>45786.625</v>
      </c>
      <c r="O18" s="168" t="str">
        <f t="shared" si="1"/>
        <v/>
      </c>
      <c r="P18" s="168">
        <v>45946.625</v>
      </c>
    </row>
    <row r="19" spans="1:16">
      <c r="A19" s="173">
        <f t="shared" ca="1" si="2"/>
        <v>45932.625</v>
      </c>
      <c r="B19" s="45">
        <f t="shared" ca="1" si="9"/>
        <v>57.011000000000003</v>
      </c>
      <c r="C19" s="31">
        <f t="shared" ca="1" si="3"/>
        <v>4850.8799999999728</v>
      </c>
      <c r="D19" s="32">
        <f t="shared" ca="1" si="4"/>
        <v>3888.8888888888891</v>
      </c>
      <c r="E19" s="4">
        <f t="shared" ca="1" si="5"/>
        <v>39.887</v>
      </c>
      <c r="F19" s="31">
        <f t="shared" ca="1" si="6"/>
        <v>1591.4919999999936</v>
      </c>
      <c r="G19" s="32">
        <f t="shared" ca="1" si="7"/>
        <v>5444.4444444444453</v>
      </c>
      <c r="H19" s="79">
        <f t="shared" ca="1" si="8"/>
        <v>1703.8324444444233</v>
      </c>
      <c r="I19" s="1"/>
      <c r="J19" s="122">
        <v>45789.625</v>
      </c>
      <c r="K19" s="3">
        <v>57.408999999999999</v>
      </c>
      <c r="L19" s="122">
        <v>45789.625</v>
      </c>
      <c r="M19" s="3">
        <v>50.143999999999998</v>
      </c>
      <c r="N19" s="168">
        <f t="shared" si="0"/>
        <v>45789.625</v>
      </c>
      <c r="O19" s="168" t="str">
        <f t="shared" si="1"/>
        <v/>
      </c>
      <c r="P19" s="168">
        <v>45947.625</v>
      </c>
    </row>
    <row r="20" spans="1:16">
      <c r="A20" s="173">
        <f t="shared" ca="1" si="2"/>
        <v>45933.625</v>
      </c>
      <c r="B20" s="45">
        <f t="shared" ca="1" si="9"/>
        <v>56.552</v>
      </c>
      <c r="C20" s="31">
        <f t="shared" ca="1" si="3"/>
        <v>9404.1600000000053</v>
      </c>
      <c r="D20" s="32">
        <f t="shared" ca="1" si="4"/>
        <v>4444.4444444444443</v>
      </c>
      <c r="E20" s="4">
        <f t="shared" ca="1" si="5"/>
        <v>39.756999999999998</v>
      </c>
      <c r="F20" s="31">
        <f t="shared" ca="1" si="6"/>
        <v>3422.4120000000298</v>
      </c>
      <c r="G20" s="32">
        <f t="shared" ca="1" si="7"/>
        <v>6222.2222222222226</v>
      </c>
      <c r="H20" s="79">
        <f t="shared" ca="1" si="8"/>
        <v>4203.9702222221968</v>
      </c>
      <c r="I20" s="1"/>
      <c r="J20" s="122">
        <v>45790.625</v>
      </c>
      <c r="K20" s="3">
        <v>55.457000000000001</v>
      </c>
      <c r="L20" s="122">
        <v>45790.625</v>
      </c>
      <c r="M20" s="3">
        <v>47.427999999999997</v>
      </c>
      <c r="N20" s="168">
        <f t="shared" si="0"/>
        <v>45790.625</v>
      </c>
      <c r="O20" s="168" t="str">
        <f t="shared" si="1"/>
        <v/>
      </c>
      <c r="P20" s="168">
        <v>45950.625</v>
      </c>
    </row>
    <row r="21" spans="1:16">
      <c r="A21" s="173">
        <f t="shared" ca="1" si="2"/>
        <v>45936.625</v>
      </c>
      <c r="B21" s="45">
        <f t="shared" ca="1" si="9"/>
        <v>57.633000000000003</v>
      </c>
      <c r="C21" s="31">
        <f t="shared" ca="1" si="3"/>
        <v>-1319.3600000000265</v>
      </c>
      <c r="D21" s="32">
        <f t="shared" ca="1" si="4"/>
        <v>6111.1111111111113</v>
      </c>
      <c r="E21" s="4">
        <f t="shared" ca="1" si="5"/>
        <v>40.533999999999999</v>
      </c>
      <c r="F21" s="31">
        <f t="shared" ca="1" si="6"/>
        <v>-7520.8559999999861</v>
      </c>
      <c r="G21" s="32">
        <f t="shared" ca="1" si="7"/>
        <v>8555.5555555555547</v>
      </c>
      <c r="H21" s="79">
        <f t="shared" ca="1" si="8"/>
        <v>3757.0515555555176</v>
      </c>
      <c r="I21" s="1"/>
      <c r="J21" s="122">
        <v>45791.625</v>
      </c>
      <c r="K21" s="3">
        <v>54.484999999999999</v>
      </c>
      <c r="L21" s="122">
        <v>45791.625</v>
      </c>
      <c r="M21" s="3">
        <v>47.1</v>
      </c>
      <c r="N21" s="168">
        <f t="shared" si="0"/>
        <v>45791.625</v>
      </c>
      <c r="O21" s="168" t="str">
        <f t="shared" si="1"/>
        <v/>
      </c>
      <c r="P21" s="168">
        <v>45951.625</v>
      </c>
    </row>
    <row r="22" spans="1:16">
      <c r="A22" s="173">
        <f t="shared" ca="1" si="2"/>
        <v>45937.625</v>
      </c>
      <c r="B22" s="45">
        <f t="shared" ca="1" si="9"/>
        <v>57.856000000000002</v>
      </c>
      <c r="C22" s="31">
        <f t="shared" ca="1" si="3"/>
        <v>-3531.5200000000164</v>
      </c>
      <c r="D22" s="32">
        <f t="shared" ca="1" si="4"/>
        <v>6666.6666666666661</v>
      </c>
      <c r="E22" s="4">
        <f t="shared" ca="1" si="5"/>
        <v>40.628</v>
      </c>
      <c r="F22" s="31">
        <f t="shared" ca="1" si="6"/>
        <v>-8844.7520000000022</v>
      </c>
      <c r="G22" s="32">
        <f t="shared" ca="1" si="7"/>
        <v>9333.3333333333321</v>
      </c>
      <c r="H22" s="79">
        <f t="shared" ca="1" si="8"/>
        <v>2646.5653333333194</v>
      </c>
      <c r="I22" s="1"/>
      <c r="J22" s="122">
        <v>45792.625</v>
      </c>
      <c r="K22" s="3">
        <v>55.613</v>
      </c>
      <c r="L22" s="122">
        <v>45792.625</v>
      </c>
      <c r="M22" s="3">
        <v>47.670999999999999</v>
      </c>
      <c r="N22" s="168">
        <f t="shared" si="0"/>
        <v>45792.625</v>
      </c>
      <c r="O22" s="168" t="str">
        <f t="shared" si="1"/>
        <v/>
      </c>
      <c r="P22" s="168">
        <v>45952.625</v>
      </c>
    </row>
    <row r="23" spans="1:16">
      <c r="A23" s="173">
        <f t="shared" ca="1" si="2"/>
        <v>45938.625</v>
      </c>
      <c r="B23" s="45">
        <f t="shared" ca="1" si="9"/>
        <v>57.947000000000003</v>
      </c>
      <c r="C23" s="31">
        <f t="shared" ca="1" si="3"/>
        <v>-4434.2400000000271</v>
      </c>
      <c r="D23" s="32">
        <f t="shared" ca="1" si="4"/>
        <v>7222.2222222222226</v>
      </c>
      <c r="E23" s="4">
        <f t="shared" ca="1" si="5"/>
        <v>40.613999999999997</v>
      </c>
      <c r="F23" s="31">
        <f t="shared" ca="1" si="6"/>
        <v>-8647.5759999999627</v>
      </c>
      <c r="G23" s="32">
        <f t="shared" ca="1" si="7"/>
        <v>10111.111111111111</v>
      </c>
      <c r="H23" s="79">
        <f t="shared" ca="1" si="8"/>
        <v>1324.447111111047</v>
      </c>
      <c r="I23" s="1"/>
      <c r="J23" s="122">
        <v>45793.625</v>
      </c>
      <c r="K23" s="3">
        <v>55.064</v>
      </c>
      <c r="L23" s="122">
        <v>45793.625</v>
      </c>
      <c r="M23" s="3">
        <v>47.079000000000001</v>
      </c>
      <c r="N23" s="168">
        <f t="shared" si="0"/>
        <v>45793.625</v>
      </c>
      <c r="O23" s="168" t="str">
        <f t="shared" si="1"/>
        <v/>
      </c>
      <c r="P23" s="168">
        <v>45953.625</v>
      </c>
    </row>
    <row r="24" spans="1:16">
      <c r="A24" s="173">
        <f t="shared" ca="1" si="2"/>
        <v>45939.625</v>
      </c>
      <c r="B24" s="45">
        <f t="shared" ca="1" si="9"/>
        <v>58.323999999999998</v>
      </c>
      <c r="C24" s="31">
        <f t="shared" ca="1" si="3"/>
        <v>-8174.0799999999808</v>
      </c>
      <c r="D24" s="32">
        <f t="shared" ca="1" si="4"/>
        <v>7777.7777777777783</v>
      </c>
      <c r="E24" s="4">
        <f t="shared" ca="1" si="5"/>
        <v>40.503999999999998</v>
      </c>
      <c r="F24" s="31">
        <f t="shared" ca="1" si="6"/>
        <v>-7098.3359999999702</v>
      </c>
      <c r="G24" s="32">
        <f t="shared" ca="1" si="7"/>
        <v>10888.888888888891</v>
      </c>
      <c r="H24" s="79">
        <f t="shared" ca="1" si="8"/>
        <v>-4186.8551111111228</v>
      </c>
      <c r="I24" s="1"/>
      <c r="J24" s="122">
        <v>45796.625</v>
      </c>
      <c r="K24" s="3">
        <v>55.41</v>
      </c>
      <c r="L24" s="122">
        <v>45796.625</v>
      </c>
      <c r="M24" s="3">
        <v>47.253999999999998</v>
      </c>
      <c r="N24" s="168">
        <f t="shared" si="0"/>
        <v>45796.625</v>
      </c>
      <c r="O24" s="168" t="str">
        <f t="shared" si="1"/>
        <v/>
      </c>
      <c r="P24" s="168">
        <v>45954.625</v>
      </c>
    </row>
    <row r="25" spans="1:16">
      <c r="A25" s="173">
        <f t="shared" ca="1" si="2"/>
        <v>45940.625</v>
      </c>
      <c r="B25" s="45">
        <f t="shared" ca="1" si="9"/>
        <v>58.451999999999998</v>
      </c>
      <c r="C25" s="31">
        <f t="shared" ca="1" si="3"/>
        <v>-9443.839999999982</v>
      </c>
      <c r="D25" s="32">
        <f t="shared" ca="1" si="4"/>
        <v>8333.3333333333321</v>
      </c>
      <c r="E25" s="4">
        <f t="shared" ca="1" si="5"/>
        <v>41.215000000000003</v>
      </c>
      <c r="F25" s="31">
        <f t="shared" ca="1" si="6"/>
        <v>-17112.060000000052</v>
      </c>
      <c r="G25" s="32">
        <f t="shared" ca="1" si="7"/>
        <v>11666.666666666666</v>
      </c>
      <c r="H25" s="79">
        <f t="shared" ca="1" si="8"/>
        <v>4334.8866666667363</v>
      </c>
      <c r="I25" s="1"/>
      <c r="J25" s="122">
        <v>45797.625</v>
      </c>
      <c r="K25" s="3">
        <v>54.796999999999997</v>
      </c>
      <c r="L25" s="122">
        <v>45797.625</v>
      </c>
      <c r="M25" s="3">
        <v>46.546999999999997</v>
      </c>
      <c r="N25" s="168">
        <f t="shared" si="0"/>
        <v>45797.625</v>
      </c>
      <c r="O25" s="168" t="str">
        <f t="shared" si="1"/>
        <v/>
      </c>
      <c r="P25" s="168">
        <v>45957.625</v>
      </c>
    </row>
    <row r="26" spans="1:16">
      <c r="A26" s="173">
        <f t="shared" ca="1" si="2"/>
        <v>45943.625</v>
      </c>
      <c r="B26" s="45">
        <f t="shared" ca="1" si="9"/>
        <v>59.344000000000001</v>
      </c>
      <c r="C26" s="31">
        <f t="shared" ca="1" si="3"/>
        <v>-18292.48000000001</v>
      </c>
      <c r="D26" s="32">
        <f t="shared" ca="1" si="4"/>
        <v>10000</v>
      </c>
      <c r="E26" s="4">
        <f t="shared" ca="1" si="5"/>
        <v>42.545000000000002</v>
      </c>
      <c r="F26" s="31">
        <f t="shared" ca="1" si="6"/>
        <v>-35843.780000000021</v>
      </c>
      <c r="G26" s="32">
        <f t="shared" ca="1" si="7"/>
        <v>14000</v>
      </c>
      <c r="H26" s="79">
        <f t="shared" ca="1" si="8"/>
        <v>13551.30000000001</v>
      </c>
      <c r="I26" s="1"/>
      <c r="J26" s="122">
        <v>45798.625</v>
      </c>
      <c r="K26" s="3">
        <v>55.066000000000003</v>
      </c>
      <c r="L26" s="122">
        <v>45798.625</v>
      </c>
      <c r="M26" s="3">
        <v>47.01</v>
      </c>
      <c r="N26" s="168">
        <f t="shared" si="0"/>
        <v>45798.625</v>
      </c>
      <c r="O26" s="168" t="str">
        <f t="shared" si="1"/>
        <v/>
      </c>
      <c r="P26" s="168">
        <v>45958.625</v>
      </c>
    </row>
    <row r="27" spans="1:16">
      <c r="A27" s="173">
        <f t="shared" ca="1" si="2"/>
        <v>45944.625</v>
      </c>
      <c r="B27" s="45">
        <f t="shared" ca="1" si="9"/>
        <v>60.168999999999997</v>
      </c>
      <c r="C27" s="31">
        <f t="shared" ca="1" si="3"/>
        <v>-26476.479999999974</v>
      </c>
      <c r="D27" s="32">
        <f t="shared" ca="1" si="4"/>
        <v>10555.555555555557</v>
      </c>
      <c r="E27" s="4">
        <f t="shared" ca="1" si="5"/>
        <v>42.634</v>
      </c>
      <c r="F27" s="31">
        <f t="shared" ca="1" si="6"/>
        <v>-37097.256000000008</v>
      </c>
      <c r="G27" s="32">
        <f t="shared" ca="1" si="7"/>
        <v>14777.777777777779</v>
      </c>
      <c r="H27" s="79">
        <f t="shared" ca="1" si="8"/>
        <v>6398.55377777781</v>
      </c>
      <c r="I27" s="1"/>
      <c r="J27" s="122">
        <v>45799.625</v>
      </c>
      <c r="K27" s="3">
        <v>56.084000000000003</v>
      </c>
      <c r="L27" s="122">
        <v>45799.625</v>
      </c>
      <c r="M27" s="3">
        <v>47.945</v>
      </c>
      <c r="N27" s="168">
        <f t="shared" si="0"/>
        <v>45799.625</v>
      </c>
      <c r="O27" s="168" t="str">
        <f t="shared" si="1"/>
        <v/>
      </c>
      <c r="P27" s="168">
        <v>45959.625</v>
      </c>
    </row>
    <row r="28" spans="1:16">
      <c r="A28" s="173">
        <f t="shared" ca="1" si="2"/>
        <v>45945.625</v>
      </c>
      <c r="B28" s="45">
        <f t="shared" ca="1" si="9"/>
        <v>58.076000000000001</v>
      </c>
      <c r="C28" s="31">
        <f t="shared" ca="1" si="3"/>
        <v>-5713.9200000000055</v>
      </c>
      <c r="D28" s="32">
        <f t="shared" ca="1" si="4"/>
        <v>11111.111111111111</v>
      </c>
      <c r="E28" s="4">
        <f t="shared" ca="1" si="5"/>
        <v>40.781999999999996</v>
      </c>
      <c r="F28" s="31">
        <f t="shared" ca="1" si="6"/>
        <v>-11013.687999999951</v>
      </c>
      <c r="G28" s="32">
        <f t="shared" ca="1" si="7"/>
        <v>15555.555555555555</v>
      </c>
      <c r="H28" s="79">
        <f t="shared" ca="1" si="8"/>
        <v>855.32355555550021</v>
      </c>
      <c r="I28" s="1"/>
      <c r="J28" s="122">
        <v>45800.625</v>
      </c>
      <c r="K28" s="3">
        <v>56.822000000000003</v>
      </c>
      <c r="L28" s="122">
        <v>45800.625</v>
      </c>
      <c r="M28" s="3">
        <v>48.249000000000002</v>
      </c>
      <c r="N28" s="168">
        <f t="shared" si="0"/>
        <v>45800.625</v>
      </c>
      <c r="O28" s="168" t="str">
        <f t="shared" si="1"/>
        <v/>
      </c>
      <c r="P28" s="168">
        <v>45960.625</v>
      </c>
    </row>
    <row r="29" spans="1:16">
      <c r="A29" s="173">
        <f t="shared" ca="1" si="2"/>
        <v>45946.625</v>
      </c>
      <c r="B29" s="45">
        <f t="shared" ca="1" si="9"/>
        <v>57.722999999999999</v>
      </c>
      <c r="C29" s="31">
        <f t="shared" ca="1" si="3"/>
        <v>-2212.1599999999899</v>
      </c>
      <c r="D29" s="32">
        <f t="shared" ca="1" si="4"/>
        <v>11666.666666666666</v>
      </c>
      <c r="E29" s="4">
        <f t="shared" ca="1" si="5"/>
        <v>40.509</v>
      </c>
      <c r="F29" s="31">
        <f t="shared" ca="1" si="6"/>
        <v>-7168.7560000000058</v>
      </c>
      <c r="G29" s="32">
        <f t="shared" ca="1" si="7"/>
        <v>16333.333333333332</v>
      </c>
      <c r="H29" s="79">
        <f t="shared" ca="1" si="8"/>
        <v>289.92933333334804</v>
      </c>
      <c r="I29" s="1"/>
      <c r="J29" s="122">
        <v>45803.625</v>
      </c>
      <c r="K29" s="3">
        <v>56.56</v>
      </c>
      <c r="L29" s="122">
        <v>45803.625</v>
      </c>
      <c r="M29" s="3">
        <v>48.801000000000002</v>
      </c>
      <c r="N29" s="168">
        <f t="shared" si="0"/>
        <v>45803.625</v>
      </c>
      <c r="O29" s="168" t="str">
        <f t="shared" si="1"/>
        <v/>
      </c>
      <c r="P29" s="168">
        <v>45961.625</v>
      </c>
    </row>
    <row r="30" spans="1:16">
      <c r="A30" s="173">
        <f t="shared" ca="1" si="2"/>
        <v>45947.625</v>
      </c>
      <c r="B30" s="45">
        <f t="shared" ca="1" si="9"/>
        <v>60.207000000000001</v>
      </c>
      <c r="C30" s="31">
        <f t="shared" ca="1" si="3"/>
        <v>-26853.440000000006</v>
      </c>
      <c r="D30" s="32">
        <f t="shared" ca="1" si="4"/>
        <v>12222.222222222223</v>
      </c>
      <c r="E30" s="4">
        <f t="shared" ca="1" si="5"/>
        <v>42.573</v>
      </c>
      <c r="F30" s="31">
        <f t="shared" ca="1" si="6"/>
        <v>-36238.132000000012</v>
      </c>
      <c r="G30" s="32">
        <f t="shared" ca="1" si="7"/>
        <v>17111.111111111109</v>
      </c>
      <c r="H30" s="79">
        <f t="shared" ca="1" si="8"/>
        <v>4495.8031111111195</v>
      </c>
      <c r="I30" s="1"/>
      <c r="J30" s="122">
        <v>45804.625</v>
      </c>
      <c r="K30" s="3">
        <v>54.860999999999997</v>
      </c>
      <c r="L30" s="122">
        <v>45804.625</v>
      </c>
      <c r="M30" s="3">
        <v>46.593000000000004</v>
      </c>
      <c r="N30" s="168">
        <f t="shared" si="0"/>
        <v>45804.625</v>
      </c>
      <c r="O30" s="168" t="str">
        <f t="shared" si="1"/>
        <v/>
      </c>
    </row>
    <row r="31" spans="1:16">
      <c r="A31" s="173">
        <f t="shared" ca="1" si="2"/>
        <v>45950.625</v>
      </c>
      <c r="B31" s="45">
        <f t="shared" ca="1" si="9"/>
        <v>58.981999999999999</v>
      </c>
      <c r="C31" s="31">
        <f t="shared" ca="1" si="3"/>
        <v>-14701.439999999993</v>
      </c>
      <c r="D31" s="32">
        <f t="shared" ca="1" si="4"/>
        <v>13888.888888888889</v>
      </c>
      <c r="E31" s="4">
        <f t="shared" ca="1" si="5"/>
        <v>42.24</v>
      </c>
      <c r="F31" s="31">
        <f t="shared" ca="1" si="6"/>
        <v>-31548.160000000033</v>
      </c>
      <c r="G31" s="32">
        <f t="shared" ca="1" si="7"/>
        <v>19444.444444444445</v>
      </c>
      <c r="H31" s="79">
        <f t="shared" ca="1" si="8"/>
        <v>11291.164444444483</v>
      </c>
      <c r="I31" s="1"/>
      <c r="J31" s="122">
        <v>45805.625</v>
      </c>
      <c r="K31" s="3">
        <v>54.534999999999997</v>
      </c>
      <c r="L31" s="122">
        <v>45805.625</v>
      </c>
      <c r="M31" s="3">
        <v>46.209000000000003</v>
      </c>
      <c r="N31" s="168">
        <f t="shared" si="0"/>
        <v>45805.625</v>
      </c>
      <c r="O31" s="168" t="str">
        <f t="shared" si="1"/>
        <v/>
      </c>
    </row>
    <row r="32" spans="1:16">
      <c r="A32" s="173">
        <f t="shared" ca="1" si="2"/>
        <v>45951.625</v>
      </c>
      <c r="B32" s="45">
        <f t="shared" ca="1" si="9"/>
        <v>58.771999999999998</v>
      </c>
      <c r="C32" s="31">
        <f t="shared" ca="1" si="3"/>
        <v>-12618.239999999983</v>
      </c>
      <c r="D32" s="32">
        <f t="shared" ca="1" si="4"/>
        <v>14444.444444444445</v>
      </c>
      <c r="E32" s="4">
        <f t="shared" ca="1" si="5"/>
        <v>41.517000000000003</v>
      </c>
      <c r="F32" s="31">
        <f t="shared" ca="1" si="6"/>
        <v>-21365.428000000044</v>
      </c>
      <c r="G32" s="32">
        <f t="shared" ca="1" si="7"/>
        <v>20222.222222222223</v>
      </c>
      <c r="H32" s="79">
        <f t="shared" ca="1" si="8"/>
        <v>2969.4102222222828</v>
      </c>
      <c r="I32" s="1"/>
      <c r="J32" s="122">
        <v>45806.625</v>
      </c>
      <c r="K32" s="3">
        <v>53.756999999999998</v>
      </c>
      <c r="L32" s="122">
        <v>45806.625</v>
      </c>
      <c r="M32" s="3">
        <v>45.494999999999997</v>
      </c>
      <c r="N32" s="168">
        <f t="shared" si="0"/>
        <v>45806.625</v>
      </c>
      <c r="O32" s="168" t="str">
        <f t="shared" si="1"/>
        <v/>
      </c>
    </row>
    <row r="33" spans="1:15">
      <c r="A33" s="173">
        <f t="shared" ca="1" si="2"/>
        <v>45952.625</v>
      </c>
      <c r="B33" s="45">
        <f t="shared" ca="1" si="9"/>
        <v>58.664999999999999</v>
      </c>
      <c r="C33" s="31">
        <f t="shared" ca="1" si="3"/>
        <v>-11556.799999999992</v>
      </c>
      <c r="D33" s="32">
        <f t="shared" ca="1" si="4"/>
        <v>15000</v>
      </c>
      <c r="E33" s="4">
        <f t="shared" ca="1" si="5"/>
        <v>41.39</v>
      </c>
      <c r="F33" s="31">
        <f t="shared" ca="1" si="6"/>
        <v>-19576.760000000009</v>
      </c>
      <c r="G33" s="32">
        <f t="shared" ca="1" si="7"/>
        <v>21000</v>
      </c>
      <c r="H33" s="79">
        <f t="shared" ca="1" si="8"/>
        <v>2019.9600000000173</v>
      </c>
      <c r="I33" s="1"/>
      <c r="J33" s="122">
        <v>45807.625</v>
      </c>
      <c r="K33" s="3">
        <v>54.356000000000002</v>
      </c>
      <c r="L33" s="122">
        <v>45807.625</v>
      </c>
      <c r="M33" s="3">
        <v>46.136000000000003</v>
      </c>
      <c r="N33" s="168">
        <f t="shared" si="0"/>
        <v>45807.625</v>
      </c>
      <c r="O33" s="168" t="str">
        <f t="shared" si="1"/>
        <v/>
      </c>
    </row>
    <row r="34" spans="1:15">
      <c r="A34" s="173">
        <f t="shared" ca="1" si="2"/>
        <v>45953.625</v>
      </c>
      <c r="B34" s="45">
        <f t="shared" ca="1" si="9"/>
        <v>58.655000000000001</v>
      </c>
      <c r="C34" s="31">
        <f t="shared" ca="1" si="3"/>
        <v>-11457.600000000013</v>
      </c>
      <c r="D34" s="32">
        <f t="shared" ca="1" si="4"/>
        <v>15555.555555555557</v>
      </c>
      <c r="E34" s="4">
        <f t="shared" ca="1" si="5"/>
        <v>41.453000000000003</v>
      </c>
      <c r="F34" s="31">
        <f t="shared" ca="1" si="6"/>
        <v>-20464.052000000043</v>
      </c>
      <c r="G34" s="32">
        <f t="shared" ca="1" si="7"/>
        <v>21777.777777777781</v>
      </c>
      <c r="H34" s="79">
        <f t="shared" ca="1" si="8"/>
        <v>2784.2297777778076</v>
      </c>
      <c r="I34" s="1"/>
      <c r="J34" s="122">
        <v>45810.625</v>
      </c>
      <c r="K34" s="3">
        <v>54.506</v>
      </c>
      <c r="L34" s="122">
        <v>45810.625</v>
      </c>
      <c r="M34" s="3">
        <v>46.256</v>
      </c>
      <c r="N34" s="168">
        <f t="shared" si="0"/>
        <v>45810.625</v>
      </c>
      <c r="O34" s="168" t="str">
        <f t="shared" si="1"/>
        <v/>
      </c>
    </row>
    <row r="35" spans="1:15">
      <c r="A35" s="173">
        <f t="shared" ca="1" si="2"/>
        <v>45954.625</v>
      </c>
      <c r="B35" s="45">
        <f t="shared" ca="1" si="9"/>
        <v>57.911000000000001</v>
      </c>
      <c r="C35" s="31">
        <f t="shared" ca="1" si="3"/>
        <v>-4077.1200000000135</v>
      </c>
      <c r="D35" s="32">
        <f t="shared" ca="1" si="4"/>
        <v>16111.111111111109</v>
      </c>
      <c r="E35" s="4">
        <f t="shared" ca="1" si="5"/>
        <v>40.942</v>
      </c>
      <c r="F35" s="31">
        <f t="shared" ca="1" si="6"/>
        <v>-13267.128000000004</v>
      </c>
      <c r="G35" s="32">
        <f t="shared" ca="1" si="7"/>
        <v>22555.555555555551</v>
      </c>
      <c r="H35" s="79">
        <f t="shared" ca="1" si="8"/>
        <v>2745.5635555555491</v>
      </c>
      <c r="I35" s="1"/>
      <c r="J35" s="122">
        <v>45811.625</v>
      </c>
      <c r="K35" s="3">
        <v>53.761000000000003</v>
      </c>
      <c r="L35" s="122">
        <v>45811.625</v>
      </c>
      <c r="M35" s="3">
        <v>45.429000000000002</v>
      </c>
      <c r="N35" s="168">
        <f t="shared" si="0"/>
        <v>45811.625</v>
      </c>
      <c r="O35" s="168" t="str">
        <f t="shared" si="1"/>
        <v/>
      </c>
    </row>
    <row r="36" spans="1:15">
      <c r="A36" s="173">
        <f t="shared" ca="1" si="2"/>
        <v>45957.625</v>
      </c>
      <c r="B36" s="45">
        <f t="shared" ca="1" si="9"/>
        <v>57.506999999999998</v>
      </c>
      <c r="C36" s="31">
        <f t="shared" ca="1" si="3"/>
        <v>-69.439999999979136</v>
      </c>
      <c r="D36" s="32">
        <f t="shared" ca="1" si="4"/>
        <v>17777.777777777777</v>
      </c>
      <c r="E36" s="4">
        <f t="shared" ca="1" si="5"/>
        <v>40.350999999999999</v>
      </c>
      <c r="F36" s="31">
        <f t="shared" ca="1" si="6"/>
        <v>-4943.4839999999876</v>
      </c>
      <c r="G36" s="32">
        <f t="shared" ca="1" si="7"/>
        <v>24888.888888888891</v>
      </c>
      <c r="H36" s="79">
        <f t="shared" ca="1" si="8"/>
        <v>-2237.0671111111078</v>
      </c>
      <c r="I36" s="1"/>
      <c r="J36" s="122">
        <v>45812.625</v>
      </c>
      <c r="K36" s="3">
        <v>53.343000000000004</v>
      </c>
      <c r="L36" s="122">
        <v>45812.625</v>
      </c>
      <c r="M36" s="3">
        <v>45.515999999999998</v>
      </c>
      <c r="N36" s="168">
        <f t="shared" si="0"/>
        <v>45812.625</v>
      </c>
      <c r="O36" s="168" t="str">
        <f t="shared" si="1"/>
        <v/>
      </c>
    </row>
    <row r="37" spans="1:15">
      <c r="A37" s="173">
        <f t="shared" ca="1" si="2"/>
        <v>45958.625</v>
      </c>
      <c r="B37" s="45">
        <f t="shared" ca="1" si="9"/>
        <v>56.545000000000002</v>
      </c>
      <c r="C37" s="31">
        <f t="shared" ca="1" si="3"/>
        <v>9473.599999999984</v>
      </c>
      <c r="D37" s="32">
        <f t="shared" ca="1" si="4"/>
        <v>18333.333333333336</v>
      </c>
      <c r="E37" s="4">
        <f t="shared" ca="1" si="5"/>
        <v>39.662999999999997</v>
      </c>
      <c r="F37" s="31">
        <f t="shared" ca="1" si="6"/>
        <v>4746.3080000000464</v>
      </c>
      <c r="G37" s="32">
        <f t="shared" ca="1" si="7"/>
        <v>25666.666666666668</v>
      </c>
      <c r="H37" s="79">
        <f t="shared" ca="1" si="8"/>
        <v>-2606.0413333333963</v>
      </c>
      <c r="I37" s="1"/>
      <c r="J37" s="122">
        <v>45813.625</v>
      </c>
      <c r="K37" s="3">
        <v>53.338999999999999</v>
      </c>
      <c r="L37" s="122">
        <v>45813.625</v>
      </c>
      <c r="M37" s="3">
        <v>45.408999999999999</v>
      </c>
      <c r="N37" s="168">
        <f t="shared" si="0"/>
        <v>45813.625</v>
      </c>
      <c r="O37" s="168" t="str">
        <f t="shared" si="1"/>
        <v/>
      </c>
    </row>
    <row r="38" spans="1:15">
      <c r="A38" s="173">
        <f t="shared" ca="1" si="2"/>
        <v>45959.625</v>
      </c>
      <c r="B38" s="45">
        <f t="shared" ca="1" si="9"/>
        <v>56.097000000000001</v>
      </c>
      <c r="C38" s="31">
        <f t="shared" ca="1" si="3"/>
        <v>13917.759999999989</v>
      </c>
      <c r="D38" s="32">
        <f t="shared" ca="1" si="4"/>
        <v>18888.888888888891</v>
      </c>
      <c r="E38" s="4">
        <f t="shared" ca="1" si="5"/>
        <v>39.744999999999997</v>
      </c>
      <c r="F38" s="31">
        <f t="shared" ca="1" si="6"/>
        <v>3591.420000000036</v>
      </c>
      <c r="G38" s="32">
        <f t="shared" ca="1" si="7"/>
        <v>26444.444444444445</v>
      </c>
      <c r="H38" s="79">
        <f t="shared" ca="1" si="8"/>
        <v>2770.7844444443981</v>
      </c>
      <c r="I38" s="1"/>
      <c r="J38" s="122">
        <v>45814.625</v>
      </c>
      <c r="K38" s="3">
        <v>53.445</v>
      </c>
      <c r="L38" s="122">
        <v>45814.625</v>
      </c>
      <c r="M38" s="3">
        <v>45.503999999999998</v>
      </c>
      <c r="N38" s="168">
        <f t="shared" si="0"/>
        <v>45814.625</v>
      </c>
      <c r="O38" s="168" t="str">
        <f t="shared" si="1"/>
        <v/>
      </c>
    </row>
    <row r="39" spans="1:15">
      <c r="A39" s="173">
        <f t="shared" ca="1" si="2"/>
        <v>45960.625</v>
      </c>
      <c r="B39" s="45">
        <f t="shared" ca="1" si="9"/>
        <v>56.645000000000003</v>
      </c>
      <c r="C39" s="31">
        <f t="shared" ca="1" si="3"/>
        <v>8481.5999999999694</v>
      </c>
      <c r="D39" s="32">
        <f t="shared" ca="1" si="4"/>
        <v>19444.444444444445</v>
      </c>
      <c r="E39" s="4">
        <f t="shared" ca="1" si="5"/>
        <v>40.064</v>
      </c>
      <c r="F39" s="31">
        <f t="shared" ca="1" si="6"/>
        <v>-901.37600000000089</v>
      </c>
      <c r="G39" s="32">
        <f t="shared" ca="1" si="7"/>
        <v>27222.222222222226</v>
      </c>
      <c r="H39" s="79">
        <f t="shared" ca="1" si="8"/>
        <v>1605.1982222221886</v>
      </c>
      <c r="I39" s="1"/>
      <c r="J39" s="122">
        <v>45817.625</v>
      </c>
      <c r="K39" s="3">
        <v>52.607999999999997</v>
      </c>
      <c r="L39" s="122">
        <v>45817.625</v>
      </c>
      <c r="M39" s="3">
        <v>44.362000000000002</v>
      </c>
      <c r="N39" s="168">
        <f t="shared" si="0"/>
        <v>45817.625</v>
      </c>
      <c r="O39" s="168" t="str">
        <f t="shared" si="1"/>
        <v/>
      </c>
    </row>
    <row r="40" spans="1:15">
      <c r="A40" s="173">
        <f t="shared" ca="1" si="2"/>
        <v>45961.625</v>
      </c>
      <c r="B40" s="45">
        <f t="shared" ca="1" si="9"/>
        <v>56.57</v>
      </c>
      <c r="C40" s="31">
        <f t="shared" ca="1" si="3"/>
        <v>9225.5999999999967</v>
      </c>
      <c r="D40" s="32">
        <f t="shared" ca="1" si="4"/>
        <v>20000</v>
      </c>
      <c r="E40" s="4">
        <f t="shared" ca="1" si="5"/>
        <v>39.96</v>
      </c>
      <c r="F40" s="31">
        <f t="shared" ca="1" si="6"/>
        <v>563.35999999998808</v>
      </c>
      <c r="G40" s="32">
        <f t="shared" ca="1" si="7"/>
        <v>28000</v>
      </c>
      <c r="H40" s="79">
        <f t="shared" ca="1" si="8"/>
        <v>662.24000000000888</v>
      </c>
      <c r="I40" s="1"/>
      <c r="J40" s="122">
        <v>45818.625</v>
      </c>
      <c r="K40" s="3">
        <v>52.526000000000003</v>
      </c>
      <c r="L40" s="122">
        <v>45818.625</v>
      </c>
      <c r="M40" s="3">
        <v>44.154000000000003</v>
      </c>
      <c r="N40" s="168">
        <f t="shared" si="0"/>
        <v>45818.625</v>
      </c>
      <c r="O40" s="168" t="str">
        <f t="shared" si="1"/>
        <v/>
      </c>
    </row>
    <row r="41" spans="1:15">
      <c r="A41" s="173">
        <f t="shared" ref="A41:A104" ca="1" si="10">IF(AND(ISBLANK(P30), A40 = $P$1),NOW(),IF(ISBLANK(P30),"",P30))</f>
        <v>45961.721304513892</v>
      </c>
      <c r="B41" s="45">
        <f t="shared" ref="B41:B104" ca="1" si="11">IF(COUNTIF(J:J,A41)=1,VLOOKUP(A41,J:K,2), IF(COUNTIF(J:J,A41)=0,$B$10,""))</f>
        <v>56.238120000000002</v>
      </c>
      <c r="C41" s="31">
        <f t="shared" ca="1" si="3"/>
        <v>12517.849599999978</v>
      </c>
      <c r="D41" s="32">
        <f t="shared" ref="D41:D104" ca="1" si="12">IF(ISERROR(B41-2),"",$B$6*ROUNDUP(A41-$A$14,0)/360*$B$5)</f>
        <v>20555.555555555558</v>
      </c>
      <c r="E41" s="4">
        <f t="shared" ca="1" si="5"/>
        <v>40.390169999999998</v>
      </c>
      <c r="F41" s="31">
        <f t="shared" ca="1" si="6"/>
        <v>-5495.1542799999679</v>
      </c>
      <c r="G41" s="32">
        <f t="shared" ref="G41:G104" ca="1" si="13">IF(ISERROR(E41-2),"",$C$6*ROUNDUP(A41-$A$14,0)/360*$C$5)</f>
        <v>28777.777777777781</v>
      </c>
      <c r="H41" s="79">
        <f t="shared" ref="H41:H104" ca="1" si="14">IF(ISERROR(B41-2),"",C41+D41-F41-G41)</f>
        <v>9790.7816577777194</v>
      </c>
      <c r="I41" s="1"/>
      <c r="J41" s="122">
        <v>45819.625</v>
      </c>
      <c r="K41" s="3">
        <v>52.320999999999998</v>
      </c>
      <c r="L41" s="122">
        <v>45819.625</v>
      </c>
      <c r="M41" s="3">
        <v>44.084000000000003</v>
      </c>
      <c r="N41" s="168">
        <f t="shared" si="0"/>
        <v>45819.625</v>
      </c>
      <c r="O41" s="168" t="str">
        <f t="shared" si="1"/>
        <v/>
      </c>
    </row>
    <row r="42" spans="1:15">
      <c r="A42" s="173" t="str">
        <f t="shared" ca="1" si="10"/>
        <v/>
      </c>
      <c r="B42" s="45" t="str">
        <f t="shared" ca="1" si="11"/>
        <v/>
      </c>
      <c r="C42" s="31" t="str">
        <f t="shared" ca="1" si="3"/>
        <v/>
      </c>
      <c r="D42" s="32" t="str">
        <f t="shared" ca="1" si="12"/>
        <v/>
      </c>
      <c r="E42" s="4" t="str">
        <f t="shared" ca="1" si="5"/>
        <v/>
      </c>
      <c r="F42" s="31" t="str">
        <f t="shared" ca="1" si="6"/>
        <v/>
      </c>
      <c r="G42" s="32" t="str">
        <f t="shared" ca="1" si="13"/>
        <v/>
      </c>
      <c r="H42" s="79" t="str">
        <f t="shared" ca="1" si="14"/>
        <v/>
      </c>
      <c r="I42" s="1"/>
      <c r="J42" s="122">
        <v>45820.625</v>
      </c>
      <c r="K42" s="3">
        <v>52.792999999999999</v>
      </c>
      <c r="L42" s="122">
        <v>45820.625</v>
      </c>
      <c r="M42" s="3">
        <v>43.744</v>
      </c>
      <c r="N42" s="168">
        <f t="shared" si="0"/>
        <v>45820.625</v>
      </c>
      <c r="O42" s="168" t="str">
        <f t="shared" si="1"/>
        <v/>
      </c>
    </row>
    <row r="43" spans="1:15">
      <c r="A43" s="173" t="str">
        <f t="shared" ca="1" si="10"/>
        <v/>
      </c>
      <c r="B43" s="45" t="str">
        <f t="shared" ca="1" si="11"/>
        <v/>
      </c>
      <c r="C43" s="31" t="str">
        <f t="shared" ca="1" si="3"/>
        <v/>
      </c>
      <c r="D43" s="32" t="str">
        <f t="shared" ca="1" si="12"/>
        <v/>
      </c>
      <c r="E43" s="4" t="str">
        <f t="shared" ca="1" si="5"/>
        <v/>
      </c>
      <c r="F43" s="31" t="str">
        <f t="shared" ca="1" si="6"/>
        <v/>
      </c>
      <c r="G43" s="32" t="str">
        <f t="shared" ca="1" si="13"/>
        <v/>
      </c>
      <c r="H43" s="79" t="str">
        <f t="shared" ca="1" si="14"/>
        <v/>
      </c>
      <c r="I43" s="1"/>
      <c r="J43" s="122">
        <v>45821.625</v>
      </c>
      <c r="K43" s="3">
        <v>54.625999999999998</v>
      </c>
      <c r="L43" s="122">
        <v>45821.625</v>
      </c>
      <c r="M43" s="3">
        <v>45.664000000000001</v>
      </c>
      <c r="N43" s="168">
        <f t="shared" si="0"/>
        <v>45821.625</v>
      </c>
      <c r="O43" s="168" t="str">
        <f t="shared" si="1"/>
        <v/>
      </c>
    </row>
    <row r="44" spans="1:15">
      <c r="A44" s="173" t="str">
        <f t="shared" ca="1" si="10"/>
        <v/>
      </c>
      <c r="B44" s="45" t="str">
        <f t="shared" ca="1" si="11"/>
        <v/>
      </c>
      <c r="C44" s="31" t="str">
        <f t="shared" ca="1" si="3"/>
        <v/>
      </c>
      <c r="D44" s="32" t="str">
        <f t="shared" ca="1" si="12"/>
        <v/>
      </c>
      <c r="E44" s="4" t="str">
        <f t="shared" ca="1" si="5"/>
        <v/>
      </c>
      <c r="F44" s="31" t="str">
        <f t="shared" ca="1" si="6"/>
        <v/>
      </c>
      <c r="G44" s="32" t="str">
        <f t="shared" ca="1" si="13"/>
        <v/>
      </c>
      <c r="H44" s="79" t="str">
        <f t="shared" ca="1" si="14"/>
        <v/>
      </c>
      <c r="I44" s="1"/>
      <c r="J44" s="122">
        <v>45824.625</v>
      </c>
      <c r="K44" s="3">
        <v>53.648000000000003</v>
      </c>
      <c r="L44" s="122">
        <v>45824.625</v>
      </c>
      <c r="M44" s="3">
        <v>44.643000000000001</v>
      </c>
      <c r="N44" s="168">
        <f t="shared" si="0"/>
        <v>45824.625</v>
      </c>
      <c r="O44" s="168" t="str">
        <f t="shared" si="1"/>
        <v/>
      </c>
    </row>
    <row r="45" spans="1:15">
      <c r="A45" s="173" t="str">
        <f t="shared" ca="1" si="10"/>
        <v/>
      </c>
      <c r="B45" s="45" t="str">
        <f t="shared" ca="1" si="11"/>
        <v/>
      </c>
      <c r="C45" s="31" t="str">
        <f t="shared" ca="1" si="3"/>
        <v/>
      </c>
      <c r="D45" s="32" t="str">
        <f t="shared" ca="1" si="12"/>
        <v/>
      </c>
      <c r="E45" s="4" t="str">
        <f t="shared" ca="1" si="5"/>
        <v/>
      </c>
      <c r="F45" s="31" t="str">
        <f t="shared" ca="1" si="6"/>
        <v/>
      </c>
      <c r="G45" s="32" t="str">
        <f t="shared" ca="1" si="13"/>
        <v/>
      </c>
      <c r="H45" s="79" t="str">
        <f t="shared" ca="1" si="14"/>
        <v/>
      </c>
      <c r="I45" s="1"/>
      <c r="J45" s="122">
        <v>45825.625</v>
      </c>
      <c r="K45" s="3">
        <v>54.304000000000002</v>
      </c>
      <c r="L45" s="122">
        <v>45825.625</v>
      </c>
      <c r="M45" s="3">
        <v>45.134999999999998</v>
      </c>
      <c r="N45" s="168">
        <f t="shared" si="0"/>
        <v>45825.625</v>
      </c>
      <c r="O45" s="168" t="str">
        <f t="shared" si="1"/>
        <v/>
      </c>
    </row>
    <row r="46" spans="1:15">
      <c r="A46" s="173" t="str">
        <f t="shared" ca="1" si="10"/>
        <v/>
      </c>
      <c r="B46" s="45" t="str">
        <f t="shared" ca="1" si="11"/>
        <v/>
      </c>
      <c r="C46" s="31" t="str">
        <f t="shared" ca="1" si="3"/>
        <v/>
      </c>
      <c r="D46" s="32" t="str">
        <f t="shared" ca="1" si="12"/>
        <v/>
      </c>
      <c r="E46" s="4" t="str">
        <f t="shared" ca="1" si="5"/>
        <v/>
      </c>
      <c r="F46" s="31" t="str">
        <f t="shared" ca="1" si="6"/>
        <v/>
      </c>
      <c r="G46" s="32" t="str">
        <f t="shared" ca="1" si="13"/>
        <v/>
      </c>
      <c r="H46" s="79" t="str">
        <f t="shared" ca="1" si="14"/>
        <v/>
      </c>
      <c r="I46" s="1"/>
      <c r="J46" s="122">
        <v>45826.625</v>
      </c>
      <c r="K46" s="3">
        <v>55.563000000000002</v>
      </c>
      <c r="L46" s="122">
        <v>45826.625</v>
      </c>
      <c r="M46" s="3">
        <v>45.765999999999998</v>
      </c>
      <c r="N46" s="168">
        <f t="shared" si="0"/>
        <v>45826.625</v>
      </c>
      <c r="O46" s="168" t="str">
        <f t="shared" si="1"/>
        <v/>
      </c>
    </row>
    <row r="47" spans="1:15">
      <c r="A47" s="173" t="str">
        <f t="shared" ca="1" si="10"/>
        <v/>
      </c>
      <c r="B47" s="45" t="str">
        <f t="shared" ca="1" si="11"/>
        <v/>
      </c>
      <c r="C47" s="31" t="str">
        <f t="shared" ca="1" si="3"/>
        <v/>
      </c>
      <c r="D47" s="32" t="str">
        <f t="shared" ca="1" si="12"/>
        <v/>
      </c>
      <c r="E47" s="4" t="str">
        <f t="shared" ca="1" si="5"/>
        <v/>
      </c>
      <c r="F47" s="31" t="str">
        <f t="shared" ca="1" si="6"/>
        <v/>
      </c>
      <c r="G47" s="32" t="str">
        <f t="shared" ca="1" si="13"/>
        <v/>
      </c>
      <c r="H47" s="79" t="str">
        <f t="shared" ca="1" si="14"/>
        <v/>
      </c>
      <c r="I47" s="1"/>
      <c r="J47" s="122">
        <v>45827.625</v>
      </c>
      <c r="K47" s="3">
        <v>56.548999999999999</v>
      </c>
      <c r="L47" s="122">
        <v>45827.625</v>
      </c>
      <c r="M47" s="3">
        <v>46.936</v>
      </c>
      <c r="N47" s="168">
        <f t="shared" si="0"/>
        <v>45827.625</v>
      </c>
      <c r="O47" s="168" t="str">
        <f t="shared" si="1"/>
        <v/>
      </c>
    </row>
    <row r="48" spans="1:15">
      <c r="A48" s="173" t="str">
        <f t="shared" ca="1" si="10"/>
        <v/>
      </c>
      <c r="B48" s="45" t="str">
        <f t="shared" ca="1" si="11"/>
        <v/>
      </c>
      <c r="C48" s="31" t="str">
        <f t="shared" ca="1" si="3"/>
        <v/>
      </c>
      <c r="D48" s="32" t="str">
        <f t="shared" ca="1" si="12"/>
        <v/>
      </c>
      <c r="E48" s="4" t="str">
        <f t="shared" ca="1" si="5"/>
        <v/>
      </c>
      <c r="F48" s="31" t="str">
        <f t="shared" ca="1" si="6"/>
        <v/>
      </c>
      <c r="G48" s="32" t="str">
        <f t="shared" ca="1" si="13"/>
        <v/>
      </c>
      <c r="H48" s="79" t="str">
        <f t="shared" ca="1" si="14"/>
        <v/>
      </c>
      <c r="I48" s="1"/>
      <c r="J48" s="122">
        <v>45828.625</v>
      </c>
      <c r="K48" s="3">
        <v>56.744999999999997</v>
      </c>
      <c r="L48" s="122">
        <v>45828.625</v>
      </c>
      <c r="M48" s="3">
        <v>47.334000000000003</v>
      </c>
      <c r="N48" s="168">
        <f t="shared" si="0"/>
        <v>45828.625</v>
      </c>
      <c r="O48" s="168" t="str">
        <f t="shared" si="1"/>
        <v/>
      </c>
    </row>
    <row r="49" spans="1:15">
      <c r="A49" s="173" t="str">
        <f t="shared" ca="1" si="10"/>
        <v/>
      </c>
      <c r="B49" s="45" t="str">
        <f t="shared" ca="1" si="11"/>
        <v/>
      </c>
      <c r="C49" s="31" t="str">
        <f t="shared" ca="1" si="3"/>
        <v/>
      </c>
      <c r="D49" s="32" t="str">
        <f t="shared" ca="1" si="12"/>
        <v/>
      </c>
      <c r="E49" s="4" t="str">
        <f t="shared" ca="1" si="5"/>
        <v/>
      </c>
      <c r="F49" s="31" t="str">
        <f t="shared" ca="1" si="6"/>
        <v/>
      </c>
      <c r="G49" s="32" t="str">
        <f t="shared" ca="1" si="13"/>
        <v/>
      </c>
      <c r="H49" s="79" t="str">
        <f t="shared" ca="1" si="14"/>
        <v/>
      </c>
      <c r="I49" s="1"/>
      <c r="J49" s="122">
        <v>45831.625</v>
      </c>
      <c r="K49" s="3">
        <v>56.445999999999998</v>
      </c>
      <c r="L49" s="122">
        <v>45831.625</v>
      </c>
      <c r="M49" s="3">
        <v>47.360999999999997</v>
      </c>
      <c r="N49" s="168">
        <f t="shared" si="0"/>
        <v>45831.625</v>
      </c>
      <c r="O49" s="168" t="str">
        <f t="shared" si="1"/>
        <v/>
      </c>
    </row>
    <row r="50" spans="1:15">
      <c r="A50" s="173" t="str">
        <f t="shared" ca="1" si="10"/>
        <v/>
      </c>
      <c r="B50" s="45" t="str">
        <f t="shared" ca="1" si="11"/>
        <v/>
      </c>
      <c r="C50" s="31" t="str">
        <f t="shared" ca="1" si="3"/>
        <v/>
      </c>
      <c r="D50" s="32" t="str">
        <f t="shared" ca="1" si="12"/>
        <v/>
      </c>
      <c r="E50" s="4" t="str">
        <f t="shared" ca="1" si="5"/>
        <v/>
      </c>
      <c r="F50" s="31" t="str">
        <f t="shared" ca="1" si="6"/>
        <v/>
      </c>
      <c r="G50" s="32" t="str">
        <f t="shared" ca="1" si="13"/>
        <v/>
      </c>
      <c r="H50" s="79" t="str">
        <f t="shared" ca="1" si="14"/>
        <v/>
      </c>
      <c r="I50" s="1"/>
      <c r="J50" s="122">
        <v>45832.625</v>
      </c>
      <c r="K50" s="3">
        <v>54.844000000000001</v>
      </c>
      <c r="L50" s="122">
        <v>45832.625</v>
      </c>
      <c r="M50" s="3">
        <v>44.459000000000003</v>
      </c>
      <c r="N50" s="168">
        <f t="shared" si="0"/>
        <v>45832.625</v>
      </c>
      <c r="O50" s="168" t="str">
        <f t="shared" si="1"/>
        <v/>
      </c>
    </row>
    <row r="51" spans="1:15">
      <c r="A51" s="173" t="str">
        <f t="shared" ca="1" si="10"/>
        <v/>
      </c>
      <c r="B51" s="45" t="str">
        <f t="shared" ca="1" si="11"/>
        <v/>
      </c>
      <c r="C51" s="31" t="str">
        <f t="shared" ca="1" si="3"/>
        <v/>
      </c>
      <c r="D51" s="32" t="str">
        <f t="shared" ca="1" si="12"/>
        <v/>
      </c>
      <c r="E51" s="4" t="str">
        <f t="shared" ca="1" si="5"/>
        <v/>
      </c>
      <c r="F51" s="31" t="str">
        <f t="shared" ca="1" si="6"/>
        <v/>
      </c>
      <c r="G51" s="32" t="str">
        <f t="shared" ca="1" si="13"/>
        <v/>
      </c>
      <c r="H51" s="79" t="str">
        <f t="shared" ca="1" si="14"/>
        <v/>
      </c>
      <c r="I51" s="1"/>
      <c r="J51" s="122">
        <v>45833.625</v>
      </c>
      <c r="K51" s="3">
        <v>54.302999999999997</v>
      </c>
      <c r="L51" s="122">
        <v>45833.625</v>
      </c>
      <c r="M51" s="3">
        <v>44.405000000000001</v>
      </c>
      <c r="N51" s="168">
        <f t="shared" si="0"/>
        <v>45833.625</v>
      </c>
      <c r="O51" s="168" t="str">
        <f t="shared" si="1"/>
        <v/>
      </c>
    </row>
    <row r="52" spans="1:15">
      <c r="A52" s="173" t="str">
        <f t="shared" ca="1" si="10"/>
        <v/>
      </c>
      <c r="B52" s="45" t="str">
        <f t="shared" ca="1" si="11"/>
        <v/>
      </c>
      <c r="C52" s="31" t="str">
        <f t="shared" ca="1" si="3"/>
        <v/>
      </c>
      <c r="D52" s="32" t="str">
        <f t="shared" ca="1" si="12"/>
        <v/>
      </c>
      <c r="E52" s="4" t="str">
        <f t="shared" ca="1" si="5"/>
        <v/>
      </c>
      <c r="F52" s="31" t="str">
        <f t="shared" ca="1" si="6"/>
        <v/>
      </c>
      <c r="G52" s="32" t="str">
        <f t="shared" ca="1" si="13"/>
        <v/>
      </c>
      <c r="H52" s="79" t="str">
        <f t="shared" ca="1" si="14"/>
        <v/>
      </c>
      <c r="I52" s="1"/>
      <c r="J52" s="122">
        <v>45834.625</v>
      </c>
      <c r="K52" s="3">
        <v>54.546999999999997</v>
      </c>
      <c r="L52" s="122">
        <v>45834.625</v>
      </c>
      <c r="M52" s="3">
        <v>44.191000000000003</v>
      </c>
      <c r="N52" s="168">
        <f t="shared" si="0"/>
        <v>45834.625</v>
      </c>
      <c r="O52" s="168" t="str">
        <f t="shared" si="1"/>
        <v/>
      </c>
    </row>
    <row r="53" spans="1:15">
      <c r="A53" s="173" t="str">
        <f t="shared" ca="1" si="10"/>
        <v/>
      </c>
      <c r="B53" s="45" t="str">
        <f t="shared" ca="1" si="11"/>
        <v/>
      </c>
      <c r="C53" s="31" t="str">
        <f t="shared" ca="1" si="3"/>
        <v/>
      </c>
      <c r="D53" s="32" t="str">
        <f t="shared" ca="1" si="12"/>
        <v/>
      </c>
      <c r="E53" s="4" t="str">
        <f t="shared" ca="1" si="5"/>
        <v/>
      </c>
      <c r="F53" s="31" t="str">
        <f t="shared" ca="1" si="6"/>
        <v/>
      </c>
      <c r="G53" s="32" t="str">
        <f t="shared" ca="1" si="13"/>
        <v/>
      </c>
      <c r="H53" s="79" t="str">
        <f t="shared" ca="1" si="14"/>
        <v/>
      </c>
      <c r="I53" s="1"/>
      <c r="J53" s="122">
        <v>45835.625</v>
      </c>
      <c r="K53" s="3">
        <v>53.935000000000002</v>
      </c>
      <c r="L53" s="122">
        <v>45835.625</v>
      </c>
      <c r="M53" s="3">
        <v>42.99</v>
      </c>
      <c r="N53" s="168">
        <f t="shared" si="0"/>
        <v>45835.625</v>
      </c>
      <c r="O53" s="168" t="str">
        <f t="shared" si="1"/>
        <v/>
      </c>
    </row>
    <row r="54" spans="1:15">
      <c r="A54" s="173" t="str">
        <f t="shared" ca="1" si="10"/>
        <v/>
      </c>
      <c r="B54" s="45" t="str">
        <f t="shared" ca="1" si="11"/>
        <v/>
      </c>
      <c r="C54" s="31" t="str">
        <f t="shared" ca="1" si="3"/>
        <v/>
      </c>
      <c r="D54" s="32" t="str">
        <f t="shared" ca="1" si="12"/>
        <v/>
      </c>
      <c r="E54" s="4" t="str">
        <f t="shared" ca="1" si="5"/>
        <v/>
      </c>
      <c r="F54" s="31" t="str">
        <f t="shared" ca="1" si="6"/>
        <v/>
      </c>
      <c r="G54" s="32" t="str">
        <f t="shared" ca="1" si="13"/>
        <v/>
      </c>
      <c r="H54" s="79" t="str">
        <f t="shared" ca="1" si="14"/>
        <v/>
      </c>
      <c r="J54" s="122">
        <v>45838.625</v>
      </c>
      <c r="K54" s="3">
        <v>53.621000000000002</v>
      </c>
      <c r="L54" s="122">
        <v>45838.625</v>
      </c>
      <c r="M54" s="3">
        <v>42.261000000000003</v>
      </c>
      <c r="N54" s="168">
        <f t="shared" si="0"/>
        <v>45838.625</v>
      </c>
      <c r="O54" s="168" t="str">
        <f t="shared" si="1"/>
        <v/>
      </c>
    </row>
    <row r="55" spans="1:15">
      <c r="A55" s="173" t="str">
        <f t="shared" ca="1" si="10"/>
        <v/>
      </c>
      <c r="B55" s="45" t="str">
        <f t="shared" ca="1" si="11"/>
        <v/>
      </c>
      <c r="C55" s="31" t="str">
        <f t="shared" ca="1" si="3"/>
        <v/>
      </c>
      <c r="D55" s="32" t="str">
        <f t="shared" ca="1" si="12"/>
        <v/>
      </c>
      <c r="E55" s="4" t="str">
        <f t="shared" ca="1" si="5"/>
        <v/>
      </c>
      <c r="F55" s="31" t="str">
        <f t="shared" ca="1" si="6"/>
        <v/>
      </c>
      <c r="G55" s="32" t="str">
        <f t="shared" ca="1" si="13"/>
        <v/>
      </c>
      <c r="H55" s="79" t="str">
        <f t="shared" ca="1" si="14"/>
        <v/>
      </c>
      <c r="J55" s="122">
        <v>45839.625</v>
      </c>
      <c r="K55" s="3">
        <v>53.929000000000002</v>
      </c>
      <c r="L55" s="122">
        <v>45839.625</v>
      </c>
      <c r="M55" s="3">
        <v>42.802999999999997</v>
      </c>
      <c r="N55" s="168">
        <f t="shared" si="0"/>
        <v>45839.625</v>
      </c>
      <c r="O55" s="168" t="str">
        <f t="shared" si="1"/>
        <v/>
      </c>
    </row>
    <row r="56" spans="1:15">
      <c r="A56" s="173" t="str">
        <f t="shared" ca="1" si="10"/>
        <v/>
      </c>
      <c r="B56" s="45" t="str">
        <f t="shared" ca="1" si="11"/>
        <v/>
      </c>
      <c r="C56" s="31" t="str">
        <f t="shared" ca="1" si="3"/>
        <v/>
      </c>
      <c r="D56" s="32" t="str">
        <f t="shared" ca="1" si="12"/>
        <v/>
      </c>
      <c r="E56" s="4" t="str">
        <f t="shared" ca="1" si="5"/>
        <v/>
      </c>
      <c r="F56" s="31" t="str">
        <f t="shared" ca="1" si="6"/>
        <v/>
      </c>
      <c r="G56" s="32" t="str">
        <f t="shared" ca="1" si="13"/>
        <v/>
      </c>
      <c r="H56" s="79" t="str">
        <f t="shared" ca="1" si="14"/>
        <v/>
      </c>
      <c r="J56" s="122">
        <v>45840.625</v>
      </c>
      <c r="K56" s="3">
        <v>53.387999999999998</v>
      </c>
      <c r="L56" s="122">
        <v>45840.625</v>
      </c>
      <c r="M56" s="3">
        <v>42.024000000000001</v>
      </c>
      <c r="N56" s="168">
        <f t="shared" si="0"/>
        <v>45840.625</v>
      </c>
      <c r="O56" s="168" t="str">
        <f t="shared" si="1"/>
        <v/>
      </c>
    </row>
    <row r="57" spans="1:15">
      <c r="A57" s="173" t="str">
        <f t="shared" ca="1" si="10"/>
        <v/>
      </c>
      <c r="B57" s="45" t="str">
        <f t="shared" ca="1" si="11"/>
        <v/>
      </c>
      <c r="C57" s="31" t="str">
        <f t="shared" ca="1" si="3"/>
        <v/>
      </c>
      <c r="D57" s="32" t="str">
        <f t="shared" ca="1" si="12"/>
        <v/>
      </c>
      <c r="E57" s="4" t="str">
        <f t="shared" ca="1" si="5"/>
        <v/>
      </c>
      <c r="F57" s="31" t="str">
        <f t="shared" ca="1" si="6"/>
        <v/>
      </c>
      <c r="G57" s="32" t="str">
        <f t="shared" ca="1" si="13"/>
        <v/>
      </c>
      <c r="H57" s="79" t="str">
        <f t="shared" ca="1" si="14"/>
        <v/>
      </c>
      <c r="J57" s="122">
        <v>45841.625</v>
      </c>
      <c r="K57" s="3">
        <v>53.204999999999998</v>
      </c>
      <c r="L57" s="122">
        <v>45841.625</v>
      </c>
      <c r="M57" s="3">
        <v>41.826999999999998</v>
      </c>
      <c r="N57" s="168">
        <f t="shared" si="0"/>
        <v>45841.625</v>
      </c>
      <c r="O57" s="168" t="str">
        <f t="shared" si="1"/>
        <v/>
      </c>
    </row>
    <row r="58" spans="1:15">
      <c r="A58" s="173" t="str">
        <f t="shared" ca="1" si="10"/>
        <v/>
      </c>
      <c r="B58" s="45" t="str">
        <f t="shared" ca="1" si="11"/>
        <v/>
      </c>
      <c r="C58" s="31" t="str">
        <f t="shared" ca="1" si="3"/>
        <v/>
      </c>
      <c r="D58" s="32" t="str">
        <f t="shared" ca="1" si="12"/>
        <v/>
      </c>
      <c r="E58" s="4" t="str">
        <f t="shared" ca="1" si="5"/>
        <v/>
      </c>
      <c r="F58" s="31" t="str">
        <f t="shared" ca="1" si="6"/>
        <v/>
      </c>
      <c r="G58" s="32" t="str">
        <f t="shared" ca="1" si="13"/>
        <v/>
      </c>
      <c r="H58" s="79" t="str">
        <f t="shared" ca="1" si="14"/>
        <v/>
      </c>
      <c r="J58" s="122">
        <v>45842.625</v>
      </c>
      <c r="K58" s="3">
        <v>53.658999999999999</v>
      </c>
      <c r="L58" s="122">
        <v>45842.625</v>
      </c>
      <c r="M58" s="3">
        <v>42.152000000000001</v>
      </c>
      <c r="N58" s="168">
        <f t="shared" si="0"/>
        <v>45842.625</v>
      </c>
      <c r="O58" s="168" t="str">
        <f t="shared" si="1"/>
        <v/>
      </c>
    </row>
    <row r="59" spans="1:15">
      <c r="A59" s="173" t="str">
        <f t="shared" ca="1" si="10"/>
        <v/>
      </c>
      <c r="B59" s="45" t="str">
        <f t="shared" ca="1" si="11"/>
        <v/>
      </c>
      <c r="C59" s="31" t="str">
        <f t="shared" ca="1" si="3"/>
        <v/>
      </c>
      <c r="D59" s="32" t="str">
        <f t="shared" ca="1" si="12"/>
        <v/>
      </c>
      <c r="E59" s="4" t="str">
        <f t="shared" ca="1" si="5"/>
        <v/>
      </c>
      <c r="F59" s="31" t="str">
        <f t="shared" ca="1" si="6"/>
        <v/>
      </c>
      <c r="G59" s="32" t="str">
        <f t="shared" ca="1" si="13"/>
        <v/>
      </c>
      <c r="H59" s="79" t="str">
        <f t="shared" ca="1" si="14"/>
        <v/>
      </c>
      <c r="J59" s="122">
        <v>45845.625</v>
      </c>
      <c r="K59" s="3">
        <v>53.37</v>
      </c>
      <c r="L59" s="122">
        <v>45845.625</v>
      </c>
      <c r="M59" s="3">
        <v>42.04</v>
      </c>
      <c r="N59" s="168">
        <f t="shared" si="0"/>
        <v>45845.625</v>
      </c>
      <c r="O59" s="168" t="str">
        <f t="shared" si="1"/>
        <v/>
      </c>
    </row>
    <row r="60" spans="1:15">
      <c r="A60" s="173" t="str">
        <f t="shared" ca="1" si="10"/>
        <v/>
      </c>
      <c r="B60" s="45" t="str">
        <f t="shared" ca="1" si="11"/>
        <v/>
      </c>
      <c r="C60" s="31" t="str">
        <f t="shared" ca="1" si="3"/>
        <v/>
      </c>
      <c r="D60" s="32" t="str">
        <f t="shared" ca="1" si="12"/>
        <v/>
      </c>
      <c r="E60" s="4" t="str">
        <f t="shared" ca="1" si="5"/>
        <v/>
      </c>
      <c r="F60" s="31" t="str">
        <f t="shared" ca="1" si="6"/>
        <v/>
      </c>
      <c r="G60" s="32" t="str">
        <f t="shared" ca="1" si="13"/>
        <v/>
      </c>
      <c r="H60" s="79" t="str">
        <f t="shared" ca="1" si="14"/>
        <v/>
      </c>
      <c r="J60" s="122">
        <v>45846.625</v>
      </c>
      <c r="K60" s="3">
        <v>53.279000000000003</v>
      </c>
      <c r="L60" s="122">
        <v>45846.625</v>
      </c>
      <c r="M60" s="3">
        <v>41.741</v>
      </c>
      <c r="N60" s="168">
        <f t="shared" si="0"/>
        <v>45846.625</v>
      </c>
      <c r="O60" s="168" t="str">
        <f t="shared" si="1"/>
        <v/>
      </c>
    </row>
    <row r="61" spans="1:15">
      <c r="A61" s="173" t="str">
        <f t="shared" ca="1" si="10"/>
        <v/>
      </c>
      <c r="B61" s="45" t="str">
        <f t="shared" ca="1" si="11"/>
        <v/>
      </c>
      <c r="C61" s="31" t="str">
        <f t="shared" ca="1" si="3"/>
        <v/>
      </c>
      <c r="D61" s="32" t="str">
        <f t="shared" ca="1" si="12"/>
        <v/>
      </c>
      <c r="E61" s="4" t="str">
        <f t="shared" ca="1" si="5"/>
        <v/>
      </c>
      <c r="F61" s="31" t="str">
        <f t="shared" ca="1" si="6"/>
        <v/>
      </c>
      <c r="G61" s="32" t="str">
        <f t="shared" ca="1" si="13"/>
        <v/>
      </c>
      <c r="H61" s="79" t="str">
        <f t="shared" ca="1" si="14"/>
        <v/>
      </c>
      <c r="J61" s="122">
        <v>45847.625</v>
      </c>
      <c r="K61" s="3">
        <v>53.136000000000003</v>
      </c>
      <c r="L61" s="122">
        <v>45847.625</v>
      </c>
      <c r="M61" s="3">
        <v>41.680999999999997</v>
      </c>
      <c r="N61" s="168">
        <f t="shared" si="0"/>
        <v>45847.625</v>
      </c>
      <c r="O61" s="168" t="str">
        <f t="shared" si="1"/>
        <v/>
      </c>
    </row>
    <row r="62" spans="1:15">
      <c r="A62" s="173" t="str">
        <f t="shared" ca="1" si="10"/>
        <v/>
      </c>
      <c r="B62" s="45" t="str">
        <f t="shared" ca="1" si="11"/>
        <v/>
      </c>
      <c r="C62" s="31" t="str">
        <f t="shared" ca="1" si="3"/>
        <v/>
      </c>
      <c r="D62" s="32" t="str">
        <f t="shared" ca="1" si="12"/>
        <v/>
      </c>
      <c r="E62" s="4" t="str">
        <f t="shared" ca="1" si="5"/>
        <v/>
      </c>
      <c r="F62" s="31" t="str">
        <f t="shared" ca="1" si="6"/>
        <v/>
      </c>
      <c r="G62" s="32" t="str">
        <f t="shared" ca="1" si="13"/>
        <v/>
      </c>
      <c r="H62" s="79" t="str">
        <f t="shared" ca="1" si="14"/>
        <v/>
      </c>
      <c r="J62" s="122">
        <v>45848.625</v>
      </c>
      <c r="K62" s="3">
        <v>52.456000000000003</v>
      </c>
      <c r="L62" s="122">
        <v>45848.625</v>
      </c>
      <c r="M62" s="3">
        <v>41.457999999999998</v>
      </c>
      <c r="N62" s="168">
        <f t="shared" si="0"/>
        <v>45848.625</v>
      </c>
      <c r="O62" s="168" t="str">
        <f t="shared" si="1"/>
        <v/>
      </c>
    </row>
    <row r="63" spans="1:15">
      <c r="A63" s="173" t="str">
        <f t="shared" ca="1" si="10"/>
        <v/>
      </c>
      <c r="B63" s="45" t="str">
        <f t="shared" ca="1" si="11"/>
        <v/>
      </c>
      <c r="C63" s="31" t="str">
        <f t="shared" ca="1" si="3"/>
        <v/>
      </c>
      <c r="D63" s="32" t="str">
        <f t="shared" ca="1" si="12"/>
        <v/>
      </c>
      <c r="E63" s="4" t="str">
        <f t="shared" ca="1" si="5"/>
        <v/>
      </c>
      <c r="F63" s="31" t="str">
        <f t="shared" ca="1" si="6"/>
        <v/>
      </c>
      <c r="G63" s="32" t="str">
        <f t="shared" ca="1" si="13"/>
        <v/>
      </c>
      <c r="H63" s="79" t="str">
        <f t="shared" ca="1" si="14"/>
        <v/>
      </c>
      <c r="J63" s="122">
        <v>45849.625</v>
      </c>
      <c r="K63" s="3">
        <v>53.395000000000003</v>
      </c>
      <c r="L63" s="122">
        <v>45849.625</v>
      </c>
      <c r="M63" s="3">
        <v>41.636000000000003</v>
      </c>
      <c r="N63" s="168">
        <f t="shared" si="0"/>
        <v>45849.625</v>
      </c>
      <c r="O63" s="168" t="str">
        <f t="shared" si="1"/>
        <v/>
      </c>
    </row>
    <row r="64" spans="1:15">
      <c r="A64" s="173" t="str">
        <f t="shared" ca="1" si="10"/>
        <v/>
      </c>
      <c r="B64" s="45" t="str">
        <f t="shared" ca="1" si="11"/>
        <v/>
      </c>
      <c r="C64" s="31" t="str">
        <f t="shared" ca="1" si="3"/>
        <v/>
      </c>
      <c r="D64" s="32" t="str">
        <f t="shared" ca="1" si="12"/>
        <v/>
      </c>
      <c r="E64" s="4" t="str">
        <f t="shared" ca="1" si="5"/>
        <v/>
      </c>
      <c r="F64" s="31" t="str">
        <f t="shared" ca="1" si="6"/>
        <v/>
      </c>
      <c r="G64" s="32" t="str">
        <f t="shared" ca="1" si="13"/>
        <v/>
      </c>
      <c r="H64" s="79" t="str">
        <f t="shared" ca="1" si="14"/>
        <v/>
      </c>
      <c r="J64" s="122">
        <v>45852.625</v>
      </c>
      <c r="K64" s="3">
        <v>53.255000000000003</v>
      </c>
      <c r="L64" s="122">
        <v>45852.625</v>
      </c>
      <c r="M64" s="3">
        <v>42.579000000000001</v>
      </c>
      <c r="N64" s="168">
        <f t="shared" si="0"/>
        <v>45852.625</v>
      </c>
      <c r="O64" s="168" t="str">
        <f t="shared" si="1"/>
        <v/>
      </c>
    </row>
    <row r="65" spans="1:15">
      <c r="A65" s="173" t="str">
        <f t="shared" ca="1" si="10"/>
        <v/>
      </c>
      <c r="B65" s="45" t="str">
        <f t="shared" ca="1" si="11"/>
        <v/>
      </c>
      <c r="C65" s="31" t="str">
        <f t="shared" ca="1" si="3"/>
        <v/>
      </c>
      <c r="D65" s="32" t="str">
        <f t="shared" ca="1" si="12"/>
        <v/>
      </c>
      <c r="E65" s="4" t="str">
        <f t="shared" ca="1" si="5"/>
        <v/>
      </c>
      <c r="F65" s="31" t="str">
        <f t="shared" ca="1" si="6"/>
        <v/>
      </c>
      <c r="G65" s="32" t="str">
        <f t="shared" ca="1" si="13"/>
        <v/>
      </c>
      <c r="H65" s="79" t="str">
        <f t="shared" ca="1" si="14"/>
        <v/>
      </c>
      <c r="J65" s="122">
        <v>45853.625</v>
      </c>
      <c r="K65" s="3">
        <v>52.918999999999997</v>
      </c>
      <c r="L65" s="122">
        <v>45853.625</v>
      </c>
      <c r="M65" s="3">
        <v>41.76</v>
      </c>
      <c r="N65" s="168">
        <f t="shared" si="0"/>
        <v>45853.625</v>
      </c>
      <c r="O65" s="168" t="str">
        <f t="shared" si="1"/>
        <v/>
      </c>
    </row>
    <row r="66" spans="1:15">
      <c r="A66" s="173" t="str">
        <f t="shared" ca="1" si="10"/>
        <v/>
      </c>
      <c r="B66" s="45" t="str">
        <f t="shared" ca="1" si="11"/>
        <v/>
      </c>
      <c r="C66" s="31" t="str">
        <f t="shared" ca="1" si="3"/>
        <v/>
      </c>
      <c r="D66" s="32" t="str">
        <f t="shared" ca="1" si="12"/>
        <v/>
      </c>
      <c r="E66" s="4" t="str">
        <f t="shared" ca="1" si="5"/>
        <v/>
      </c>
      <c r="F66" s="31" t="str">
        <f t="shared" ca="1" si="6"/>
        <v/>
      </c>
      <c r="G66" s="32" t="str">
        <f t="shared" ca="1" si="13"/>
        <v/>
      </c>
      <c r="H66" s="79" t="str">
        <f t="shared" ca="1" si="14"/>
        <v/>
      </c>
      <c r="J66" s="122">
        <v>45854.625</v>
      </c>
      <c r="K66" s="3">
        <v>53.899000000000001</v>
      </c>
      <c r="L66" s="122">
        <v>45854.625</v>
      </c>
      <c r="M66" s="3">
        <v>42.137</v>
      </c>
      <c r="N66" s="168">
        <f t="shared" si="0"/>
        <v>45854.625</v>
      </c>
      <c r="O66" s="168" t="str">
        <f t="shared" si="1"/>
        <v/>
      </c>
    </row>
    <row r="67" spans="1:15">
      <c r="A67" s="173" t="str">
        <f t="shared" ca="1" si="10"/>
        <v/>
      </c>
      <c r="B67" s="45" t="str">
        <f t="shared" ca="1" si="11"/>
        <v/>
      </c>
      <c r="C67" s="31" t="str">
        <f t="shared" ca="1" si="3"/>
        <v/>
      </c>
      <c r="D67" s="32" t="str">
        <f t="shared" ca="1" si="12"/>
        <v/>
      </c>
      <c r="E67" s="4" t="str">
        <f t="shared" ca="1" si="5"/>
        <v/>
      </c>
      <c r="F67" s="31" t="str">
        <f t="shared" ca="1" si="6"/>
        <v/>
      </c>
      <c r="G67" s="32" t="str">
        <f t="shared" ca="1" si="13"/>
        <v/>
      </c>
      <c r="H67" s="79" t="str">
        <f t="shared" ca="1" si="14"/>
        <v/>
      </c>
      <c r="J67" s="122">
        <v>45855.625</v>
      </c>
      <c r="K67" s="3">
        <v>53.494999999999997</v>
      </c>
      <c r="L67" s="122">
        <v>45855.625</v>
      </c>
      <c r="M67" s="3">
        <v>41.612000000000002</v>
      </c>
      <c r="N67" s="168">
        <f t="shared" si="0"/>
        <v>45855.625</v>
      </c>
      <c r="O67" s="168" t="str">
        <f t="shared" si="1"/>
        <v/>
      </c>
    </row>
    <row r="68" spans="1:15">
      <c r="A68" s="173" t="str">
        <f t="shared" ca="1" si="10"/>
        <v/>
      </c>
      <c r="B68" s="45" t="str">
        <f t="shared" ca="1" si="11"/>
        <v/>
      </c>
      <c r="C68" s="31" t="str">
        <f t="shared" ca="1" si="3"/>
        <v/>
      </c>
      <c r="D68" s="32" t="str">
        <f t="shared" ca="1" si="12"/>
        <v/>
      </c>
      <c r="E68" s="4" t="str">
        <f t="shared" ca="1" si="5"/>
        <v/>
      </c>
      <c r="F68" s="31" t="str">
        <f t="shared" ca="1" si="6"/>
        <v/>
      </c>
      <c r="G68" s="32" t="str">
        <f t="shared" ca="1" si="13"/>
        <v/>
      </c>
      <c r="H68" s="79" t="str">
        <f t="shared" ca="1" si="14"/>
        <v/>
      </c>
      <c r="J68" s="122">
        <v>45856.625</v>
      </c>
      <c r="K68" s="3">
        <v>52.932000000000002</v>
      </c>
      <c r="L68" s="122">
        <v>45856.625</v>
      </c>
      <c r="M68" s="3">
        <v>40.875999999999998</v>
      </c>
      <c r="N68" s="168">
        <f t="shared" ref="N68:N131" si="15">IF(COUNTIF(L:L,J68),J68,"")</f>
        <v>45856.625</v>
      </c>
      <c r="O68" s="168" t="str">
        <f t="shared" ref="O68:O131" si="16">IF(N68&gt;$A$14,N68,"")</f>
        <v/>
      </c>
    </row>
    <row r="69" spans="1:15">
      <c r="A69" s="173" t="str">
        <f t="shared" ca="1" si="10"/>
        <v/>
      </c>
      <c r="B69" s="45" t="str">
        <f t="shared" ca="1" si="11"/>
        <v/>
      </c>
      <c r="C69" s="31" t="str">
        <f t="shared" ca="1" si="3"/>
        <v/>
      </c>
      <c r="D69" s="32" t="str">
        <f t="shared" ca="1" si="12"/>
        <v/>
      </c>
      <c r="E69" s="4" t="str">
        <f t="shared" ca="1" si="5"/>
        <v/>
      </c>
      <c r="F69" s="31" t="str">
        <f t="shared" ca="1" si="6"/>
        <v/>
      </c>
      <c r="G69" s="32" t="str">
        <f t="shared" ca="1" si="13"/>
        <v/>
      </c>
      <c r="H69" s="79" t="str">
        <f t="shared" ca="1" si="14"/>
        <v/>
      </c>
      <c r="J69" s="122">
        <v>45859.625</v>
      </c>
      <c r="K69" s="3">
        <v>52.993000000000002</v>
      </c>
      <c r="L69" s="122">
        <v>45859.625</v>
      </c>
      <c r="M69" s="3">
        <v>40.923999999999999</v>
      </c>
      <c r="N69" s="168">
        <f t="shared" si="15"/>
        <v>45859.625</v>
      </c>
      <c r="O69" s="168" t="str">
        <f t="shared" si="16"/>
        <v/>
      </c>
    </row>
    <row r="70" spans="1:15">
      <c r="A70" s="173" t="str">
        <f t="shared" ca="1" si="10"/>
        <v/>
      </c>
      <c r="B70" s="45" t="str">
        <f t="shared" ca="1" si="11"/>
        <v/>
      </c>
      <c r="C70" s="31" t="str">
        <f t="shared" ca="1" si="3"/>
        <v/>
      </c>
      <c r="D70" s="32" t="str">
        <f t="shared" ca="1" si="12"/>
        <v/>
      </c>
      <c r="E70" s="4" t="str">
        <f t="shared" ca="1" si="5"/>
        <v/>
      </c>
      <c r="F70" s="31" t="str">
        <f t="shared" ca="1" si="6"/>
        <v/>
      </c>
      <c r="G70" s="32" t="str">
        <f t="shared" ca="1" si="13"/>
        <v/>
      </c>
      <c r="H70" s="79" t="str">
        <f t="shared" ca="1" si="14"/>
        <v/>
      </c>
      <c r="J70" s="122">
        <v>45860.625</v>
      </c>
      <c r="K70" s="3">
        <v>53.313000000000002</v>
      </c>
      <c r="L70" s="122">
        <v>45860.625</v>
      </c>
      <c r="M70" s="3">
        <v>41.140999999999998</v>
      </c>
      <c r="N70" s="168">
        <f t="shared" si="15"/>
        <v>45860.625</v>
      </c>
      <c r="O70" s="168" t="str">
        <f t="shared" si="16"/>
        <v/>
      </c>
    </row>
    <row r="71" spans="1:15">
      <c r="A71" s="173" t="str">
        <f t="shared" ca="1" si="10"/>
        <v/>
      </c>
      <c r="B71" s="45" t="str">
        <f t="shared" ca="1" si="11"/>
        <v/>
      </c>
      <c r="C71" s="31" t="str">
        <f t="shared" ca="1" si="3"/>
        <v/>
      </c>
      <c r="D71" s="32" t="str">
        <f t="shared" ca="1" si="12"/>
        <v/>
      </c>
      <c r="E71" s="4" t="str">
        <f t="shared" ca="1" si="5"/>
        <v/>
      </c>
      <c r="F71" s="31" t="str">
        <f t="shared" ca="1" si="6"/>
        <v/>
      </c>
      <c r="G71" s="32" t="str">
        <f t="shared" ca="1" si="13"/>
        <v/>
      </c>
      <c r="H71" s="79" t="str">
        <f t="shared" ca="1" si="14"/>
        <v/>
      </c>
      <c r="J71" s="122">
        <v>45861.625</v>
      </c>
      <c r="K71" s="3">
        <v>52.954000000000001</v>
      </c>
      <c r="L71" s="122">
        <v>45861.625</v>
      </c>
      <c r="M71" s="3">
        <v>40.151000000000003</v>
      </c>
      <c r="N71" s="168">
        <f t="shared" si="15"/>
        <v>45861.625</v>
      </c>
      <c r="O71" s="168" t="str">
        <f t="shared" si="16"/>
        <v/>
      </c>
    </row>
    <row r="72" spans="1:15">
      <c r="A72" s="173" t="str">
        <f t="shared" ca="1" si="10"/>
        <v/>
      </c>
      <c r="B72" s="45" t="str">
        <f t="shared" ca="1" si="11"/>
        <v/>
      </c>
      <c r="C72" s="31" t="str">
        <f t="shared" ca="1" si="3"/>
        <v/>
      </c>
      <c r="D72" s="32" t="str">
        <f t="shared" ca="1" si="12"/>
        <v/>
      </c>
      <c r="E72" s="4" t="str">
        <f t="shared" ca="1" si="5"/>
        <v/>
      </c>
      <c r="F72" s="31" t="str">
        <f t="shared" ca="1" si="6"/>
        <v/>
      </c>
      <c r="G72" s="32" t="str">
        <f t="shared" ca="1" si="13"/>
        <v/>
      </c>
      <c r="H72" s="79" t="str">
        <f t="shared" ca="1" si="14"/>
        <v/>
      </c>
      <c r="J72" s="122">
        <v>45862.625</v>
      </c>
      <c r="K72" s="3">
        <v>52.107999999999997</v>
      </c>
      <c r="L72" s="122">
        <v>45862.625</v>
      </c>
      <c r="M72" s="3">
        <v>40.003</v>
      </c>
      <c r="N72" s="168">
        <f t="shared" si="15"/>
        <v>45862.625</v>
      </c>
      <c r="O72" s="168" t="str">
        <f t="shared" si="16"/>
        <v/>
      </c>
    </row>
    <row r="73" spans="1:15">
      <c r="A73" s="173" t="str">
        <f t="shared" ca="1" si="10"/>
        <v/>
      </c>
      <c r="B73" s="45" t="str">
        <f t="shared" ca="1" si="11"/>
        <v/>
      </c>
      <c r="C73" s="31" t="str">
        <f t="shared" ca="1" si="3"/>
        <v/>
      </c>
      <c r="D73" s="32" t="str">
        <f t="shared" ca="1" si="12"/>
        <v/>
      </c>
      <c r="E73" s="4" t="str">
        <f t="shared" ca="1" si="5"/>
        <v/>
      </c>
      <c r="F73" s="31" t="str">
        <f t="shared" ca="1" si="6"/>
        <v/>
      </c>
      <c r="G73" s="32" t="str">
        <f t="shared" ca="1" si="13"/>
        <v/>
      </c>
      <c r="H73" s="79" t="str">
        <f t="shared" ca="1" si="14"/>
        <v/>
      </c>
      <c r="J73" s="122">
        <v>45863.625</v>
      </c>
      <c r="K73" s="3">
        <v>52.244999999999997</v>
      </c>
      <c r="L73" s="122">
        <v>45863.625</v>
      </c>
      <c r="M73" s="3">
        <v>39.965000000000003</v>
      </c>
      <c r="N73" s="168">
        <f t="shared" si="15"/>
        <v>45863.625</v>
      </c>
      <c r="O73" s="168" t="str">
        <f t="shared" si="16"/>
        <v/>
      </c>
    </row>
    <row r="74" spans="1:15">
      <c r="A74" s="173" t="str">
        <f t="shared" ca="1" si="10"/>
        <v/>
      </c>
      <c r="B74" s="45" t="str">
        <f t="shared" ca="1" si="11"/>
        <v/>
      </c>
      <c r="C74" s="31" t="str">
        <f t="shared" ca="1" si="3"/>
        <v/>
      </c>
      <c r="D74" s="32" t="str">
        <f t="shared" ca="1" si="12"/>
        <v/>
      </c>
      <c r="E74" s="4" t="str">
        <f t="shared" ca="1" si="5"/>
        <v/>
      </c>
      <c r="F74" s="31" t="str">
        <f t="shared" ca="1" si="6"/>
        <v/>
      </c>
      <c r="G74" s="32" t="str">
        <f t="shared" ca="1" si="13"/>
        <v/>
      </c>
      <c r="H74" s="79" t="str">
        <f t="shared" ca="1" si="14"/>
        <v/>
      </c>
      <c r="J74" s="122">
        <v>45866.625</v>
      </c>
      <c r="K74" s="3">
        <v>51.534999999999997</v>
      </c>
      <c r="L74" s="122">
        <v>45866.625</v>
      </c>
      <c r="M74" s="3">
        <v>39.429000000000002</v>
      </c>
      <c r="N74" s="168">
        <f t="shared" si="15"/>
        <v>45866.625</v>
      </c>
      <c r="O74" s="168" t="str">
        <f t="shared" si="16"/>
        <v/>
      </c>
    </row>
    <row r="75" spans="1:15">
      <c r="A75" s="173" t="str">
        <f t="shared" ca="1" si="10"/>
        <v/>
      </c>
      <c r="B75" s="45" t="str">
        <f t="shared" ca="1" si="11"/>
        <v/>
      </c>
      <c r="C75" s="31" t="str">
        <f t="shared" ca="1" si="3"/>
        <v/>
      </c>
      <c r="D75" s="32" t="str">
        <f t="shared" ca="1" si="12"/>
        <v/>
      </c>
      <c r="E75" s="4" t="str">
        <f t="shared" ca="1" si="5"/>
        <v/>
      </c>
      <c r="F75" s="31" t="str">
        <f t="shared" ca="1" si="6"/>
        <v/>
      </c>
      <c r="G75" s="32" t="str">
        <f t="shared" ca="1" si="13"/>
        <v/>
      </c>
      <c r="H75" s="79" t="str">
        <f t="shared" ca="1" si="14"/>
        <v/>
      </c>
      <c r="J75" s="122">
        <v>45867.625</v>
      </c>
      <c r="K75" s="3">
        <v>51.484999999999999</v>
      </c>
      <c r="L75" s="122">
        <v>45867.625</v>
      </c>
      <c r="M75" s="3">
        <v>39.277000000000001</v>
      </c>
      <c r="N75" s="168">
        <f t="shared" si="15"/>
        <v>45867.625</v>
      </c>
      <c r="O75" s="168" t="str">
        <f t="shared" si="16"/>
        <v/>
      </c>
    </row>
    <row r="76" spans="1:15">
      <c r="A76" s="173" t="str">
        <f t="shared" ca="1" si="10"/>
        <v/>
      </c>
      <c r="B76" s="45" t="str">
        <f t="shared" ca="1" si="11"/>
        <v/>
      </c>
      <c r="C76" s="31" t="str">
        <f t="shared" ca="1" si="3"/>
        <v/>
      </c>
      <c r="D76" s="32" t="str">
        <f t="shared" ca="1" si="12"/>
        <v/>
      </c>
      <c r="E76" s="4" t="str">
        <f t="shared" ca="1" si="5"/>
        <v/>
      </c>
      <c r="F76" s="31" t="str">
        <f t="shared" ca="1" si="6"/>
        <v/>
      </c>
      <c r="G76" s="32" t="str">
        <f t="shared" ca="1" si="13"/>
        <v/>
      </c>
      <c r="H76" s="79" t="str">
        <f t="shared" ca="1" si="14"/>
        <v/>
      </c>
      <c r="J76" s="122">
        <v>45868.625</v>
      </c>
      <c r="K76" s="3">
        <v>51.128999999999998</v>
      </c>
      <c r="L76" s="122">
        <v>45868.625</v>
      </c>
      <c r="M76" s="3">
        <v>39.100999999999999</v>
      </c>
      <c r="N76" s="168">
        <f t="shared" si="15"/>
        <v>45868.625</v>
      </c>
      <c r="O76" s="168" t="str">
        <f t="shared" si="16"/>
        <v/>
      </c>
    </row>
    <row r="77" spans="1:15">
      <c r="A77" s="173" t="str">
        <f t="shared" ca="1" si="10"/>
        <v/>
      </c>
      <c r="B77" s="45" t="str">
        <f t="shared" ca="1" si="11"/>
        <v/>
      </c>
      <c r="C77" s="31" t="str">
        <f t="shared" ca="1" si="3"/>
        <v/>
      </c>
      <c r="D77" s="32" t="str">
        <f t="shared" ca="1" si="12"/>
        <v/>
      </c>
      <c r="E77" s="4" t="str">
        <f t="shared" ca="1" si="5"/>
        <v/>
      </c>
      <c r="F77" s="31" t="str">
        <f t="shared" ca="1" si="6"/>
        <v/>
      </c>
      <c r="G77" s="32" t="str">
        <f t="shared" ca="1" si="13"/>
        <v/>
      </c>
      <c r="H77" s="79" t="str">
        <f t="shared" ca="1" si="14"/>
        <v/>
      </c>
      <c r="J77" s="122">
        <v>45869.625</v>
      </c>
      <c r="K77" s="3">
        <v>51.021000000000001</v>
      </c>
      <c r="L77" s="122">
        <v>45869.625</v>
      </c>
      <c r="M77" s="3">
        <v>39.020000000000003</v>
      </c>
      <c r="N77" s="168">
        <f t="shared" si="15"/>
        <v>45869.625</v>
      </c>
      <c r="O77" s="168" t="str">
        <f t="shared" si="16"/>
        <v/>
      </c>
    </row>
    <row r="78" spans="1:15">
      <c r="A78" s="173" t="str">
        <f t="shared" ca="1" si="10"/>
        <v/>
      </c>
      <c r="B78" s="45" t="str">
        <f t="shared" ca="1" si="11"/>
        <v/>
      </c>
      <c r="C78" s="31" t="str">
        <f t="shared" ca="1" si="3"/>
        <v/>
      </c>
      <c r="D78" s="32" t="str">
        <f t="shared" ca="1" si="12"/>
        <v/>
      </c>
      <c r="E78" s="4" t="str">
        <f t="shared" ca="1" si="5"/>
        <v/>
      </c>
      <c r="F78" s="31" t="str">
        <f t="shared" ca="1" si="6"/>
        <v/>
      </c>
      <c r="G78" s="32" t="str">
        <f t="shared" ca="1" si="13"/>
        <v/>
      </c>
      <c r="H78" s="79" t="str">
        <f t="shared" ca="1" si="14"/>
        <v/>
      </c>
      <c r="J78" s="122">
        <v>45870.625</v>
      </c>
      <c r="K78" s="3">
        <v>53.116</v>
      </c>
      <c r="L78" s="122">
        <v>45870.625</v>
      </c>
      <c r="M78" s="3">
        <v>40.494999999999997</v>
      </c>
      <c r="N78" s="168">
        <f t="shared" si="15"/>
        <v>45870.625</v>
      </c>
      <c r="O78" s="168" t="str">
        <f t="shared" si="16"/>
        <v/>
      </c>
    </row>
    <row r="79" spans="1:15">
      <c r="A79" s="173" t="str">
        <f t="shared" ca="1" si="10"/>
        <v/>
      </c>
      <c r="B79" s="45" t="str">
        <f t="shared" ca="1" si="11"/>
        <v/>
      </c>
      <c r="C79" s="31" t="str">
        <f t="shared" ca="1" si="3"/>
        <v/>
      </c>
      <c r="D79" s="32" t="str">
        <f t="shared" ca="1" si="12"/>
        <v/>
      </c>
      <c r="E79" s="4" t="str">
        <f t="shared" ca="1" si="5"/>
        <v/>
      </c>
      <c r="F79" s="31" t="str">
        <f t="shared" ca="1" si="6"/>
        <v/>
      </c>
      <c r="G79" s="32" t="str">
        <f t="shared" ca="1" si="13"/>
        <v/>
      </c>
      <c r="H79" s="79" t="str">
        <f t="shared" ca="1" si="14"/>
        <v/>
      </c>
      <c r="J79" s="122">
        <v>45873.625</v>
      </c>
      <c r="K79" s="3">
        <v>53.188000000000002</v>
      </c>
      <c r="L79" s="122">
        <v>45873.625</v>
      </c>
      <c r="M79" s="3">
        <v>40.552999999999997</v>
      </c>
      <c r="N79" s="168">
        <f t="shared" si="15"/>
        <v>45873.625</v>
      </c>
      <c r="O79" s="168" t="str">
        <f t="shared" si="16"/>
        <v/>
      </c>
    </row>
    <row r="80" spans="1:15">
      <c r="A80" s="173" t="str">
        <f t="shared" ca="1" si="10"/>
        <v/>
      </c>
      <c r="B80" s="45" t="str">
        <f t="shared" ca="1" si="11"/>
        <v/>
      </c>
      <c r="C80" s="31" t="str">
        <f t="shared" ref="C80:C143" ca="1" si="17">IF(ISERROR(B80-2),"",-1*(B80-$B$14)*10^-4*$B$8*$B$5)</f>
        <v/>
      </c>
      <c r="D80" s="32" t="str">
        <f t="shared" ca="1" si="12"/>
        <v/>
      </c>
      <c r="E80" s="4" t="str">
        <f t="shared" ref="E80:E143" ca="1" si="18">IF(COUNTIF(L:L,A80)=1,VLOOKUP(A80,L:M,2), IF(COUNTIF(L:L,A80)=0,$C$10,""))</f>
        <v/>
      </c>
      <c r="F80" s="31" t="str">
        <f t="shared" ref="F80:F143" ca="1" si="19">IF(ISERROR(E80-2),"",-1*(E80-$E$14)*10^-4*$C$8*$C$5)</f>
        <v/>
      </c>
      <c r="G80" s="32" t="str">
        <f t="shared" ca="1" si="13"/>
        <v/>
      </c>
      <c r="H80" s="79" t="str">
        <f t="shared" ca="1" si="14"/>
        <v/>
      </c>
      <c r="J80" s="122">
        <v>45874.625</v>
      </c>
      <c r="K80" s="3">
        <v>53.186999999999998</v>
      </c>
      <c r="L80" s="122">
        <v>45874.625</v>
      </c>
      <c r="M80" s="3">
        <v>40.091000000000001</v>
      </c>
      <c r="N80" s="168">
        <f t="shared" si="15"/>
        <v>45874.625</v>
      </c>
      <c r="O80" s="168" t="str">
        <f t="shared" si="16"/>
        <v/>
      </c>
    </row>
    <row r="81" spans="1:15">
      <c r="A81" s="173" t="str">
        <f t="shared" ca="1" si="10"/>
        <v/>
      </c>
      <c r="B81" s="45" t="str">
        <f t="shared" ca="1" si="11"/>
        <v/>
      </c>
      <c r="C81" s="31" t="str">
        <f t="shared" ca="1" si="17"/>
        <v/>
      </c>
      <c r="D81" s="32" t="str">
        <f t="shared" ca="1" si="12"/>
        <v/>
      </c>
      <c r="E81" s="4" t="str">
        <f t="shared" ca="1" si="18"/>
        <v/>
      </c>
      <c r="F81" s="31" t="str">
        <f t="shared" ca="1" si="19"/>
        <v/>
      </c>
      <c r="G81" s="32" t="str">
        <f t="shared" ca="1" si="13"/>
        <v/>
      </c>
      <c r="H81" s="79" t="str">
        <f t="shared" ca="1" si="14"/>
        <v/>
      </c>
      <c r="J81" s="122">
        <v>45875.625</v>
      </c>
      <c r="K81" s="3">
        <v>52.622</v>
      </c>
      <c r="L81" s="122">
        <v>45875.625</v>
      </c>
      <c r="M81" s="3">
        <v>39.817</v>
      </c>
      <c r="N81" s="168">
        <f t="shared" si="15"/>
        <v>45875.625</v>
      </c>
      <c r="O81" s="168" t="str">
        <f t="shared" si="16"/>
        <v/>
      </c>
    </row>
    <row r="82" spans="1:15">
      <c r="A82" s="173" t="str">
        <f t="shared" ca="1" si="10"/>
        <v/>
      </c>
      <c r="B82" s="45" t="str">
        <f t="shared" ca="1" si="11"/>
        <v/>
      </c>
      <c r="C82" s="31" t="str">
        <f t="shared" ca="1" si="17"/>
        <v/>
      </c>
      <c r="D82" s="32" t="str">
        <f t="shared" ca="1" si="12"/>
        <v/>
      </c>
      <c r="E82" s="4" t="str">
        <f t="shared" ca="1" si="18"/>
        <v/>
      </c>
      <c r="F82" s="31" t="str">
        <f t="shared" ca="1" si="19"/>
        <v/>
      </c>
      <c r="G82" s="32" t="str">
        <f t="shared" ca="1" si="13"/>
        <v/>
      </c>
      <c r="H82" s="79" t="str">
        <f t="shared" ca="1" si="14"/>
        <v/>
      </c>
      <c r="J82" s="122">
        <v>45876.625</v>
      </c>
      <c r="K82" s="3">
        <v>52.198</v>
      </c>
      <c r="L82" s="122">
        <v>45876.625</v>
      </c>
      <c r="M82" s="3">
        <v>38.610999999999997</v>
      </c>
      <c r="N82" s="168">
        <f t="shared" si="15"/>
        <v>45876.625</v>
      </c>
      <c r="O82" s="168" t="str">
        <f t="shared" si="16"/>
        <v/>
      </c>
    </row>
    <row r="83" spans="1:15">
      <c r="A83" s="173" t="str">
        <f t="shared" ca="1" si="10"/>
        <v/>
      </c>
      <c r="B83" s="45" t="str">
        <f t="shared" ca="1" si="11"/>
        <v/>
      </c>
      <c r="C83" s="31" t="str">
        <f t="shared" ca="1" si="17"/>
        <v/>
      </c>
      <c r="D83" s="32" t="str">
        <f t="shared" ca="1" si="12"/>
        <v/>
      </c>
      <c r="E83" s="4" t="str">
        <f t="shared" ca="1" si="18"/>
        <v/>
      </c>
      <c r="F83" s="31" t="str">
        <f t="shared" ca="1" si="19"/>
        <v/>
      </c>
      <c r="G83" s="32" t="str">
        <f t="shared" ca="1" si="13"/>
        <v/>
      </c>
      <c r="H83" s="79" t="str">
        <f t="shared" ca="1" si="14"/>
        <v/>
      </c>
      <c r="J83" s="122">
        <v>45877.625</v>
      </c>
      <c r="K83" s="3">
        <v>51.991999999999997</v>
      </c>
      <c r="L83" s="122">
        <v>45877.625</v>
      </c>
      <c r="M83" s="3">
        <v>38.204999999999998</v>
      </c>
      <c r="N83" s="168">
        <f t="shared" si="15"/>
        <v>45877.625</v>
      </c>
      <c r="O83" s="168" t="str">
        <f t="shared" si="16"/>
        <v/>
      </c>
    </row>
    <row r="84" spans="1:15">
      <c r="A84" s="173" t="str">
        <f t="shared" ca="1" si="10"/>
        <v/>
      </c>
      <c r="B84" s="45" t="str">
        <f t="shared" ca="1" si="11"/>
        <v/>
      </c>
      <c r="C84" s="31" t="str">
        <f t="shared" ca="1" si="17"/>
        <v/>
      </c>
      <c r="D84" s="32" t="str">
        <f t="shared" ca="1" si="12"/>
        <v/>
      </c>
      <c r="E84" s="4" t="str">
        <f t="shared" ca="1" si="18"/>
        <v/>
      </c>
      <c r="F84" s="31" t="str">
        <f t="shared" ca="1" si="19"/>
        <v/>
      </c>
      <c r="G84" s="32" t="str">
        <f t="shared" ca="1" si="13"/>
        <v/>
      </c>
      <c r="H84" s="79" t="str">
        <f t="shared" ca="1" si="14"/>
        <v/>
      </c>
      <c r="J84" s="122">
        <v>45880.625</v>
      </c>
      <c r="K84" s="3">
        <v>51.926000000000002</v>
      </c>
      <c r="L84" s="122">
        <v>45880.625</v>
      </c>
      <c r="M84" s="3">
        <v>37.720999999999997</v>
      </c>
      <c r="N84" s="168">
        <f t="shared" si="15"/>
        <v>45880.625</v>
      </c>
      <c r="O84" s="168" t="str">
        <f t="shared" si="16"/>
        <v/>
      </c>
    </row>
    <row r="85" spans="1:15">
      <c r="A85" s="173" t="str">
        <f t="shared" ca="1" si="10"/>
        <v/>
      </c>
      <c r="B85" s="45" t="str">
        <f t="shared" ca="1" si="11"/>
        <v/>
      </c>
      <c r="C85" s="31" t="str">
        <f t="shared" ca="1" si="17"/>
        <v/>
      </c>
      <c r="D85" s="32" t="str">
        <f t="shared" ca="1" si="12"/>
        <v/>
      </c>
      <c r="E85" s="4" t="str">
        <f t="shared" ca="1" si="18"/>
        <v/>
      </c>
      <c r="F85" s="31" t="str">
        <f t="shared" ca="1" si="19"/>
        <v/>
      </c>
      <c r="G85" s="32" t="str">
        <f t="shared" ca="1" si="13"/>
        <v/>
      </c>
      <c r="H85" s="79" t="str">
        <f t="shared" ca="1" si="14"/>
        <v/>
      </c>
      <c r="J85" s="122">
        <v>45881.625</v>
      </c>
      <c r="K85" s="3">
        <v>52.116</v>
      </c>
      <c r="L85" s="122">
        <v>45881.625</v>
      </c>
      <c r="M85" s="3">
        <v>37.566000000000003</v>
      </c>
      <c r="N85" s="168">
        <f t="shared" si="15"/>
        <v>45881.625</v>
      </c>
      <c r="O85" s="168" t="str">
        <f t="shared" si="16"/>
        <v/>
      </c>
    </row>
    <row r="86" spans="1:15">
      <c r="A86" s="173" t="str">
        <f t="shared" ca="1" si="10"/>
        <v/>
      </c>
      <c r="B86" s="45" t="str">
        <f t="shared" ca="1" si="11"/>
        <v/>
      </c>
      <c r="C86" s="31" t="str">
        <f t="shared" ca="1" si="17"/>
        <v/>
      </c>
      <c r="D86" s="32" t="str">
        <f t="shared" ca="1" si="12"/>
        <v/>
      </c>
      <c r="E86" s="4" t="str">
        <f t="shared" ca="1" si="18"/>
        <v/>
      </c>
      <c r="F86" s="31" t="str">
        <f t="shared" ca="1" si="19"/>
        <v/>
      </c>
      <c r="G86" s="32" t="str">
        <f t="shared" ca="1" si="13"/>
        <v/>
      </c>
      <c r="H86" s="79" t="str">
        <f t="shared" ca="1" si="14"/>
        <v/>
      </c>
      <c r="J86" s="122">
        <v>45882.625</v>
      </c>
      <c r="K86" s="3">
        <v>51.146000000000001</v>
      </c>
      <c r="L86" s="122">
        <v>45882.625</v>
      </c>
      <c r="M86" s="3">
        <v>37.143000000000001</v>
      </c>
      <c r="N86" s="168">
        <f t="shared" si="15"/>
        <v>45882.625</v>
      </c>
      <c r="O86" s="168" t="str">
        <f t="shared" si="16"/>
        <v/>
      </c>
    </row>
    <row r="87" spans="1:15">
      <c r="A87" s="173" t="str">
        <f t="shared" ca="1" si="10"/>
        <v/>
      </c>
      <c r="B87" s="45" t="str">
        <f t="shared" ca="1" si="11"/>
        <v/>
      </c>
      <c r="C87" s="31" t="str">
        <f t="shared" ca="1" si="17"/>
        <v/>
      </c>
      <c r="D87" s="32" t="str">
        <f t="shared" ca="1" si="12"/>
        <v/>
      </c>
      <c r="E87" s="4" t="str">
        <f t="shared" ca="1" si="18"/>
        <v/>
      </c>
      <c r="F87" s="31" t="str">
        <f t="shared" ca="1" si="19"/>
        <v/>
      </c>
      <c r="G87" s="32" t="str">
        <f t="shared" ca="1" si="13"/>
        <v/>
      </c>
      <c r="H87" s="79" t="str">
        <f t="shared" ca="1" si="14"/>
        <v/>
      </c>
      <c r="J87" s="122">
        <v>45883.625</v>
      </c>
      <c r="K87" s="3">
        <v>51.491</v>
      </c>
      <c r="L87" s="122">
        <v>45883.625</v>
      </c>
      <c r="M87" s="3">
        <v>36.136000000000003</v>
      </c>
      <c r="N87" s="168">
        <f t="shared" si="15"/>
        <v>45883.625</v>
      </c>
      <c r="O87" s="168" t="str">
        <f t="shared" si="16"/>
        <v/>
      </c>
    </row>
    <row r="88" spans="1:15">
      <c r="A88" s="173" t="str">
        <f t="shared" ca="1" si="10"/>
        <v/>
      </c>
      <c r="B88" s="45" t="str">
        <f t="shared" ca="1" si="11"/>
        <v/>
      </c>
      <c r="C88" s="31" t="str">
        <f t="shared" ca="1" si="17"/>
        <v/>
      </c>
      <c r="D88" s="32" t="str">
        <f t="shared" ca="1" si="12"/>
        <v/>
      </c>
      <c r="E88" s="4" t="str">
        <f t="shared" ca="1" si="18"/>
        <v/>
      </c>
      <c r="F88" s="31" t="str">
        <f t="shared" ca="1" si="19"/>
        <v/>
      </c>
      <c r="G88" s="32" t="str">
        <f t="shared" ca="1" si="13"/>
        <v/>
      </c>
      <c r="H88" s="79" t="str">
        <f t="shared" ca="1" si="14"/>
        <v/>
      </c>
      <c r="J88" s="122">
        <v>45884.625</v>
      </c>
      <c r="K88" s="3">
        <v>51.177</v>
      </c>
      <c r="L88" s="122">
        <v>45884.625</v>
      </c>
      <c r="M88" s="3">
        <v>36.046999999999997</v>
      </c>
      <c r="N88" s="168">
        <f t="shared" si="15"/>
        <v>45884.625</v>
      </c>
      <c r="O88" s="168" t="str">
        <f t="shared" si="16"/>
        <v/>
      </c>
    </row>
    <row r="89" spans="1:15">
      <c r="A89" s="173" t="str">
        <f t="shared" ca="1" si="10"/>
        <v/>
      </c>
      <c r="B89" s="45" t="str">
        <f t="shared" ca="1" si="11"/>
        <v/>
      </c>
      <c r="C89" s="31" t="str">
        <f t="shared" ca="1" si="17"/>
        <v/>
      </c>
      <c r="D89" s="32" t="str">
        <f t="shared" ca="1" si="12"/>
        <v/>
      </c>
      <c r="E89" s="4" t="str">
        <f t="shared" ca="1" si="18"/>
        <v/>
      </c>
      <c r="F89" s="31" t="str">
        <f t="shared" ca="1" si="19"/>
        <v/>
      </c>
      <c r="G89" s="32" t="str">
        <f t="shared" ca="1" si="13"/>
        <v/>
      </c>
      <c r="H89" s="79" t="str">
        <f t="shared" ca="1" si="14"/>
        <v/>
      </c>
      <c r="J89" s="122">
        <v>45887.625</v>
      </c>
      <c r="K89" s="3">
        <v>51.094000000000001</v>
      </c>
      <c r="L89" s="122">
        <v>45887.625</v>
      </c>
      <c r="M89" s="3">
        <v>35.988</v>
      </c>
      <c r="N89" s="168">
        <f t="shared" si="15"/>
        <v>45887.625</v>
      </c>
      <c r="O89" s="168" t="str">
        <f t="shared" si="16"/>
        <v/>
      </c>
    </row>
    <row r="90" spans="1:15">
      <c r="A90" s="173" t="str">
        <f t="shared" ca="1" si="10"/>
        <v/>
      </c>
      <c r="B90" s="45" t="str">
        <f t="shared" ca="1" si="11"/>
        <v/>
      </c>
      <c r="C90" s="31" t="str">
        <f t="shared" ca="1" si="17"/>
        <v/>
      </c>
      <c r="D90" s="32" t="str">
        <f t="shared" ca="1" si="12"/>
        <v/>
      </c>
      <c r="E90" s="4" t="str">
        <f t="shared" ca="1" si="18"/>
        <v/>
      </c>
      <c r="F90" s="31" t="str">
        <f t="shared" ca="1" si="19"/>
        <v/>
      </c>
      <c r="G90" s="32" t="str">
        <f t="shared" ca="1" si="13"/>
        <v/>
      </c>
      <c r="H90" s="79" t="str">
        <f t="shared" ca="1" si="14"/>
        <v/>
      </c>
      <c r="J90" s="122">
        <v>45888.625</v>
      </c>
      <c r="K90" s="3">
        <v>51.646000000000001</v>
      </c>
      <c r="L90" s="122">
        <v>45888.625</v>
      </c>
      <c r="M90" s="3">
        <v>35.609000000000002</v>
      </c>
      <c r="N90" s="168">
        <f t="shared" si="15"/>
        <v>45888.625</v>
      </c>
      <c r="O90" s="168" t="str">
        <f t="shared" si="16"/>
        <v/>
      </c>
    </row>
    <row r="91" spans="1:15">
      <c r="A91" s="173" t="str">
        <f t="shared" ca="1" si="10"/>
        <v/>
      </c>
      <c r="B91" s="45" t="str">
        <f t="shared" ca="1" si="11"/>
        <v/>
      </c>
      <c r="C91" s="31" t="str">
        <f t="shared" ca="1" si="17"/>
        <v/>
      </c>
      <c r="D91" s="32" t="str">
        <f t="shared" ca="1" si="12"/>
        <v/>
      </c>
      <c r="E91" s="4" t="str">
        <f t="shared" ca="1" si="18"/>
        <v/>
      </c>
      <c r="F91" s="31" t="str">
        <f t="shared" ca="1" si="19"/>
        <v/>
      </c>
      <c r="G91" s="32" t="str">
        <f t="shared" ca="1" si="13"/>
        <v/>
      </c>
      <c r="H91" s="79" t="str">
        <f t="shared" ca="1" si="14"/>
        <v/>
      </c>
      <c r="J91" s="122">
        <v>45889.625</v>
      </c>
      <c r="K91" s="3">
        <v>51.572000000000003</v>
      </c>
      <c r="L91" s="122">
        <v>45889.625</v>
      </c>
      <c r="M91" s="3">
        <v>35.808</v>
      </c>
      <c r="N91" s="168">
        <f t="shared" si="15"/>
        <v>45889.625</v>
      </c>
      <c r="O91" s="168" t="str">
        <f t="shared" si="16"/>
        <v/>
      </c>
    </row>
    <row r="92" spans="1:15">
      <c r="A92" s="173" t="str">
        <f t="shared" ca="1" si="10"/>
        <v/>
      </c>
      <c r="B92" s="45" t="str">
        <f t="shared" ca="1" si="11"/>
        <v/>
      </c>
      <c r="C92" s="31" t="str">
        <f t="shared" ca="1" si="17"/>
        <v/>
      </c>
      <c r="D92" s="32" t="str">
        <f t="shared" ca="1" si="12"/>
        <v/>
      </c>
      <c r="E92" s="4" t="str">
        <f t="shared" ca="1" si="18"/>
        <v/>
      </c>
      <c r="F92" s="31" t="str">
        <f t="shared" ca="1" si="19"/>
        <v/>
      </c>
      <c r="G92" s="32" t="str">
        <f t="shared" ca="1" si="13"/>
        <v/>
      </c>
      <c r="H92" s="79" t="str">
        <f t="shared" ca="1" si="14"/>
        <v/>
      </c>
      <c r="J92" s="122">
        <v>45890.625</v>
      </c>
      <c r="K92" s="3">
        <v>52.003</v>
      </c>
      <c r="L92" s="122">
        <v>45890.625</v>
      </c>
      <c r="M92" s="3">
        <v>36.588999999999999</v>
      </c>
      <c r="N92" s="168">
        <f t="shared" si="15"/>
        <v>45890.625</v>
      </c>
      <c r="O92" s="168" t="str">
        <f t="shared" si="16"/>
        <v/>
      </c>
    </row>
    <row r="93" spans="1:15">
      <c r="A93" s="173" t="str">
        <f t="shared" ca="1" si="10"/>
        <v/>
      </c>
      <c r="B93" s="45" t="str">
        <f t="shared" ca="1" si="11"/>
        <v/>
      </c>
      <c r="C93" s="31" t="str">
        <f t="shared" ca="1" si="17"/>
        <v/>
      </c>
      <c r="D93" s="32" t="str">
        <f t="shared" ca="1" si="12"/>
        <v/>
      </c>
      <c r="E93" s="4" t="str">
        <f t="shared" ca="1" si="18"/>
        <v/>
      </c>
      <c r="F93" s="31" t="str">
        <f t="shared" ca="1" si="19"/>
        <v/>
      </c>
      <c r="G93" s="32" t="str">
        <f t="shared" ca="1" si="13"/>
        <v/>
      </c>
      <c r="H93" s="79" t="str">
        <f t="shared" ca="1" si="14"/>
        <v/>
      </c>
      <c r="J93" s="122">
        <v>45891.625</v>
      </c>
      <c r="K93" s="3">
        <v>51.804000000000002</v>
      </c>
      <c r="L93" s="122">
        <v>45891.625</v>
      </c>
      <c r="M93" s="3">
        <v>36.652000000000001</v>
      </c>
      <c r="N93" s="168">
        <f t="shared" si="15"/>
        <v>45891.625</v>
      </c>
      <c r="O93" s="168" t="str">
        <f t="shared" si="16"/>
        <v/>
      </c>
    </row>
    <row r="94" spans="1:15">
      <c r="A94" s="173" t="str">
        <f t="shared" ca="1" si="10"/>
        <v/>
      </c>
      <c r="B94" s="45" t="str">
        <f t="shared" ca="1" si="11"/>
        <v/>
      </c>
      <c r="C94" s="31" t="str">
        <f t="shared" ca="1" si="17"/>
        <v/>
      </c>
      <c r="D94" s="32" t="str">
        <f t="shared" ca="1" si="12"/>
        <v/>
      </c>
      <c r="E94" s="4" t="str">
        <f t="shared" ca="1" si="18"/>
        <v/>
      </c>
      <c r="F94" s="31" t="str">
        <f t="shared" ca="1" si="19"/>
        <v/>
      </c>
      <c r="G94" s="32" t="str">
        <f t="shared" ca="1" si="13"/>
        <v/>
      </c>
      <c r="H94" s="79" t="str">
        <f t="shared" ca="1" si="14"/>
        <v/>
      </c>
      <c r="J94" s="122">
        <v>45894.625</v>
      </c>
      <c r="K94" s="3">
        <v>50.963000000000001</v>
      </c>
      <c r="L94" s="122">
        <v>45894.625</v>
      </c>
      <c r="M94" s="3">
        <v>36.311999999999998</v>
      </c>
      <c r="N94" s="168">
        <f t="shared" si="15"/>
        <v>45894.625</v>
      </c>
      <c r="O94" s="168" t="str">
        <f t="shared" si="16"/>
        <v/>
      </c>
    </row>
    <row r="95" spans="1:15">
      <c r="A95" s="173" t="str">
        <f t="shared" ca="1" si="10"/>
        <v/>
      </c>
      <c r="B95" s="45" t="str">
        <f t="shared" ca="1" si="11"/>
        <v/>
      </c>
      <c r="C95" s="31" t="str">
        <f t="shared" ca="1" si="17"/>
        <v/>
      </c>
      <c r="D95" s="32" t="str">
        <f t="shared" ca="1" si="12"/>
        <v/>
      </c>
      <c r="E95" s="4" t="str">
        <f t="shared" ca="1" si="18"/>
        <v/>
      </c>
      <c r="F95" s="31" t="str">
        <f t="shared" ca="1" si="19"/>
        <v/>
      </c>
      <c r="G95" s="32" t="str">
        <f t="shared" ca="1" si="13"/>
        <v/>
      </c>
      <c r="H95" s="79" t="str">
        <f t="shared" ca="1" si="14"/>
        <v/>
      </c>
      <c r="J95" s="122">
        <v>45895.625</v>
      </c>
      <c r="K95" s="3">
        <v>52.515999999999998</v>
      </c>
      <c r="L95" s="122">
        <v>45895.625</v>
      </c>
      <c r="M95" s="3">
        <v>36.866999999999997</v>
      </c>
      <c r="N95" s="168">
        <f t="shared" si="15"/>
        <v>45895.625</v>
      </c>
      <c r="O95" s="168" t="str">
        <f t="shared" si="16"/>
        <v/>
      </c>
    </row>
    <row r="96" spans="1:15">
      <c r="A96" s="173" t="str">
        <f t="shared" ca="1" si="10"/>
        <v/>
      </c>
      <c r="B96" s="45" t="str">
        <f t="shared" ca="1" si="11"/>
        <v/>
      </c>
      <c r="C96" s="31" t="str">
        <f t="shared" ca="1" si="17"/>
        <v/>
      </c>
      <c r="D96" s="32" t="str">
        <f t="shared" ca="1" si="12"/>
        <v/>
      </c>
      <c r="E96" s="4" t="str">
        <f t="shared" ca="1" si="18"/>
        <v/>
      </c>
      <c r="F96" s="31" t="str">
        <f t="shared" ca="1" si="19"/>
        <v/>
      </c>
      <c r="G96" s="32" t="str">
        <f t="shared" ca="1" si="13"/>
        <v/>
      </c>
      <c r="H96" s="79" t="str">
        <f t="shared" ca="1" si="14"/>
        <v/>
      </c>
      <c r="J96" s="122">
        <v>45896.625</v>
      </c>
      <c r="K96" s="3">
        <v>52.853000000000002</v>
      </c>
      <c r="L96" s="122">
        <v>45896.625</v>
      </c>
      <c r="M96" s="3">
        <v>38.023000000000003</v>
      </c>
      <c r="N96" s="168">
        <f t="shared" si="15"/>
        <v>45896.625</v>
      </c>
      <c r="O96" s="168" t="str">
        <f t="shared" si="16"/>
        <v/>
      </c>
    </row>
    <row r="97" spans="1:15">
      <c r="A97" s="173" t="str">
        <f t="shared" ca="1" si="10"/>
        <v/>
      </c>
      <c r="B97" s="45" t="str">
        <f t="shared" ca="1" si="11"/>
        <v/>
      </c>
      <c r="C97" s="31" t="str">
        <f t="shared" ca="1" si="17"/>
        <v/>
      </c>
      <c r="D97" s="32" t="str">
        <f t="shared" ca="1" si="12"/>
        <v/>
      </c>
      <c r="E97" s="4" t="str">
        <f t="shared" ca="1" si="18"/>
        <v/>
      </c>
      <c r="F97" s="31" t="str">
        <f t="shared" ca="1" si="19"/>
        <v/>
      </c>
      <c r="G97" s="32" t="str">
        <f t="shared" ca="1" si="13"/>
        <v/>
      </c>
      <c r="H97" s="79" t="str">
        <f t="shared" ca="1" si="14"/>
        <v/>
      </c>
      <c r="J97" s="122">
        <v>45897.625</v>
      </c>
      <c r="K97" s="3">
        <v>53.463000000000001</v>
      </c>
      <c r="L97" s="122">
        <v>45897.625</v>
      </c>
      <c r="M97" s="3">
        <v>39.009</v>
      </c>
      <c r="N97" s="168">
        <f t="shared" si="15"/>
        <v>45897.625</v>
      </c>
      <c r="O97" s="168" t="str">
        <f t="shared" si="16"/>
        <v/>
      </c>
    </row>
    <row r="98" spans="1:15">
      <c r="A98" s="173" t="str">
        <f t="shared" ca="1" si="10"/>
        <v/>
      </c>
      <c r="B98" s="45" t="str">
        <f t="shared" ca="1" si="11"/>
        <v/>
      </c>
      <c r="C98" s="31" t="str">
        <f t="shared" ca="1" si="17"/>
        <v/>
      </c>
      <c r="D98" s="32" t="str">
        <f t="shared" ca="1" si="12"/>
        <v/>
      </c>
      <c r="E98" s="4" t="str">
        <f t="shared" ca="1" si="18"/>
        <v/>
      </c>
      <c r="F98" s="31" t="str">
        <f t="shared" ca="1" si="19"/>
        <v/>
      </c>
      <c r="G98" s="32" t="str">
        <f t="shared" ca="1" si="13"/>
        <v/>
      </c>
      <c r="H98" s="79" t="str">
        <f t="shared" ca="1" si="14"/>
        <v/>
      </c>
      <c r="J98" s="122">
        <v>45898.625</v>
      </c>
      <c r="K98" s="3">
        <v>53.823</v>
      </c>
      <c r="L98" s="122">
        <v>45898.625</v>
      </c>
      <c r="M98" s="3">
        <v>39.082999999999998</v>
      </c>
      <c r="N98" s="168">
        <f t="shared" si="15"/>
        <v>45898.625</v>
      </c>
      <c r="O98" s="168" t="str">
        <f t="shared" si="16"/>
        <v/>
      </c>
    </row>
    <row r="99" spans="1:15">
      <c r="A99" s="173" t="str">
        <f t="shared" ca="1" si="10"/>
        <v/>
      </c>
      <c r="B99" s="45" t="str">
        <f t="shared" ca="1" si="11"/>
        <v/>
      </c>
      <c r="C99" s="31" t="str">
        <f t="shared" ca="1" si="17"/>
        <v/>
      </c>
      <c r="D99" s="32" t="str">
        <f t="shared" ca="1" si="12"/>
        <v/>
      </c>
      <c r="E99" s="4" t="str">
        <f t="shared" ca="1" si="18"/>
        <v/>
      </c>
      <c r="F99" s="31" t="str">
        <f t="shared" ca="1" si="19"/>
        <v/>
      </c>
      <c r="G99" s="32" t="str">
        <f t="shared" ca="1" si="13"/>
        <v/>
      </c>
      <c r="H99" s="79" t="str">
        <f t="shared" ca="1" si="14"/>
        <v/>
      </c>
      <c r="J99" s="122">
        <v>45901.625</v>
      </c>
      <c r="K99" s="3">
        <v>54.084000000000003</v>
      </c>
      <c r="L99" s="122">
        <v>45901.625</v>
      </c>
      <c r="M99" s="3">
        <v>39.572000000000003</v>
      </c>
      <c r="N99" s="168">
        <f t="shared" si="15"/>
        <v>45901.625</v>
      </c>
      <c r="O99" s="168" t="str">
        <f t="shared" si="16"/>
        <v/>
      </c>
    </row>
    <row r="100" spans="1:15">
      <c r="A100" s="173" t="str">
        <f t="shared" ca="1" si="10"/>
        <v/>
      </c>
      <c r="B100" s="45" t="str">
        <f t="shared" ca="1" si="11"/>
        <v/>
      </c>
      <c r="C100" s="31" t="str">
        <f t="shared" ca="1" si="17"/>
        <v/>
      </c>
      <c r="D100" s="32" t="str">
        <f t="shared" ca="1" si="12"/>
        <v/>
      </c>
      <c r="E100" s="4" t="str">
        <f t="shared" ca="1" si="18"/>
        <v/>
      </c>
      <c r="F100" s="31" t="str">
        <f t="shared" ca="1" si="19"/>
        <v/>
      </c>
      <c r="G100" s="32" t="str">
        <f t="shared" ca="1" si="13"/>
        <v/>
      </c>
      <c r="H100" s="79" t="str">
        <f t="shared" ca="1" si="14"/>
        <v/>
      </c>
      <c r="J100" s="122">
        <v>45902.625</v>
      </c>
      <c r="K100" s="3">
        <v>54.981000000000002</v>
      </c>
      <c r="L100" s="122">
        <v>45902.625</v>
      </c>
      <c r="M100" s="3">
        <v>40.35</v>
      </c>
      <c r="N100" s="168">
        <f t="shared" si="15"/>
        <v>45902.625</v>
      </c>
      <c r="O100" s="168" t="str">
        <f t="shared" si="16"/>
        <v/>
      </c>
    </row>
    <row r="101" spans="1:15">
      <c r="A101" s="173" t="str">
        <f t="shared" ca="1" si="10"/>
        <v/>
      </c>
      <c r="B101" s="45" t="str">
        <f t="shared" ca="1" si="11"/>
        <v/>
      </c>
      <c r="C101" s="31" t="str">
        <f t="shared" ca="1" si="17"/>
        <v/>
      </c>
      <c r="D101" s="32" t="str">
        <f t="shared" ca="1" si="12"/>
        <v/>
      </c>
      <c r="E101" s="4" t="str">
        <f t="shared" ca="1" si="18"/>
        <v/>
      </c>
      <c r="F101" s="31" t="str">
        <f t="shared" ca="1" si="19"/>
        <v/>
      </c>
      <c r="G101" s="32" t="str">
        <f t="shared" ca="1" si="13"/>
        <v/>
      </c>
      <c r="H101" s="79" t="str">
        <f t="shared" ca="1" si="14"/>
        <v/>
      </c>
      <c r="J101" s="122">
        <v>45903.625</v>
      </c>
      <c r="K101" s="3">
        <v>55.804000000000002</v>
      </c>
      <c r="L101" s="122">
        <v>45903.625</v>
      </c>
      <c r="M101" s="3">
        <v>39.996000000000002</v>
      </c>
      <c r="N101" s="168">
        <f t="shared" si="15"/>
        <v>45903.625</v>
      </c>
      <c r="O101" s="168" t="str">
        <f t="shared" si="16"/>
        <v/>
      </c>
    </row>
    <row r="102" spans="1:15">
      <c r="A102" s="173" t="str">
        <f t="shared" ca="1" si="10"/>
        <v/>
      </c>
      <c r="B102" s="45" t="str">
        <f t="shared" ca="1" si="11"/>
        <v/>
      </c>
      <c r="C102" s="31" t="str">
        <f t="shared" ca="1" si="17"/>
        <v/>
      </c>
      <c r="D102" s="32" t="str">
        <f t="shared" ca="1" si="12"/>
        <v/>
      </c>
      <c r="E102" s="4" t="str">
        <f t="shared" ca="1" si="18"/>
        <v/>
      </c>
      <c r="F102" s="31" t="str">
        <f t="shared" ca="1" si="19"/>
        <v/>
      </c>
      <c r="G102" s="32" t="str">
        <f t="shared" ca="1" si="13"/>
        <v/>
      </c>
      <c r="H102" s="79" t="str">
        <f t="shared" ca="1" si="14"/>
        <v/>
      </c>
      <c r="J102" s="122">
        <v>45904.625</v>
      </c>
      <c r="K102" s="3">
        <v>55.631</v>
      </c>
      <c r="L102" s="122">
        <v>45904.625</v>
      </c>
      <c r="M102" s="3">
        <v>38.920999999999999</v>
      </c>
      <c r="N102" s="168">
        <f t="shared" si="15"/>
        <v>45904.625</v>
      </c>
      <c r="O102" s="168" t="str">
        <f t="shared" si="16"/>
        <v/>
      </c>
    </row>
    <row r="103" spans="1:15">
      <c r="A103" s="173" t="str">
        <f t="shared" ca="1" si="10"/>
        <v/>
      </c>
      <c r="B103" s="45" t="str">
        <f t="shared" ca="1" si="11"/>
        <v/>
      </c>
      <c r="C103" s="31" t="str">
        <f t="shared" ca="1" si="17"/>
        <v/>
      </c>
      <c r="D103" s="32" t="str">
        <f t="shared" ca="1" si="12"/>
        <v/>
      </c>
      <c r="E103" s="4" t="str">
        <f t="shared" ca="1" si="18"/>
        <v/>
      </c>
      <c r="F103" s="31" t="str">
        <f t="shared" ca="1" si="19"/>
        <v/>
      </c>
      <c r="G103" s="32" t="str">
        <f t="shared" ca="1" si="13"/>
        <v/>
      </c>
      <c r="H103" s="79" t="str">
        <f t="shared" ca="1" si="14"/>
        <v/>
      </c>
      <c r="J103" s="122">
        <v>45905.625</v>
      </c>
      <c r="K103" s="3">
        <v>55.226999999999997</v>
      </c>
      <c r="L103" s="122">
        <v>45905.625</v>
      </c>
      <c r="M103" s="3">
        <v>38.055999999999997</v>
      </c>
      <c r="N103" s="168">
        <f t="shared" si="15"/>
        <v>45905.625</v>
      </c>
      <c r="O103" s="168" t="str">
        <f t="shared" si="16"/>
        <v/>
      </c>
    </row>
    <row r="104" spans="1:15">
      <c r="A104" s="173" t="str">
        <f t="shared" ca="1" si="10"/>
        <v/>
      </c>
      <c r="B104" s="45" t="str">
        <f t="shared" ca="1" si="11"/>
        <v/>
      </c>
      <c r="C104" s="31" t="str">
        <f t="shared" ca="1" si="17"/>
        <v/>
      </c>
      <c r="D104" s="32" t="str">
        <f t="shared" ca="1" si="12"/>
        <v/>
      </c>
      <c r="E104" s="4" t="str">
        <f t="shared" ca="1" si="18"/>
        <v/>
      </c>
      <c r="F104" s="31" t="str">
        <f t="shared" ca="1" si="19"/>
        <v/>
      </c>
      <c r="G104" s="32" t="str">
        <f t="shared" ca="1" si="13"/>
        <v/>
      </c>
      <c r="H104" s="79" t="str">
        <f t="shared" ca="1" si="14"/>
        <v/>
      </c>
      <c r="J104" s="122">
        <v>45908.625</v>
      </c>
      <c r="K104" s="3">
        <v>54.622999999999998</v>
      </c>
      <c r="L104" s="122">
        <v>45908.625</v>
      </c>
      <c r="M104" s="3">
        <v>38.365000000000002</v>
      </c>
      <c r="N104" s="168">
        <f t="shared" si="15"/>
        <v>45908.625</v>
      </c>
      <c r="O104" s="168" t="str">
        <f t="shared" si="16"/>
        <v/>
      </c>
    </row>
    <row r="105" spans="1:15">
      <c r="A105" s="173" t="str">
        <f t="shared" ref="A105:A168" ca="1" si="20">IF(AND(ISBLANK(P94), A104 = $P$1),NOW(),IF(ISBLANK(P94),"",P94))</f>
        <v/>
      </c>
      <c r="B105" s="45" t="str">
        <f t="shared" ref="B105:B168" ca="1" si="21">IF(COUNTIF(J:J,A105)=1,VLOOKUP(A105,J:K,2), IF(COUNTIF(J:J,A105)=0,$B$10,""))</f>
        <v/>
      </c>
      <c r="C105" s="31" t="str">
        <f t="shared" ca="1" si="17"/>
        <v/>
      </c>
      <c r="D105" s="32" t="str">
        <f t="shared" ref="D105:D168" ca="1" si="22">IF(ISERROR(B105-2),"",$B$6*ROUNDUP(A105-$A$14,0)/360*$B$5)</f>
        <v/>
      </c>
      <c r="E105" s="4" t="str">
        <f t="shared" ca="1" si="18"/>
        <v/>
      </c>
      <c r="F105" s="31" t="str">
        <f t="shared" ca="1" si="19"/>
        <v/>
      </c>
      <c r="G105" s="32" t="str">
        <f t="shared" ref="G105:G168" ca="1" si="23">IF(ISERROR(E105-2),"",$C$6*ROUNDUP(A105-$A$14,0)/360*$C$5)</f>
        <v/>
      </c>
      <c r="H105" s="79" t="str">
        <f t="shared" ref="H105:H168" ca="1" si="24">IF(ISERROR(B105-2),"",C105+D105-F105-G105)</f>
        <v/>
      </c>
      <c r="J105" s="122">
        <v>45909.625</v>
      </c>
      <c r="K105" s="3">
        <v>54.384999999999998</v>
      </c>
      <c r="L105" s="122">
        <v>45909.625</v>
      </c>
      <c r="M105" s="3">
        <v>37.978999999999999</v>
      </c>
      <c r="N105" s="168">
        <f t="shared" si="15"/>
        <v>45909.625</v>
      </c>
      <c r="O105" s="168" t="str">
        <f t="shared" si="16"/>
        <v/>
      </c>
    </row>
    <row r="106" spans="1:15">
      <c r="A106" s="173" t="str">
        <f t="shared" ca="1" si="20"/>
        <v/>
      </c>
      <c r="B106" s="45" t="str">
        <f t="shared" ca="1" si="21"/>
        <v/>
      </c>
      <c r="C106" s="31" t="str">
        <f t="shared" ca="1" si="17"/>
        <v/>
      </c>
      <c r="D106" s="32" t="str">
        <f t="shared" ca="1" si="22"/>
        <v/>
      </c>
      <c r="E106" s="4" t="str">
        <f t="shared" ca="1" si="18"/>
        <v/>
      </c>
      <c r="F106" s="31" t="str">
        <f t="shared" ca="1" si="19"/>
        <v/>
      </c>
      <c r="G106" s="32" t="str">
        <f t="shared" ca="1" si="23"/>
        <v/>
      </c>
      <c r="H106" s="79" t="str">
        <f t="shared" ca="1" si="24"/>
        <v/>
      </c>
      <c r="J106" s="122">
        <v>45910.625</v>
      </c>
      <c r="K106" s="3">
        <v>53.143999999999998</v>
      </c>
      <c r="L106" s="122">
        <v>45910.625</v>
      </c>
      <c r="M106" s="3">
        <v>37.517000000000003</v>
      </c>
      <c r="N106" s="168">
        <f t="shared" si="15"/>
        <v>45910.625</v>
      </c>
      <c r="O106" s="168" t="str">
        <f t="shared" si="16"/>
        <v/>
      </c>
    </row>
    <row r="107" spans="1:15">
      <c r="A107" s="173" t="str">
        <f t="shared" ca="1" si="20"/>
        <v/>
      </c>
      <c r="B107" s="45" t="str">
        <f t="shared" ca="1" si="21"/>
        <v/>
      </c>
      <c r="C107" s="31" t="str">
        <f t="shared" ca="1" si="17"/>
        <v/>
      </c>
      <c r="D107" s="32" t="str">
        <f t="shared" ca="1" si="22"/>
        <v/>
      </c>
      <c r="E107" s="4" t="str">
        <f t="shared" ca="1" si="18"/>
        <v/>
      </c>
      <c r="F107" s="31" t="str">
        <f t="shared" ca="1" si="19"/>
        <v/>
      </c>
      <c r="G107" s="32" t="str">
        <f t="shared" ca="1" si="23"/>
        <v/>
      </c>
      <c r="H107" s="79" t="str">
        <f t="shared" ca="1" si="24"/>
        <v/>
      </c>
      <c r="J107" s="122">
        <v>45911.625</v>
      </c>
      <c r="K107" s="3">
        <v>52.847999999999999</v>
      </c>
      <c r="L107" s="122">
        <v>45911.625</v>
      </c>
      <c r="M107" s="3">
        <v>36.485999999999997</v>
      </c>
      <c r="N107" s="168">
        <f t="shared" si="15"/>
        <v>45911.625</v>
      </c>
      <c r="O107" s="168" t="str">
        <f t="shared" si="16"/>
        <v/>
      </c>
    </row>
    <row r="108" spans="1:15">
      <c r="A108" s="173" t="str">
        <f t="shared" ca="1" si="20"/>
        <v/>
      </c>
      <c r="B108" s="45" t="str">
        <f t="shared" ca="1" si="21"/>
        <v/>
      </c>
      <c r="C108" s="31" t="str">
        <f t="shared" ca="1" si="17"/>
        <v/>
      </c>
      <c r="D108" s="32" t="str">
        <f t="shared" ca="1" si="22"/>
        <v/>
      </c>
      <c r="E108" s="4" t="str">
        <f t="shared" ca="1" si="18"/>
        <v/>
      </c>
      <c r="F108" s="31" t="str">
        <f t="shared" ca="1" si="19"/>
        <v/>
      </c>
      <c r="G108" s="32" t="str">
        <f t="shared" ca="1" si="23"/>
        <v/>
      </c>
      <c r="H108" s="79" t="str">
        <f t="shared" ca="1" si="24"/>
        <v/>
      </c>
      <c r="J108" s="122">
        <v>45912.625</v>
      </c>
      <c r="K108" s="3">
        <v>51.688000000000002</v>
      </c>
      <c r="L108" s="122">
        <v>45912.625</v>
      </c>
      <c r="M108" s="3">
        <v>36.246000000000002</v>
      </c>
      <c r="N108" s="168">
        <f t="shared" si="15"/>
        <v>45912.625</v>
      </c>
      <c r="O108" s="168" t="str">
        <f t="shared" si="16"/>
        <v/>
      </c>
    </row>
    <row r="109" spans="1:15">
      <c r="A109" s="173" t="str">
        <f t="shared" ca="1" si="20"/>
        <v/>
      </c>
      <c r="B109" s="45" t="str">
        <f t="shared" ca="1" si="21"/>
        <v/>
      </c>
      <c r="C109" s="31" t="str">
        <f t="shared" ca="1" si="17"/>
        <v/>
      </c>
      <c r="D109" s="32" t="str">
        <f t="shared" ca="1" si="22"/>
        <v/>
      </c>
      <c r="E109" s="4" t="str">
        <f t="shared" ca="1" si="18"/>
        <v/>
      </c>
      <c r="F109" s="31" t="str">
        <f t="shared" ca="1" si="19"/>
        <v/>
      </c>
      <c r="G109" s="32" t="str">
        <f t="shared" ca="1" si="23"/>
        <v/>
      </c>
      <c r="H109" s="79" t="str">
        <f t="shared" ca="1" si="24"/>
        <v/>
      </c>
      <c r="J109" s="122">
        <v>45915.625</v>
      </c>
      <c r="K109" s="3">
        <v>51.258000000000003</v>
      </c>
      <c r="L109" s="122">
        <v>45915.625</v>
      </c>
      <c r="M109" s="3">
        <v>36.031999999999996</v>
      </c>
      <c r="N109" s="168">
        <f t="shared" si="15"/>
        <v>45915.625</v>
      </c>
      <c r="O109" s="168" t="str">
        <f t="shared" si="16"/>
        <v/>
      </c>
    </row>
    <row r="110" spans="1:15">
      <c r="A110" s="173" t="str">
        <f t="shared" ca="1" si="20"/>
        <v/>
      </c>
      <c r="B110" s="45" t="str">
        <f t="shared" ca="1" si="21"/>
        <v/>
      </c>
      <c r="C110" s="31" t="str">
        <f t="shared" ca="1" si="17"/>
        <v/>
      </c>
      <c r="D110" s="32" t="str">
        <f t="shared" ca="1" si="22"/>
        <v/>
      </c>
      <c r="E110" s="4" t="str">
        <f t="shared" ca="1" si="18"/>
        <v/>
      </c>
      <c r="F110" s="31" t="str">
        <f t="shared" ca="1" si="19"/>
        <v/>
      </c>
      <c r="G110" s="32" t="str">
        <f t="shared" ca="1" si="23"/>
        <v/>
      </c>
      <c r="H110" s="79" t="str">
        <f t="shared" ca="1" si="24"/>
        <v/>
      </c>
      <c r="J110" s="122">
        <v>45916.625</v>
      </c>
      <c r="K110" s="3">
        <v>51.31</v>
      </c>
      <c r="L110" s="122">
        <v>45916.625</v>
      </c>
      <c r="M110" s="3">
        <v>35.906999999999996</v>
      </c>
      <c r="N110" s="168">
        <f t="shared" si="15"/>
        <v>45916.625</v>
      </c>
      <c r="O110" s="168" t="str">
        <f t="shared" si="16"/>
        <v/>
      </c>
    </row>
    <row r="111" spans="1:15">
      <c r="A111" s="173" t="str">
        <f t="shared" ca="1" si="20"/>
        <v/>
      </c>
      <c r="B111" s="45" t="str">
        <f t="shared" ca="1" si="21"/>
        <v/>
      </c>
      <c r="C111" s="31" t="str">
        <f t="shared" ca="1" si="17"/>
        <v/>
      </c>
      <c r="D111" s="32" t="str">
        <f t="shared" ca="1" si="22"/>
        <v/>
      </c>
      <c r="E111" s="4" t="str">
        <f t="shared" ca="1" si="18"/>
        <v/>
      </c>
      <c r="F111" s="31" t="str">
        <f t="shared" ca="1" si="19"/>
        <v/>
      </c>
      <c r="G111" s="32" t="str">
        <f t="shared" ca="1" si="23"/>
        <v/>
      </c>
      <c r="H111" s="79" t="str">
        <f t="shared" ca="1" si="24"/>
        <v/>
      </c>
      <c r="J111" s="122">
        <v>45917.625</v>
      </c>
      <c r="K111" s="3">
        <v>51.664000000000001</v>
      </c>
      <c r="L111" s="122">
        <v>45917.625</v>
      </c>
      <c r="M111" s="3">
        <v>36.252000000000002</v>
      </c>
      <c r="N111" s="168">
        <f t="shared" si="15"/>
        <v>45917.625</v>
      </c>
      <c r="O111" s="168" t="str">
        <f t="shared" si="16"/>
        <v/>
      </c>
    </row>
    <row r="112" spans="1:15">
      <c r="A112" s="173" t="str">
        <f t="shared" ca="1" si="20"/>
        <v/>
      </c>
      <c r="B112" s="45" t="str">
        <f t="shared" ca="1" si="21"/>
        <v/>
      </c>
      <c r="C112" s="31" t="str">
        <f t="shared" ca="1" si="17"/>
        <v/>
      </c>
      <c r="D112" s="32" t="str">
        <f t="shared" ca="1" si="22"/>
        <v/>
      </c>
      <c r="E112" s="4" t="str">
        <f t="shared" ca="1" si="18"/>
        <v/>
      </c>
      <c r="F112" s="31" t="str">
        <f t="shared" ca="1" si="19"/>
        <v/>
      </c>
      <c r="G112" s="32" t="str">
        <f t="shared" ca="1" si="23"/>
        <v/>
      </c>
      <c r="H112" s="79" t="str">
        <f t="shared" ca="1" si="24"/>
        <v/>
      </c>
      <c r="J112" s="122">
        <v>45918.625</v>
      </c>
      <c r="K112" s="3">
        <v>51.064999999999998</v>
      </c>
      <c r="L112" s="122">
        <v>45918.625</v>
      </c>
      <c r="M112" s="3">
        <v>35.774000000000001</v>
      </c>
      <c r="N112" s="168">
        <f t="shared" si="15"/>
        <v>45918.625</v>
      </c>
      <c r="O112" s="168" t="str">
        <f t="shared" si="16"/>
        <v/>
      </c>
    </row>
    <row r="113" spans="1:15">
      <c r="A113" s="173" t="str">
        <f t="shared" ca="1" si="20"/>
        <v/>
      </c>
      <c r="B113" s="45" t="str">
        <f t="shared" ca="1" si="21"/>
        <v/>
      </c>
      <c r="C113" s="31" t="str">
        <f t="shared" ca="1" si="17"/>
        <v/>
      </c>
      <c r="D113" s="32" t="str">
        <f t="shared" ca="1" si="22"/>
        <v/>
      </c>
      <c r="E113" s="4" t="str">
        <f t="shared" ca="1" si="18"/>
        <v/>
      </c>
      <c r="F113" s="31" t="str">
        <f t="shared" ca="1" si="19"/>
        <v/>
      </c>
      <c r="G113" s="32" t="str">
        <f t="shared" ca="1" si="23"/>
        <v/>
      </c>
      <c r="H113" s="79" t="str">
        <f t="shared" ca="1" si="24"/>
        <v/>
      </c>
      <c r="J113" s="122">
        <v>45919.625</v>
      </c>
      <c r="K113" s="3">
        <v>51.167000000000002</v>
      </c>
      <c r="L113" s="122">
        <v>45919.625</v>
      </c>
      <c r="M113" s="3">
        <v>35.689</v>
      </c>
      <c r="N113" s="168">
        <f t="shared" si="15"/>
        <v>45919.625</v>
      </c>
      <c r="O113" s="168" t="str">
        <f t="shared" si="16"/>
        <v/>
      </c>
    </row>
    <row r="114" spans="1:15">
      <c r="A114" s="173" t="str">
        <f t="shared" ca="1" si="20"/>
        <v/>
      </c>
      <c r="B114" s="45" t="str">
        <f t="shared" ca="1" si="21"/>
        <v/>
      </c>
      <c r="C114" s="31" t="str">
        <f t="shared" ca="1" si="17"/>
        <v/>
      </c>
      <c r="D114" s="32" t="str">
        <f t="shared" ca="1" si="22"/>
        <v/>
      </c>
      <c r="E114" s="4" t="str">
        <f t="shared" ca="1" si="18"/>
        <v/>
      </c>
      <c r="F114" s="31" t="str">
        <f t="shared" ca="1" si="19"/>
        <v/>
      </c>
      <c r="G114" s="32" t="str">
        <f t="shared" ca="1" si="23"/>
        <v/>
      </c>
      <c r="H114" s="79" t="str">
        <f t="shared" ca="1" si="24"/>
        <v/>
      </c>
      <c r="J114" s="122">
        <v>45922.625</v>
      </c>
      <c r="K114" s="3">
        <v>56.96</v>
      </c>
      <c r="L114" s="122">
        <v>45922.625</v>
      </c>
      <c r="M114" s="3">
        <v>39.006999999999998</v>
      </c>
      <c r="N114" s="168">
        <f t="shared" si="15"/>
        <v>45922.625</v>
      </c>
      <c r="O114" s="168" t="str">
        <f t="shared" si="16"/>
        <v/>
      </c>
    </row>
    <row r="115" spans="1:15">
      <c r="A115" s="173" t="str">
        <f t="shared" ca="1" si="20"/>
        <v/>
      </c>
      <c r="B115" s="45" t="str">
        <f t="shared" ca="1" si="21"/>
        <v/>
      </c>
      <c r="C115" s="31" t="str">
        <f t="shared" ca="1" si="17"/>
        <v/>
      </c>
      <c r="D115" s="32" t="str">
        <f t="shared" ca="1" si="22"/>
        <v/>
      </c>
      <c r="E115" s="4" t="str">
        <f t="shared" ca="1" si="18"/>
        <v/>
      </c>
      <c r="F115" s="31" t="str">
        <f t="shared" ca="1" si="19"/>
        <v/>
      </c>
      <c r="G115" s="32" t="str">
        <f t="shared" ca="1" si="23"/>
        <v/>
      </c>
      <c r="H115" s="79" t="str">
        <f t="shared" ca="1" si="24"/>
        <v/>
      </c>
      <c r="J115" s="122">
        <v>45923.625</v>
      </c>
      <c r="K115" s="3">
        <v>57.104999999999997</v>
      </c>
      <c r="L115" s="122">
        <v>45923.625</v>
      </c>
      <c r="M115" s="3">
        <v>39.052999999999997</v>
      </c>
      <c r="N115" s="168">
        <f t="shared" si="15"/>
        <v>45923.625</v>
      </c>
      <c r="O115" s="168" t="str">
        <f t="shared" si="16"/>
        <v/>
      </c>
    </row>
    <row r="116" spans="1:15">
      <c r="A116" s="173" t="str">
        <f t="shared" ca="1" si="20"/>
        <v/>
      </c>
      <c r="B116" s="45" t="str">
        <f t="shared" ca="1" si="21"/>
        <v/>
      </c>
      <c r="C116" s="31" t="str">
        <f t="shared" ca="1" si="17"/>
        <v/>
      </c>
      <c r="D116" s="32" t="str">
        <f t="shared" ca="1" si="22"/>
        <v/>
      </c>
      <c r="E116" s="4" t="str">
        <f t="shared" ca="1" si="18"/>
        <v/>
      </c>
      <c r="F116" s="31" t="str">
        <f t="shared" ca="1" si="19"/>
        <v/>
      </c>
      <c r="G116" s="32" t="str">
        <f t="shared" ca="1" si="23"/>
        <v/>
      </c>
      <c r="H116" s="79" t="str">
        <f t="shared" ca="1" si="24"/>
        <v/>
      </c>
      <c r="J116" s="122">
        <v>45924.625</v>
      </c>
      <c r="K116" s="3">
        <v>57.107999999999997</v>
      </c>
      <c r="L116" s="122">
        <v>45924.625</v>
      </c>
      <c r="M116" s="3">
        <v>39.125999999999998</v>
      </c>
      <c r="N116" s="168">
        <f t="shared" si="15"/>
        <v>45924.625</v>
      </c>
      <c r="O116" s="168" t="str">
        <f t="shared" si="16"/>
        <v/>
      </c>
    </row>
    <row r="117" spans="1:15">
      <c r="A117" s="173" t="str">
        <f t="shared" ca="1" si="20"/>
        <v/>
      </c>
      <c r="B117" s="45" t="str">
        <f t="shared" ca="1" si="21"/>
        <v/>
      </c>
      <c r="C117" s="31" t="str">
        <f t="shared" ca="1" si="17"/>
        <v/>
      </c>
      <c r="D117" s="32" t="str">
        <f t="shared" ca="1" si="22"/>
        <v/>
      </c>
      <c r="E117" s="4" t="str">
        <f t="shared" ca="1" si="18"/>
        <v/>
      </c>
      <c r="F117" s="31" t="str">
        <f t="shared" ca="1" si="19"/>
        <v/>
      </c>
      <c r="G117" s="32" t="str">
        <f t="shared" ca="1" si="23"/>
        <v/>
      </c>
      <c r="H117" s="79" t="str">
        <f t="shared" ca="1" si="24"/>
        <v/>
      </c>
      <c r="J117" s="122">
        <v>45925.625</v>
      </c>
      <c r="K117" s="3">
        <v>57.837000000000003</v>
      </c>
      <c r="L117" s="122">
        <v>45925.625</v>
      </c>
      <c r="M117" s="3">
        <v>39.826000000000001</v>
      </c>
      <c r="N117" s="168">
        <f t="shared" si="15"/>
        <v>45925.625</v>
      </c>
      <c r="O117" s="168" t="str">
        <f t="shared" si="16"/>
        <v/>
      </c>
    </row>
    <row r="118" spans="1:15">
      <c r="A118" s="173" t="str">
        <f t="shared" ca="1" si="20"/>
        <v/>
      </c>
      <c r="B118" s="45" t="str">
        <f t="shared" ca="1" si="21"/>
        <v/>
      </c>
      <c r="C118" s="31" t="str">
        <f t="shared" ca="1" si="17"/>
        <v/>
      </c>
      <c r="D118" s="32" t="str">
        <f t="shared" ca="1" si="22"/>
        <v/>
      </c>
      <c r="E118" s="4" t="str">
        <f t="shared" ca="1" si="18"/>
        <v/>
      </c>
      <c r="F118" s="31" t="str">
        <f t="shared" ca="1" si="19"/>
        <v/>
      </c>
      <c r="G118" s="32" t="str">
        <f t="shared" ca="1" si="23"/>
        <v/>
      </c>
      <c r="H118" s="79" t="str">
        <f t="shared" ca="1" si="24"/>
        <v/>
      </c>
      <c r="J118" s="122">
        <v>45926.625</v>
      </c>
      <c r="K118" s="3">
        <v>58.136000000000003</v>
      </c>
      <c r="L118" s="122">
        <v>45926.625</v>
      </c>
      <c r="M118" s="3">
        <v>40.026000000000003</v>
      </c>
      <c r="N118" s="168">
        <f t="shared" si="15"/>
        <v>45926.625</v>
      </c>
      <c r="O118" s="168">
        <f t="shared" si="16"/>
        <v>45926.625</v>
      </c>
    </row>
    <row r="119" spans="1:15">
      <c r="A119" s="173" t="str">
        <f t="shared" ca="1" si="20"/>
        <v/>
      </c>
      <c r="B119" s="45" t="str">
        <f t="shared" ca="1" si="21"/>
        <v/>
      </c>
      <c r="C119" s="31" t="str">
        <f t="shared" ca="1" si="17"/>
        <v/>
      </c>
      <c r="D119" s="32" t="str">
        <f t="shared" ca="1" si="22"/>
        <v/>
      </c>
      <c r="E119" s="4" t="str">
        <f t="shared" ca="1" si="18"/>
        <v/>
      </c>
      <c r="F119" s="31" t="str">
        <f t="shared" ca="1" si="19"/>
        <v/>
      </c>
      <c r="G119" s="32" t="str">
        <f t="shared" ca="1" si="23"/>
        <v/>
      </c>
      <c r="H119" s="79" t="str">
        <f t="shared" ca="1" si="24"/>
        <v/>
      </c>
      <c r="J119" s="122">
        <v>45929.625</v>
      </c>
      <c r="K119" s="3">
        <v>57.792000000000002</v>
      </c>
      <c r="L119" s="122">
        <v>45929.625</v>
      </c>
      <c r="M119" s="3">
        <v>39.997</v>
      </c>
      <c r="N119" s="168">
        <f t="shared" si="15"/>
        <v>45929.625</v>
      </c>
      <c r="O119" s="168">
        <f t="shared" si="16"/>
        <v>45929.625</v>
      </c>
    </row>
    <row r="120" spans="1:15">
      <c r="A120" s="173" t="str">
        <f t="shared" ca="1" si="20"/>
        <v/>
      </c>
      <c r="B120" s="45" t="str">
        <f t="shared" ca="1" si="21"/>
        <v/>
      </c>
      <c r="C120" s="31" t="str">
        <f t="shared" ca="1" si="17"/>
        <v/>
      </c>
      <c r="D120" s="32" t="str">
        <f t="shared" ca="1" si="22"/>
        <v/>
      </c>
      <c r="E120" s="4" t="str">
        <f t="shared" ca="1" si="18"/>
        <v/>
      </c>
      <c r="F120" s="31" t="str">
        <f t="shared" ca="1" si="19"/>
        <v/>
      </c>
      <c r="G120" s="32" t="str">
        <f t="shared" ca="1" si="23"/>
        <v/>
      </c>
      <c r="H120" s="79" t="str">
        <f t="shared" ca="1" si="24"/>
        <v/>
      </c>
      <c r="J120" s="122">
        <v>45930.625</v>
      </c>
      <c r="K120" s="3">
        <v>57.51</v>
      </c>
      <c r="L120" s="122">
        <v>45930.625</v>
      </c>
      <c r="M120" s="3">
        <v>40.194000000000003</v>
      </c>
      <c r="N120" s="168">
        <f t="shared" si="15"/>
        <v>45930.625</v>
      </c>
      <c r="O120" s="168">
        <f t="shared" si="16"/>
        <v>45930.625</v>
      </c>
    </row>
    <row r="121" spans="1:15">
      <c r="A121" s="173" t="str">
        <f t="shared" ca="1" si="20"/>
        <v/>
      </c>
      <c r="B121" s="45" t="str">
        <f t="shared" ca="1" si="21"/>
        <v/>
      </c>
      <c r="C121" s="31" t="str">
        <f t="shared" ca="1" si="17"/>
        <v/>
      </c>
      <c r="D121" s="32" t="str">
        <f t="shared" ca="1" si="22"/>
        <v/>
      </c>
      <c r="E121" s="4" t="str">
        <f t="shared" ca="1" si="18"/>
        <v/>
      </c>
      <c r="F121" s="31" t="str">
        <f t="shared" ca="1" si="19"/>
        <v/>
      </c>
      <c r="G121" s="32" t="str">
        <f t="shared" ca="1" si="23"/>
        <v/>
      </c>
      <c r="H121" s="79" t="str">
        <f t="shared" ca="1" si="24"/>
        <v/>
      </c>
      <c r="J121" s="122">
        <v>45931.625</v>
      </c>
      <c r="K121" s="3">
        <v>57.616</v>
      </c>
      <c r="L121" s="122">
        <v>45931.625</v>
      </c>
      <c r="M121" s="3">
        <v>40.406999999999996</v>
      </c>
      <c r="N121" s="168">
        <f t="shared" si="15"/>
        <v>45931.625</v>
      </c>
      <c r="O121" s="168">
        <f t="shared" si="16"/>
        <v>45931.625</v>
      </c>
    </row>
    <row r="122" spans="1:15">
      <c r="A122" s="173" t="str">
        <f t="shared" ca="1" si="20"/>
        <v/>
      </c>
      <c r="B122" s="45" t="str">
        <f t="shared" ca="1" si="21"/>
        <v/>
      </c>
      <c r="C122" s="31" t="str">
        <f t="shared" ca="1" si="17"/>
        <v/>
      </c>
      <c r="D122" s="32" t="str">
        <f t="shared" ca="1" si="22"/>
        <v/>
      </c>
      <c r="E122" s="4" t="str">
        <f t="shared" ca="1" si="18"/>
        <v/>
      </c>
      <c r="F122" s="31" t="str">
        <f t="shared" ca="1" si="19"/>
        <v/>
      </c>
      <c r="G122" s="32" t="str">
        <f t="shared" ca="1" si="23"/>
        <v/>
      </c>
      <c r="H122" s="79" t="str">
        <f t="shared" ca="1" si="24"/>
        <v/>
      </c>
      <c r="J122" s="122">
        <v>45932.625</v>
      </c>
      <c r="K122" s="3">
        <v>57.011000000000003</v>
      </c>
      <c r="L122" s="122">
        <v>45932.625</v>
      </c>
      <c r="M122" s="3">
        <v>39.887</v>
      </c>
      <c r="N122" s="168">
        <f t="shared" si="15"/>
        <v>45932.625</v>
      </c>
      <c r="O122" s="168">
        <f t="shared" si="16"/>
        <v>45932.625</v>
      </c>
    </row>
    <row r="123" spans="1:15">
      <c r="A123" s="173" t="str">
        <f t="shared" ca="1" si="20"/>
        <v/>
      </c>
      <c r="B123" s="45" t="str">
        <f t="shared" ca="1" si="21"/>
        <v/>
      </c>
      <c r="C123" s="31" t="str">
        <f t="shared" ca="1" si="17"/>
        <v/>
      </c>
      <c r="D123" s="32" t="str">
        <f t="shared" ca="1" si="22"/>
        <v/>
      </c>
      <c r="E123" s="4" t="str">
        <f t="shared" ca="1" si="18"/>
        <v/>
      </c>
      <c r="F123" s="31" t="str">
        <f t="shared" ca="1" si="19"/>
        <v/>
      </c>
      <c r="G123" s="32" t="str">
        <f t="shared" ca="1" si="23"/>
        <v/>
      </c>
      <c r="H123" s="79" t="str">
        <f t="shared" ca="1" si="24"/>
        <v/>
      </c>
      <c r="J123" s="122">
        <v>45933.625</v>
      </c>
      <c r="K123" s="3">
        <v>56.552</v>
      </c>
      <c r="L123" s="122">
        <v>45933.625</v>
      </c>
      <c r="M123" s="3">
        <v>39.756999999999998</v>
      </c>
      <c r="N123" s="168">
        <f t="shared" si="15"/>
        <v>45933.625</v>
      </c>
      <c r="O123" s="168">
        <f t="shared" si="16"/>
        <v>45933.625</v>
      </c>
    </row>
    <row r="124" spans="1:15">
      <c r="A124" s="173" t="str">
        <f t="shared" ca="1" si="20"/>
        <v/>
      </c>
      <c r="B124" s="45" t="str">
        <f t="shared" ca="1" si="21"/>
        <v/>
      </c>
      <c r="C124" s="31" t="str">
        <f t="shared" ca="1" si="17"/>
        <v/>
      </c>
      <c r="D124" s="32" t="str">
        <f t="shared" ca="1" si="22"/>
        <v/>
      </c>
      <c r="E124" s="4" t="str">
        <f t="shared" ca="1" si="18"/>
        <v/>
      </c>
      <c r="F124" s="31" t="str">
        <f t="shared" ca="1" si="19"/>
        <v/>
      </c>
      <c r="G124" s="32" t="str">
        <f t="shared" ca="1" si="23"/>
        <v/>
      </c>
      <c r="H124" s="79" t="str">
        <f t="shared" ca="1" si="24"/>
        <v/>
      </c>
      <c r="J124" s="122">
        <v>45936.625</v>
      </c>
      <c r="K124" s="3">
        <v>57.633000000000003</v>
      </c>
      <c r="L124" s="122">
        <v>45936.625</v>
      </c>
      <c r="M124" s="3">
        <v>40.533999999999999</v>
      </c>
      <c r="N124" s="168">
        <f t="shared" si="15"/>
        <v>45936.625</v>
      </c>
      <c r="O124" s="168">
        <f t="shared" si="16"/>
        <v>45936.625</v>
      </c>
    </row>
    <row r="125" spans="1:15">
      <c r="A125" s="173" t="str">
        <f t="shared" ca="1" si="20"/>
        <v/>
      </c>
      <c r="B125" s="45" t="str">
        <f t="shared" ca="1" si="21"/>
        <v/>
      </c>
      <c r="C125" s="31" t="str">
        <f t="shared" ca="1" si="17"/>
        <v/>
      </c>
      <c r="D125" s="32" t="str">
        <f t="shared" ca="1" si="22"/>
        <v/>
      </c>
      <c r="E125" s="4" t="str">
        <f t="shared" ca="1" si="18"/>
        <v/>
      </c>
      <c r="F125" s="31" t="str">
        <f t="shared" ca="1" si="19"/>
        <v/>
      </c>
      <c r="G125" s="32" t="str">
        <f t="shared" ca="1" si="23"/>
        <v/>
      </c>
      <c r="H125" s="79" t="str">
        <f t="shared" ca="1" si="24"/>
        <v/>
      </c>
      <c r="J125" s="122">
        <v>45937.625</v>
      </c>
      <c r="K125" s="3">
        <v>57.856000000000002</v>
      </c>
      <c r="L125" s="122">
        <v>45937.625</v>
      </c>
      <c r="M125" s="3">
        <v>40.628</v>
      </c>
      <c r="N125" s="168">
        <f t="shared" si="15"/>
        <v>45937.625</v>
      </c>
      <c r="O125" s="168">
        <f t="shared" si="16"/>
        <v>45937.625</v>
      </c>
    </row>
    <row r="126" spans="1:15">
      <c r="A126" s="173" t="str">
        <f t="shared" ca="1" si="20"/>
        <v/>
      </c>
      <c r="B126" s="45" t="str">
        <f t="shared" ca="1" si="21"/>
        <v/>
      </c>
      <c r="C126" s="31" t="str">
        <f t="shared" ca="1" si="17"/>
        <v/>
      </c>
      <c r="D126" s="32" t="str">
        <f t="shared" ca="1" si="22"/>
        <v/>
      </c>
      <c r="E126" s="4" t="str">
        <f t="shared" ca="1" si="18"/>
        <v/>
      </c>
      <c r="F126" s="31" t="str">
        <f t="shared" ca="1" si="19"/>
        <v/>
      </c>
      <c r="G126" s="32" t="str">
        <f t="shared" ca="1" si="23"/>
        <v/>
      </c>
      <c r="H126" s="79" t="str">
        <f t="shared" ca="1" si="24"/>
        <v/>
      </c>
      <c r="J126" s="122">
        <v>45938.625</v>
      </c>
      <c r="K126" s="3">
        <v>57.947000000000003</v>
      </c>
      <c r="L126" s="122">
        <v>45938.625</v>
      </c>
      <c r="M126" s="3">
        <v>40.613999999999997</v>
      </c>
      <c r="N126" s="168">
        <f t="shared" si="15"/>
        <v>45938.625</v>
      </c>
      <c r="O126" s="168">
        <f t="shared" si="16"/>
        <v>45938.625</v>
      </c>
    </row>
    <row r="127" spans="1:15">
      <c r="A127" s="173" t="str">
        <f t="shared" ca="1" si="20"/>
        <v/>
      </c>
      <c r="B127" s="45" t="str">
        <f t="shared" ca="1" si="21"/>
        <v/>
      </c>
      <c r="C127" s="31" t="str">
        <f t="shared" ca="1" si="17"/>
        <v/>
      </c>
      <c r="D127" s="32" t="str">
        <f t="shared" ca="1" si="22"/>
        <v/>
      </c>
      <c r="E127" s="4" t="str">
        <f t="shared" ca="1" si="18"/>
        <v/>
      </c>
      <c r="F127" s="31" t="str">
        <f t="shared" ca="1" si="19"/>
        <v/>
      </c>
      <c r="G127" s="32" t="str">
        <f t="shared" ca="1" si="23"/>
        <v/>
      </c>
      <c r="H127" s="79" t="str">
        <f t="shared" ca="1" si="24"/>
        <v/>
      </c>
      <c r="J127" s="122">
        <v>45939.625</v>
      </c>
      <c r="K127" s="3">
        <v>58.323999999999998</v>
      </c>
      <c r="L127" s="122">
        <v>45939.625</v>
      </c>
      <c r="M127" s="3">
        <v>40.503999999999998</v>
      </c>
      <c r="N127" s="168">
        <f t="shared" si="15"/>
        <v>45939.625</v>
      </c>
      <c r="O127" s="168">
        <f t="shared" si="16"/>
        <v>45939.625</v>
      </c>
    </row>
    <row r="128" spans="1:15">
      <c r="A128" s="173" t="str">
        <f t="shared" ca="1" si="20"/>
        <v/>
      </c>
      <c r="B128" s="45" t="str">
        <f t="shared" ca="1" si="21"/>
        <v/>
      </c>
      <c r="C128" s="31" t="str">
        <f t="shared" ca="1" si="17"/>
        <v/>
      </c>
      <c r="D128" s="32" t="str">
        <f t="shared" ca="1" si="22"/>
        <v/>
      </c>
      <c r="E128" s="4" t="str">
        <f t="shared" ca="1" si="18"/>
        <v/>
      </c>
      <c r="F128" s="31" t="str">
        <f t="shared" ca="1" si="19"/>
        <v/>
      </c>
      <c r="G128" s="32" t="str">
        <f t="shared" ca="1" si="23"/>
        <v/>
      </c>
      <c r="H128" s="79" t="str">
        <f t="shared" ca="1" si="24"/>
        <v/>
      </c>
      <c r="J128" s="122">
        <v>45940.625</v>
      </c>
      <c r="K128" s="3">
        <v>58.451999999999998</v>
      </c>
      <c r="L128" s="122">
        <v>45940.625</v>
      </c>
      <c r="M128" s="3">
        <v>41.215000000000003</v>
      </c>
      <c r="N128" s="168">
        <f t="shared" si="15"/>
        <v>45940.625</v>
      </c>
      <c r="O128" s="168">
        <f t="shared" si="16"/>
        <v>45940.625</v>
      </c>
    </row>
    <row r="129" spans="1:15">
      <c r="A129" s="173" t="str">
        <f t="shared" ca="1" si="20"/>
        <v/>
      </c>
      <c r="B129" s="45" t="str">
        <f t="shared" ca="1" si="21"/>
        <v/>
      </c>
      <c r="C129" s="31" t="str">
        <f t="shared" ca="1" si="17"/>
        <v/>
      </c>
      <c r="D129" s="32" t="str">
        <f t="shared" ca="1" si="22"/>
        <v/>
      </c>
      <c r="E129" s="4" t="str">
        <f t="shared" ca="1" si="18"/>
        <v/>
      </c>
      <c r="F129" s="31" t="str">
        <f t="shared" ca="1" si="19"/>
        <v/>
      </c>
      <c r="G129" s="32" t="str">
        <f t="shared" ca="1" si="23"/>
        <v/>
      </c>
      <c r="H129" s="79" t="str">
        <f t="shared" ca="1" si="24"/>
        <v/>
      </c>
      <c r="J129" s="122">
        <v>45943.625</v>
      </c>
      <c r="K129" s="3">
        <v>59.344000000000001</v>
      </c>
      <c r="L129" s="122">
        <v>45943.625</v>
      </c>
      <c r="M129" s="3">
        <v>42.545000000000002</v>
      </c>
      <c r="N129" s="168">
        <f t="shared" si="15"/>
        <v>45943.625</v>
      </c>
      <c r="O129" s="168">
        <f t="shared" si="16"/>
        <v>45943.625</v>
      </c>
    </row>
    <row r="130" spans="1:15">
      <c r="A130" s="173" t="str">
        <f t="shared" ca="1" si="20"/>
        <v/>
      </c>
      <c r="B130" s="45" t="str">
        <f t="shared" ca="1" si="21"/>
        <v/>
      </c>
      <c r="C130" s="31" t="str">
        <f t="shared" ca="1" si="17"/>
        <v/>
      </c>
      <c r="D130" s="32" t="str">
        <f t="shared" ca="1" si="22"/>
        <v/>
      </c>
      <c r="E130" s="4" t="str">
        <f t="shared" ca="1" si="18"/>
        <v/>
      </c>
      <c r="F130" s="31" t="str">
        <f t="shared" ca="1" si="19"/>
        <v/>
      </c>
      <c r="G130" s="32" t="str">
        <f t="shared" ca="1" si="23"/>
        <v/>
      </c>
      <c r="H130" s="79" t="str">
        <f t="shared" ca="1" si="24"/>
        <v/>
      </c>
      <c r="J130" s="122">
        <v>45944.625</v>
      </c>
      <c r="K130" s="3">
        <v>60.168999999999997</v>
      </c>
      <c r="L130" s="122">
        <v>45944.625</v>
      </c>
      <c r="M130" s="3">
        <v>42.634</v>
      </c>
      <c r="N130" s="168">
        <f t="shared" si="15"/>
        <v>45944.625</v>
      </c>
      <c r="O130" s="168">
        <f t="shared" si="16"/>
        <v>45944.625</v>
      </c>
    </row>
    <row r="131" spans="1:15">
      <c r="A131" s="173" t="str">
        <f t="shared" ca="1" si="20"/>
        <v/>
      </c>
      <c r="B131" s="45" t="str">
        <f t="shared" ca="1" si="21"/>
        <v/>
      </c>
      <c r="C131" s="31" t="str">
        <f t="shared" ca="1" si="17"/>
        <v/>
      </c>
      <c r="D131" s="32" t="str">
        <f t="shared" ca="1" si="22"/>
        <v/>
      </c>
      <c r="E131" s="4" t="str">
        <f t="shared" ca="1" si="18"/>
        <v/>
      </c>
      <c r="F131" s="31" t="str">
        <f t="shared" ca="1" si="19"/>
        <v/>
      </c>
      <c r="G131" s="32" t="str">
        <f t="shared" ca="1" si="23"/>
        <v/>
      </c>
      <c r="H131" s="79" t="str">
        <f t="shared" ca="1" si="24"/>
        <v/>
      </c>
      <c r="J131" s="122">
        <v>45945.625</v>
      </c>
      <c r="K131" s="3">
        <v>58.076000000000001</v>
      </c>
      <c r="L131" s="122">
        <v>45945.625</v>
      </c>
      <c r="M131" s="3">
        <v>40.781999999999996</v>
      </c>
      <c r="N131" s="168">
        <f t="shared" si="15"/>
        <v>45945.625</v>
      </c>
      <c r="O131" s="168">
        <f t="shared" si="16"/>
        <v>45945.625</v>
      </c>
    </row>
    <row r="132" spans="1:15">
      <c r="A132" s="173" t="str">
        <f t="shared" ca="1" si="20"/>
        <v/>
      </c>
      <c r="B132" s="45" t="str">
        <f t="shared" ca="1" si="21"/>
        <v/>
      </c>
      <c r="C132" s="31" t="str">
        <f t="shared" ca="1" si="17"/>
        <v/>
      </c>
      <c r="D132" s="32" t="str">
        <f t="shared" ca="1" si="22"/>
        <v/>
      </c>
      <c r="E132" s="4" t="str">
        <f t="shared" ca="1" si="18"/>
        <v/>
      </c>
      <c r="F132" s="31" t="str">
        <f t="shared" ca="1" si="19"/>
        <v/>
      </c>
      <c r="G132" s="32" t="str">
        <f t="shared" ca="1" si="23"/>
        <v/>
      </c>
      <c r="H132" s="79" t="str">
        <f t="shared" ca="1" si="24"/>
        <v/>
      </c>
      <c r="J132" s="122">
        <v>45946.625</v>
      </c>
      <c r="K132" s="3">
        <v>57.722999999999999</v>
      </c>
      <c r="L132" s="122">
        <v>45946.625</v>
      </c>
      <c r="M132" s="3">
        <v>40.509</v>
      </c>
      <c r="N132" s="168">
        <f t="shared" ref="N132:N148" si="25">IF(COUNTIF(L:L,J132),J132,"")</f>
        <v>45946.625</v>
      </c>
      <c r="O132" s="168">
        <f t="shared" ref="O132:O195" si="26">IF(N132&gt;$A$14,N132,"")</f>
        <v>45946.625</v>
      </c>
    </row>
    <row r="133" spans="1:15">
      <c r="A133" s="173" t="str">
        <f t="shared" ca="1" si="20"/>
        <v/>
      </c>
      <c r="B133" s="45" t="str">
        <f t="shared" ca="1" si="21"/>
        <v/>
      </c>
      <c r="C133" s="31" t="str">
        <f t="shared" ca="1" si="17"/>
        <v/>
      </c>
      <c r="D133" s="32" t="str">
        <f t="shared" ca="1" si="22"/>
        <v/>
      </c>
      <c r="E133" s="4" t="str">
        <f t="shared" ca="1" si="18"/>
        <v/>
      </c>
      <c r="F133" s="31" t="str">
        <f t="shared" ca="1" si="19"/>
        <v/>
      </c>
      <c r="G133" s="32" t="str">
        <f t="shared" ca="1" si="23"/>
        <v/>
      </c>
      <c r="H133" s="79" t="str">
        <f t="shared" ca="1" si="24"/>
        <v/>
      </c>
      <c r="J133" s="122">
        <v>45947.625</v>
      </c>
      <c r="K133" s="3">
        <v>60.207000000000001</v>
      </c>
      <c r="L133" s="122">
        <v>45947.625</v>
      </c>
      <c r="M133" s="3">
        <v>42.573</v>
      </c>
      <c r="N133" s="168">
        <f t="shared" si="25"/>
        <v>45947.625</v>
      </c>
      <c r="O133" s="168">
        <f t="shared" si="26"/>
        <v>45947.625</v>
      </c>
    </row>
    <row r="134" spans="1:15">
      <c r="A134" s="173" t="str">
        <f t="shared" ca="1" si="20"/>
        <v/>
      </c>
      <c r="B134" s="45" t="str">
        <f t="shared" ca="1" si="21"/>
        <v/>
      </c>
      <c r="C134" s="31" t="str">
        <f t="shared" ca="1" si="17"/>
        <v/>
      </c>
      <c r="D134" s="32" t="str">
        <f t="shared" ca="1" si="22"/>
        <v/>
      </c>
      <c r="E134" s="4" t="str">
        <f t="shared" ca="1" si="18"/>
        <v/>
      </c>
      <c r="F134" s="31" t="str">
        <f t="shared" ca="1" si="19"/>
        <v/>
      </c>
      <c r="G134" s="32" t="str">
        <f t="shared" ca="1" si="23"/>
        <v/>
      </c>
      <c r="H134" s="79" t="str">
        <f t="shared" ca="1" si="24"/>
        <v/>
      </c>
      <c r="J134" s="122">
        <v>45950.625</v>
      </c>
      <c r="K134" s="3">
        <v>58.981999999999999</v>
      </c>
      <c r="L134" s="122">
        <v>45950.625</v>
      </c>
      <c r="M134" s="3">
        <v>42.24</v>
      </c>
      <c r="N134" s="168">
        <f t="shared" si="25"/>
        <v>45950.625</v>
      </c>
      <c r="O134" s="168">
        <f t="shared" si="26"/>
        <v>45950.625</v>
      </c>
    </row>
    <row r="135" spans="1:15">
      <c r="A135" s="173" t="str">
        <f t="shared" ca="1" si="20"/>
        <v/>
      </c>
      <c r="B135" s="45" t="str">
        <f t="shared" ca="1" si="21"/>
        <v/>
      </c>
      <c r="C135" s="31" t="str">
        <f t="shared" ca="1" si="17"/>
        <v/>
      </c>
      <c r="D135" s="32" t="str">
        <f t="shared" ca="1" si="22"/>
        <v/>
      </c>
      <c r="E135" s="4" t="str">
        <f t="shared" ca="1" si="18"/>
        <v/>
      </c>
      <c r="F135" s="31" t="str">
        <f t="shared" ca="1" si="19"/>
        <v/>
      </c>
      <c r="G135" s="32" t="str">
        <f t="shared" ca="1" si="23"/>
        <v/>
      </c>
      <c r="H135" s="79" t="str">
        <f t="shared" ca="1" si="24"/>
        <v/>
      </c>
      <c r="J135" s="122">
        <v>45951.625</v>
      </c>
      <c r="K135" s="3">
        <v>58.771999999999998</v>
      </c>
      <c r="L135" s="122">
        <v>45951.625</v>
      </c>
      <c r="M135" s="3">
        <v>41.517000000000003</v>
      </c>
      <c r="N135" s="168">
        <f t="shared" si="25"/>
        <v>45951.625</v>
      </c>
      <c r="O135" s="168">
        <f t="shared" si="26"/>
        <v>45951.625</v>
      </c>
    </row>
    <row r="136" spans="1:15">
      <c r="A136" s="173" t="str">
        <f t="shared" ca="1" si="20"/>
        <v/>
      </c>
      <c r="B136" s="45" t="str">
        <f t="shared" ca="1" si="21"/>
        <v/>
      </c>
      <c r="C136" s="31" t="str">
        <f t="shared" ca="1" si="17"/>
        <v/>
      </c>
      <c r="D136" s="32" t="str">
        <f t="shared" ca="1" si="22"/>
        <v/>
      </c>
      <c r="E136" s="4" t="str">
        <f t="shared" ca="1" si="18"/>
        <v/>
      </c>
      <c r="F136" s="31" t="str">
        <f t="shared" ca="1" si="19"/>
        <v/>
      </c>
      <c r="G136" s="32" t="str">
        <f t="shared" ca="1" si="23"/>
        <v/>
      </c>
      <c r="H136" s="79" t="str">
        <f t="shared" ca="1" si="24"/>
        <v/>
      </c>
      <c r="J136" s="122">
        <v>45952.625</v>
      </c>
      <c r="K136" s="3">
        <v>58.664999999999999</v>
      </c>
      <c r="L136" s="122">
        <v>45952.625</v>
      </c>
      <c r="M136" s="3">
        <v>41.39</v>
      </c>
      <c r="N136" s="168">
        <f t="shared" si="25"/>
        <v>45952.625</v>
      </c>
      <c r="O136" s="168">
        <f t="shared" si="26"/>
        <v>45952.625</v>
      </c>
    </row>
    <row r="137" spans="1:15">
      <c r="A137" s="173" t="str">
        <f t="shared" ca="1" si="20"/>
        <v/>
      </c>
      <c r="B137" s="45" t="str">
        <f t="shared" ca="1" si="21"/>
        <v/>
      </c>
      <c r="C137" s="31" t="str">
        <f t="shared" ca="1" si="17"/>
        <v/>
      </c>
      <c r="D137" s="32" t="str">
        <f t="shared" ca="1" si="22"/>
        <v/>
      </c>
      <c r="E137" s="4" t="str">
        <f t="shared" ca="1" si="18"/>
        <v/>
      </c>
      <c r="F137" s="31" t="str">
        <f t="shared" ca="1" si="19"/>
        <v/>
      </c>
      <c r="G137" s="32" t="str">
        <f t="shared" ca="1" si="23"/>
        <v/>
      </c>
      <c r="H137" s="79" t="str">
        <f t="shared" ca="1" si="24"/>
        <v/>
      </c>
      <c r="J137" s="122">
        <v>45953.625</v>
      </c>
      <c r="K137" s="3">
        <v>58.655000000000001</v>
      </c>
      <c r="L137" s="122">
        <v>45953.625</v>
      </c>
      <c r="M137" s="3">
        <v>41.453000000000003</v>
      </c>
      <c r="N137" s="168">
        <f t="shared" si="25"/>
        <v>45953.625</v>
      </c>
      <c r="O137" s="168">
        <f t="shared" si="26"/>
        <v>45953.625</v>
      </c>
    </row>
    <row r="138" spans="1:15">
      <c r="A138" s="173" t="str">
        <f t="shared" ca="1" si="20"/>
        <v/>
      </c>
      <c r="B138" s="45" t="str">
        <f t="shared" ca="1" si="21"/>
        <v/>
      </c>
      <c r="C138" s="31" t="str">
        <f t="shared" ca="1" si="17"/>
        <v/>
      </c>
      <c r="D138" s="32" t="str">
        <f t="shared" ca="1" si="22"/>
        <v/>
      </c>
      <c r="E138" s="4" t="str">
        <f t="shared" ca="1" si="18"/>
        <v/>
      </c>
      <c r="F138" s="31" t="str">
        <f t="shared" ca="1" si="19"/>
        <v/>
      </c>
      <c r="G138" s="32" t="str">
        <f t="shared" ca="1" si="23"/>
        <v/>
      </c>
      <c r="H138" s="79" t="str">
        <f t="shared" ca="1" si="24"/>
        <v/>
      </c>
      <c r="J138" s="122">
        <v>45954.625</v>
      </c>
      <c r="K138" s="3">
        <v>57.911000000000001</v>
      </c>
      <c r="L138" s="122">
        <v>45954.625</v>
      </c>
      <c r="M138" s="3">
        <v>40.942</v>
      </c>
      <c r="N138" s="168">
        <f t="shared" si="25"/>
        <v>45954.625</v>
      </c>
      <c r="O138" s="168">
        <f t="shared" si="26"/>
        <v>45954.625</v>
      </c>
    </row>
    <row r="139" spans="1:15">
      <c r="A139" s="173" t="str">
        <f t="shared" ca="1" si="20"/>
        <v/>
      </c>
      <c r="B139" s="45" t="str">
        <f t="shared" ca="1" si="21"/>
        <v/>
      </c>
      <c r="C139" s="31" t="str">
        <f t="shared" ca="1" si="17"/>
        <v/>
      </c>
      <c r="D139" s="32" t="str">
        <f t="shared" ca="1" si="22"/>
        <v/>
      </c>
      <c r="E139" s="4" t="str">
        <f t="shared" ca="1" si="18"/>
        <v/>
      </c>
      <c r="F139" s="31" t="str">
        <f t="shared" ca="1" si="19"/>
        <v/>
      </c>
      <c r="G139" s="32" t="str">
        <f t="shared" ca="1" si="23"/>
        <v/>
      </c>
      <c r="H139" s="79" t="str">
        <f t="shared" ca="1" si="24"/>
        <v/>
      </c>
      <c r="J139" s="122">
        <v>45957.625</v>
      </c>
      <c r="K139" s="3">
        <v>57.506999999999998</v>
      </c>
      <c r="L139" s="122">
        <v>45957.625</v>
      </c>
      <c r="M139" s="3">
        <v>40.350999999999999</v>
      </c>
      <c r="N139" s="168">
        <f t="shared" si="25"/>
        <v>45957.625</v>
      </c>
      <c r="O139" s="168">
        <f t="shared" si="26"/>
        <v>45957.625</v>
      </c>
    </row>
    <row r="140" spans="1:15">
      <c r="A140" s="173" t="str">
        <f t="shared" ca="1" si="20"/>
        <v/>
      </c>
      <c r="B140" s="45" t="str">
        <f t="shared" ca="1" si="21"/>
        <v/>
      </c>
      <c r="C140" s="31" t="str">
        <f t="shared" ca="1" si="17"/>
        <v/>
      </c>
      <c r="D140" s="32" t="str">
        <f t="shared" ca="1" si="22"/>
        <v/>
      </c>
      <c r="E140" s="4" t="str">
        <f t="shared" ca="1" si="18"/>
        <v/>
      </c>
      <c r="F140" s="31" t="str">
        <f t="shared" ca="1" si="19"/>
        <v/>
      </c>
      <c r="G140" s="32" t="str">
        <f t="shared" ca="1" si="23"/>
        <v/>
      </c>
      <c r="H140" s="79" t="str">
        <f t="shared" ca="1" si="24"/>
        <v/>
      </c>
      <c r="J140" s="122">
        <v>45958.625</v>
      </c>
      <c r="K140" s="3">
        <v>56.545000000000002</v>
      </c>
      <c r="L140" s="122">
        <v>45958.625</v>
      </c>
      <c r="M140" s="3">
        <v>39.662999999999997</v>
      </c>
      <c r="N140" s="168">
        <f t="shared" si="25"/>
        <v>45958.625</v>
      </c>
      <c r="O140" s="168">
        <f t="shared" si="26"/>
        <v>45958.625</v>
      </c>
    </row>
    <row r="141" spans="1:15">
      <c r="A141" s="173" t="str">
        <f t="shared" ca="1" si="20"/>
        <v/>
      </c>
      <c r="B141" s="45" t="str">
        <f t="shared" ca="1" si="21"/>
        <v/>
      </c>
      <c r="C141" s="31" t="str">
        <f t="shared" ca="1" si="17"/>
        <v/>
      </c>
      <c r="D141" s="32" t="str">
        <f t="shared" ca="1" si="22"/>
        <v/>
      </c>
      <c r="E141" s="4" t="str">
        <f t="shared" ca="1" si="18"/>
        <v/>
      </c>
      <c r="F141" s="31" t="str">
        <f t="shared" ca="1" si="19"/>
        <v/>
      </c>
      <c r="G141" s="32" t="str">
        <f t="shared" ca="1" si="23"/>
        <v/>
      </c>
      <c r="H141" s="79" t="str">
        <f t="shared" ca="1" si="24"/>
        <v/>
      </c>
      <c r="J141" s="122">
        <v>45959.625</v>
      </c>
      <c r="K141" s="3">
        <v>56.097000000000001</v>
      </c>
      <c r="L141" s="122">
        <v>45959.625</v>
      </c>
      <c r="M141" s="3">
        <v>39.744999999999997</v>
      </c>
      <c r="N141" s="168">
        <f t="shared" si="25"/>
        <v>45959.625</v>
      </c>
      <c r="O141" s="168">
        <f t="shared" si="26"/>
        <v>45959.625</v>
      </c>
    </row>
    <row r="142" spans="1:15">
      <c r="A142" s="173" t="str">
        <f t="shared" ca="1" si="20"/>
        <v/>
      </c>
      <c r="B142" s="45" t="str">
        <f t="shared" ca="1" si="21"/>
        <v/>
      </c>
      <c r="C142" s="31" t="str">
        <f t="shared" ca="1" si="17"/>
        <v/>
      </c>
      <c r="D142" s="32" t="str">
        <f t="shared" ca="1" si="22"/>
        <v/>
      </c>
      <c r="E142" s="4" t="str">
        <f t="shared" ca="1" si="18"/>
        <v/>
      </c>
      <c r="F142" s="31" t="str">
        <f t="shared" ca="1" si="19"/>
        <v/>
      </c>
      <c r="G142" s="32" t="str">
        <f t="shared" ca="1" si="23"/>
        <v/>
      </c>
      <c r="H142" s="79" t="str">
        <f t="shared" ca="1" si="24"/>
        <v/>
      </c>
      <c r="J142" s="122">
        <v>45960.625</v>
      </c>
      <c r="K142" s="3">
        <v>56.645000000000003</v>
      </c>
      <c r="L142" s="122">
        <v>45960.625</v>
      </c>
      <c r="M142" s="3">
        <v>40.064</v>
      </c>
      <c r="N142" s="168">
        <f t="shared" si="25"/>
        <v>45960.625</v>
      </c>
      <c r="O142" s="168">
        <f t="shared" si="26"/>
        <v>45960.625</v>
      </c>
    </row>
    <row r="143" spans="1:15">
      <c r="A143" s="173" t="str">
        <f t="shared" ca="1" si="20"/>
        <v/>
      </c>
      <c r="B143" s="45" t="str">
        <f t="shared" ca="1" si="21"/>
        <v/>
      </c>
      <c r="C143" s="31" t="str">
        <f t="shared" ca="1" si="17"/>
        <v/>
      </c>
      <c r="D143" s="32" t="str">
        <f t="shared" ca="1" si="22"/>
        <v/>
      </c>
      <c r="E143" s="4" t="str">
        <f t="shared" ca="1" si="18"/>
        <v/>
      </c>
      <c r="F143" s="31" t="str">
        <f t="shared" ca="1" si="19"/>
        <v/>
      </c>
      <c r="G143" s="32" t="str">
        <f t="shared" ca="1" si="23"/>
        <v/>
      </c>
      <c r="H143" s="79" t="str">
        <f t="shared" ca="1" si="24"/>
        <v/>
      </c>
      <c r="J143" s="122">
        <v>45961.625</v>
      </c>
      <c r="K143" s="3">
        <v>56.57</v>
      </c>
      <c r="L143" s="122">
        <v>45961.625</v>
      </c>
      <c r="M143" s="3">
        <v>39.96</v>
      </c>
      <c r="N143" s="168">
        <f t="shared" si="25"/>
        <v>45961.625</v>
      </c>
      <c r="O143" s="168">
        <f t="shared" si="26"/>
        <v>45961.625</v>
      </c>
    </row>
    <row r="144" spans="1:15">
      <c r="A144" s="173" t="str">
        <f t="shared" ca="1" si="20"/>
        <v/>
      </c>
      <c r="B144" s="45" t="str">
        <f t="shared" ca="1" si="21"/>
        <v/>
      </c>
      <c r="C144" s="31" t="str">
        <f t="shared" ref="C144:C207" ca="1" si="27">IF(ISERROR(B144-2),"",-1*(B144-$B$14)*10^-4*$B$8*$B$5)</f>
        <v/>
      </c>
      <c r="D144" s="32" t="str">
        <f t="shared" ca="1" si="22"/>
        <v/>
      </c>
      <c r="E144" s="4" t="str">
        <f t="shared" ref="E144:E207" ca="1" si="28">IF(COUNTIF(L:L,A144)=1,VLOOKUP(A144,L:M,2), IF(COUNTIF(L:L,A144)=0,$C$10,""))</f>
        <v/>
      </c>
      <c r="F144" s="31" t="str">
        <f t="shared" ref="F144:F207" ca="1" si="29">IF(ISERROR(E144-2),"",-1*(E144-$E$14)*10^-4*$C$8*$C$5)</f>
        <v/>
      </c>
      <c r="G144" s="32" t="str">
        <f t="shared" ca="1" si="23"/>
        <v/>
      </c>
      <c r="H144" s="79" t="str">
        <f t="shared" ca="1" si="24"/>
        <v/>
      </c>
      <c r="J144" s="122"/>
      <c r="L144" s="122"/>
      <c r="N144" s="168" t="str">
        <f t="shared" ref="N144:N207" si="30">IF(COUNTIF(L:L,J144),J144,"")</f>
        <v/>
      </c>
      <c r="O144" s="168" t="str">
        <f t="shared" si="26"/>
        <v/>
      </c>
    </row>
    <row r="145" spans="1:15">
      <c r="A145" s="173" t="str">
        <f t="shared" ca="1" si="20"/>
        <v/>
      </c>
      <c r="B145" s="45" t="str">
        <f t="shared" ca="1" si="21"/>
        <v/>
      </c>
      <c r="C145" s="31" t="str">
        <f t="shared" ca="1" si="27"/>
        <v/>
      </c>
      <c r="D145" s="32" t="str">
        <f t="shared" ca="1" si="22"/>
        <v/>
      </c>
      <c r="E145" s="4" t="str">
        <f t="shared" ca="1" si="28"/>
        <v/>
      </c>
      <c r="F145" s="31" t="str">
        <f t="shared" ca="1" si="29"/>
        <v/>
      </c>
      <c r="G145" s="32" t="str">
        <f t="shared" ca="1" si="23"/>
        <v/>
      </c>
      <c r="H145" s="79" t="str">
        <f t="shared" ca="1" si="24"/>
        <v/>
      </c>
      <c r="J145" s="122"/>
      <c r="L145" s="122"/>
      <c r="N145" s="168" t="str">
        <f t="shared" si="30"/>
        <v/>
      </c>
      <c r="O145" s="168" t="str">
        <f t="shared" si="26"/>
        <v/>
      </c>
    </row>
    <row r="146" spans="1:15">
      <c r="A146" s="173" t="str">
        <f t="shared" ca="1" si="20"/>
        <v/>
      </c>
      <c r="B146" s="45" t="str">
        <f t="shared" ca="1" si="21"/>
        <v/>
      </c>
      <c r="C146" s="31" t="str">
        <f t="shared" ca="1" si="27"/>
        <v/>
      </c>
      <c r="D146" s="32" t="str">
        <f t="shared" ca="1" si="22"/>
        <v/>
      </c>
      <c r="E146" s="4" t="str">
        <f t="shared" ca="1" si="28"/>
        <v/>
      </c>
      <c r="F146" s="31" t="str">
        <f t="shared" ca="1" si="29"/>
        <v/>
      </c>
      <c r="G146" s="32" t="str">
        <f t="shared" ca="1" si="23"/>
        <v/>
      </c>
      <c r="H146" s="79" t="str">
        <f t="shared" ca="1" si="24"/>
        <v/>
      </c>
      <c r="J146" s="122"/>
      <c r="L146" s="122"/>
      <c r="N146" s="168" t="str">
        <f t="shared" si="30"/>
        <v/>
      </c>
      <c r="O146" s="168" t="str">
        <f t="shared" si="26"/>
        <v/>
      </c>
    </row>
    <row r="147" spans="1:15">
      <c r="A147" s="173" t="str">
        <f t="shared" ca="1" si="20"/>
        <v/>
      </c>
      <c r="B147" s="45" t="str">
        <f t="shared" ca="1" si="21"/>
        <v/>
      </c>
      <c r="C147" s="31" t="str">
        <f t="shared" ca="1" si="27"/>
        <v/>
      </c>
      <c r="D147" s="32" t="str">
        <f t="shared" ca="1" si="22"/>
        <v/>
      </c>
      <c r="E147" s="4" t="str">
        <f t="shared" ca="1" si="28"/>
        <v/>
      </c>
      <c r="F147" s="31" t="str">
        <f t="shared" ca="1" si="29"/>
        <v/>
      </c>
      <c r="G147" s="32" t="str">
        <f t="shared" ca="1" si="23"/>
        <v/>
      </c>
      <c r="H147" s="79" t="str">
        <f t="shared" ca="1" si="24"/>
        <v/>
      </c>
      <c r="J147" s="122"/>
      <c r="L147" s="122"/>
      <c r="N147" s="168" t="str">
        <f t="shared" si="30"/>
        <v/>
      </c>
      <c r="O147" s="168" t="str">
        <f t="shared" si="26"/>
        <v/>
      </c>
    </row>
    <row r="148" spans="1:15">
      <c r="A148" s="173" t="str">
        <f t="shared" ca="1" si="20"/>
        <v/>
      </c>
      <c r="B148" s="45" t="str">
        <f t="shared" ca="1" si="21"/>
        <v/>
      </c>
      <c r="C148" s="31" t="str">
        <f t="shared" ca="1" si="27"/>
        <v/>
      </c>
      <c r="D148" s="32" t="str">
        <f t="shared" ca="1" si="22"/>
        <v/>
      </c>
      <c r="E148" s="4" t="str">
        <f t="shared" ca="1" si="28"/>
        <v/>
      </c>
      <c r="F148" s="31" t="str">
        <f t="shared" ca="1" si="29"/>
        <v/>
      </c>
      <c r="G148" s="32" t="str">
        <f t="shared" ca="1" si="23"/>
        <v/>
      </c>
      <c r="H148" s="79" t="str">
        <f t="shared" ca="1" si="24"/>
        <v/>
      </c>
      <c r="J148" s="122"/>
      <c r="L148" s="122"/>
      <c r="N148" s="168" t="str">
        <f t="shared" si="30"/>
        <v/>
      </c>
      <c r="O148" s="168" t="str">
        <f t="shared" si="26"/>
        <v/>
      </c>
    </row>
    <row r="149" spans="1:15">
      <c r="A149" s="173" t="str">
        <f t="shared" ca="1" si="20"/>
        <v/>
      </c>
      <c r="B149" s="45" t="str">
        <f t="shared" ca="1" si="21"/>
        <v/>
      </c>
      <c r="C149" s="31" t="str">
        <f t="shared" ca="1" si="27"/>
        <v/>
      </c>
      <c r="D149" s="32" t="str">
        <f t="shared" ca="1" si="22"/>
        <v/>
      </c>
      <c r="E149" s="4" t="str">
        <f t="shared" ca="1" si="28"/>
        <v/>
      </c>
      <c r="F149" s="31" t="str">
        <f t="shared" ca="1" si="29"/>
        <v/>
      </c>
      <c r="G149" s="32" t="str">
        <f t="shared" ca="1" si="23"/>
        <v/>
      </c>
      <c r="H149" s="79" t="str">
        <f t="shared" ca="1" si="24"/>
        <v/>
      </c>
      <c r="J149" s="122"/>
      <c r="L149" s="122"/>
      <c r="N149" s="168" t="str">
        <f t="shared" si="30"/>
        <v/>
      </c>
      <c r="O149" s="168" t="str">
        <f t="shared" si="26"/>
        <v/>
      </c>
    </row>
    <row r="150" spans="1:15">
      <c r="A150" s="173" t="str">
        <f t="shared" ca="1" si="20"/>
        <v/>
      </c>
      <c r="B150" s="45" t="str">
        <f t="shared" ca="1" si="21"/>
        <v/>
      </c>
      <c r="C150" s="31" t="str">
        <f t="shared" ca="1" si="27"/>
        <v/>
      </c>
      <c r="D150" s="32" t="str">
        <f t="shared" ca="1" si="22"/>
        <v/>
      </c>
      <c r="E150" s="4" t="str">
        <f t="shared" ca="1" si="28"/>
        <v/>
      </c>
      <c r="F150" s="31" t="str">
        <f t="shared" ca="1" si="29"/>
        <v/>
      </c>
      <c r="G150" s="32" t="str">
        <f t="shared" ca="1" si="23"/>
        <v/>
      </c>
      <c r="H150" s="79" t="str">
        <f t="shared" ca="1" si="24"/>
        <v/>
      </c>
      <c r="J150" s="122"/>
      <c r="L150" s="122"/>
      <c r="N150" s="168" t="str">
        <f t="shared" si="30"/>
        <v/>
      </c>
      <c r="O150" s="168" t="str">
        <f t="shared" si="26"/>
        <v/>
      </c>
    </row>
    <row r="151" spans="1:15">
      <c r="A151" s="173" t="str">
        <f t="shared" ca="1" si="20"/>
        <v/>
      </c>
      <c r="B151" s="45" t="str">
        <f t="shared" ca="1" si="21"/>
        <v/>
      </c>
      <c r="C151" s="31" t="str">
        <f t="shared" ca="1" si="27"/>
        <v/>
      </c>
      <c r="D151" s="32" t="str">
        <f t="shared" ca="1" si="22"/>
        <v/>
      </c>
      <c r="E151" s="4" t="str">
        <f t="shared" ca="1" si="28"/>
        <v/>
      </c>
      <c r="F151" s="31" t="str">
        <f t="shared" ca="1" si="29"/>
        <v/>
      </c>
      <c r="G151" s="32" t="str">
        <f t="shared" ca="1" si="23"/>
        <v/>
      </c>
      <c r="H151" s="79" t="str">
        <f t="shared" ca="1" si="24"/>
        <v/>
      </c>
      <c r="J151" s="122"/>
      <c r="L151" s="122"/>
      <c r="N151" s="168" t="str">
        <f t="shared" si="30"/>
        <v/>
      </c>
      <c r="O151" s="168" t="str">
        <f t="shared" si="26"/>
        <v/>
      </c>
    </row>
    <row r="152" spans="1:15">
      <c r="A152" s="173" t="str">
        <f t="shared" ca="1" si="20"/>
        <v/>
      </c>
      <c r="B152" s="45" t="str">
        <f t="shared" ca="1" si="21"/>
        <v/>
      </c>
      <c r="C152" s="31" t="str">
        <f t="shared" ca="1" si="27"/>
        <v/>
      </c>
      <c r="D152" s="32" t="str">
        <f t="shared" ca="1" si="22"/>
        <v/>
      </c>
      <c r="E152" s="4" t="str">
        <f t="shared" ca="1" si="28"/>
        <v/>
      </c>
      <c r="F152" s="31" t="str">
        <f t="shared" ca="1" si="29"/>
        <v/>
      </c>
      <c r="G152" s="32" t="str">
        <f t="shared" ca="1" si="23"/>
        <v/>
      </c>
      <c r="H152" s="79" t="str">
        <f t="shared" ca="1" si="24"/>
        <v/>
      </c>
      <c r="J152" s="122"/>
      <c r="L152" s="122"/>
      <c r="N152" s="168" t="str">
        <f t="shared" si="30"/>
        <v/>
      </c>
      <c r="O152" s="168" t="str">
        <f t="shared" si="26"/>
        <v/>
      </c>
    </row>
    <row r="153" spans="1:15">
      <c r="A153" s="173" t="str">
        <f t="shared" ca="1" si="20"/>
        <v/>
      </c>
      <c r="B153" s="45" t="str">
        <f t="shared" ca="1" si="21"/>
        <v/>
      </c>
      <c r="C153" s="31" t="str">
        <f t="shared" ca="1" si="27"/>
        <v/>
      </c>
      <c r="D153" s="32" t="str">
        <f t="shared" ca="1" si="22"/>
        <v/>
      </c>
      <c r="E153" s="4" t="str">
        <f t="shared" ca="1" si="28"/>
        <v/>
      </c>
      <c r="F153" s="31" t="str">
        <f t="shared" ca="1" si="29"/>
        <v/>
      </c>
      <c r="G153" s="32" t="str">
        <f t="shared" ca="1" si="23"/>
        <v/>
      </c>
      <c r="H153" s="79" t="str">
        <f t="shared" ca="1" si="24"/>
        <v/>
      </c>
      <c r="J153" s="122"/>
      <c r="L153" s="122"/>
      <c r="N153" s="168" t="str">
        <f t="shared" si="30"/>
        <v/>
      </c>
      <c r="O153" s="168" t="str">
        <f t="shared" si="26"/>
        <v/>
      </c>
    </row>
    <row r="154" spans="1:15">
      <c r="A154" s="173" t="str">
        <f t="shared" ca="1" si="20"/>
        <v/>
      </c>
      <c r="B154" s="45" t="str">
        <f t="shared" ca="1" si="21"/>
        <v/>
      </c>
      <c r="C154" s="31" t="str">
        <f t="shared" ca="1" si="27"/>
        <v/>
      </c>
      <c r="D154" s="32" t="str">
        <f t="shared" ca="1" si="22"/>
        <v/>
      </c>
      <c r="E154" s="4" t="str">
        <f t="shared" ca="1" si="28"/>
        <v/>
      </c>
      <c r="F154" s="31" t="str">
        <f t="shared" ca="1" si="29"/>
        <v/>
      </c>
      <c r="G154" s="32" t="str">
        <f t="shared" ca="1" si="23"/>
        <v/>
      </c>
      <c r="H154" s="79" t="str">
        <f t="shared" ca="1" si="24"/>
        <v/>
      </c>
      <c r="J154" s="122"/>
      <c r="L154" s="122"/>
      <c r="N154" s="168" t="str">
        <f t="shared" si="30"/>
        <v/>
      </c>
      <c r="O154" s="168" t="str">
        <f t="shared" si="26"/>
        <v/>
      </c>
    </row>
    <row r="155" spans="1:15">
      <c r="A155" s="173" t="str">
        <f t="shared" ca="1" si="20"/>
        <v/>
      </c>
      <c r="B155" s="45" t="str">
        <f t="shared" ca="1" si="21"/>
        <v/>
      </c>
      <c r="C155" s="31" t="str">
        <f t="shared" ca="1" si="27"/>
        <v/>
      </c>
      <c r="D155" s="32" t="str">
        <f t="shared" ca="1" si="22"/>
        <v/>
      </c>
      <c r="E155" s="4" t="str">
        <f t="shared" ca="1" si="28"/>
        <v/>
      </c>
      <c r="F155" s="31" t="str">
        <f t="shared" ca="1" si="29"/>
        <v/>
      </c>
      <c r="G155" s="32" t="str">
        <f t="shared" ca="1" si="23"/>
        <v/>
      </c>
      <c r="H155" s="79" t="str">
        <f t="shared" ca="1" si="24"/>
        <v/>
      </c>
      <c r="J155" s="122"/>
      <c r="L155" s="122"/>
      <c r="N155" s="168" t="str">
        <f t="shared" si="30"/>
        <v/>
      </c>
      <c r="O155" s="168" t="str">
        <f t="shared" si="26"/>
        <v/>
      </c>
    </row>
    <row r="156" spans="1:15">
      <c r="A156" s="173" t="str">
        <f t="shared" ca="1" si="20"/>
        <v/>
      </c>
      <c r="B156" s="45" t="str">
        <f t="shared" ca="1" si="21"/>
        <v/>
      </c>
      <c r="C156" s="31" t="str">
        <f t="shared" ca="1" si="27"/>
        <v/>
      </c>
      <c r="D156" s="32" t="str">
        <f t="shared" ca="1" si="22"/>
        <v/>
      </c>
      <c r="E156" s="4" t="str">
        <f t="shared" ca="1" si="28"/>
        <v/>
      </c>
      <c r="F156" s="31" t="str">
        <f t="shared" ca="1" si="29"/>
        <v/>
      </c>
      <c r="G156" s="32" t="str">
        <f t="shared" ca="1" si="23"/>
        <v/>
      </c>
      <c r="H156" s="79" t="str">
        <f t="shared" ca="1" si="24"/>
        <v/>
      </c>
      <c r="N156" s="168" t="str">
        <f t="shared" si="30"/>
        <v/>
      </c>
      <c r="O156" s="168" t="str">
        <f t="shared" si="26"/>
        <v/>
      </c>
    </row>
    <row r="157" spans="1:15">
      <c r="A157" s="173" t="str">
        <f t="shared" ca="1" si="20"/>
        <v/>
      </c>
      <c r="B157" s="45" t="str">
        <f t="shared" ca="1" si="21"/>
        <v/>
      </c>
      <c r="C157" s="31" t="str">
        <f t="shared" ca="1" si="27"/>
        <v/>
      </c>
      <c r="D157" s="32" t="str">
        <f t="shared" ca="1" si="22"/>
        <v/>
      </c>
      <c r="E157" s="4" t="str">
        <f t="shared" ca="1" si="28"/>
        <v/>
      </c>
      <c r="F157" s="31" t="str">
        <f t="shared" ca="1" si="29"/>
        <v/>
      </c>
      <c r="G157" s="32" t="str">
        <f t="shared" ca="1" si="23"/>
        <v/>
      </c>
      <c r="H157" s="79" t="str">
        <f t="shared" ca="1" si="24"/>
        <v/>
      </c>
      <c r="N157" s="168" t="str">
        <f t="shared" si="30"/>
        <v/>
      </c>
      <c r="O157" s="168" t="str">
        <f t="shared" si="26"/>
        <v/>
      </c>
    </row>
    <row r="158" spans="1:15">
      <c r="A158" s="173" t="str">
        <f t="shared" ca="1" si="20"/>
        <v/>
      </c>
      <c r="B158" s="45" t="str">
        <f t="shared" ca="1" si="21"/>
        <v/>
      </c>
      <c r="C158" s="31" t="str">
        <f t="shared" ca="1" si="27"/>
        <v/>
      </c>
      <c r="D158" s="32" t="str">
        <f t="shared" ca="1" si="22"/>
        <v/>
      </c>
      <c r="E158" s="4" t="str">
        <f t="shared" ca="1" si="28"/>
        <v/>
      </c>
      <c r="F158" s="31" t="str">
        <f t="shared" ca="1" si="29"/>
        <v/>
      </c>
      <c r="G158" s="32" t="str">
        <f t="shared" ca="1" si="23"/>
        <v/>
      </c>
      <c r="H158" s="79" t="str">
        <f t="shared" ca="1" si="24"/>
        <v/>
      </c>
      <c r="N158" s="168" t="str">
        <f t="shared" si="30"/>
        <v/>
      </c>
      <c r="O158" s="168" t="str">
        <f t="shared" si="26"/>
        <v/>
      </c>
    </row>
    <row r="159" spans="1:15">
      <c r="A159" s="173" t="str">
        <f t="shared" ca="1" si="20"/>
        <v/>
      </c>
      <c r="B159" s="45" t="str">
        <f t="shared" ca="1" si="21"/>
        <v/>
      </c>
      <c r="C159" s="31" t="str">
        <f t="shared" ca="1" si="27"/>
        <v/>
      </c>
      <c r="D159" s="32" t="str">
        <f t="shared" ca="1" si="22"/>
        <v/>
      </c>
      <c r="E159" s="4" t="str">
        <f t="shared" ca="1" si="28"/>
        <v/>
      </c>
      <c r="F159" s="31" t="str">
        <f t="shared" ca="1" si="29"/>
        <v/>
      </c>
      <c r="G159" s="32" t="str">
        <f t="shared" ca="1" si="23"/>
        <v/>
      </c>
      <c r="H159" s="79" t="str">
        <f t="shared" ca="1" si="24"/>
        <v/>
      </c>
      <c r="N159" s="168" t="str">
        <f t="shared" si="30"/>
        <v/>
      </c>
      <c r="O159" s="168" t="str">
        <f t="shared" si="26"/>
        <v/>
      </c>
    </row>
    <row r="160" spans="1:15">
      <c r="A160" s="173" t="str">
        <f t="shared" ca="1" si="20"/>
        <v/>
      </c>
      <c r="B160" s="45" t="str">
        <f t="shared" ca="1" si="21"/>
        <v/>
      </c>
      <c r="C160" s="31" t="str">
        <f t="shared" ca="1" si="27"/>
        <v/>
      </c>
      <c r="D160" s="32" t="str">
        <f t="shared" ca="1" si="22"/>
        <v/>
      </c>
      <c r="E160" s="4" t="str">
        <f t="shared" ca="1" si="28"/>
        <v/>
      </c>
      <c r="F160" s="31" t="str">
        <f t="shared" ca="1" si="29"/>
        <v/>
      </c>
      <c r="G160" s="32" t="str">
        <f t="shared" ca="1" si="23"/>
        <v/>
      </c>
      <c r="H160" s="79" t="str">
        <f t="shared" ca="1" si="24"/>
        <v/>
      </c>
      <c r="N160" s="168" t="str">
        <f t="shared" si="30"/>
        <v/>
      </c>
      <c r="O160" s="168" t="str">
        <f t="shared" si="26"/>
        <v/>
      </c>
    </row>
    <row r="161" spans="1:15">
      <c r="A161" s="173" t="str">
        <f t="shared" ca="1" si="20"/>
        <v/>
      </c>
      <c r="B161" s="45" t="str">
        <f t="shared" ca="1" si="21"/>
        <v/>
      </c>
      <c r="C161" s="31" t="str">
        <f t="shared" ca="1" si="27"/>
        <v/>
      </c>
      <c r="D161" s="32" t="str">
        <f t="shared" ca="1" si="22"/>
        <v/>
      </c>
      <c r="E161" s="4" t="str">
        <f t="shared" ca="1" si="28"/>
        <v/>
      </c>
      <c r="F161" s="31" t="str">
        <f t="shared" ca="1" si="29"/>
        <v/>
      </c>
      <c r="G161" s="32" t="str">
        <f t="shared" ca="1" si="23"/>
        <v/>
      </c>
      <c r="H161" s="79" t="str">
        <f t="shared" ca="1" si="24"/>
        <v/>
      </c>
      <c r="N161" s="168" t="str">
        <f t="shared" si="30"/>
        <v/>
      </c>
      <c r="O161" s="168" t="str">
        <f t="shared" si="26"/>
        <v/>
      </c>
    </row>
    <row r="162" spans="1:15">
      <c r="A162" s="173" t="str">
        <f t="shared" ca="1" si="20"/>
        <v/>
      </c>
      <c r="B162" s="45" t="str">
        <f t="shared" ca="1" si="21"/>
        <v/>
      </c>
      <c r="C162" s="31" t="str">
        <f t="shared" ca="1" si="27"/>
        <v/>
      </c>
      <c r="D162" s="32" t="str">
        <f t="shared" ca="1" si="22"/>
        <v/>
      </c>
      <c r="E162" s="4" t="str">
        <f t="shared" ca="1" si="28"/>
        <v/>
      </c>
      <c r="F162" s="31" t="str">
        <f t="shared" ca="1" si="29"/>
        <v/>
      </c>
      <c r="G162" s="32" t="str">
        <f t="shared" ca="1" si="23"/>
        <v/>
      </c>
      <c r="H162" s="79" t="str">
        <f t="shared" ca="1" si="24"/>
        <v/>
      </c>
      <c r="N162" s="168" t="str">
        <f t="shared" si="30"/>
        <v/>
      </c>
      <c r="O162" s="168" t="str">
        <f t="shared" si="26"/>
        <v/>
      </c>
    </row>
    <row r="163" spans="1:15">
      <c r="A163" s="173" t="str">
        <f t="shared" ca="1" si="20"/>
        <v/>
      </c>
      <c r="B163" s="45" t="str">
        <f t="shared" ca="1" si="21"/>
        <v/>
      </c>
      <c r="C163" s="31" t="str">
        <f t="shared" ca="1" si="27"/>
        <v/>
      </c>
      <c r="D163" s="32" t="str">
        <f t="shared" ca="1" si="22"/>
        <v/>
      </c>
      <c r="E163" s="4" t="str">
        <f t="shared" ca="1" si="28"/>
        <v/>
      </c>
      <c r="F163" s="31" t="str">
        <f t="shared" ca="1" si="29"/>
        <v/>
      </c>
      <c r="G163" s="32" t="str">
        <f t="shared" ca="1" si="23"/>
        <v/>
      </c>
      <c r="H163" s="79" t="str">
        <f t="shared" ca="1" si="24"/>
        <v/>
      </c>
      <c r="N163" s="168" t="str">
        <f t="shared" si="30"/>
        <v/>
      </c>
      <c r="O163" s="168" t="str">
        <f t="shared" si="26"/>
        <v/>
      </c>
    </row>
    <row r="164" spans="1:15">
      <c r="A164" s="173" t="str">
        <f t="shared" ca="1" si="20"/>
        <v/>
      </c>
      <c r="B164" s="45" t="str">
        <f t="shared" ca="1" si="21"/>
        <v/>
      </c>
      <c r="C164" s="31" t="str">
        <f t="shared" ca="1" si="27"/>
        <v/>
      </c>
      <c r="D164" s="32" t="str">
        <f t="shared" ca="1" si="22"/>
        <v/>
      </c>
      <c r="E164" s="4" t="str">
        <f t="shared" ca="1" si="28"/>
        <v/>
      </c>
      <c r="F164" s="31" t="str">
        <f t="shared" ca="1" si="29"/>
        <v/>
      </c>
      <c r="G164" s="32" t="str">
        <f t="shared" ca="1" si="23"/>
        <v/>
      </c>
      <c r="H164" s="79" t="str">
        <f t="shared" ca="1" si="24"/>
        <v/>
      </c>
      <c r="N164" s="168" t="str">
        <f t="shared" si="30"/>
        <v/>
      </c>
      <c r="O164" s="168" t="str">
        <f t="shared" si="26"/>
        <v/>
      </c>
    </row>
    <row r="165" spans="1:15">
      <c r="A165" s="173" t="str">
        <f t="shared" ca="1" si="20"/>
        <v/>
      </c>
      <c r="B165" s="45" t="str">
        <f t="shared" ca="1" si="21"/>
        <v/>
      </c>
      <c r="C165" s="31" t="str">
        <f t="shared" ca="1" si="27"/>
        <v/>
      </c>
      <c r="D165" s="32" t="str">
        <f t="shared" ca="1" si="22"/>
        <v/>
      </c>
      <c r="E165" s="4" t="str">
        <f t="shared" ca="1" si="28"/>
        <v/>
      </c>
      <c r="F165" s="31" t="str">
        <f t="shared" ca="1" si="29"/>
        <v/>
      </c>
      <c r="G165" s="32" t="str">
        <f t="shared" ca="1" si="23"/>
        <v/>
      </c>
      <c r="H165" s="79" t="str">
        <f t="shared" ca="1" si="24"/>
        <v/>
      </c>
      <c r="N165" s="168" t="str">
        <f t="shared" si="30"/>
        <v/>
      </c>
      <c r="O165" s="168" t="str">
        <f t="shared" si="26"/>
        <v/>
      </c>
    </row>
    <row r="166" spans="1:15">
      <c r="A166" s="173" t="str">
        <f t="shared" ca="1" si="20"/>
        <v/>
      </c>
      <c r="B166" s="45" t="str">
        <f t="shared" ca="1" si="21"/>
        <v/>
      </c>
      <c r="C166" s="31" t="str">
        <f t="shared" ca="1" si="27"/>
        <v/>
      </c>
      <c r="D166" s="32" t="str">
        <f t="shared" ca="1" si="22"/>
        <v/>
      </c>
      <c r="E166" s="4" t="str">
        <f t="shared" ca="1" si="28"/>
        <v/>
      </c>
      <c r="F166" s="31" t="str">
        <f t="shared" ca="1" si="29"/>
        <v/>
      </c>
      <c r="G166" s="32" t="str">
        <f t="shared" ca="1" si="23"/>
        <v/>
      </c>
      <c r="H166" s="79" t="str">
        <f t="shared" ca="1" si="24"/>
        <v/>
      </c>
      <c r="N166" s="168" t="str">
        <f t="shared" si="30"/>
        <v/>
      </c>
      <c r="O166" s="168" t="str">
        <f t="shared" si="26"/>
        <v/>
      </c>
    </row>
    <row r="167" spans="1:15">
      <c r="A167" s="173" t="str">
        <f t="shared" ca="1" si="20"/>
        <v/>
      </c>
      <c r="B167" s="45" t="str">
        <f t="shared" ca="1" si="21"/>
        <v/>
      </c>
      <c r="C167" s="31" t="str">
        <f t="shared" ca="1" si="27"/>
        <v/>
      </c>
      <c r="D167" s="32" t="str">
        <f t="shared" ca="1" si="22"/>
        <v/>
      </c>
      <c r="E167" s="4" t="str">
        <f t="shared" ca="1" si="28"/>
        <v/>
      </c>
      <c r="F167" s="31" t="str">
        <f t="shared" ca="1" si="29"/>
        <v/>
      </c>
      <c r="G167" s="32" t="str">
        <f t="shared" ca="1" si="23"/>
        <v/>
      </c>
      <c r="H167" s="79" t="str">
        <f t="shared" ca="1" si="24"/>
        <v/>
      </c>
      <c r="N167" s="168" t="str">
        <f t="shared" si="30"/>
        <v/>
      </c>
      <c r="O167" s="168" t="str">
        <f t="shared" si="26"/>
        <v/>
      </c>
    </row>
    <row r="168" spans="1:15">
      <c r="A168" s="173" t="str">
        <f t="shared" ca="1" si="20"/>
        <v/>
      </c>
      <c r="B168" s="45" t="str">
        <f t="shared" ca="1" si="21"/>
        <v/>
      </c>
      <c r="C168" s="31" t="str">
        <f t="shared" ca="1" si="27"/>
        <v/>
      </c>
      <c r="D168" s="32" t="str">
        <f t="shared" ca="1" si="22"/>
        <v/>
      </c>
      <c r="E168" s="4" t="str">
        <f t="shared" ca="1" si="28"/>
        <v/>
      </c>
      <c r="F168" s="31" t="str">
        <f t="shared" ca="1" si="29"/>
        <v/>
      </c>
      <c r="G168" s="32" t="str">
        <f t="shared" ca="1" si="23"/>
        <v/>
      </c>
      <c r="H168" s="79" t="str">
        <f t="shared" ca="1" si="24"/>
        <v/>
      </c>
      <c r="N168" s="168" t="str">
        <f t="shared" si="30"/>
        <v/>
      </c>
      <c r="O168" s="168" t="str">
        <f t="shared" si="26"/>
        <v/>
      </c>
    </row>
    <row r="169" spans="1:15">
      <c r="A169" s="173" t="str">
        <f t="shared" ref="A169:A232" ca="1" si="31">IF(AND(ISBLANK(P158), A168 = $P$1),NOW(),IF(ISBLANK(P158),"",P158))</f>
        <v/>
      </c>
      <c r="B169" s="45" t="str">
        <f t="shared" ref="B169:B232" ca="1" si="32">IF(COUNTIF(J:J,A169)=1,VLOOKUP(A169,J:K,2), IF(COUNTIF(J:J,A169)=0,$B$10,""))</f>
        <v/>
      </c>
      <c r="C169" s="31" t="str">
        <f t="shared" ca="1" si="27"/>
        <v/>
      </c>
      <c r="D169" s="32" t="str">
        <f t="shared" ref="D169:D232" ca="1" si="33">IF(ISERROR(B169-2),"",$B$6*ROUNDUP(A169-$A$14,0)/360*$B$5)</f>
        <v/>
      </c>
      <c r="E169" s="4" t="str">
        <f t="shared" ca="1" si="28"/>
        <v/>
      </c>
      <c r="F169" s="31" t="str">
        <f t="shared" ca="1" si="29"/>
        <v/>
      </c>
      <c r="G169" s="32" t="str">
        <f t="shared" ref="G169:G232" ca="1" si="34">IF(ISERROR(E169-2),"",$C$6*ROUNDUP(A169-$A$14,0)/360*$C$5)</f>
        <v/>
      </c>
      <c r="H169" s="79" t="str">
        <f t="shared" ref="H169:H232" ca="1" si="35">IF(ISERROR(B169-2),"",C169+D169-F169-G169)</f>
        <v/>
      </c>
      <c r="N169" s="168" t="str">
        <f t="shared" si="30"/>
        <v/>
      </c>
      <c r="O169" s="168" t="str">
        <f t="shared" si="26"/>
        <v/>
      </c>
    </row>
    <row r="170" spans="1:15">
      <c r="A170" s="173" t="str">
        <f t="shared" ca="1" si="31"/>
        <v/>
      </c>
      <c r="B170" s="45" t="str">
        <f t="shared" ca="1" si="32"/>
        <v/>
      </c>
      <c r="C170" s="31" t="str">
        <f t="shared" ca="1" si="27"/>
        <v/>
      </c>
      <c r="D170" s="32" t="str">
        <f t="shared" ca="1" si="33"/>
        <v/>
      </c>
      <c r="E170" s="4" t="str">
        <f t="shared" ca="1" si="28"/>
        <v/>
      </c>
      <c r="F170" s="31" t="str">
        <f t="shared" ca="1" si="29"/>
        <v/>
      </c>
      <c r="G170" s="32" t="str">
        <f t="shared" ca="1" si="34"/>
        <v/>
      </c>
      <c r="H170" s="79" t="str">
        <f t="shared" ca="1" si="35"/>
        <v/>
      </c>
      <c r="N170" s="168" t="str">
        <f t="shared" si="30"/>
        <v/>
      </c>
      <c r="O170" s="168" t="str">
        <f t="shared" si="26"/>
        <v/>
      </c>
    </row>
    <row r="171" spans="1:15">
      <c r="A171" s="173" t="str">
        <f t="shared" ca="1" si="31"/>
        <v/>
      </c>
      <c r="B171" s="45" t="str">
        <f t="shared" ca="1" si="32"/>
        <v/>
      </c>
      <c r="C171" s="31" t="str">
        <f t="shared" ca="1" si="27"/>
        <v/>
      </c>
      <c r="D171" s="32" t="str">
        <f t="shared" ca="1" si="33"/>
        <v/>
      </c>
      <c r="E171" s="4" t="str">
        <f t="shared" ca="1" si="28"/>
        <v/>
      </c>
      <c r="F171" s="31" t="str">
        <f t="shared" ca="1" si="29"/>
        <v/>
      </c>
      <c r="G171" s="32" t="str">
        <f t="shared" ca="1" si="34"/>
        <v/>
      </c>
      <c r="H171" s="79" t="str">
        <f t="shared" ca="1" si="35"/>
        <v/>
      </c>
      <c r="N171" s="168" t="str">
        <f t="shared" si="30"/>
        <v/>
      </c>
      <c r="O171" s="168" t="str">
        <f t="shared" si="26"/>
        <v/>
      </c>
    </row>
    <row r="172" spans="1:15">
      <c r="A172" s="173" t="str">
        <f t="shared" ca="1" si="31"/>
        <v/>
      </c>
      <c r="B172" s="45" t="str">
        <f t="shared" ca="1" si="32"/>
        <v/>
      </c>
      <c r="C172" s="31" t="str">
        <f t="shared" ca="1" si="27"/>
        <v/>
      </c>
      <c r="D172" s="32" t="str">
        <f t="shared" ca="1" si="33"/>
        <v/>
      </c>
      <c r="E172" s="4" t="str">
        <f t="shared" ca="1" si="28"/>
        <v/>
      </c>
      <c r="F172" s="31" t="str">
        <f t="shared" ca="1" si="29"/>
        <v/>
      </c>
      <c r="G172" s="32" t="str">
        <f t="shared" ca="1" si="34"/>
        <v/>
      </c>
      <c r="H172" s="79" t="str">
        <f t="shared" ca="1" si="35"/>
        <v/>
      </c>
      <c r="N172" s="168" t="str">
        <f t="shared" si="30"/>
        <v/>
      </c>
      <c r="O172" s="168" t="str">
        <f t="shared" si="26"/>
        <v/>
      </c>
    </row>
    <row r="173" spans="1:15">
      <c r="A173" s="173" t="str">
        <f t="shared" ca="1" si="31"/>
        <v/>
      </c>
      <c r="B173" s="45" t="str">
        <f t="shared" ca="1" si="32"/>
        <v/>
      </c>
      <c r="C173" s="31" t="str">
        <f t="shared" ca="1" si="27"/>
        <v/>
      </c>
      <c r="D173" s="32" t="str">
        <f t="shared" ca="1" si="33"/>
        <v/>
      </c>
      <c r="E173" s="4" t="str">
        <f t="shared" ca="1" si="28"/>
        <v/>
      </c>
      <c r="F173" s="31" t="str">
        <f t="shared" ca="1" si="29"/>
        <v/>
      </c>
      <c r="G173" s="32" t="str">
        <f t="shared" ca="1" si="34"/>
        <v/>
      </c>
      <c r="H173" s="79" t="str">
        <f t="shared" ca="1" si="35"/>
        <v/>
      </c>
      <c r="N173" s="168" t="str">
        <f t="shared" si="30"/>
        <v/>
      </c>
      <c r="O173" s="168" t="str">
        <f t="shared" si="26"/>
        <v/>
      </c>
    </row>
    <row r="174" spans="1:15">
      <c r="A174" s="173" t="str">
        <f t="shared" ca="1" si="31"/>
        <v/>
      </c>
      <c r="B174" s="45" t="str">
        <f t="shared" ca="1" si="32"/>
        <v/>
      </c>
      <c r="C174" s="31" t="str">
        <f t="shared" ca="1" si="27"/>
        <v/>
      </c>
      <c r="D174" s="32" t="str">
        <f t="shared" ca="1" si="33"/>
        <v/>
      </c>
      <c r="E174" s="4" t="str">
        <f t="shared" ca="1" si="28"/>
        <v/>
      </c>
      <c r="F174" s="31" t="str">
        <f t="shared" ca="1" si="29"/>
        <v/>
      </c>
      <c r="G174" s="32" t="str">
        <f t="shared" ca="1" si="34"/>
        <v/>
      </c>
      <c r="H174" s="79" t="str">
        <f t="shared" ca="1" si="35"/>
        <v/>
      </c>
      <c r="N174" s="168" t="str">
        <f t="shared" si="30"/>
        <v/>
      </c>
      <c r="O174" s="168" t="str">
        <f t="shared" si="26"/>
        <v/>
      </c>
    </row>
    <row r="175" spans="1:15">
      <c r="A175" s="173" t="str">
        <f t="shared" ca="1" si="31"/>
        <v/>
      </c>
      <c r="B175" s="45" t="str">
        <f t="shared" ca="1" si="32"/>
        <v/>
      </c>
      <c r="C175" s="31" t="str">
        <f t="shared" ca="1" si="27"/>
        <v/>
      </c>
      <c r="D175" s="32" t="str">
        <f t="shared" ca="1" si="33"/>
        <v/>
      </c>
      <c r="E175" s="4" t="str">
        <f t="shared" ca="1" si="28"/>
        <v/>
      </c>
      <c r="F175" s="31" t="str">
        <f t="shared" ca="1" si="29"/>
        <v/>
      </c>
      <c r="G175" s="32" t="str">
        <f t="shared" ca="1" si="34"/>
        <v/>
      </c>
      <c r="H175" s="79" t="str">
        <f t="shared" ca="1" si="35"/>
        <v/>
      </c>
      <c r="N175" s="168" t="str">
        <f t="shared" si="30"/>
        <v/>
      </c>
      <c r="O175" s="168" t="str">
        <f t="shared" si="26"/>
        <v/>
      </c>
    </row>
    <row r="176" spans="1:15">
      <c r="A176" s="173" t="str">
        <f t="shared" ca="1" si="31"/>
        <v/>
      </c>
      <c r="B176" s="45" t="str">
        <f t="shared" ca="1" si="32"/>
        <v/>
      </c>
      <c r="C176" s="31" t="str">
        <f t="shared" ca="1" si="27"/>
        <v/>
      </c>
      <c r="D176" s="32" t="str">
        <f t="shared" ca="1" si="33"/>
        <v/>
      </c>
      <c r="E176" s="4" t="str">
        <f t="shared" ca="1" si="28"/>
        <v/>
      </c>
      <c r="F176" s="31" t="str">
        <f t="shared" ca="1" si="29"/>
        <v/>
      </c>
      <c r="G176" s="32" t="str">
        <f t="shared" ca="1" si="34"/>
        <v/>
      </c>
      <c r="H176" s="79" t="str">
        <f t="shared" ca="1" si="35"/>
        <v/>
      </c>
      <c r="N176" s="168" t="str">
        <f t="shared" si="30"/>
        <v/>
      </c>
      <c r="O176" s="168" t="str">
        <f t="shared" si="26"/>
        <v/>
      </c>
    </row>
    <row r="177" spans="1:15">
      <c r="A177" s="173" t="str">
        <f t="shared" ca="1" si="31"/>
        <v/>
      </c>
      <c r="B177" s="45" t="str">
        <f t="shared" ca="1" si="32"/>
        <v/>
      </c>
      <c r="C177" s="31" t="str">
        <f t="shared" ca="1" si="27"/>
        <v/>
      </c>
      <c r="D177" s="32" t="str">
        <f t="shared" ca="1" si="33"/>
        <v/>
      </c>
      <c r="E177" s="4" t="str">
        <f t="shared" ca="1" si="28"/>
        <v/>
      </c>
      <c r="F177" s="31" t="str">
        <f t="shared" ca="1" si="29"/>
        <v/>
      </c>
      <c r="G177" s="32" t="str">
        <f t="shared" ca="1" si="34"/>
        <v/>
      </c>
      <c r="H177" s="79" t="str">
        <f t="shared" ca="1" si="35"/>
        <v/>
      </c>
      <c r="N177" s="168" t="str">
        <f t="shared" si="30"/>
        <v/>
      </c>
      <c r="O177" s="168" t="str">
        <f t="shared" si="26"/>
        <v/>
      </c>
    </row>
    <row r="178" spans="1:15">
      <c r="A178" s="173" t="str">
        <f t="shared" ca="1" si="31"/>
        <v/>
      </c>
      <c r="B178" s="45" t="str">
        <f t="shared" ca="1" si="32"/>
        <v/>
      </c>
      <c r="C178" s="31" t="str">
        <f t="shared" ca="1" si="27"/>
        <v/>
      </c>
      <c r="D178" s="32" t="str">
        <f t="shared" ca="1" si="33"/>
        <v/>
      </c>
      <c r="E178" s="4" t="str">
        <f t="shared" ca="1" si="28"/>
        <v/>
      </c>
      <c r="F178" s="31" t="str">
        <f t="shared" ca="1" si="29"/>
        <v/>
      </c>
      <c r="G178" s="32" t="str">
        <f t="shared" ca="1" si="34"/>
        <v/>
      </c>
      <c r="H178" s="79" t="str">
        <f t="shared" ca="1" si="35"/>
        <v/>
      </c>
      <c r="N178" s="168" t="str">
        <f t="shared" si="30"/>
        <v/>
      </c>
      <c r="O178" s="168" t="str">
        <f t="shared" si="26"/>
        <v/>
      </c>
    </row>
    <row r="179" spans="1:15">
      <c r="A179" s="173" t="str">
        <f t="shared" ca="1" si="31"/>
        <v/>
      </c>
      <c r="B179" s="45" t="str">
        <f t="shared" ca="1" si="32"/>
        <v/>
      </c>
      <c r="C179" s="31" t="str">
        <f t="shared" ca="1" si="27"/>
        <v/>
      </c>
      <c r="D179" s="32" t="str">
        <f t="shared" ca="1" si="33"/>
        <v/>
      </c>
      <c r="E179" s="4" t="str">
        <f t="shared" ca="1" si="28"/>
        <v/>
      </c>
      <c r="F179" s="31" t="str">
        <f t="shared" ca="1" si="29"/>
        <v/>
      </c>
      <c r="G179" s="32" t="str">
        <f t="shared" ca="1" si="34"/>
        <v/>
      </c>
      <c r="H179" s="79" t="str">
        <f t="shared" ca="1" si="35"/>
        <v/>
      </c>
      <c r="N179" s="168" t="str">
        <f t="shared" si="30"/>
        <v/>
      </c>
      <c r="O179" s="168" t="str">
        <f t="shared" si="26"/>
        <v/>
      </c>
    </row>
    <row r="180" spans="1:15">
      <c r="A180" s="173" t="str">
        <f t="shared" ca="1" si="31"/>
        <v/>
      </c>
      <c r="B180" s="45" t="str">
        <f t="shared" ca="1" si="32"/>
        <v/>
      </c>
      <c r="C180" s="31" t="str">
        <f t="shared" ca="1" si="27"/>
        <v/>
      </c>
      <c r="D180" s="32" t="str">
        <f t="shared" ca="1" si="33"/>
        <v/>
      </c>
      <c r="E180" s="4" t="str">
        <f t="shared" ca="1" si="28"/>
        <v/>
      </c>
      <c r="F180" s="31" t="str">
        <f t="shared" ca="1" si="29"/>
        <v/>
      </c>
      <c r="G180" s="32" t="str">
        <f t="shared" ca="1" si="34"/>
        <v/>
      </c>
      <c r="H180" s="79" t="str">
        <f t="shared" ca="1" si="35"/>
        <v/>
      </c>
      <c r="N180" s="168" t="str">
        <f t="shared" si="30"/>
        <v/>
      </c>
      <c r="O180" s="168" t="str">
        <f t="shared" si="26"/>
        <v/>
      </c>
    </row>
    <row r="181" spans="1:15">
      <c r="A181" s="173" t="str">
        <f t="shared" ca="1" si="31"/>
        <v/>
      </c>
      <c r="B181" s="45" t="str">
        <f t="shared" ca="1" si="32"/>
        <v/>
      </c>
      <c r="C181" s="31" t="str">
        <f t="shared" ca="1" si="27"/>
        <v/>
      </c>
      <c r="D181" s="32" t="str">
        <f t="shared" ca="1" si="33"/>
        <v/>
      </c>
      <c r="E181" s="4" t="str">
        <f t="shared" ca="1" si="28"/>
        <v/>
      </c>
      <c r="F181" s="31" t="str">
        <f t="shared" ca="1" si="29"/>
        <v/>
      </c>
      <c r="G181" s="32" t="str">
        <f t="shared" ca="1" si="34"/>
        <v/>
      </c>
      <c r="H181" s="79" t="str">
        <f t="shared" ca="1" si="35"/>
        <v/>
      </c>
      <c r="N181" s="168" t="str">
        <f t="shared" si="30"/>
        <v/>
      </c>
      <c r="O181" s="168" t="str">
        <f t="shared" si="26"/>
        <v/>
      </c>
    </row>
    <row r="182" spans="1:15">
      <c r="A182" s="173" t="str">
        <f t="shared" ca="1" si="31"/>
        <v/>
      </c>
      <c r="B182" s="45" t="str">
        <f t="shared" ca="1" si="32"/>
        <v/>
      </c>
      <c r="C182" s="31" t="str">
        <f t="shared" ca="1" si="27"/>
        <v/>
      </c>
      <c r="D182" s="32" t="str">
        <f t="shared" ca="1" si="33"/>
        <v/>
      </c>
      <c r="E182" s="4" t="str">
        <f t="shared" ca="1" si="28"/>
        <v/>
      </c>
      <c r="F182" s="31" t="str">
        <f t="shared" ca="1" si="29"/>
        <v/>
      </c>
      <c r="G182" s="32" t="str">
        <f t="shared" ca="1" si="34"/>
        <v/>
      </c>
      <c r="H182" s="79" t="str">
        <f t="shared" ca="1" si="35"/>
        <v/>
      </c>
      <c r="N182" s="168" t="str">
        <f t="shared" si="30"/>
        <v/>
      </c>
      <c r="O182" s="168" t="str">
        <f t="shared" si="26"/>
        <v/>
      </c>
    </row>
    <row r="183" spans="1:15">
      <c r="A183" s="173" t="str">
        <f t="shared" ca="1" si="31"/>
        <v/>
      </c>
      <c r="B183" s="45" t="str">
        <f t="shared" ca="1" si="32"/>
        <v/>
      </c>
      <c r="C183" s="31" t="str">
        <f t="shared" ca="1" si="27"/>
        <v/>
      </c>
      <c r="D183" s="32" t="str">
        <f t="shared" ca="1" si="33"/>
        <v/>
      </c>
      <c r="E183" s="4" t="str">
        <f t="shared" ca="1" si="28"/>
        <v/>
      </c>
      <c r="F183" s="31" t="str">
        <f t="shared" ca="1" si="29"/>
        <v/>
      </c>
      <c r="G183" s="32" t="str">
        <f t="shared" ca="1" si="34"/>
        <v/>
      </c>
      <c r="H183" s="79" t="str">
        <f t="shared" ca="1" si="35"/>
        <v/>
      </c>
      <c r="N183" s="168" t="str">
        <f t="shared" si="30"/>
        <v/>
      </c>
      <c r="O183" s="168" t="str">
        <f t="shared" si="26"/>
        <v/>
      </c>
    </row>
    <row r="184" spans="1:15">
      <c r="A184" s="173" t="str">
        <f t="shared" ca="1" si="31"/>
        <v/>
      </c>
      <c r="B184" s="45" t="str">
        <f t="shared" ca="1" si="32"/>
        <v/>
      </c>
      <c r="C184" s="31" t="str">
        <f t="shared" ca="1" si="27"/>
        <v/>
      </c>
      <c r="D184" s="32" t="str">
        <f t="shared" ca="1" si="33"/>
        <v/>
      </c>
      <c r="E184" s="4" t="str">
        <f t="shared" ca="1" si="28"/>
        <v/>
      </c>
      <c r="F184" s="31" t="str">
        <f t="shared" ca="1" si="29"/>
        <v/>
      </c>
      <c r="G184" s="32" t="str">
        <f t="shared" ca="1" si="34"/>
        <v/>
      </c>
      <c r="H184" s="79" t="str">
        <f t="shared" ca="1" si="35"/>
        <v/>
      </c>
      <c r="N184" s="168" t="str">
        <f t="shared" si="30"/>
        <v/>
      </c>
      <c r="O184" s="168" t="str">
        <f t="shared" si="26"/>
        <v/>
      </c>
    </row>
    <row r="185" spans="1:15">
      <c r="A185" s="173" t="str">
        <f t="shared" ca="1" si="31"/>
        <v/>
      </c>
      <c r="B185" s="45" t="str">
        <f t="shared" ca="1" si="32"/>
        <v/>
      </c>
      <c r="C185" s="31" t="str">
        <f t="shared" ca="1" si="27"/>
        <v/>
      </c>
      <c r="D185" s="32" t="str">
        <f t="shared" ca="1" si="33"/>
        <v/>
      </c>
      <c r="E185" s="4" t="str">
        <f t="shared" ca="1" si="28"/>
        <v/>
      </c>
      <c r="F185" s="31" t="str">
        <f t="shared" ca="1" si="29"/>
        <v/>
      </c>
      <c r="G185" s="32" t="str">
        <f t="shared" ca="1" si="34"/>
        <v/>
      </c>
      <c r="H185" s="79" t="str">
        <f t="shared" ca="1" si="35"/>
        <v/>
      </c>
      <c r="N185" s="168" t="str">
        <f t="shared" si="30"/>
        <v/>
      </c>
      <c r="O185" s="168" t="str">
        <f t="shared" si="26"/>
        <v/>
      </c>
    </row>
    <row r="186" spans="1:15">
      <c r="A186" s="173" t="str">
        <f t="shared" ca="1" si="31"/>
        <v/>
      </c>
      <c r="B186" s="45" t="str">
        <f t="shared" ca="1" si="32"/>
        <v/>
      </c>
      <c r="C186" s="31" t="str">
        <f t="shared" ca="1" si="27"/>
        <v/>
      </c>
      <c r="D186" s="32" t="str">
        <f t="shared" ca="1" si="33"/>
        <v/>
      </c>
      <c r="E186" s="4" t="str">
        <f t="shared" ca="1" si="28"/>
        <v/>
      </c>
      <c r="F186" s="31" t="str">
        <f t="shared" ca="1" si="29"/>
        <v/>
      </c>
      <c r="G186" s="32" t="str">
        <f t="shared" ca="1" si="34"/>
        <v/>
      </c>
      <c r="H186" s="79" t="str">
        <f t="shared" ca="1" si="35"/>
        <v/>
      </c>
      <c r="N186" s="168" t="str">
        <f t="shared" si="30"/>
        <v/>
      </c>
      <c r="O186" s="168" t="str">
        <f t="shared" si="26"/>
        <v/>
      </c>
    </row>
    <row r="187" spans="1:15">
      <c r="A187" s="173" t="str">
        <f t="shared" ca="1" si="31"/>
        <v/>
      </c>
      <c r="B187" s="45" t="str">
        <f t="shared" ca="1" si="32"/>
        <v/>
      </c>
      <c r="C187" s="31" t="str">
        <f t="shared" ca="1" si="27"/>
        <v/>
      </c>
      <c r="D187" s="32" t="str">
        <f t="shared" ca="1" si="33"/>
        <v/>
      </c>
      <c r="E187" s="4" t="str">
        <f t="shared" ca="1" si="28"/>
        <v/>
      </c>
      <c r="F187" s="31" t="str">
        <f t="shared" ca="1" si="29"/>
        <v/>
      </c>
      <c r="G187" s="32" t="str">
        <f t="shared" ca="1" si="34"/>
        <v/>
      </c>
      <c r="H187" s="79" t="str">
        <f t="shared" ca="1" si="35"/>
        <v/>
      </c>
      <c r="N187" s="168" t="str">
        <f t="shared" si="30"/>
        <v/>
      </c>
      <c r="O187" s="168" t="str">
        <f t="shared" si="26"/>
        <v/>
      </c>
    </row>
    <row r="188" spans="1:15">
      <c r="A188" s="173" t="str">
        <f t="shared" ca="1" si="31"/>
        <v/>
      </c>
      <c r="B188" s="45" t="str">
        <f t="shared" ca="1" si="32"/>
        <v/>
      </c>
      <c r="C188" s="31" t="str">
        <f t="shared" ca="1" si="27"/>
        <v/>
      </c>
      <c r="D188" s="32" t="str">
        <f t="shared" ca="1" si="33"/>
        <v/>
      </c>
      <c r="E188" s="4" t="str">
        <f t="shared" ca="1" si="28"/>
        <v/>
      </c>
      <c r="F188" s="31" t="str">
        <f t="shared" ca="1" si="29"/>
        <v/>
      </c>
      <c r="G188" s="32" t="str">
        <f t="shared" ca="1" si="34"/>
        <v/>
      </c>
      <c r="H188" s="79" t="str">
        <f t="shared" ca="1" si="35"/>
        <v/>
      </c>
      <c r="N188" s="168" t="str">
        <f t="shared" si="30"/>
        <v/>
      </c>
      <c r="O188" s="168" t="str">
        <f t="shared" si="26"/>
        <v/>
      </c>
    </row>
    <row r="189" spans="1:15">
      <c r="A189" s="173" t="str">
        <f t="shared" ca="1" si="31"/>
        <v/>
      </c>
      <c r="B189" s="45" t="str">
        <f t="shared" ca="1" si="32"/>
        <v/>
      </c>
      <c r="C189" s="31" t="str">
        <f t="shared" ca="1" si="27"/>
        <v/>
      </c>
      <c r="D189" s="32" t="str">
        <f t="shared" ca="1" si="33"/>
        <v/>
      </c>
      <c r="E189" s="4" t="str">
        <f t="shared" ca="1" si="28"/>
        <v/>
      </c>
      <c r="F189" s="31" t="str">
        <f t="shared" ca="1" si="29"/>
        <v/>
      </c>
      <c r="G189" s="32" t="str">
        <f t="shared" ca="1" si="34"/>
        <v/>
      </c>
      <c r="H189" s="79" t="str">
        <f t="shared" ca="1" si="35"/>
        <v/>
      </c>
      <c r="N189" s="168" t="str">
        <f t="shared" si="30"/>
        <v/>
      </c>
      <c r="O189" s="168" t="str">
        <f t="shared" si="26"/>
        <v/>
      </c>
    </row>
    <row r="190" spans="1:15">
      <c r="A190" s="173" t="str">
        <f t="shared" ca="1" si="31"/>
        <v/>
      </c>
      <c r="B190" s="45" t="str">
        <f t="shared" ca="1" si="32"/>
        <v/>
      </c>
      <c r="C190" s="31" t="str">
        <f t="shared" ca="1" si="27"/>
        <v/>
      </c>
      <c r="D190" s="32" t="str">
        <f t="shared" ca="1" si="33"/>
        <v/>
      </c>
      <c r="E190" s="4" t="str">
        <f t="shared" ca="1" si="28"/>
        <v/>
      </c>
      <c r="F190" s="31" t="str">
        <f t="shared" ca="1" si="29"/>
        <v/>
      </c>
      <c r="G190" s="32" t="str">
        <f t="shared" ca="1" si="34"/>
        <v/>
      </c>
      <c r="H190" s="79" t="str">
        <f t="shared" ca="1" si="35"/>
        <v/>
      </c>
      <c r="N190" s="168" t="str">
        <f t="shared" si="30"/>
        <v/>
      </c>
      <c r="O190" s="168" t="str">
        <f t="shared" si="26"/>
        <v/>
      </c>
    </row>
    <row r="191" spans="1:15">
      <c r="A191" s="173" t="str">
        <f t="shared" ca="1" si="31"/>
        <v/>
      </c>
      <c r="B191" s="45" t="str">
        <f t="shared" ca="1" si="32"/>
        <v/>
      </c>
      <c r="C191" s="31" t="str">
        <f t="shared" ca="1" si="27"/>
        <v/>
      </c>
      <c r="D191" s="32" t="str">
        <f t="shared" ca="1" si="33"/>
        <v/>
      </c>
      <c r="E191" s="4" t="str">
        <f t="shared" ca="1" si="28"/>
        <v/>
      </c>
      <c r="F191" s="31" t="str">
        <f t="shared" ca="1" si="29"/>
        <v/>
      </c>
      <c r="G191" s="32" t="str">
        <f t="shared" ca="1" si="34"/>
        <v/>
      </c>
      <c r="H191" s="79" t="str">
        <f t="shared" ca="1" si="35"/>
        <v/>
      </c>
      <c r="N191" s="168" t="str">
        <f t="shared" si="30"/>
        <v/>
      </c>
      <c r="O191" s="168" t="str">
        <f t="shared" si="26"/>
        <v/>
      </c>
    </row>
    <row r="192" spans="1:15">
      <c r="A192" s="173" t="str">
        <f t="shared" ca="1" si="31"/>
        <v/>
      </c>
      <c r="B192" s="45" t="str">
        <f t="shared" ca="1" si="32"/>
        <v/>
      </c>
      <c r="C192" s="31" t="str">
        <f t="shared" ca="1" si="27"/>
        <v/>
      </c>
      <c r="D192" s="32" t="str">
        <f t="shared" ca="1" si="33"/>
        <v/>
      </c>
      <c r="E192" s="4" t="str">
        <f t="shared" ca="1" si="28"/>
        <v/>
      </c>
      <c r="F192" s="31" t="str">
        <f t="shared" ca="1" si="29"/>
        <v/>
      </c>
      <c r="G192" s="32" t="str">
        <f t="shared" ca="1" si="34"/>
        <v/>
      </c>
      <c r="H192" s="79" t="str">
        <f t="shared" ca="1" si="35"/>
        <v/>
      </c>
      <c r="N192" s="168" t="str">
        <f t="shared" si="30"/>
        <v/>
      </c>
      <c r="O192" s="168" t="str">
        <f t="shared" si="26"/>
        <v/>
      </c>
    </row>
    <row r="193" spans="1:15">
      <c r="A193" s="173" t="str">
        <f t="shared" ca="1" si="31"/>
        <v/>
      </c>
      <c r="B193" s="45" t="str">
        <f t="shared" ca="1" si="32"/>
        <v/>
      </c>
      <c r="C193" s="31" t="str">
        <f t="shared" ca="1" si="27"/>
        <v/>
      </c>
      <c r="D193" s="32" t="str">
        <f t="shared" ca="1" si="33"/>
        <v/>
      </c>
      <c r="E193" s="4" t="str">
        <f t="shared" ca="1" si="28"/>
        <v/>
      </c>
      <c r="F193" s="31" t="str">
        <f t="shared" ca="1" si="29"/>
        <v/>
      </c>
      <c r="G193" s="32" t="str">
        <f t="shared" ca="1" si="34"/>
        <v/>
      </c>
      <c r="H193" s="79" t="str">
        <f t="shared" ca="1" si="35"/>
        <v/>
      </c>
      <c r="N193" s="168" t="str">
        <f t="shared" si="30"/>
        <v/>
      </c>
      <c r="O193" s="168" t="str">
        <f t="shared" si="26"/>
        <v/>
      </c>
    </row>
    <row r="194" spans="1:15">
      <c r="A194" s="173" t="str">
        <f t="shared" ca="1" si="31"/>
        <v/>
      </c>
      <c r="B194" s="45" t="str">
        <f t="shared" ca="1" si="32"/>
        <v/>
      </c>
      <c r="C194" s="31" t="str">
        <f t="shared" ca="1" si="27"/>
        <v/>
      </c>
      <c r="D194" s="32" t="str">
        <f t="shared" ca="1" si="33"/>
        <v/>
      </c>
      <c r="E194" s="4" t="str">
        <f t="shared" ca="1" si="28"/>
        <v/>
      </c>
      <c r="F194" s="31" t="str">
        <f t="shared" ca="1" si="29"/>
        <v/>
      </c>
      <c r="G194" s="32" t="str">
        <f t="shared" ca="1" si="34"/>
        <v/>
      </c>
      <c r="H194" s="79" t="str">
        <f t="shared" ca="1" si="35"/>
        <v/>
      </c>
      <c r="N194" s="168" t="str">
        <f t="shared" si="30"/>
        <v/>
      </c>
      <c r="O194" s="168" t="str">
        <f t="shared" si="26"/>
        <v/>
      </c>
    </row>
    <row r="195" spans="1:15">
      <c r="A195" s="173" t="str">
        <f t="shared" ca="1" si="31"/>
        <v/>
      </c>
      <c r="B195" s="45" t="str">
        <f t="shared" ca="1" si="32"/>
        <v/>
      </c>
      <c r="C195" s="31" t="str">
        <f t="shared" ca="1" si="27"/>
        <v/>
      </c>
      <c r="D195" s="32" t="str">
        <f t="shared" ca="1" si="33"/>
        <v/>
      </c>
      <c r="E195" s="4" t="str">
        <f t="shared" ca="1" si="28"/>
        <v/>
      </c>
      <c r="F195" s="31" t="str">
        <f t="shared" ca="1" si="29"/>
        <v/>
      </c>
      <c r="G195" s="32" t="str">
        <f t="shared" ca="1" si="34"/>
        <v/>
      </c>
      <c r="H195" s="79" t="str">
        <f t="shared" ca="1" si="35"/>
        <v/>
      </c>
      <c r="N195" s="168" t="str">
        <f t="shared" si="30"/>
        <v/>
      </c>
      <c r="O195" s="168" t="str">
        <f t="shared" si="26"/>
        <v/>
      </c>
    </row>
    <row r="196" spans="1:15">
      <c r="A196" s="173" t="str">
        <f t="shared" ca="1" si="31"/>
        <v/>
      </c>
      <c r="B196" s="45" t="str">
        <f t="shared" ca="1" si="32"/>
        <v/>
      </c>
      <c r="C196" s="31" t="str">
        <f t="shared" ca="1" si="27"/>
        <v/>
      </c>
      <c r="D196" s="32" t="str">
        <f t="shared" ca="1" si="33"/>
        <v/>
      </c>
      <c r="E196" s="4" t="str">
        <f t="shared" ca="1" si="28"/>
        <v/>
      </c>
      <c r="F196" s="31" t="str">
        <f t="shared" ca="1" si="29"/>
        <v/>
      </c>
      <c r="G196" s="32" t="str">
        <f t="shared" ca="1" si="34"/>
        <v/>
      </c>
      <c r="H196" s="79" t="str">
        <f t="shared" ca="1" si="35"/>
        <v/>
      </c>
      <c r="N196" s="168" t="str">
        <f t="shared" si="30"/>
        <v/>
      </c>
      <c r="O196" s="168" t="str">
        <f t="shared" ref="O196:O259" si="36">IF(N196&gt;$A$14,N196,"")</f>
        <v/>
      </c>
    </row>
    <row r="197" spans="1:15">
      <c r="A197" s="173" t="str">
        <f t="shared" ca="1" si="31"/>
        <v/>
      </c>
      <c r="B197" s="45" t="str">
        <f t="shared" ca="1" si="32"/>
        <v/>
      </c>
      <c r="C197" s="31" t="str">
        <f t="shared" ca="1" si="27"/>
        <v/>
      </c>
      <c r="D197" s="32" t="str">
        <f t="shared" ca="1" si="33"/>
        <v/>
      </c>
      <c r="E197" s="4" t="str">
        <f t="shared" ca="1" si="28"/>
        <v/>
      </c>
      <c r="F197" s="31" t="str">
        <f t="shared" ca="1" si="29"/>
        <v/>
      </c>
      <c r="G197" s="32" t="str">
        <f t="shared" ca="1" si="34"/>
        <v/>
      </c>
      <c r="H197" s="79" t="str">
        <f t="shared" ca="1" si="35"/>
        <v/>
      </c>
      <c r="N197" s="168" t="str">
        <f t="shared" si="30"/>
        <v/>
      </c>
      <c r="O197" s="168" t="str">
        <f t="shared" si="36"/>
        <v/>
      </c>
    </row>
    <row r="198" spans="1:15">
      <c r="A198" s="173" t="str">
        <f t="shared" ca="1" si="31"/>
        <v/>
      </c>
      <c r="B198" s="45" t="str">
        <f t="shared" ca="1" si="32"/>
        <v/>
      </c>
      <c r="C198" s="31" t="str">
        <f t="shared" ca="1" si="27"/>
        <v/>
      </c>
      <c r="D198" s="32" t="str">
        <f t="shared" ca="1" si="33"/>
        <v/>
      </c>
      <c r="E198" s="4" t="str">
        <f t="shared" ca="1" si="28"/>
        <v/>
      </c>
      <c r="F198" s="31" t="str">
        <f t="shared" ca="1" si="29"/>
        <v/>
      </c>
      <c r="G198" s="32" t="str">
        <f t="shared" ca="1" si="34"/>
        <v/>
      </c>
      <c r="H198" s="79" t="str">
        <f t="shared" ca="1" si="35"/>
        <v/>
      </c>
      <c r="N198" s="168" t="str">
        <f t="shared" si="30"/>
        <v/>
      </c>
      <c r="O198" s="168" t="str">
        <f t="shared" si="36"/>
        <v/>
      </c>
    </row>
    <row r="199" spans="1:15">
      <c r="A199" s="173" t="str">
        <f t="shared" ca="1" si="31"/>
        <v/>
      </c>
      <c r="B199" s="45" t="str">
        <f t="shared" ca="1" si="32"/>
        <v/>
      </c>
      <c r="C199" s="31" t="str">
        <f t="shared" ca="1" si="27"/>
        <v/>
      </c>
      <c r="D199" s="32" t="str">
        <f t="shared" ca="1" si="33"/>
        <v/>
      </c>
      <c r="E199" s="4" t="str">
        <f t="shared" ca="1" si="28"/>
        <v/>
      </c>
      <c r="F199" s="31" t="str">
        <f t="shared" ca="1" si="29"/>
        <v/>
      </c>
      <c r="G199" s="32" t="str">
        <f t="shared" ca="1" si="34"/>
        <v/>
      </c>
      <c r="H199" s="79" t="str">
        <f t="shared" ca="1" si="35"/>
        <v/>
      </c>
      <c r="N199" s="168" t="str">
        <f t="shared" si="30"/>
        <v/>
      </c>
      <c r="O199" s="168" t="str">
        <f t="shared" si="36"/>
        <v/>
      </c>
    </row>
    <row r="200" spans="1:15">
      <c r="A200" s="173" t="str">
        <f t="shared" ca="1" si="31"/>
        <v/>
      </c>
      <c r="B200" s="45" t="str">
        <f t="shared" ca="1" si="32"/>
        <v/>
      </c>
      <c r="C200" s="31" t="str">
        <f t="shared" ca="1" si="27"/>
        <v/>
      </c>
      <c r="D200" s="32" t="str">
        <f t="shared" ca="1" si="33"/>
        <v/>
      </c>
      <c r="E200" s="4" t="str">
        <f t="shared" ca="1" si="28"/>
        <v/>
      </c>
      <c r="F200" s="31" t="str">
        <f t="shared" ca="1" si="29"/>
        <v/>
      </c>
      <c r="G200" s="32" t="str">
        <f t="shared" ca="1" si="34"/>
        <v/>
      </c>
      <c r="H200" s="79" t="str">
        <f t="shared" ca="1" si="35"/>
        <v/>
      </c>
      <c r="N200" s="168" t="str">
        <f t="shared" si="30"/>
        <v/>
      </c>
      <c r="O200" s="168" t="str">
        <f t="shared" si="36"/>
        <v/>
      </c>
    </row>
    <row r="201" spans="1:15">
      <c r="A201" s="173" t="str">
        <f t="shared" ca="1" si="31"/>
        <v/>
      </c>
      <c r="B201" s="45" t="str">
        <f t="shared" ca="1" si="32"/>
        <v/>
      </c>
      <c r="C201" s="31" t="str">
        <f t="shared" ca="1" si="27"/>
        <v/>
      </c>
      <c r="D201" s="32" t="str">
        <f t="shared" ca="1" si="33"/>
        <v/>
      </c>
      <c r="E201" s="4" t="str">
        <f t="shared" ca="1" si="28"/>
        <v/>
      </c>
      <c r="F201" s="31" t="str">
        <f t="shared" ca="1" si="29"/>
        <v/>
      </c>
      <c r="G201" s="32" t="str">
        <f t="shared" ca="1" si="34"/>
        <v/>
      </c>
      <c r="H201" s="79" t="str">
        <f t="shared" ca="1" si="35"/>
        <v/>
      </c>
      <c r="N201" s="168" t="str">
        <f t="shared" si="30"/>
        <v/>
      </c>
      <c r="O201" s="168" t="str">
        <f t="shared" si="36"/>
        <v/>
      </c>
    </row>
    <row r="202" spans="1:15">
      <c r="A202" s="173" t="str">
        <f t="shared" ca="1" si="31"/>
        <v/>
      </c>
      <c r="B202" s="45" t="str">
        <f t="shared" ca="1" si="32"/>
        <v/>
      </c>
      <c r="C202" s="31" t="str">
        <f t="shared" ca="1" si="27"/>
        <v/>
      </c>
      <c r="D202" s="32" t="str">
        <f t="shared" ca="1" si="33"/>
        <v/>
      </c>
      <c r="E202" s="4" t="str">
        <f t="shared" ca="1" si="28"/>
        <v/>
      </c>
      <c r="F202" s="31" t="str">
        <f t="shared" ca="1" si="29"/>
        <v/>
      </c>
      <c r="G202" s="32" t="str">
        <f t="shared" ca="1" si="34"/>
        <v/>
      </c>
      <c r="H202" s="79" t="str">
        <f t="shared" ca="1" si="35"/>
        <v/>
      </c>
      <c r="N202" s="168" t="str">
        <f t="shared" si="30"/>
        <v/>
      </c>
      <c r="O202" s="168" t="str">
        <f t="shared" si="36"/>
        <v/>
      </c>
    </row>
    <row r="203" spans="1:15">
      <c r="A203" s="173" t="str">
        <f t="shared" ca="1" si="31"/>
        <v/>
      </c>
      <c r="B203" s="45" t="str">
        <f t="shared" ca="1" si="32"/>
        <v/>
      </c>
      <c r="C203" s="31" t="str">
        <f t="shared" ca="1" si="27"/>
        <v/>
      </c>
      <c r="D203" s="32" t="str">
        <f t="shared" ca="1" si="33"/>
        <v/>
      </c>
      <c r="E203" s="4" t="str">
        <f t="shared" ca="1" si="28"/>
        <v/>
      </c>
      <c r="F203" s="31" t="str">
        <f t="shared" ca="1" si="29"/>
        <v/>
      </c>
      <c r="G203" s="32" t="str">
        <f t="shared" ca="1" si="34"/>
        <v/>
      </c>
      <c r="H203" s="79" t="str">
        <f t="shared" ca="1" si="35"/>
        <v/>
      </c>
      <c r="N203" s="168" t="str">
        <f t="shared" si="30"/>
        <v/>
      </c>
      <c r="O203" s="168" t="str">
        <f t="shared" si="36"/>
        <v/>
      </c>
    </row>
    <row r="204" spans="1:15">
      <c r="A204" s="173" t="str">
        <f t="shared" ca="1" si="31"/>
        <v/>
      </c>
      <c r="B204" s="45" t="str">
        <f t="shared" ca="1" si="32"/>
        <v/>
      </c>
      <c r="C204" s="31" t="str">
        <f t="shared" ca="1" si="27"/>
        <v/>
      </c>
      <c r="D204" s="32" t="str">
        <f t="shared" ca="1" si="33"/>
        <v/>
      </c>
      <c r="E204" s="4" t="str">
        <f t="shared" ca="1" si="28"/>
        <v/>
      </c>
      <c r="F204" s="31" t="str">
        <f t="shared" ca="1" si="29"/>
        <v/>
      </c>
      <c r="G204" s="32" t="str">
        <f t="shared" ca="1" si="34"/>
        <v/>
      </c>
      <c r="H204" s="79" t="str">
        <f t="shared" ca="1" si="35"/>
        <v/>
      </c>
      <c r="N204" s="168" t="str">
        <f t="shared" si="30"/>
        <v/>
      </c>
      <c r="O204" s="168" t="str">
        <f t="shared" si="36"/>
        <v/>
      </c>
    </row>
    <row r="205" spans="1:15">
      <c r="A205" s="173" t="str">
        <f t="shared" ca="1" si="31"/>
        <v/>
      </c>
      <c r="B205" s="45" t="str">
        <f t="shared" ca="1" si="32"/>
        <v/>
      </c>
      <c r="C205" s="31" t="str">
        <f t="shared" ca="1" si="27"/>
        <v/>
      </c>
      <c r="D205" s="32" t="str">
        <f t="shared" ca="1" si="33"/>
        <v/>
      </c>
      <c r="E205" s="4" t="str">
        <f t="shared" ca="1" si="28"/>
        <v/>
      </c>
      <c r="F205" s="31" t="str">
        <f t="shared" ca="1" si="29"/>
        <v/>
      </c>
      <c r="G205" s="32" t="str">
        <f t="shared" ca="1" si="34"/>
        <v/>
      </c>
      <c r="H205" s="79" t="str">
        <f t="shared" ca="1" si="35"/>
        <v/>
      </c>
      <c r="N205" s="168" t="str">
        <f t="shared" si="30"/>
        <v/>
      </c>
      <c r="O205" s="168" t="str">
        <f t="shared" si="36"/>
        <v/>
      </c>
    </row>
    <row r="206" spans="1:15">
      <c r="A206" s="173" t="str">
        <f t="shared" ca="1" si="31"/>
        <v/>
      </c>
      <c r="B206" s="45" t="str">
        <f t="shared" ca="1" si="32"/>
        <v/>
      </c>
      <c r="C206" s="31" t="str">
        <f t="shared" ca="1" si="27"/>
        <v/>
      </c>
      <c r="D206" s="32" t="str">
        <f t="shared" ca="1" si="33"/>
        <v/>
      </c>
      <c r="E206" s="4" t="str">
        <f t="shared" ca="1" si="28"/>
        <v/>
      </c>
      <c r="F206" s="31" t="str">
        <f t="shared" ca="1" si="29"/>
        <v/>
      </c>
      <c r="G206" s="32" t="str">
        <f t="shared" ca="1" si="34"/>
        <v/>
      </c>
      <c r="H206" s="79" t="str">
        <f t="shared" ca="1" si="35"/>
        <v/>
      </c>
      <c r="N206" s="168" t="str">
        <f t="shared" si="30"/>
        <v/>
      </c>
      <c r="O206" s="168" t="str">
        <f t="shared" si="36"/>
        <v/>
      </c>
    </row>
    <row r="207" spans="1:15">
      <c r="A207" s="173" t="str">
        <f t="shared" ca="1" si="31"/>
        <v/>
      </c>
      <c r="B207" s="45" t="str">
        <f t="shared" ca="1" si="32"/>
        <v/>
      </c>
      <c r="C207" s="31" t="str">
        <f t="shared" ca="1" si="27"/>
        <v/>
      </c>
      <c r="D207" s="32" t="str">
        <f t="shared" ca="1" si="33"/>
        <v/>
      </c>
      <c r="E207" s="4" t="str">
        <f t="shared" ca="1" si="28"/>
        <v/>
      </c>
      <c r="F207" s="31" t="str">
        <f t="shared" ca="1" si="29"/>
        <v/>
      </c>
      <c r="G207" s="32" t="str">
        <f t="shared" ca="1" si="34"/>
        <v/>
      </c>
      <c r="H207" s="79" t="str">
        <f t="shared" ca="1" si="35"/>
        <v/>
      </c>
      <c r="N207" s="168" t="str">
        <f t="shared" si="30"/>
        <v/>
      </c>
      <c r="O207" s="168" t="str">
        <f t="shared" si="36"/>
        <v/>
      </c>
    </row>
    <row r="208" spans="1:15">
      <c r="A208" s="173" t="str">
        <f t="shared" ca="1" si="31"/>
        <v/>
      </c>
      <c r="B208" s="45" t="str">
        <f t="shared" ca="1" si="32"/>
        <v/>
      </c>
      <c r="C208" s="31" t="str">
        <f t="shared" ref="C208:C271" ca="1" si="37">IF(ISERROR(B208-2),"",-1*(B208-$B$14)*10^-4*$B$8*$B$5)</f>
        <v/>
      </c>
      <c r="D208" s="32" t="str">
        <f t="shared" ca="1" si="33"/>
        <v/>
      </c>
      <c r="E208" s="4" t="str">
        <f t="shared" ref="E208:E271" ca="1" si="38">IF(COUNTIF(L:L,A208)=1,VLOOKUP(A208,L:M,2), IF(COUNTIF(L:L,A208)=0,$C$10,""))</f>
        <v/>
      </c>
      <c r="F208" s="31" t="str">
        <f t="shared" ref="F208:F271" ca="1" si="39">IF(ISERROR(E208-2),"",-1*(E208-$E$14)*10^-4*$C$8*$C$5)</f>
        <v/>
      </c>
      <c r="G208" s="32" t="str">
        <f t="shared" ca="1" si="34"/>
        <v/>
      </c>
      <c r="H208" s="79" t="str">
        <f t="shared" ca="1" si="35"/>
        <v/>
      </c>
      <c r="N208" s="168" t="str">
        <f t="shared" ref="N208:N271" si="40">IF(COUNTIF(L:L,J208),J208,"")</f>
        <v/>
      </c>
      <c r="O208" s="168" t="str">
        <f t="shared" si="36"/>
        <v/>
      </c>
    </row>
    <row r="209" spans="1:15">
      <c r="A209" s="173" t="str">
        <f t="shared" ca="1" si="31"/>
        <v/>
      </c>
      <c r="B209" s="45" t="str">
        <f t="shared" ca="1" si="32"/>
        <v/>
      </c>
      <c r="C209" s="31" t="str">
        <f t="shared" ca="1" si="37"/>
        <v/>
      </c>
      <c r="D209" s="32" t="str">
        <f t="shared" ca="1" si="33"/>
        <v/>
      </c>
      <c r="E209" s="4" t="str">
        <f t="shared" ca="1" si="38"/>
        <v/>
      </c>
      <c r="F209" s="31" t="str">
        <f t="shared" ca="1" si="39"/>
        <v/>
      </c>
      <c r="G209" s="32" t="str">
        <f t="shared" ca="1" si="34"/>
        <v/>
      </c>
      <c r="H209" s="79" t="str">
        <f t="shared" ca="1" si="35"/>
        <v/>
      </c>
      <c r="N209" s="168" t="str">
        <f t="shared" si="40"/>
        <v/>
      </c>
      <c r="O209" s="168" t="str">
        <f t="shared" si="36"/>
        <v/>
      </c>
    </row>
    <row r="210" spans="1:15">
      <c r="A210" s="173" t="str">
        <f t="shared" ca="1" si="31"/>
        <v/>
      </c>
      <c r="B210" s="45" t="str">
        <f t="shared" ca="1" si="32"/>
        <v/>
      </c>
      <c r="C210" s="31" t="str">
        <f t="shared" ca="1" si="37"/>
        <v/>
      </c>
      <c r="D210" s="32" t="str">
        <f t="shared" ca="1" si="33"/>
        <v/>
      </c>
      <c r="E210" s="4" t="str">
        <f t="shared" ca="1" si="38"/>
        <v/>
      </c>
      <c r="F210" s="31" t="str">
        <f t="shared" ca="1" si="39"/>
        <v/>
      </c>
      <c r="G210" s="32" t="str">
        <f t="shared" ca="1" si="34"/>
        <v/>
      </c>
      <c r="H210" s="79" t="str">
        <f t="shared" ca="1" si="35"/>
        <v/>
      </c>
      <c r="N210" s="168" t="str">
        <f t="shared" si="40"/>
        <v/>
      </c>
      <c r="O210" s="168" t="str">
        <f t="shared" si="36"/>
        <v/>
      </c>
    </row>
    <row r="211" spans="1:15">
      <c r="A211" s="173" t="str">
        <f t="shared" ca="1" si="31"/>
        <v/>
      </c>
      <c r="B211" s="45" t="str">
        <f t="shared" ca="1" si="32"/>
        <v/>
      </c>
      <c r="C211" s="31" t="str">
        <f t="shared" ca="1" si="37"/>
        <v/>
      </c>
      <c r="D211" s="32" t="str">
        <f t="shared" ca="1" si="33"/>
        <v/>
      </c>
      <c r="E211" s="4" t="str">
        <f t="shared" ca="1" si="38"/>
        <v/>
      </c>
      <c r="F211" s="31" t="str">
        <f t="shared" ca="1" si="39"/>
        <v/>
      </c>
      <c r="G211" s="32" t="str">
        <f t="shared" ca="1" si="34"/>
        <v/>
      </c>
      <c r="H211" s="79" t="str">
        <f t="shared" ca="1" si="35"/>
        <v/>
      </c>
      <c r="N211" s="168" t="str">
        <f t="shared" si="40"/>
        <v/>
      </c>
      <c r="O211" s="168" t="str">
        <f t="shared" si="36"/>
        <v/>
      </c>
    </row>
    <row r="212" spans="1:15">
      <c r="A212" s="173" t="str">
        <f t="shared" ca="1" si="31"/>
        <v/>
      </c>
      <c r="B212" s="45" t="str">
        <f t="shared" ca="1" si="32"/>
        <v/>
      </c>
      <c r="C212" s="31" t="str">
        <f t="shared" ca="1" si="37"/>
        <v/>
      </c>
      <c r="D212" s="32" t="str">
        <f t="shared" ca="1" si="33"/>
        <v/>
      </c>
      <c r="E212" s="4" t="str">
        <f t="shared" ca="1" si="38"/>
        <v/>
      </c>
      <c r="F212" s="31" t="str">
        <f t="shared" ca="1" si="39"/>
        <v/>
      </c>
      <c r="G212" s="32" t="str">
        <f t="shared" ca="1" si="34"/>
        <v/>
      </c>
      <c r="H212" s="79" t="str">
        <f t="shared" ca="1" si="35"/>
        <v/>
      </c>
      <c r="N212" s="168" t="str">
        <f t="shared" si="40"/>
        <v/>
      </c>
      <c r="O212" s="168" t="str">
        <f t="shared" si="36"/>
        <v/>
      </c>
    </row>
    <row r="213" spans="1:15">
      <c r="A213" s="173" t="str">
        <f t="shared" ca="1" si="31"/>
        <v/>
      </c>
      <c r="B213" s="45" t="str">
        <f t="shared" ca="1" si="32"/>
        <v/>
      </c>
      <c r="C213" s="31" t="str">
        <f t="shared" ca="1" si="37"/>
        <v/>
      </c>
      <c r="D213" s="32" t="str">
        <f t="shared" ca="1" si="33"/>
        <v/>
      </c>
      <c r="E213" s="4" t="str">
        <f t="shared" ca="1" si="38"/>
        <v/>
      </c>
      <c r="F213" s="31" t="str">
        <f t="shared" ca="1" si="39"/>
        <v/>
      </c>
      <c r="G213" s="32" t="str">
        <f t="shared" ca="1" si="34"/>
        <v/>
      </c>
      <c r="H213" s="79" t="str">
        <f t="shared" ca="1" si="35"/>
        <v/>
      </c>
      <c r="N213" s="168" t="str">
        <f t="shared" si="40"/>
        <v/>
      </c>
      <c r="O213" s="168" t="str">
        <f t="shared" si="36"/>
        <v/>
      </c>
    </row>
    <row r="214" spans="1:15">
      <c r="A214" s="173" t="str">
        <f t="shared" ca="1" si="31"/>
        <v/>
      </c>
      <c r="B214" s="45" t="str">
        <f t="shared" ca="1" si="32"/>
        <v/>
      </c>
      <c r="C214" s="31" t="str">
        <f t="shared" ca="1" si="37"/>
        <v/>
      </c>
      <c r="D214" s="32" t="str">
        <f t="shared" ca="1" si="33"/>
        <v/>
      </c>
      <c r="E214" s="4" t="str">
        <f t="shared" ca="1" si="38"/>
        <v/>
      </c>
      <c r="F214" s="31" t="str">
        <f t="shared" ca="1" si="39"/>
        <v/>
      </c>
      <c r="G214" s="32" t="str">
        <f t="shared" ca="1" si="34"/>
        <v/>
      </c>
      <c r="H214" s="79" t="str">
        <f t="shared" ca="1" si="35"/>
        <v/>
      </c>
      <c r="N214" s="168" t="str">
        <f t="shared" si="40"/>
        <v/>
      </c>
      <c r="O214" s="168" t="str">
        <f t="shared" si="36"/>
        <v/>
      </c>
    </row>
    <row r="215" spans="1:15">
      <c r="A215" s="173" t="str">
        <f t="shared" ca="1" si="31"/>
        <v/>
      </c>
      <c r="B215" s="45" t="str">
        <f t="shared" ca="1" si="32"/>
        <v/>
      </c>
      <c r="C215" s="31" t="str">
        <f t="shared" ca="1" si="37"/>
        <v/>
      </c>
      <c r="D215" s="32" t="str">
        <f t="shared" ca="1" si="33"/>
        <v/>
      </c>
      <c r="E215" s="4" t="str">
        <f t="shared" ca="1" si="38"/>
        <v/>
      </c>
      <c r="F215" s="31" t="str">
        <f t="shared" ca="1" si="39"/>
        <v/>
      </c>
      <c r="G215" s="32" t="str">
        <f t="shared" ca="1" si="34"/>
        <v/>
      </c>
      <c r="H215" s="79" t="str">
        <f t="shared" ca="1" si="35"/>
        <v/>
      </c>
      <c r="N215" s="168" t="str">
        <f t="shared" si="40"/>
        <v/>
      </c>
      <c r="O215" s="168" t="str">
        <f t="shared" si="36"/>
        <v/>
      </c>
    </row>
    <row r="216" spans="1:15">
      <c r="A216" s="173" t="str">
        <f t="shared" ca="1" si="31"/>
        <v/>
      </c>
      <c r="B216" s="45" t="str">
        <f t="shared" ca="1" si="32"/>
        <v/>
      </c>
      <c r="C216" s="31" t="str">
        <f t="shared" ca="1" si="37"/>
        <v/>
      </c>
      <c r="D216" s="32" t="str">
        <f t="shared" ca="1" si="33"/>
        <v/>
      </c>
      <c r="E216" s="4" t="str">
        <f t="shared" ca="1" si="38"/>
        <v/>
      </c>
      <c r="F216" s="31" t="str">
        <f t="shared" ca="1" si="39"/>
        <v/>
      </c>
      <c r="G216" s="32" t="str">
        <f t="shared" ca="1" si="34"/>
        <v/>
      </c>
      <c r="H216" s="79" t="str">
        <f t="shared" ca="1" si="35"/>
        <v/>
      </c>
      <c r="N216" s="168" t="str">
        <f t="shared" si="40"/>
        <v/>
      </c>
      <c r="O216" s="168" t="str">
        <f t="shared" si="36"/>
        <v/>
      </c>
    </row>
    <row r="217" spans="1:15">
      <c r="A217" s="173" t="str">
        <f t="shared" ca="1" si="31"/>
        <v/>
      </c>
      <c r="B217" s="45" t="str">
        <f t="shared" ca="1" si="32"/>
        <v/>
      </c>
      <c r="C217" s="31" t="str">
        <f t="shared" ca="1" si="37"/>
        <v/>
      </c>
      <c r="D217" s="32" t="str">
        <f t="shared" ca="1" si="33"/>
        <v/>
      </c>
      <c r="E217" s="4" t="str">
        <f t="shared" ca="1" si="38"/>
        <v/>
      </c>
      <c r="F217" s="31" t="str">
        <f t="shared" ca="1" si="39"/>
        <v/>
      </c>
      <c r="G217" s="32" t="str">
        <f t="shared" ca="1" si="34"/>
        <v/>
      </c>
      <c r="H217" s="79" t="str">
        <f t="shared" ca="1" si="35"/>
        <v/>
      </c>
      <c r="N217" s="168" t="str">
        <f t="shared" si="40"/>
        <v/>
      </c>
      <c r="O217" s="168" t="str">
        <f t="shared" si="36"/>
        <v/>
      </c>
    </row>
    <row r="218" spans="1:15">
      <c r="A218" s="173" t="str">
        <f t="shared" ca="1" si="31"/>
        <v/>
      </c>
      <c r="B218" s="45" t="str">
        <f t="shared" ca="1" si="32"/>
        <v/>
      </c>
      <c r="C218" s="31" t="str">
        <f t="shared" ca="1" si="37"/>
        <v/>
      </c>
      <c r="D218" s="32" t="str">
        <f t="shared" ca="1" si="33"/>
        <v/>
      </c>
      <c r="E218" s="4" t="str">
        <f t="shared" ca="1" si="38"/>
        <v/>
      </c>
      <c r="F218" s="31" t="str">
        <f t="shared" ca="1" si="39"/>
        <v/>
      </c>
      <c r="G218" s="32" t="str">
        <f t="shared" ca="1" si="34"/>
        <v/>
      </c>
      <c r="H218" s="79" t="str">
        <f t="shared" ca="1" si="35"/>
        <v/>
      </c>
      <c r="N218" s="168" t="str">
        <f t="shared" si="40"/>
        <v/>
      </c>
      <c r="O218" s="168" t="str">
        <f t="shared" si="36"/>
        <v/>
      </c>
    </row>
    <row r="219" spans="1:15">
      <c r="A219" s="173" t="str">
        <f t="shared" ca="1" si="31"/>
        <v/>
      </c>
      <c r="B219" s="45" t="str">
        <f t="shared" ca="1" si="32"/>
        <v/>
      </c>
      <c r="C219" s="31" t="str">
        <f t="shared" ca="1" si="37"/>
        <v/>
      </c>
      <c r="D219" s="32" t="str">
        <f t="shared" ca="1" si="33"/>
        <v/>
      </c>
      <c r="E219" s="4" t="str">
        <f t="shared" ca="1" si="38"/>
        <v/>
      </c>
      <c r="F219" s="31" t="str">
        <f t="shared" ca="1" si="39"/>
        <v/>
      </c>
      <c r="G219" s="32" t="str">
        <f t="shared" ca="1" si="34"/>
        <v/>
      </c>
      <c r="H219" s="79" t="str">
        <f t="shared" ca="1" si="35"/>
        <v/>
      </c>
      <c r="N219" s="168" t="str">
        <f t="shared" si="40"/>
        <v/>
      </c>
      <c r="O219" s="168" t="str">
        <f t="shared" si="36"/>
        <v/>
      </c>
    </row>
    <row r="220" spans="1:15">
      <c r="A220" s="173" t="str">
        <f t="shared" ca="1" si="31"/>
        <v/>
      </c>
      <c r="B220" s="45" t="str">
        <f t="shared" ca="1" si="32"/>
        <v/>
      </c>
      <c r="C220" s="31" t="str">
        <f t="shared" ca="1" si="37"/>
        <v/>
      </c>
      <c r="D220" s="32" t="str">
        <f t="shared" ca="1" si="33"/>
        <v/>
      </c>
      <c r="E220" s="4" t="str">
        <f t="shared" ca="1" si="38"/>
        <v/>
      </c>
      <c r="F220" s="31" t="str">
        <f t="shared" ca="1" si="39"/>
        <v/>
      </c>
      <c r="G220" s="32" t="str">
        <f t="shared" ca="1" si="34"/>
        <v/>
      </c>
      <c r="H220" s="79" t="str">
        <f t="shared" ca="1" si="35"/>
        <v/>
      </c>
      <c r="N220" s="168" t="str">
        <f t="shared" si="40"/>
        <v/>
      </c>
      <c r="O220" s="168" t="str">
        <f t="shared" si="36"/>
        <v/>
      </c>
    </row>
    <row r="221" spans="1:15">
      <c r="A221" s="173" t="str">
        <f t="shared" ca="1" si="31"/>
        <v/>
      </c>
      <c r="B221" s="45" t="str">
        <f t="shared" ca="1" si="32"/>
        <v/>
      </c>
      <c r="C221" s="31" t="str">
        <f t="shared" ca="1" si="37"/>
        <v/>
      </c>
      <c r="D221" s="32" t="str">
        <f t="shared" ca="1" si="33"/>
        <v/>
      </c>
      <c r="E221" s="4" t="str">
        <f t="shared" ca="1" si="38"/>
        <v/>
      </c>
      <c r="F221" s="31" t="str">
        <f t="shared" ca="1" si="39"/>
        <v/>
      </c>
      <c r="G221" s="32" t="str">
        <f t="shared" ca="1" si="34"/>
        <v/>
      </c>
      <c r="H221" s="79" t="str">
        <f t="shared" ca="1" si="35"/>
        <v/>
      </c>
      <c r="N221" s="168" t="str">
        <f t="shared" si="40"/>
        <v/>
      </c>
      <c r="O221" s="168" t="str">
        <f t="shared" si="36"/>
        <v/>
      </c>
    </row>
    <row r="222" spans="1:15">
      <c r="A222" s="173" t="str">
        <f t="shared" ca="1" si="31"/>
        <v/>
      </c>
      <c r="B222" s="45" t="str">
        <f t="shared" ca="1" si="32"/>
        <v/>
      </c>
      <c r="C222" s="31" t="str">
        <f t="shared" ca="1" si="37"/>
        <v/>
      </c>
      <c r="D222" s="32" t="str">
        <f t="shared" ca="1" si="33"/>
        <v/>
      </c>
      <c r="E222" s="4" t="str">
        <f t="shared" ca="1" si="38"/>
        <v/>
      </c>
      <c r="F222" s="31" t="str">
        <f t="shared" ca="1" si="39"/>
        <v/>
      </c>
      <c r="G222" s="32" t="str">
        <f t="shared" ca="1" si="34"/>
        <v/>
      </c>
      <c r="H222" s="79" t="str">
        <f t="shared" ca="1" si="35"/>
        <v/>
      </c>
      <c r="N222" s="168" t="str">
        <f t="shared" si="40"/>
        <v/>
      </c>
      <c r="O222" s="168" t="str">
        <f t="shared" si="36"/>
        <v/>
      </c>
    </row>
    <row r="223" spans="1:15">
      <c r="A223" s="173" t="str">
        <f t="shared" ca="1" si="31"/>
        <v/>
      </c>
      <c r="B223" s="45" t="str">
        <f t="shared" ca="1" si="32"/>
        <v/>
      </c>
      <c r="C223" s="31" t="str">
        <f t="shared" ca="1" si="37"/>
        <v/>
      </c>
      <c r="D223" s="32" t="str">
        <f t="shared" ca="1" si="33"/>
        <v/>
      </c>
      <c r="E223" s="4" t="str">
        <f t="shared" ca="1" si="38"/>
        <v/>
      </c>
      <c r="F223" s="31" t="str">
        <f t="shared" ca="1" si="39"/>
        <v/>
      </c>
      <c r="G223" s="32" t="str">
        <f t="shared" ca="1" si="34"/>
        <v/>
      </c>
      <c r="H223" s="79" t="str">
        <f t="shared" ca="1" si="35"/>
        <v/>
      </c>
      <c r="N223" s="168" t="str">
        <f t="shared" si="40"/>
        <v/>
      </c>
      <c r="O223" s="168" t="str">
        <f t="shared" si="36"/>
        <v/>
      </c>
    </row>
    <row r="224" spans="1:15">
      <c r="A224" s="173" t="str">
        <f t="shared" ca="1" si="31"/>
        <v/>
      </c>
      <c r="B224" s="45" t="str">
        <f t="shared" ca="1" si="32"/>
        <v/>
      </c>
      <c r="C224" s="31" t="str">
        <f t="shared" ca="1" si="37"/>
        <v/>
      </c>
      <c r="D224" s="32" t="str">
        <f t="shared" ca="1" si="33"/>
        <v/>
      </c>
      <c r="E224" s="4" t="str">
        <f t="shared" ca="1" si="38"/>
        <v/>
      </c>
      <c r="F224" s="31" t="str">
        <f t="shared" ca="1" si="39"/>
        <v/>
      </c>
      <c r="G224" s="32" t="str">
        <f t="shared" ca="1" si="34"/>
        <v/>
      </c>
      <c r="H224" s="79" t="str">
        <f t="shared" ca="1" si="35"/>
        <v/>
      </c>
      <c r="N224" s="168" t="str">
        <f t="shared" si="40"/>
        <v/>
      </c>
      <c r="O224" s="168" t="str">
        <f t="shared" si="36"/>
        <v/>
      </c>
    </row>
    <row r="225" spans="1:15">
      <c r="A225" s="173" t="str">
        <f t="shared" ca="1" si="31"/>
        <v/>
      </c>
      <c r="B225" s="45" t="str">
        <f t="shared" ca="1" si="32"/>
        <v/>
      </c>
      <c r="C225" s="31" t="str">
        <f t="shared" ca="1" si="37"/>
        <v/>
      </c>
      <c r="D225" s="32" t="str">
        <f t="shared" ca="1" si="33"/>
        <v/>
      </c>
      <c r="E225" s="4" t="str">
        <f t="shared" ca="1" si="38"/>
        <v/>
      </c>
      <c r="F225" s="31" t="str">
        <f t="shared" ca="1" si="39"/>
        <v/>
      </c>
      <c r="G225" s="32" t="str">
        <f t="shared" ca="1" si="34"/>
        <v/>
      </c>
      <c r="H225" s="79" t="str">
        <f t="shared" ca="1" si="35"/>
        <v/>
      </c>
      <c r="N225" s="168" t="str">
        <f t="shared" si="40"/>
        <v/>
      </c>
      <c r="O225" s="168" t="str">
        <f t="shared" si="36"/>
        <v/>
      </c>
    </row>
    <row r="226" spans="1:15">
      <c r="A226" s="173" t="str">
        <f t="shared" ca="1" si="31"/>
        <v/>
      </c>
      <c r="B226" s="45" t="str">
        <f t="shared" ca="1" si="32"/>
        <v/>
      </c>
      <c r="C226" s="31" t="str">
        <f t="shared" ca="1" si="37"/>
        <v/>
      </c>
      <c r="D226" s="32" t="str">
        <f t="shared" ca="1" si="33"/>
        <v/>
      </c>
      <c r="E226" s="4" t="str">
        <f t="shared" ca="1" si="38"/>
        <v/>
      </c>
      <c r="F226" s="31" t="str">
        <f t="shared" ca="1" si="39"/>
        <v/>
      </c>
      <c r="G226" s="32" t="str">
        <f t="shared" ca="1" si="34"/>
        <v/>
      </c>
      <c r="H226" s="79" t="str">
        <f t="shared" ca="1" si="35"/>
        <v/>
      </c>
      <c r="N226" s="168" t="str">
        <f t="shared" si="40"/>
        <v/>
      </c>
      <c r="O226" s="168" t="str">
        <f t="shared" si="36"/>
        <v/>
      </c>
    </row>
    <row r="227" spans="1:15">
      <c r="A227" s="173" t="str">
        <f t="shared" ca="1" si="31"/>
        <v/>
      </c>
      <c r="B227" s="45" t="str">
        <f t="shared" ca="1" si="32"/>
        <v/>
      </c>
      <c r="C227" s="31" t="str">
        <f t="shared" ca="1" si="37"/>
        <v/>
      </c>
      <c r="D227" s="32" t="str">
        <f t="shared" ca="1" si="33"/>
        <v/>
      </c>
      <c r="E227" s="4" t="str">
        <f t="shared" ca="1" si="38"/>
        <v/>
      </c>
      <c r="F227" s="31" t="str">
        <f t="shared" ca="1" si="39"/>
        <v/>
      </c>
      <c r="G227" s="32" t="str">
        <f t="shared" ca="1" si="34"/>
        <v/>
      </c>
      <c r="H227" s="79" t="str">
        <f t="shared" ca="1" si="35"/>
        <v/>
      </c>
      <c r="N227" s="168" t="str">
        <f t="shared" si="40"/>
        <v/>
      </c>
      <c r="O227" s="168" t="str">
        <f t="shared" si="36"/>
        <v/>
      </c>
    </row>
    <row r="228" spans="1:15">
      <c r="A228" s="173" t="str">
        <f t="shared" ca="1" si="31"/>
        <v/>
      </c>
      <c r="B228" s="45" t="str">
        <f t="shared" ca="1" si="32"/>
        <v/>
      </c>
      <c r="C228" s="31" t="str">
        <f t="shared" ca="1" si="37"/>
        <v/>
      </c>
      <c r="D228" s="32" t="str">
        <f t="shared" ca="1" si="33"/>
        <v/>
      </c>
      <c r="E228" s="4" t="str">
        <f t="shared" ca="1" si="38"/>
        <v/>
      </c>
      <c r="F228" s="31" t="str">
        <f t="shared" ca="1" si="39"/>
        <v/>
      </c>
      <c r="G228" s="32" t="str">
        <f t="shared" ca="1" si="34"/>
        <v/>
      </c>
      <c r="H228" s="79" t="str">
        <f t="shared" ca="1" si="35"/>
        <v/>
      </c>
      <c r="N228" s="168" t="str">
        <f t="shared" si="40"/>
        <v/>
      </c>
      <c r="O228" s="168" t="str">
        <f t="shared" si="36"/>
        <v/>
      </c>
    </row>
    <row r="229" spans="1:15">
      <c r="A229" s="173" t="str">
        <f t="shared" ca="1" si="31"/>
        <v/>
      </c>
      <c r="B229" s="45" t="str">
        <f t="shared" ca="1" si="32"/>
        <v/>
      </c>
      <c r="C229" s="31" t="str">
        <f t="shared" ca="1" si="37"/>
        <v/>
      </c>
      <c r="D229" s="32" t="str">
        <f t="shared" ca="1" si="33"/>
        <v/>
      </c>
      <c r="E229" s="4" t="str">
        <f t="shared" ca="1" si="38"/>
        <v/>
      </c>
      <c r="F229" s="31" t="str">
        <f t="shared" ca="1" si="39"/>
        <v/>
      </c>
      <c r="G229" s="32" t="str">
        <f t="shared" ca="1" si="34"/>
        <v/>
      </c>
      <c r="H229" s="79" t="str">
        <f t="shared" ca="1" si="35"/>
        <v/>
      </c>
      <c r="N229" s="168" t="str">
        <f t="shared" si="40"/>
        <v/>
      </c>
      <c r="O229" s="168" t="str">
        <f t="shared" si="36"/>
        <v/>
      </c>
    </row>
    <row r="230" spans="1:15">
      <c r="A230" s="173" t="str">
        <f t="shared" ca="1" si="31"/>
        <v/>
      </c>
      <c r="B230" s="45" t="str">
        <f t="shared" ca="1" si="32"/>
        <v/>
      </c>
      <c r="C230" s="31" t="str">
        <f t="shared" ca="1" si="37"/>
        <v/>
      </c>
      <c r="D230" s="32" t="str">
        <f t="shared" ca="1" si="33"/>
        <v/>
      </c>
      <c r="E230" s="4" t="str">
        <f t="shared" ca="1" si="38"/>
        <v/>
      </c>
      <c r="F230" s="31" t="str">
        <f t="shared" ca="1" si="39"/>
        <v/>
      </c>
      <c r="G230" s="32" t="str">
        <f t="shared" ca="1" si="34"/>
        <v/>
      </c>
      <c r="H230" s="79" t="str">
        <f t="shared" ca="1" si="35"/>
        <v/>
      </c>
      <c r="N230" s="168" t="str">
        <f t="shared" si="40"/>
        <v/>
      </c>
      <c r="O230" s="168" t="str">
        <f t="shared" si="36"/>
        <v/>
      </c>
    </row>
    <row r="231" spans="1:15">
      <c r="A231" s="173" t="str">
        <f t="shared" ca="1" si="31"/>
        <v/>
      </c>
      <c r="B231" s="45" t="str">
        <f t="shared" ca="1" si="32"/>
        <v/>
      </c>
      <c r="C231" s="31" t="str">
        <f t="shared" ca="1" si="37"/>
        <v/>
      </c>
      <c r="D231" s="32" t="str">
        <f t="shared" ca="1" si="33"/>
        <v/>
      </c>
      <c r="E231" s="4" t="str">
        <f t="shared" ca="1" si="38"/>
        <v/>
      </c>
      <c r="F231" s="31" t="str">
        <f t="shared" ca="1" si="39"/>
        <v/>
      </c>
      <c r="G231" s="32" t="str">
        <f t="shared" ca="1" si="34"/>
        <v/>
      </c>
      <c r="H231" s="79" t="str">
        <f t="shared" ca="1" si="35"/>
        <v/>
      </c>
      <c r="N231" s="168" t="str">
        <f t="shared" si="40"/>
        <v/>
      </c>
      <c r="O231" s="168" t="str">
        <f t="shared" si="36"/>
        <v/>
      </c>
    </row>
    <row r="232" spans="1:15">
      <c r="A232" s="173" t="str">
        <f t="shared" ca="1" si="31"/>
        <v/>
      </c>
      <c r="B232" s="45" t="str">
        <f t="shared" ca="1" si="32"/>
        <v/>
      </c>
      <c r="C232" s="31" t="str">
        <f t="shared" ca="1" si="37"/>
        <v/>
      </c>
      <c r="D232" s="32" t="str">
        <f t="shared" ca="1" si="33"/>
        <v/>
      </c>
      <c r="E232" s="4" t="str">
        <f t="shared" ca="1" si="38"/>
        <v/>
      </c>
      <c r="F232" s="31" t="str">
        <f t="shared" ca="1" si="39"/>
        <v/>
      </c>
      <c r="G232" s="32" t="str">
        <f t="shared" ca="1" si="34"/>
        <v/>
      </c>
      <c r="H232" s="79" t="str">
        <f t="shared" ca="1" si="35"/>
        <v/>
      </c>
      <c r="N232" s="168" t="str">
        <f t="shared" si="40"/>
        <v/>
      </c>
      <c r="O232" s="168" t="str">
        <f t="shared" si="36"/>
        <v/>
      </c>
    </row>
    <row r="233" spans="1:15">
      <c r="A233" s="173" t="str">
        <f t="shared" ref="A233:A296" ca="1" si="41">IF(AND(ISBLANK(P222), A232 = $P$1),NOW(),IF(ISBLANK(P222),"",P222))</f>
        <v/>
      </c>
      <c r="B233" s="45" t="str">
        <f t="shared" ref="B233:B296" ca="1" si="42">IF(COUNTIF(J:J,A233)=1,VLOOKUP(A233,J:K,2), IF(COUNTIF(J:J,A233)=0,$B$10,""))</f>
        <v/>
      </c>
      <c r="C233" s="31" t="str">
        <f t="shared" ca="1" si="37"/>
        <v/>
      </c>
      <c r="D233" s="32" t="str">
        <f t="shared" ref="D233:D296" ca="1" si="43">IF(ISERROR(B233-2),"",$B$6*ROUNDUP(A233-$A$14,0)/360*$B$5)</f>
        <v/>
      </c>
      <c r="E233" s="4" t="str">
        <f t="shared" ca="1" si="38"/>
        <v/>
      </c>
      <c r="F233" s="31" t="str">
        <f t="shared" ca="1" si="39"/>
        <v/>
      </c>
      <c r="G233" s="32" t="str">
        <f t="shared" ref="G233:G296" ca="1" si="44">IF(ISERROR(E233-2),"",$C$6*ROUNDUP(A233-$A$14,0)/360*$C$5)</f>
        <v/>
      </c>
      <c r="H233" s="79" t="str">
        <f t="shared" ref="H233:H296" ca="1" si="45">IF(ISERROR(B233-2),"",C233+D233-F233-G233)</f>
        <v/>
      </c>
      <c r="N233" s="168" t="str">
        <f t="shared" si="40"/>
        <v/>
      </c>
      <c r="O233" s="168" t="str">
        <f t="shared" si="36"/>
        <v/>
      </c>
    </row>
    <row r="234" spans="1:15">
      <c r="A234" s="173" t="str">
        <f t="shared" ca="1" si="41"/>
        <v/>
      </c>
      <c r="B234" s="45" t="str">
        <f t="shared" ca="1" si="42"/>
        <v/>
      </c>
      <c r="C234" s="31" t="str">
        <f t="shared" ca="1" si="37"/>
        <v/>
      </c>
      <c r="D234" s="32" t="str">
        <f t="shared" ca="1" si="43"/>
        <v/>
      </c>
      <c r="E234" s="4" t="str">
        <f t="shared" ca="1" si="38"/>
        <v/>
      </c>
      <c r="F234" s="31" t="str">
        <f t="shared" ca="1" si="39"/>
        <v/>
      </c>
      <c r="G234" s="32" t="str">
        <f t="shared" ca="1" si="44"/>
        <v/>
      </c>
      <c r="H234" s="79" t="str">
        <f t="shared" ca="1" si="45"/>
        <v/>
      </c>
      <c r="N234" s="168" t="str">
        <f t="shared" si="40"/>
        <v/>
      </c>
      <c r="O234" s="168" t="str">
        <f t="shared" si="36"/>
        <v/>
      </c>
    </row>
    <row r="235" spans="1:15">
      <c r="A235" s="173" t="str">
        <f t="shared" ca="1" si="41"/>
        <v/>
      </c>
      <c r="B235" s="45" t="str">
        <f t="shared" ca="1" si="42"/>
        <v/>
      </c>
      <c r="C235" s="31" t="str">
        <f t="shared" ca="1" si="37"/>
        <v/>
      </c>
      <c r="D235" s="32" t="str">
        <f t="shared" ca="1" si="43"/>
        <v/>
      </c>
      <c r="E235" s="4" t="str">
        <f t="shared" ca="1" si="38"/>
        <v/>
      </c>
      <c r="F235" s="31" t="str">
        <f t="shared" ca="1" si="39"/>
        <v/>
      </c>
      <c r="G235" s="32" t="str">
        <f t="shared" ca="1" si="44"/>
        <v/>
      </c>
      <c r="H235" s="79" t="str">
        <f t="shared" ca="1" si="45"/>
        <v/>
      </c>
      <c r="N235" s="168" t="str">
        <f t="shared" si="40"/>
        <v/>
      </c>
      <c r="O235" s="168" t="str">
        <f t="shared" si="36"/>
        <v/>
      </c>
    </row>
    <row r="236" spans="1:15">
      <c r="A236" s="173" t="str">
        <f t="shared" ca="1" si="41"/>
        <v/>
      </c>
      <c r="B236" s="45" t="str">
        <f t="shared" ca="1" si="42"/>
        <v/>
      </c>
      <c r="C236" s="31" t="str">
        <f t="shared" ca="1" si="37"/>
        <v/>
      </c>
      <c r="D236" s="32" t="str">
        <f t="shared" ca="1" si="43"/>
        <v/>
      </c>
      <c r="E236" s="4" t="str">
        <f t="shared" ca="1" si="38"/>
        <v/>
      </c>
      <c r="F236" s="31" t="str">
        <f t="shared" ca="1" si="39"/>
        <v/>
      </c>
      <c r="G236" s="32" t="str">
        <f t="shared" ca="1" si="44"/>
        <v/>
      </c>
      <c r="H236" s="79" t="str">
        <f t="shared" ca="1" si="45"/>
        <v/>
      </c>
      <c r="N236" s="168" t="str">
        <f t="shared" si="40"/>
        <v/>
      </c>
      <c r="O236" s="168" t="str">
        <f t="shared" si="36"/>
        <v/>
      </c>
    </row>
    <row r="237" spans="1:15">
      <c r="A237" s="173" t="str">
        <f t="shared" ca="1" si="41"/>
        <v/>
      </c>
      <c r="B237" s="45" t="str">
        <f t="shared" ca="1" si="42"/>
        <v/>
      </c>
      <c r="C237" s="31" t="str">
        <f t="shared" ca="1" si="37"/>
        <v/>
      </c>
      <c r="D237" s="32" t="str">
        <f t="shared" ca="1" si="43"/>
        <v/>
      </c>
      <c r="E237" s="4" t="str">
        <f t="shared" ca="1" si="38"/>
        <v/>
      </c>
      <c r="F237" s="31" t="str">
        <f t="shared" ca="1" si="39"/>
        <v/>
      </c>
      <c r="G237" s="32" t="str">
        <f t="shared" ca="1" si="44"/>
        <v/>
      </c>
      <c r="H237" s="79" t="str">
        <f t="shared" ca="1" si="45"/>
        <v/>
      </c>
      <c r="N237" s="168" t="str">
        <f t="shared" si="40"/>
        <v/>
      </c>
      <c r="O237" s="168" t="str">
        <f t="shared" si="36"/>
        <v/>
      </c>
    </row>
    <row r="238" spans="1:15">
      <c r="A238" s="173" t="str">
        <f t="shared" ca="1" si="41"/>
        <v/>
      </c>
      <c r="B238" s="45" t="str">
        <f t="shared" ca="1" si="42"/>
        <v/>
      </c>
      <c r="C238" s="31" t="str">
        <f t="shared" ca="1" si="37"/>
        <v/>
      </c>
      <c r="D238" s="32" t="str">
        <f t="shared" ca="1" si="43"/>
        <v/>
      </c>
      <c r="E238" s="4" t="str">
        <f t="shared" ca="1" si="38"/>
        <v/>
      </c>
      <c r="F238" s="31" t="str">
        <f t="shared" ca="1" si="39"/>
        <v/>
      </c>
      <c r="G238" s="32" t="str">
        <f t="shared" ca="1" si="44"/>
        <v/>
      </c>
      <c r="H238" s="79" t="str">
        <f t="shared" ca="1" si="45"/>
        <v/>
      </c>
      <c r="N238" s="168" t="str">
        <f t="shared" si="40"/>
        <v/>
      </c>
      <c r="O238" s="168" t="str">
        <f t="shared" si="36"/>
        <v/>
      </c>
    </row>
    <row r="239" spans="1:15">
      <c r="A239" s="173" t="str">
        <f t="shared" ca="1" si="41"/>
        <v/>
      </c>
      <c r="B239" s="45" t="str">
        <f t="shared" ca="1" si="42"/>
        <v/>
      </c>
      <c r="C239" s="31" t="str">
        <f t="shared" ca="1" si="37"/>
        <v/>
      </c>
      <c r="D239" s="32" t="str">
        <f t="shared" ca="1" si="43"/>
        <v/>
      </c>
      <c r="E239" s="4" t="str">
        <f t="shared" ca="1" si="38"/>
        <v/>
      </c>
      <c r="F239" s="31" t="str">
        <f t="shared" ca="1" si="39"/>
        <v/>
      </c>
      <c r="G239" s="32" t="str">
        <f t="shared" ca="1" si="44"/>
        <v/>
      </c>
      <c r="H239" s="79" t="str">
        <f t="shared" ca="1" si="45"/>
        <v/>
      </c>
      <c r="N239" s="168" t="str">
        <f t="shared" si="40"/>
        <v/>
      </c>
      <c r="O239" s="168" t="str">
        <f t="shared" si="36"/>
        <v/>
      </c>
    </row>
    <row r="240" spans="1:15">
      <c r="A240" s="173" t="str">
        <f t="shared" ca="1" si="41"/>
        <v/>
      </c>
      <c r="B240" s="45" t="str">
        <f t="shared" ca="1" si="42"/>
        <v/>
      </c>
      <c r="C240" s="31" t="str">
        <f t="shared" ca="1" si="37"/>
        <v/>
      </c>
      <c r="D240" s="32" t="str">
        <f t="shared" ca="1" si="43"/>
        <v/>
      </c>
      <c r="E240" s="4" t="str">
        <f t="shared" ca="1" si="38"/>
        <v/>
      </c>
      <c r="F240" s="31" t="str">
        <f t="shared" ca="1" si="39"/>
        <v/>
      </c>
      <c r="G240" s="32" t="str">
        <f t="shared" ca="1" si="44"/>
        <v/>
      </c>
      <c r="H240" s="79" t="str">
        <f t="shared" ca="1" si="45"/>
        <v/>
      </c>
      <c r="N240" s="168" t="str">
        <f t="shared" si="40"/>
        <v/>
      </c>
      <c r="O240" s="168" t="str">
        <f t="shared" si="36"/>
        <v/>
      </c>
    </row>
    <row r="241" spans="1:15">
      <c r="A241" s="173" t="str">
        <f t="shared" ca="1" si="41"/>
        <v/>
      </c>
      <c r="B241" s="45" t="str">
        <f t="shared" ca="1" si="42"/>
        <v/>
      </c>
      <c r="C241" s="31" t="str">
        <f t="shared" ca="1" si="37"/>
        <v/>
      </c>
      <c r="D241" s="32" t="str">
        <f t="shared" ca="1" si="43"/>
        <v/>
      </c>
      <c r="E241" s="4" t="str">
        <f t="shared" ca="1" si="38"/>
        <v/>
      </c>
      <c r="F241" s="31" t="str">
        <f t="shared" ca="1" si="39"/>
        <v/>
      </c>
      <c r="G241" s="32" t="str">
        <f t="shared" ca="1" si="44"/>
        <v/>
      </c>
      <c r="H241" s="79" t="str">
        <f t="shared" ca="1" si="45"/>
        <v/>
      </c>
      <c r="N241" s="168" t="str">
        <f t="shared" si="40"/>
        <v/>
      </c>
      <c r="O241" s="168" t="str">
        <f t="shared" si="36"/>
        <v/>
      </c>
    </row>
    <row r="242" spans="1:15">
      <c r="A242" s="173" t="str">
        <f t="shared" ca="1" si="41"/>
        <v/>
      </c>
      <c r="B242" s="45" t="str">
        <f t="shared" ca="1" si="42"/>
        <v/>
      </c>
      <c r="C242" s="31" t="str">
        <f t="shared" ca="1" si="37"/>
        <v/>
      </c>
      <c r="D242" s="32" t="str">
        <f t="shared" ca="1" si="43"/>
        <v/>
      </c>
      <c r="E242" s="4" t="str">
        <f t="shared" ca="1" si="38"/>
        <v/>
      </c>
      <c r="F242" s="31" t="str">
        <f t="shared" ca="1" si="39"/>
        <v/>
      </c>
      <c r="G242" s="32" t="str">
        <f t="shared" ca="1" si="44"/>
        <v/>
      </c>
      <c r="H242" s="79" t="str">
        <f t="shared" ca="1" si="45"/>
        <v/>
      </c>
      <c r="N242" s="168" t="str">
        <f t="shared" si="40"/>
        <v/>
      </c>
      <c r="O242" s="168" t="str">
        <f t="shared" si="36"/>
        <v/>
      </c>
    </row>
    <row r="243" spans="1:15">
      <c r="A243" s="173" t="str">
        <f t="shared" ca="1" si="41"/>
        <v/>
      </c>
      <c r="B243" s="45" t="str">
        <f t="shared" ca="1" si="42"/>
        <v/>
      </c>
      <c r="C243" s="31" t="str">
        <f t="shared" ca="1" si="37"/>
        <v/>
      </c>
      <c r="D243" s="32" t="str">
        <f t="shared" ca="1" si="43"/>
        <v/>
      </c>
      <c r="E243" s="4" t="str">
        <f t="shared" ca="1" si="38"/>
        <v/>
      </c>
      <c r="F243" s="31" t="str">
        <f t="shared" ca="1" si="39"/>
        <v/>
      </c>
      <c r="G243" s="32" t="str">
        <f t="shared" ca="1" si="44"/>
        <v/>
      </c>
      <c r="H243" s="79" t="str">
        <f t="shared" ca="1" si="45"/>
        <v/>
      </c>
      <c r="N243" s="168" t="str">
        <f t="shared" si="40"/>
        <v/>
      </c>
      <c r="O243" s="168" t="str">
        <f t="shared" si="36"/>
        <v/>
      </c>
    </row>
    <row r="244" spans="1:15">
      <c r="A244" s="173" t="str">
        <f t="shared" ca="1" si="41"/>
        <v/>
      </c>
      <c r="B244" s="45" t="str">
        <f t="shared" ca="1" si="42"/>
        <v/>
      </c>
      <c r="C244" s="31" t="str">
        <f t="shared" ca="1" si="37"/>
        <v/>
      </c>
      <c r="D244" s="32" t="str">
        <f t="shared" ca="1" si="43"/>
        <v/>
      </c>
      <c r="E244" s="4" t="str">
        <f t="shared" ca="1" si="38"/>
        <v/>
      </c>
      <c r="F244" s="31" t="str">
        <f t="shared" ca="1" si="39"/>
        <v/>
      </c>
      <c r="G244" s="32" t="str">
        <f t="shared" ca="1" si="44"/>
        <v/>
      </c>
      <c r="H244" s="79" t="str">
        <f t="shared" ca="1" si="45"/>
        <v/>
      </c>
      <c r="N244" s="168" t="str">
        <f t="shared" si="40"/>
        <v/>
      </c>
      <c r="O244" s="168" t="str">
        <f t="shared" si="36"/>
        <v/>
      </c>
    </row>
    <row r="245" spans="1:15">
      <c r="A245" s="173" t="str">
        <f t="shared" ca="1" si="41"/>
        <v/>
      </c>
      <c r="B245" s="45" t="str">
        <f t="shared" ca="1" si="42"/>
        <v/>
      </c>
      <c r="C245" s="31" t="str">
        <f t="shared" ca="1" si="37"/>
        <v/>
      </c>
      <c r="D245" s="32" t="str">
        <f t="shared" ca="1" si="43"/>
        <v/>
      </c>
      <c r="E245" s="4" t="str">
        <f t="shared" ca="1" si="38"/>
        <v/>
      </c>
      <c r="F245" s="31" t="str">
        <f t="shared" ca="1" si="39"/>
        <v/>
      </c>
      <c r="G245" s="32" t="str">
        <f t="shared" ca="1" si="44"/>
        <v/>
      </c>
      <c r="H245" s="79" t="str">
        <f t="shared" ca="1" si="45"/>
        <v/>
      </c>
      <c r="N245" s="168" t="str">
        <f t="shared" si="40"/>
        <v/>
      </c>
      <c r="O245" s="168" t="str">
        <f t="shared" si="36"/>
        <v/>
      </c>
    </row>
    <row r="246" spans="1:15">
      <c r="A246" s="173" t="str">
        <f t="shared" ca="1" si="41"/>
        <v/>
      </c>
      <c r="B246" s="45" t="str">
        <f t="shared" ca="1" si="42"/>
        <v/>
      </c>
      <c r="C246" s="31" t="str">
        <f t="shared" ca="1" si="37"/>
        <v/>
      </c>
      <c r="D246" s="32" t="str">
        <f t="shared" ca="1" si="43"/>
        <v/>
      </c>
      <c r="E246" s="4" t="str">
        <f t="shared" ca="1" si="38"/>
        <v/>
      </c>
      <c r="F246" s="31" t="str">
        <f t="shared" ca="1" si="39"/>
        <v/>
      </c>
      <c r="G246" s="32" t="str">
        <f t="shared" ca="1" si="44"/>
        <v/>
      </c>
      <c r="H246" s="79" t="str">
        <f t="shared" ca="1" si="45"/>
        <v/>
      </c>
      <c r="N246" s="168" t="str">
        <f t="shared" si="40"/>
        <v/>
      </c>
      <c r="O246" s="168" t="str">
        <f t="shared" si="36"/>
        <v/>
      </c>
    </row>
    <row r="247" spans="1:15">
      <c r="A247" s="173" t="str">
        <f t="shared" ca="1" si="41"/>
        <v/>
      </c>
      <c r="B247" s="45" t="str">
        <f t="shared" ca="1" si="42"/>
        <v/>
      </c>
      <c r="C247" s="31" t="str">
        <f t="shared" ca="1" si="37"/>
        <v/>
      </c>
      <c r="D247" s="32" t="str">
        <f t="shared" ca="1" si="43"/>
        <v/>
      </c>
      <c r="E247" s="4" t="str">
        <f t="shared" ca="1" si="38"/>
        <v/>
      </c>
      <c r="F247" s="31" t="str">
        <f t="shared" ca="1" si="39"/>
        <v/>
      </c>
      <c r="G247" s="32" t="str">
        <f t="shared" ca="1" si="44"/>
        <v/>
      </c>
      <c r="H247" s="79" t="str">
        <f t="shared" ca="1" si="45"/>
        <v/>
      </c>
      <c r="N247" s="168" t="str">
        <f t="shared" si="40"/>
        <v/>
      </c>
      <c r="O247" s="168" t="str">
        <f t="shared" si="36"/>
        <v/>
      </c>
    </row>
    <row r="248" spans="1:15">
      <c r="A248" s="173" t="str">
        <f t="shared" ca="1" si="41"/>
        <v/>
      </c>
      <c r="B248" s="45" t="str">
        <f t="shared" ca="1" si="42"/>
        <v/>
      </c>
      <c r="C248" s="31" t="str">
        <f t="shared" ca="1" si="37"/>
        <v/>
      </c>
      <c r="D248" s="32" t="str">
        <f t="shared" ca="1" si="43"/>
        <v/>
      </c>
      <c r="E248" s="4" t="str">
        <f t="shared" ca="1" si="38"/>
        <v/>
      </c>
      <c r="F248" s="31" t="str">
        <f t="shared" ca="1" si="39"/>
        <v/>
      </c>
      <c r="G248" s="32" t="str">
        <f t="shared" ca="1" si="44"/>
        <v/>
      </c>
      <c r="H248" s="79" t="str">
        <f t="shared" ca="1" si="45"/>
        <v/>
      </c>
      <c r="N248" s="168" t="str">
        <f t="shared" si="40"/>
        <v/>
      </c>
      <c r="O248" s="168" t="str">
        <f t="shared" si="36"/>
        <v/>
      </c>
    </row>
    <row r="249" spans="1:15">
      <c r="A249" s="173" t="str">
        <f t="shared" ca="1" si="41"/>
        <v/>
      </c>
      <c r="B249" s="45" t="str">
        <f t="shared" ca="1" si="42"/>
        <v/>
      </c>
      <c r="C249" s="31" t="str">
        <f t="shared" ca="1" si="37"/>
        <v/>
      </c>
      <c r="D249" s="32" t="str">
        <f t="shared" ca="1" si="43"/>
        <v/>
      </c>
      <c r="E249" s="4" t="str">
        <f t="shared" ca="1" si="38"/>
        <v/>
      </c>
      <c r="F249" s="31" t="str">
        <f t="shared" ca="1" si="39"/>
        <v/>
      </c>
      <c r="G249" s="32" t="str">
        <f t="shared" ca="1" si="44"/>
        <v/>
      </c>
      <c r="H249" s="79" t="str">
        <f t="shared" ca="1" si="45"/>
        <v/>
      </c>
      <c r="N249" s="168" t="str">
        <f t="shared" si="40"/>
        <v/>
      </c>
      <c r="O249" s="168" t="str">
        <f t="shared" si="36"/>
        <v/>
      </c>
    </row>
    <row r="250" spans="1:15">
      <c r="A250" s="173" t="str">
        <f t="shared" ca="1" si="41"/>
        <v/>
      </c>
      <c r="B250" s="45" t="str">
        <f t="shared" ca="1" si="42"/>
        <v/>
      </c>
      <c r="C250" s="31" t="str">
        <f t="shared" ca="1" si="37"/>
        <v/>
      </c>
      <c r="D250" s="32" t="str">
        <f t="shared" ca="1" si="43"/>
        <v/>
      </c>
      <c r="E250" s="4" t="str">
        <f t="shared" ca="1" si="38"/>
        <v/>
      </c>
      <c r="F250" s="31" t="str">
        <f t="shared" ca="1" si="39"/>
        <v/>
      </c>
      <c r="G250" s="32" t="str">
        <f t="shared" ca="1" si="44"/>
        <v/>
      </c>
      <c r="H250" s="79" t="str">
        <f t="shared" ca="1" si="45"/>
        <v/>
      </c>
      <c r="N250" s="168" t="str">
        <f t="shared" si="40"/>
        <v/>
      </c>
      <c r="O250" s="168" t="str">
        <f t="shared" si="36"/>
        <v/>
      </c>
    </row>
    <row r="251" spans="1:15">
      <c r="A251" s="173" t="str">
        <f t="shared" ca="1" si="41"/>
        <v/>
      </c>
      <c r="B251" s="45" t="str">
        <f t="shared" ca="1" si="42"/>
        <v/>
      </c>
      <c r="C251" s="31" t="str">
        <f t="shared" ca="1" si="37"/>
        <v/>
      </c>
      <c r="D251" s="32" t="str">
        <f t="shared" ca="1" si="43"/>
        <v/>
      </c>
      <c r="E251" s="4" t="str">
        <f t="shared" ca="1" si="38"/>
        <v/>
      </c>
      <c r="F251" s="31" t="str">
        <f t="shared" ca="1" si="39"/>
        <v/>
      </c>
      <c r="G251" s="32" t="str">
        <f t="shared" ca="1" si="44"/>
        <v/>
      </c>
      <c r="H251" s="79" t="str">
        <f t="shared" ca="1" si="45"/>
        <v/>
      </c>
      <c r="N251" s="168" t="str">
        <f t="shared" si="40"/>
        <v/>
      </c>
      <c r="O251" s="168" t="str">
        <f t="shared" si="36"/>
        <v/>
      </c>
    </row>
    <row r="252" spans="1:15">
      <c r="A252" s="173" t="str">
        <f t="shared" ca="1" si="41"/>
        <v/>
      </c>
      <c r="B252" s="45" t="str">
        <f t="shared" ca="1" si="42"/>
        <v/>
      </c>
      <c r="C252" s="31" t="str">
        <f t="shared" ca="1" si="37"/>
        <v/>
      </c>
      <c r="D252" s="32" t="str">
        <f t="shared" ca="1" si="43"/>
        <v/>
      </c>
      <c r="E252" s="4" t="str">
        <f t="shared" ca="1" si="38"/>
        <v/>
      </c>
      <c r="F252" s="31" t="str">
        <f t="shared" ca="1" si="39"/>
        <v/>
      </c>
      <c r="G252" s="32" t="str">
        <f t="shared" ca="1" si="44"/>
        <v/>
      </c>
      <c r="H252" s="79" t="str">
        <f t="shared" ca="1" si="45"/>
        <v/>
      </c>
      <c r="N252" s="168" t="str">
        <f t="shared" si="40"/>
        <v/>
      </c>
      <c r="O252" s="168" t="str">
        <f t="shared" si="36"/>
        <v/>
      </c>
    </row>
    <row r="253" spans="1:15">
      <c r="A253" s="173" t="str">
        <f t="shared" ca="1" si="41"/>
        <v/>
      </c>
      <c r="B253" s="45" t="str">
        <f t="shared" ca="1" si="42"/>
        <v/>
      </c>
      <c r="C253" s="31" t="str">
        <f t="shared" ca="1" si="37"/>
        <v/>
      </c>
      <c r="D253" s="32" t="str">
        <f t="shared" ca="1" si="43"/>
        <v/>
      </c>
      <c r="E253" s="4" t="str">
        <f t="shared" ca="1" si="38"/>
        <v/>
      </c>
      <c r="F253" s="31" t="str">
        <f t="shared" ca="1" si="39"/>
        <v/>
      </c>
      <c r="G253" s="32" t="str">
        <f t="shared" ca="1" si="44"/>
        <v/>
      </c>
      <c r="H253" s="79" t="str">
        <f t="shared" ca="1" si="45"/>
        <v/>
      </c>
      <c r="N253" s="168" t="str">
        <f t="shared" si="40"/>
        <v/>
      </c>
      <c r="O253" s="168" t="str">
        <f t="shared" si="36"/>
        <v/>
      </c>
    </row>
    <row r="254" spans="1:15">
      <c r="A254" s="173" t="str">
        <f t="shared" ca="1" si="41"/>
        <v/>
      </c>
      <c r="B254" s="45" t="str">
        <f t="shared" ca="1" si="42"/>
        <v/>
      </c>
      <c r="C254" s="31" t="str">
        <f t="shared" ca="1" si="37"/>
        <v/>
      </c>
      <c r="D254" s="32" t="str">
        <f t="shared" ca="1" si="43"/>
        <v/>
      </c>
      <c r="E254" s="4" t="str">
        <f t="shared" ca="1" si="38"/>
        <v/>
      </c>
      <c r="F254" s="31" t="str">
        <f t="shared" ca="1" si="39"/>
        <v/>
      </c>
      <c r="G254" s="32" t="str">
        <f t="shared" ca="1" si="44"/>
        <v/>
      </c>
      <c r="H254" s="79" t="str">
        <f t="shared" ca="1" si="45"/>
        <v/>
      </c>
      <c r="N254" s="168" t="str">
        <f t="shared" si="40"/>
        <v/>
      </c>
      <c r="O254" s="168" t="str">
        <f t="shared" si="36"/>
        <v/>
      </c>
    </row>
    <row r="255" spans="1:15">
      <c r="A255" s="173" t="str">
        <f t="shared" ca="1" si="41"/>
        <v/>
      </c>
      <c r="B255" s="45" t="str">
        <f t="shared" ca="1" si="42"/>
        <v/>
      </c>
      <c r="C255" s="31" t="str">
        <f t="shared" ca="1" si="37"/>
        <v/>
      </c>
      <c r="D255" s="32" t="str">
        <f t="shared" ca="1" si="43"/>
        <v/>
      </c>
      <c r="E255" s="4" t="str">
        <f t="shared" ca="1" si="38"/>
        <v/>
      </c>
      <c r="F255" s="31" t="str">
        <f t="shared" ca="1" si="39"/>
        <v/>
      </c>
      <c r="G255" s="32" t="str">
        <f t="shared" ca="1" si="44"/>
        <v/>
      </c>
      <c r="H255" s="79" t="str">
        <f t="shared" ca="1" si="45"/>
        <v/>
      </c>
      <c r="N255" s="168" t="str">
        <f t="shared" si="40"/>
        <v/>
      </c>
      <c r="O255" s="168" t="str">
        <f t="shared" si="36"/>
        <v/>
      </c>
    </row>
    <row r="256" spans="1:15">
      <c r="A256" s="173" t="str">
        <f t="shared" ca="1" si="41"/>
        <v/>
      </c>
      <c r="B256" s="45" t="str">
        <f t="shared" ca="1" si="42"/>
        <v/>
      </c>
      <c r="C256" s="31" t="str">
        <f t="shared" ca="1" si="37"/>
        <v/>
      </c>
      <c r="D256" s="32" t="str">
        <f t="shared" ca="1" si="43"/>
        <v/>
      </c>
      <c r="E256" s="4" t="str">
        <f t="shared" ca="1" si="38"/>
        <v/>
      </c>
      <c r="F256" s="31" t="str">
        <f t="shared" ca="1" si="39"/>
        <v/>
      </c>
      <c r="G256" s="32" t="str">
        <f t="shared" ca="1" si="44"/>
        <v/>
      </c>
      <c r="H256" s="79" t="str">
        <f t="shared" ca="1" si="45"/>
        <v/>
      </c>
      <c r="N256" s="168" t="str">
        <f t="shared" si="40"/>
        <v/>
      </c>
      <c r="O256" s="168" t="str">
        <f t="shared" si="36"/>
        <v/>
      </c>
    </row>
    <row r="257" spans="1:15">
      <c r="A257" s="173" t="str">
        <f t="shared" ca="1" si="41"/>
        <v/>
      </c>
      <c r="B257" s="45" t="str">
        <f t="shared" ca="1" si="42"/>
        <v/>
      </c>
      <c r="C257" s="31" t="str">
        <f t="shared" ca="1" si="37"/>
        <v/>
      </c>
      <c r="D257" s="32" t="str">
        <f t="shared" ca="1" si="43"/>
        <v/>
      </c>
      <c r="E257" s="4" t="str">
        <f t="shared" ca="1" si="38"/>
        <v/>
      </c>
      <c r="F257" s="31" t="str">
        <f t="shared" ca="1" si="39"/>
        <v/>
      </c>
      <c r="G257" s="32" t="str">
        <f t="shared" ca="1" si="44"/>
        <v/>
      </c>
      <c r="H257" s="79" t="str">
        <f t="shared" ca="1" si="45"/>
        <v/>
      </c>
      <c r="N257" s="168" t="str">
        <f t="shared" si="40"/>
        <v/>
      </c>
      <c r="O257" s="168" t="str">
        <f t="shared" si="36"/>
        <v/>
      </c>
    </row>
    <row r="258" spans="1:15">
      <c r="A258" s="173" t="str">
        <f t="shared" ca="1" si="41"/>
        <v/>
      </c>
      <c r="B258" s="45" t="str">
        <f t="shared" ca="1" si="42"/>
        <v/>
      </c>
      <c r="C258" s="31" t="str">
        <f t="shared" ca="1" si="37"/>
        <v/>
      </c>
      <c r="D258" s="32" t="str">
        <f t="shared" ca="1" si="43"/>
        <v/>
      </c>
      <c r="E258" s="4" t="str">
        <f t="shared" ca="1" si="38"/>
        <v/>
      </c>
      <c r="F258" s="31" t="str">
        <f t="shared" ca="1" si="39"/>
        <v/>
      </c>
      <c r="G258" s="32" t="str">
        <f t="shared" ca="1" si="44"/>
        <v/>
      </c>
      <c r="H258" s="79" t="str">
        <f t="shared" ca="1" si="45"/>
        <v/>
      </c>
      <c r="N258" s="168" t="str">
        <f t="shared" si="40"/>
        <v/>
      </c>
      <c r="O258" s="168" t="str">
        <f t="shared" si="36"/>
        <v/>
      </c>
    </row>
    <row r="259" spans="1:15">
      <c r="A259" s="173" t="str">
        <f t="shared" ca="1" si="41"/>
        <v/>
      </c>
      <c r="B259" s="45" t="str">
        <f t="shared" ca="1" si="42"/>
        <v/>
      </c>
      <c r="C259" s="31" t="str">
        <f t="shared" ca="1" si="37"/>
        <v/>
      </c>
      <c r="D259" s="32" t="str">
        <f t="shared" ca="1" si="43"/>
        <v/>
      </c>
      <c r="E259" s="4" t="str">
        <f t="shared" ca="1" si="38"/>
        <v/>
      </c>
      <c r="F259" s="31" t="str">
        <f t="shared" ca="1" si="39"/>
        <v/>
      </c>
      <c r="G259" s="32" t="str">
        <f t="shared" ca="1" si="44"/>
        <v/>
      </c>
      <c r="H259" s="79" t="str">
        <f t="shared" ca="1" si="45"/>
        <v/>
      </c>
      <c r="N259" s="168" t="str">
        <f t="shared" si="40"/>
        <v/>
      </c>
      <c r="O259" s="168" t="str">
        <f t="shared" si="36"/>
        <v/>
      </c>
    </row>
    <row r="260" spans="1:15">
      <c r="A260" s="173" t="str">
        <f t="shared" ca="1" si="41"/>
        <v/>
      </c>
      <c r="B260" s="45" t="str">
        <f t="shared" ca="1" si="42"/>
        <v/>
      </c>
      <c r="C260" s="31" t="str">
        <f t="shared" ca="1" si="37"/>
        <v/>
      </c>
      <c r="D260" s="32" t="str">
        <f t="shared" ca="1" si="43"/>
        <v/>
      </c>
      <c r="E260" s="4" t="str">
        <f t="shared" ca="1" si="38"/>
        <v/>
      </c>
      <c r="F260" s="31" t="str">
        <f t="shared" ca="1" si="39"/>
        <v/>
      </c>
      <c r="G260" s="32" t="str">
        <f t="shared" ca="1" si="44"/>
        <v/>
      </c>
      <c r="H260" s="79" t="str">
        <f t="shared" ca="1" si="45"/>
        <v/>
      </c>
      <c r="N260" s="168" t="str">
        <f t="shared" si="40"/>
        <v/>
      </c>
      <c r="O260" s="168" t="str">
        <f t="shared" ref="O260:O323" si="46">IF(N260&gt;$A$14,N260,"")</f>
        <v/>
      </c>
    </row>
    <row r="261" spans="1:15">
      <c r="A261" s="173" t="str">
        <f t="shared" ca="1" si="41"/>
        <v/>
      </c>
      <c r="B261" s="45" t="str">
        <f t="shared" ca="1" si="42"/>
        <v/>
      </c>
      <c r="C261" s="31" t="str">
        <f t="shared" ca="1" si="37"/>
        <v/>
      </c>
      <c r="D261" s="32" t="str">
        <f t="shared" ca="1" si="43"/>
        <v/>
      </c>
      <c r="E261" s="4" t="str">
        <f t="shared" ca="1" si="38"/>
        <v/>
      </c>
      <c r="F261" s="31" t="str">
        <f t="shared" ca="1" si="39"/>
        <v/>
      </c>
      <c r="G261" s="32" t="str">
        <f t="shared" ca="1" si="44"/>
        <v/>
      </c>
      <c r="H261" s="79" t="str">
        <f t="shared" ca="1" si="45"/>
        <v/>
      </c>
      <c r="N261" s="168" t="str">
        <f t="shared" si="40"/>
        <v/>
      </c>
      <c r="O261" s="168" t="str">
        <f t="shared" si="46"/>
        <v/>
      </c>
    </row>
    <row r="262" spans="1:15">
      <c r="A262" s="173" t="str">
        <f t="shared" ca="1" si="41"/>
        <v/>
      </c>
      <c r="B262" s="45" t="str">
        <f t="shared" ca="1" si="42"/>
        <v/>
      </c>
      <c r="C262" s="31" t="str">
        <f t="shared" ca="1" si="37"/>
        <v/>
      </c>
      <c r="D262" s="32" t="str">
        <f t="shared" ca="1" si="43"/>
        <v/>
      </c>
      <c r="E262" s="4" t="str">
        <f t="shared" ca="1" si="38"/>
        <v/>
      </c>
      <c r="F262" s="31" t="str">
        <f t="shared" ca="1" si="39"/>
        <v/>
      </c>
      <c r="G262" s="32" t="str">
        <f t="shared" ca="1" si="44"/>
        <v/>
      </c>
      <c r="H262" s="79" t="str">
        <f t="shared" ca="1" si="45"/>
        <v/>
      </c>
      <c r="N262" s="168" t="str">
        <f t="shared" si="40"/>
        <v/>
      </c>
      <c r="O262" s="168" t="str">
        <f t="shared" si="46"/>
        <v/>
      </c>
    </row>
    <row r="263" spans="1:15">
      <c r="A263" s="173" t="str">
        <f t="shared" ca="1" si="41"/>
        <v/>
      </c>
      <c r="B263" s="45" t="str">
        <f t="shared" ca="1" si="42"/>
        <v/>
      </c>
      <c r="C263" s="31" t="str">
        <f t="shared" ca="1" si="37"/>
        <v/>
      </c>
      <c r="D263" s="32" t="str">
        <f t="shared" ca="1" si="43"/>
        <v/>
      </c>
      <c r="E263" s="4" t="str">
        <f t="shared" ca="1" si="38"/>
        <v/>
      </c>
      <c r="F263" s="31" t="str">
        <f t="shared" ca="1" si="39"/>
        <v/>
      </c>
      <c r="G263" s="32" t="str">
        <f t="shared" ca="1" si="44"/>
        <v/>
      </c>
      <c r="H263" s="79" t="str">
        <f t="shared" ca="1" si="45"/>
        <v/>
      </c>
      <c r="N263" s="168" t="str">
        <f t="shared" si="40"/>
        <v/>
      </c>
      <c r="O263" s="168" t="str">
        <f t="shared" si="46"/>
        <v/>
      </c>
    </row>
    <row r="264" spans="1:15">
      <c r="A264" s="173" t="str">
        <f t="shared" ca="1" si="41"/>
        <v/>
      </c>
      <c r="B264" s="45" t="str">
        <f t="shared" ca="1" si="42"/>
        <v/>
      </c>
      <c r="C264" s="31" t="str">
        <f t="shared" ca="1" si="37"/>
        <v/>
      </c>
      <c r="D264" s="32" t="str">
        <f t="shared" ca="1" si="43"/>
        <v/>
      </c>
      <c r="E264" s="4" t="str">
        <f t="shared" ca="1" si="38"/>
        <v/>
      </c>
      <c r="F264" s="31" t="str">
        <f t="shared" ca="1" si="39"/>
        <v/>
      </c>
      <c r="G264" s="32" t="str">
        <f t="shared" ca="1" si="44"/>
        <v/>
      </c>
      <c r="H264" s="79" t="str">
        <f t="shared" ca="1" si="45"/>
        <v/>
      </c>
      <c r="N264" s="168" t="str">
        <f t="shared" si="40"/>
        <v/>
      </c>
      <c r="O264" s="168" t="str">
        <f t="shared" si="46"/>
        <v/>
      </c>
    </row>
    <row r="265" spans="1:15">
      <c r="A265" s="173" t="str">
        <f t="shared" ca="1" si="41"/>
        <v/>
      </c>
      <c r="B265" s="45" t="str">
        <f t="shared" ca="1" si="42"/>
        <v/>
      </c>
      <c r="C265" s="31" t="str">
        <f t="shared" ca="1" si="37"/>
        <v/>
      </c>
      <c r="D265" s="32" t="str">
        <f t="shared" ca="1" si="43"/>
        <v/>
      </c>
      <c r="E265" s="4" t="str">
        <f t="shared" ca="1" si="38"/>
        <v/>
      </c>
      <c r="F265" s="31" t="str">
        <f t="shared" ca="1" si="39"/>
        <v/>
      </c>
      <c r="G265" s="32" t="str">
        <f t="shared" ca="1" si="44"/>
        <v/>
      </c>
      <c r="H265" s="79" t="str">
        <f t="shared" ca="1" si="45"/>
        <v/>
      </c>
      <c r="N265" s="168" t="str">
        <f t="shared" si="40"/>
        <v/>
      </c>
      <c r="O265" s="168" t="str">
        <f t="shared" si="46"/>
        <v/>
      </c>
    </row>
    <row r="266" spans="1:15">
      <c r="A266" s="173" t="str">
        <f t="shared" ca="1" si="41"/>
        <v/>
      </c>
      <c r="B266" s="45" t="str">
        <f t="shared" ca="1" si="42"/>
        <v/>
      </c>
      <c r="C266" s="31" t="str">
        <f t="shared" ca="1" si="37"/>
        <v/>
      </c>
      <c r="D266" s="32" t="str">
        <f t="shared" ca="1" si="43"/>
        <v/>
      </c>
      <c r="E266" s="4" t="str">
        <f t="shared" ca="1" si="38"/>
        <v/>
      </c>
      <c r="F266" s="31" t="str">
        <f t="shared" ca="1" si="39"/>
        <v/>
      </c>
      <c r="G266" s="32" t="str">
        <f t="shared" ca="1" si="44"/>
        <v/>
      </c>
      <c r="H266" s="79" t="str">
        <f t="shared" ca="1" si="45"/>
        <v/>
      </c>
      <c r="N266" s="168" t="str">
        <f t="shared" si="40"/>
        <v/>
      </c>
      <c r="O266" s="168" t="str">
        <f t="shared" si="46"/>
        <v/>
      </c>
    </row>
    <row r="267" spans="1:15">
      <c r="A267" s="173" t="str">
        <f t="shared" ca="1" si="41"/>
        <v/>
      </c>
      <c r="B267" s="45" t="str">
        <f t="shared" ca="1" si="42"/>
        <v/>
      </c>
      <c r="C267" s="31" t="str">
        <f t="shared" ca="1" si="37"/>
        <v/>
      </c>
      <c r="D267" s="32" t="str">
        <f t="shared" ca="1" si="43"/>
        <v/>
      </c>
      <c r="E267" s="4" t="str">
        <f t="shared" ca="1" si="38"/>
        <v/>
      </c>
      <c r="F267" s="31" t="str">
        <f t="shared" ca="1" si="39"/>
        <v/>
      </c>
      <c r="G267" s="32" t="str">
        <f t="shared" ca="1" si="44"/>
        <v/>
      </c>
      <c r="H267" s="79" t="str">
        <f t="shared" ca="1" si="45"/>
        <v/>
      </c>
      <c r="N267" s="168" t="str">
        <f t="shared" si="40"/>
        <v/>
      </c>
      <c r="O267" s="168" t="str">
        <f t="shared" si="46"/>
        <v/>
      </c>
    </row>
    <row r="268" spans="1:15">
      <c r="A268" s="173" t="str">
        <f t="shared" ca="1" si="41"/>
        <v/>
      </c>
      <c r="B268" s="45" t="str">
        <f t="shared" ca="1" si="42"/>
        <v/>
      </c>
      <c r="C268" s="31" t="str">
        <f t="shared" ca="1" si="37"/>
        <v/>
      </c>
      <c r="D268" s="32" t="str">
        <f t="shared" ca="1" si="43"/>
        <v/>
      </c>
      <c r="E268" s="4" t="str">
        <f t="shared" ca="1" si="38"/>
        <v/>
      </c>
      <c r="F268" s="31" t="str">
        <f t="shared" ca="1" si="39"/>
        <v/>
      </c>
      <c r="G268" s="32" t="str">
        <f t="shared" ca="1" si="44"/>
        <v/>
      </c>
      <c r="H268" s="79" t="str">
        <f t="shared" ca="1" si="45"/>
        <v/>
      </c>
      <c r="N268" s="168" t="str">
        <f t="shared" si="40"/>
        <v/>
      </c>
      <c r="O268" s="168" t="str">
        <f t="shared" si="46"/>
        <v/>
      </c>
    </row>
    <row r="269" spans="1:15">
      <c r="A269" s="173" t="str">
        <f t="shared" ca="1" si="41"/>
        <v/>
      </c>
      <c r="B269" s="45" t="str">
        <f t="shared" ca="1" si="42"/>
        <v/>
      </c>
      <c r="C269" s="31" t="str">
        <f t="shared" ca="1" si="37"/>
        <v/>
      </c>
      <c r="D269" s="32" t="str">
        <f t="shared" ca="1" si="43"/>
        <v/>
      </c>
      <c r="E269" s="4" t="str">
        <f t="shared" ca="1" si="38"/>
        <v/>
      </c>
      <c r="F269" s="31" t="str">
        <f t="shared" ca="1" si="39"/>
        <v/>
      </c>
      <c r="G269" s="32" t="str">
        <f t="shared" ca="1" si="44"/>
        <v/>
      </c>
      <c r="H269" s="79" t="str">
        <f t="shared" ca="1" si="45"/>
        <v/>
      </c>
      <c r="N269" s="168" t="str">
        <f t="shared" si="40"/>
        <v/>
      </c>
      <c r="O269" s="168" t="str">
        <f t="shared" si="46"/>
        <v/>
      </c>
    </row>
    <row r="270" spans="1:15">
      <c r="A270" s="173" t="str">
        <f t="shared" ca="1" si="41"/>
        <v/>
      </c>
      <c r="B270" s="45" t="str">
        <f t="shared" ca="1" si="42"/>
        <v/>
      </c>
      <c r="C270" s="31" t="str">
        <f t="shared" ca="1" si="37"/>
        <v/>
      </c>
      <c r="D270" s="32" t="str">
        <f t="shared" ca="1" si="43"/>
        <v/>
      </c>
      <c r="E270" s="4" t="str">
        <f t="shared" ca="1" si="38"/>
        <v/>
      </c>
      <c r="F270" s="31" t="str">
        <f t="shared" ca="1" si="39"/>
        <v/>
      </c>
      <c r="G270" s="32" t="str">
        <f t="shared" ca="1" si="44"/>
        <v/>
      </c>
      <c r="H270" s="79" t="str">
        <f t="shared" ca="1" si="45"/>
        <v/>
      </c>
      <c r="N270" s="168" t="str">
        <f t="shared" si="40"/>
        <v/>
      </c>
      <c r="O270" s="168" t="str">
        <f t="shared" si="46"/>
        <v/>
      </c>
    </row>
    <row r="271" spans="1:15">
      <c r="A271" s="173" t="str">
        <f t="shared" ca="1" si="41"/>
        <v/>
      </c>
      <c r="B271" s="45" t="str">
        <f t="shared" ca="1" si="42"/>
        <v/>
      </c>
      <c r="C271" s="31" t="str">
        <f t="shared" ca="1" si="37"/>
        <v/>
      </c>
      <c r="D271" s="32" t="str">
        <f t="shared" ca="1" si="43"/>
        <v/>
      </c>
      <c r="E271" s="4" t="str">
        <f t="shared" ca="1" si="38"/>
        <v/>
      </c>
      <c r="F271" s="31" t="str">
        <f t="shared" ca="1" si="39"/>
        <v/>
      </c>
      <c r="G271" s="32" t="str">
        <f t="shared" ca="1" si="44"/>
        <v/>
      </c>
      <c r="H271" s="79" t="str">
        <f t="shared" ca="1" si="45"/>
        <v/>
      </c>
      <c r="N271" s="168" t="str">
        <f t="shared" si="40"/>
        <v/>
      </c>
      <c r="O271" s="168" t="str">
        <f t="shared" si="46"/>
        <v/>
      </c>
    </row>
    <row r="272" spans="1:15">
      <c r="A272" s="173" t="str">
        <f t="shared" ca="1" si="41"/>
        <v/>
      </c>
      <c r="B272" s="45" t="str">
        <f t="shared" ca="1" si="42"/>
        <v/>
      </c>
      <c r="C272" s="31" t="str">
        <f t="shared" ref="C272:C335" ca="1" si="47">IF(ISERROR(B272-2),"",-1*(B272-$B$14)*10^-4*$B$8*$B$5)</f>
        <v/>
      </c>
      <c r="D272" s="32" t="str">
        <f t="shared" ca="1" si="43"/>
        <v/>
      </c>
      <c r="E272" s="4" t="str">
        <f t="shared" ref="E272:E335" ca="1" si="48">IF(COUNTIF(L:L,A272)=1,VLOOKUP(A272,L:M,2), IF(COUNTIF(L:L,A272)=0,$C$10,""))</f>
        <v/>
      </c>
      <c r="F272" s="31" t="str">
        <f t="shared" ref="F272:F335" ca="1" si="49">IF(ISERROR(E272-2),"",-1*(E272-$E$14)*10^-4*$C$8*$C$5)</f>
        <v/>
      </c>
      <c r="G272" s="32" t="str">
        <f t="shared" ca="1" si="44"/>
        <v/>
      </c>
      <c r="H272" s="79" t="str">
        <f t="shared" ca="1" si="45"/>
        <v/>
      </c>
      <c r="N272" s="168" t="str">
        <f t="shared" ref="N272:N335" si="50">IF(COUNTIF(L:L,J272),J272,"")</f>
        <v/>
      </c>
      <c r="O272" s="168" t="str">
        <f t="shared" si="46"/>
        <v/>
      </c>
    </row>
    <row r="273" spans="1:15">
      <c r="A273" s="173" t="str">
        <f t="shared" ca="1" si="41"/>
        <v/>
      </c>
      <c r="B273" s="45" t="str">
        <f t="shared" ca="1" si="42"/>
        <v/>
      </c>
      <c r="C273" s="31" t="str">
        <f t="shared" ca="1" si="47"/>
        <v/>
      </c>
      <c r="D273" s="32" t="str">
        <f t="shared" ca="1" si="43"/>
        <v/>
      </c>
      <c r="E273" s="4" t="str">
        <f t="shared" ca="1" si="48"/>
        <v/>
      </c>
      <c r="F273" s="31" t="str">
        <f t="shared" ca="1" si="49"/>
        <v/>
      </c>
      <c r="G273" s="32" t="str">
        <f t="shared" ca="1" si="44"/>
        <v/>
      </c>
      <c r="H273" s="79" t="str">
        <f t="shared" ca="1" si="45"/>
        <v/>
      </c>
      <c r="N273" s="168" t="str">
        <f t="shared" si="50"/>
        <v/>
      </c>
      <c r="O273" s="168" t="str">
        <f t="shared" si="46"/>
        <v/>
      </c>
    </row>
    <row r="274" spans="1:15">
      <c r="A274" s="173" t="str">
        <f t="shared" ca="1" si="41"/>
        <v/>
      </c>
      <c r="B274" s="45" t="str">
        <f t="shared" ca="1" si="42"/>
        <v/>
      </c>
      <c r="C274" s="31" t="str">
        <f t="shared" ca="1" si="47"/>
        <v/>
      </c>
      <c r="D274" s="32" t="str">
        <f t="shared" ca="1" si="43"/>
        <v/>
      </c>
      <c r="E274" s="4" t="str">
        <f t="shared" ca="1" si="48"/>
        <v/>
      </c>
      <c r="F274" s="31" t="str">
        <f t="shared" ca="1" si="49"/>
        <v/>
      </c>
      <c r="G274" s="32" t="str">
        <f t="shared" ca="1" si="44"/>
        <v/>
      </c>
      <c r="H274" s="79" t="str">
        <f t="shared" ca="1" si="45"/>
        <v/>
      </c>
      <c r="N274" s="168" t="str">
        <f t="shared" si="50"/>
        <v/>
      </c>
      <c r="O274" s="168" t="str">
        <f t="shared" si="46"/>
        <v/>
      </c>
    </row>
    <row r="275" spans="1:15">
      <c r="A275" s="173" t="str">
        <f t="shared" ca="1" si="41"/>
        <v/>
      </c>
      <c r="B275" s="45" t="str">
        <f t="shared" ca="1" si="42"/>
        <v/>
      </c>
      <c r="C275" s="31" t="str">
        <f t="shared" ca="1" si="47"/>
        <v/>
      </c>
      <c r="D275" s="32" t="str">
        <f t="shared" ca="1" si="43"/>
        <v/>
      </c>
      <c r="E275" s="4" t="str">
        <f t="shared" ca="1" si="48"/>
        <v/>
      </c>
      <c r="F275" s="31" t="str">
        <f t="shared" ca="1" si="49"/>
        <v/>
      </c>
      <c r="G275" s="32" t="str">
        <f t="shared" ca="1" si="44"/>
        <v/>
      </c>
      <c r="H275" s="79" t="str">
        <f t="shared" ca="1" si="45"/>
        <v/>
      </c>
      <c r="N275" s="168" t="str">
        <f t="shared" si="50"/>
        <v/>
      </c>
      <c r="O275" s="168" t="str">
        <f t="shared" si="46"/>
        <v/>
      </c>
    </row>
    <row r="276" spans="1:15">
      <c r="A276" s="173" t="str">
        <f t="shared" ca="1" si="41"/>
        <v/>
      </c>
      <c r="B276" s="45" t="str">
        <f t="shared" ca="1" si="42"/>
        <v/>
      </c>
      <c r="C276" s="31" t="str">
        <f t="shared" ca="1" si="47"/>
        <v/>
      </c>
      <c r="D276" s="32" t="str">
        <f t="shared" ca="1" si="43"/>
        <v/>
      </c>
      <c r="E276" s="4" t="str">
        <f t="shared" ca="1" si="48"/>
        <v/>
      </c>
      <c r="F276" s="31" t="str">
        <f t="shared" ca="1" si="49"/>
        <v/>
      </c>
      <c r="G276" s="32" t="str">
        <f t="shared" ca="1" si="44"/>
        <v/>
      </c>
      <c r="H276" s="79" t="str">
        <f t="shared" ca="1" si="45"/>
        <v/>
      </c>
      <c r="N276" s="168" t="str">
        <f t="shared" si="50"/>
        <v/>
      </c>
      <c r="O276" s="168" t="str">
        <f t="shared" si="46"/>
        <v/>
      </c>
    </row>
    <row r="277" spans="1:15">
      <c r="A277" s="173" t="str">
        <f t="shared" ca="1" si="41"/>
        <v/>
      </c>
      <c r="B277" s="45" t="str">
        <f t="shared" ca="1" si="42"/>
        <v/>
      </c>
      <c r="C277" s="31" t="str">
        <f t="shared" ca="1" si="47"/>
        <v/>
      </c>
      <c r="D277" s="32" t="str">
        <f t="shared" ca="1" si="43"/>
        <v/>
      </c>
      <c r="E277" s="4" t="str">
        <f t="shared" ca="1" si="48"/>
        <v/>
      </c>
      <c r="F277" s="31" t="str">
        <f t="shared" ca="1" si="49"/>
        <v/>
      </c>
      <c r="G277" s="32" t="str">
        <f t="shared" ca="1" si="44"/>
        <v/>
      </c>
      <c r="H277" s="79" t="str">
        <f t="shared" ca="1" si="45"/>
        <v/>
      </c>
      <c r="N277" s="168" t="str">
        <f t="shared" si="50"/>
        <v/>
      </c>
      <c r="O277" s="168" t="str">
        <f t="shared" si="46"/>
        <v/>
      </c>
    </row>
    <row r="278" spans="1:15">
      <c r="A278" s="173" t="str">
        <f t="shared" ca="1" si="41"/>
        <v/>
      </c>
      <c r="B278" s="45" t="str">
        <f t="shared" ca="1" si="42"/>
        <v/>
      </c>
      <c r="C278" s="31" t="str">
        <f t="shared" ca="1" si="47"/>
        <v/>
      </c>
      <c r="D278" s="32" t="str">
        <f t="shared" ca="1" si="43"/>
        <v/>
      </c>
      <c r="E278" s="4" t="str">
        <f t="shared" ca="1" si="48"/>
        <v/>
      </c>
      <c r="F278" s="31" t="str">
        <f t="shared" ca="1" si="49"/>
        <v/>
      </c>
      <c r="G278" s="32" t="str">
        <f t="shared" ca="1" si="44"/>
        <v/>
      </c>
      <c r="H278" s="79" t="str">
        <f t="shared" ca="1" si="45"/>
        <v/>
      </c>
      <c r="N278" s="168" t="str">
        <f t="shared" si="50"/>
        <v/>
      </c>
      <c r="O278" s="168" t="str">
        <f t="shared" si="46"/>
        <v/>
      </c>
    </row>
    <row r="279" spans="1:15">
      <c r="A279" s="173" t="str">
        <f t="shared" ca="1" si="41"/>
        <v/>
      </c>
      <c r="B279" s="45" t="str">
        <f t="shared" ca="1" si="42"/>
        <v/>
      </c>
      <c r="C279" s="31" t="str">
        <f t="shared" ca="1" si="47"/>
        <v/>
      </c>
      <c r="D279" s="32" t="str">
        <f t="shared" ca="1" si="43"/>
        <v/>
      </c>
      <c r="E279" s="4" t="str">
        <f t="shared" ca="1" si="48"/>
        <v/>
      </c>
      <c r="F279" s="31" t="str">
        <f t="shared" ca="1" si="49"/>
        <v/>
      </c>
      <c r="G279" s="32" t="str">
        <f t="shared" ca="1" si="44"/>
        <v/>
      </c>
      <c r="H279" s="79" t="str">
        <f t="shared" ca="1" si="45"/>
        <v/>
      </c>
      <c r="N279" s="168" t="str">
        <f t="shared" si="50"/>
        <v/>
      </c>
      <c r="O279" s="168" t="str">
        <f t="shared" si="46"/>
        <v/>
      </c>
    </row>
    <row r="280" spans="1:15">
      <c r="A280" s="173" t="str">
        <f t="shared" ca="1" si="41"/>
        <v/>
      </c>
      <c r="B280" s="45" t="str">
        <f t="shared" ca="1" si="42"/>
        <v/>
      </c>
      <c r="C280" s="31" t="str">
        <f t="shared" ca="1" si="47"/>
        <v/>
      </c>
      <c r="D280" s="32" t="str">
        <f t="shared" ca="1" si="43"/>
        <v/>
      </c>
      <c r="E280" s="4" t="str">
        <f t="shared" ca="1" si="48"/>
        <v/>
      </c>
      <c r="F280" s="31" t="str">
        <f t="shared" ca="1" si="49"/>
        <v/>
      </c>
      <c r="G280" s="32" t="str">
        <f t="shared" ca="1" si="44"/>
        <v/>
      </c>
      <c r="H280" s="79" t="str">
        <f t="shared" ca="1" si="45"/>
        <v/>
      </c>
      <c r="N280" s="168" t="str">
        <f t="shared" si="50"/>
        <v/>
      </c>
      <c r="O280" s="168" t="str">
        <f t="shared" si="46"/>
        <v/>
      </c>
    </row>
    <row r="281" spans="1:15">
      <c r="A281" s="173" t="str">
        <f t="shared" ca="1" si="41"/>
        <v/>
      </c>
      <c r="B281" s="45" t="str">
        <f t="shared" ca="1" si="42"/>
        <v/>
      </c>
      <c r="C281" s="31" t="str">
        <f t="shared" ca="1" si="47"/>
        <v/>
      </c>
      <c r="D281" s="32" t="str">
        <f t="shared" ca="1" si="43"/>
        <v/>
      </c>
      <c r="E281" s="4" t="str">
        <f t="shared" ca="1" si="48"/>
        <v/>
      </c>
      <c r="F281" s="31" t="str">
        <f t="shared" ca="1" si="49"/>
        <v/>
      </c>
      <c r="G281" s="32" t="str">
        <f t="shared" ca="1" si="44"/>
        <v/>
      </c>
      <c r="H281" s="79" t="str">
        <f t="shared" ca="1" si="45"/>
        <v/>
      </c>
      <c r="N281" s="168" t="str">
        <f t="shared" si="50"/>
        <v/>
      </c>
      <c r="O281" s="168" t="str">
        <f t="shared" si="46"/>
        <v/>
      </c>
    </row>
    <row r="282" spans="1:15">
      <c r="A282" s="173" t="str">
        <f t="shared" ca="1" si="41"/>
        <v/>
      </c>
      <c r="B282" s="45" t="str">
        <f t="shared" ca="1" si="42"/>
        <v/>
      </c>
      <c r="C282" s="31" t="str">
        <f t="shared" ca="1" si="47"/>
        <v/>
      </c>
      <c r="D282" s="32" t="str">
        <f t="shared" ca="1" si="43"/>
        <v/>
      </c>
      <c r="E282" s="4" t="str">
        <f t="shared" ca="1" si="48"/>
        <v/>
      </c>
      <c r="F282" s="31" t="str">
        <f t="shared" ca="1" si="49"/>
        <v/>
      </c>
      <c r="G282" s="32" t="str">
        <f t="shared" ca="1" si="44"/>
        <v/>
      </c>
      <c r="H282" s="79" t="str">
        <f t="shared" ca="1" si="45"/>
        <v/>
      </c>
      <c r="N282" s="168" t="str">
        <f t="shared" si="50"/>
        <v/>
      </c>
      <c r="O282" s="168" t="str">
        <f t="shared" si="46"/>
        <v/>
      </c>
    </row>
    <row r="283" spans="1:15">
      <c r="A283" s="173" t="str">
        <f t="shared" ca="1" si="41"/>
        <v/>
      </c>
      <c r="B283" s="45" t="str">
        <f t="shared" ca="1" si="42"/>
        <v/>
      </c>
      <c r="C283" s="31" t="str">
        <f t="shared" ca="1" si="47"/>
        <v/>
      </c>
      <c r="D283" s="32" t="str">
        <f t="shared" ca="1" si="43"/>
        <v/>
      </c>
      <c r="E283" s="4" t="str">
        <f t="shared" ca="1" si="48"/>
        <v/>
      </c>
      <c r="F283" s="31" t="str">
        <f t="shared" ca="1" si="49"/>
        <v/>
      </c>
      <c r="G283" s="32" t="str">
        <f t="shared" ca="1" si="44"/>
        <v/>
      </c>
      <c r="H283" s="79" t="str">
        <f t="shared" ca="1" si="45"/>
        <v/>
      </c>
      <c r="N283" s="168" t="str">
        <f t="shared" si="50"/>
        <v/>
      </c>
      <c r="O283" s="168" t="str">
        <f t="shared" si="46"/>
        <v/>
      </c>
    </row>
    <row r="284" spans="1:15">
      <c r="A284" s="173" t="str">
        <f t="shared" ca="1" si="41"/>
        <v/>
      </c>
      <c r="B284" s="45" t="str">
        <f t="shared" ca="1" si="42"/>
        <v/>
      </c>
      <c r="C284" s="31" t="str">
        <f t="shared" ca="1" si="47"/>
        <v/>
      </c>
      <c r="D284" s="32" t="str">
        <f t="shared" ca="1" si="43"/>
        <v/>
      </c>
      <c r="E284" s="4" t="str">
        <f t="shared" ca="1" si="48"/>
        <v/>
      </c>
      <c r="F284" s="31" t="str">
        <f t="shared" ca="1" si="49"/>
        <v/>
      </c>
      <c r="G284" s="32" t="str">
        <f t="shared" ca="1" si="44"/>
        <v/>
      </c>
      <c r="H284" s="79" t="str">
        <f t="shared" ca="1" si="45"/>
        <v/>
      </c>
      <c r="N284" s="168" t="str">
        <f t="shared" si="50"/>
        <v/>
      </c>
      <c r="O284" s="168" t="str">
        <f t="shared" si="46"/>
        <v/>
      </c>
    </row>
    <row r="285" spans="1:15">
      <c r="A285" s="173" t="str">
        <f t="shared" ca="1" si="41"/>
        <v/>
      </c>
      <c r="B285" s="45" t="str">
        <f t="shared" ca="1" si="42"/>
        <v/>
      </c>
      <c r="C285" s="31" t="str">
        <f t="shared" ca="1" si="47"/>
        <v/>
      </c>
      <c r="D285" s="32" t="str">
        <f t="shared" ca="1" si="43"/>
        <v/>
      </c>
      <c r="E285" s="4" t="str">
        <f t="shared" ca="1" si="48"/>
        <v/>
      </c>
      <c r="F285" s="31" t="str">
        <f t="shared" ca="1" si="49"/>
        <v/>
      </c>
      <c r="G285" s="32" t="str">
        <f t="shared" ca="1" si="44"/>
        <v/>
      </c>
      <c r="H285" s="79" t="str">
        <f t="shared" ca="1" si="45"/>
        <v/>
      </c>
      <c r="N285" s="168" t="str">
        <f t="shared" si="50"/>
        <v/>
      </c>
      <c r="O285" s="168" t="str">
        <f t="shared" si="46"/>
        <v/>
      </c>
    </row>
    <row r="286" spans="1:15">
      <c r="A286" s="173" t="str">
        <f t="shared" ca="1" si="41"/>
        <v/>
      </c>
      <c r="B286" s="45" t="str">
        <f t="shared" ca="1" si="42"/>
        <v/>
      </c>
      <c r="C286" s="31" t="str">
        <f t="shared" ca="1" si="47"/>
        <v/>
      </c>
      <c r="D286" s="32" t="str">
        <f t="shared" ca="1" si="43"/>
        <v/>
      </c>
      <c r="E286" s="4" t="str">
        <f t="shared" ca="1" si="48"/>
        <v/>
      </c>
      <c r="F286" s="31" t="str">
        <f t="shared" ca="1" si="49"/>
        <v/>
      </c>
      <c r="G286" s="32" t="str">
        <f t="shared" ca="1" si="44"/>
        <v/>
      </c>
      <c r="H286" s="79" t="str">
        <f t="shared" ca="1" si="45"/>
        <v/>
      </c>
      <c r="N286" s="168" t="str">
        <f t="shared" si="50"/>
        <v/>
      </c>
      <c r="O286" s="168" t="str">
        <f t="shared" si="46"/>
        <v/>
      </c>
    </row>
    <row r="287" spans="1:15">
      <c r="A287" s="173" t="str">
        <f t="shared" ca="1" si="41"/>
        <v/>
      </c>
      <c r="B287" s="45" t="str">
        <f t="shared" ca="1" si="42"/>
        <v/>
      </c>
      <c r="C287" s="31" t="str">
        <f t="shared" ca="1" si="47"/>
        <v/>
      </c>
      <c r="D287" s="32" t="str">
        <f t="shared" ca="1" si="43"/>
        <v/>
      </c>
      <c r="E287" s="4" t="str">
        <f t="shared" ca="1" si="48"/>
        <v/>
      </c>
      <c r="F287" s="31" t="str">
        <f t="shared" ca="1" si="49"/>
        <v/>
      </c>
      <c r="G287" s="32" t="str">
        <f t="shared" ca="1" si="44"/>
        <v/>
      </c>
      <c r="H287" s="79" t="str">
        <f t="shared" ca="1" si="45"/>
        <v/>
      </c>
      <c r="N287" s="168" t="str">
        <f t="shared" si="50"/>
        <v/>
      </c>
      <c r="O287" s="168" t="str">
        <f t="shared" si="46"/>
        <v/>
      </c>
    </row>
    <row r="288" spans="1:15">
      <c r="A288" s="173" t="str">
        <f t="shared" ca="1" si="41"/>
        <v/>
      </c>
      <c r="B288" s="45" t="str">
        <f t="shared" ca="1" si="42"/>
        <v/>
      </c>
      <c r="C288" s="31" t="str">
        <f t="shared" ca="1" si="47"/>
        <v/>
      </c>
      <c r="D288" s="32" t="str">
        <f t="shared" ca="1" si="43"/>
        <v/>
      </c>
      <c r="E288" s="4" t="str">
        <f t="shared" ca="1" si="48"/>
        <v/>
      </c>
      <c r="F288" s="31" t="str">
        <f t="shared" ca="1" si="49"/>
        <v/>
      </c>
      <c r="G288" s="32" t="str">
        <f t="shared" ca="1" si="44"/>
        <v/>
      </c>
      <c r="H288" s="79" t="str">
        <f t="shared" ca="1" si="45"/>
        <v/>
      </c>
      <c r="N288" s="168" t="str">
        <f t="shared" si="50"/>
        <v/>
      </c>
      <c r="O288" s="168" t="str">
        <f t="shared" si="46"/>
        <v/>
      </c>
    </row>
    <row r="289" spans="1:15">
      <c r="A289" s="173" t="str">
        <f t="shared" ca="1" si="41"/>
        <v/>
      </c>
      <c r="B289" s="45" t="str">
        <f t="shared" ca="1" si="42"/>
        <v/>
      </c>
      <c r="C289" s="31" t="str">
        <f t="shared" ca="1" si="47"/>
        <v/>
      </c>
      <c r="D289" s="32" t="str">
        <f t="shared" ca="1" si="43"/>
        <v/>
      </c>
      <c r="E289" s="4" t="str">
        <f t="shared" ca="1" si="48"/>
        <v/>
      </c>
      <c r="F289" s="31" t="str">
        <f t="shared" ca="1" si="49"/>
        <v/>
      </c>
      <c r="G289" s="32" t="str">
        <f t="shared" ca="1" si="44"/>
        <v/>
      </c>
      <c r="H289" s="79" t="str">
        <f t="shared" ca="1" si="45"/>
        <v/>
      </c>
      <c r="N289" s="168" t="str">
        <f t="shared" si="50"/>
        <v/>
      </c>
      <c r="O289" s="168" t="str">
        <f t="shared" si="46"/>
        <v/>
      </c>
    </row>
    <row r="290" spans="1:15">
      <c r="A290" s="173" t="str">
        <f t="shared" ca="1" si="41"/>
        <v/>
      </c>
      <c r="B290" s="45" t="str">
        <f t="shared" ca="1" si="42"/>
        <v/>
      </c>
      <c r="C290" s="31" t="str">
        <f t="shared" ca="1" si="47"/>
        <v/>
      </c>
      <c r="D290" s="32" t="str">
        <f t="shared" ca="1" si="43"/>
        <v/>
      </c>
      <c r="E290" s="4" t="str">
        <f t="shared" ca="1" si="48"/>
        <v/>
      </c>
      <c r="F290" s="31" t="str">
        <f t="shared" ca="1" si="49"/>
        <v/>
      </c>
      <c r="G290" s="32" t="str">
        <f t="shared" ca="1" si="44"/>
        <v/>
      </c>
      <c r="H290" s="79" t="str">
        <f t="shared" ca="1" si="45"/>
        <v/>
      </c>
      <c r="N290" s="168" t="str">
        <f t="shared" si="50"/>
        <v/>
      </c>
      <c r="O290" s="168" t="str">
        <f t="shared" si="46"/>
        <v/>
      </c>
    </row>
    <row r="291" spans="1:15">
      <c r="A291" s="173" t="str">
        <f t="shared" ca="1" si="41"/>
        <v/>
      </c>
      <c r="B291" s="45" t="str">
        <f t="shared" ca="1" si="42"/>
        <v/>
      </c>
      <c r="C291" s="31" t="str">
        <f t="shared" ca="1" si="47"/>
        <v/>
      </c>
      <c r="D291" s="32" t="str">
        <f t="shared" ca="1" si="43"/>
        <v/>
      </c>
      <c r="E291" s="4" t="str">
        <f t="shared" ca="1" si="48"/>
        <v/>
      </c>
      <c r="F291" s="31" t="str">
        <f t="shared" ca="1" si="49"/>
        <v/>
      </c>
      <c r="G291" s="32" t="str">
        <f t="shared" ca="1" si="44"/>
        <v/>
      </c>
      <c r="H291" s="79" t="str">
        <f t="shared" ca="1" si="45"/>
        <v/>
      </c>
      <c r="N291" s="168" t="str">
        <f t="shared" si="50"/>
        <v/>
      </c>
      <c r="O291" s="168" t="str">
        <f t="shared" si="46"/>
        <v/>
      </c>
    </row>
    <row r="292" spans="1:15">
      <c r="A292" s="173" t="str">
        <f t="shared" ca="1" si="41"/>
        <v/>
      </c>
      <c r="B292" s="45" t="str">
        <f t="shared" ca="1" si="42"/>
        <v/>
      </c>
      <c r="C292" s="31" t="str">
        <f t="shared" ca="1" si="47"/>
        <v/>
      </c>
      <c r="D292" s="32" t="str">
        <f t="shared" ca="1" si="43"/>
        <v/>
      </c>
      <c r="E292" s="4" t="str">
        <f t="shared" ca="1" si="48"/>
        <v/>
      </c>
      <c r="F292" s="31" t="str">
        <f t="shared" ca="1" si="49"/>
        <v/>
      </c>
      <c r="G292" s="32" t="str">
        <f t="shared" ca="1" si="44"/>
        <v/>
      </c>
      <c r="H292" s="79" t="str">
        <f t="shared" ca="1" si="45"/>
        <v/>
      </c>
      <c r="N292" s="168" t="str">
        <f t="shared" si="50"/>
        <v/>
      </c>
      <c r="O292" s="168" t="str">
        <f t="shared" si="46"/>
        <v/>
      </c>
    </row>
    <row r="293" spans="1:15">
      <c r="A293" s="173" t="str">
        <f t="shared" ca="1" si="41"/>
        <v/>
      </c>
      <c r="B293" s="45" t="str">
        <f t="shared" ca="1" si="42"/>
        <v/>
      </c>
      <c r="C293" s="31" t="str">
        <f t="shared" ca="1" si="47"/>
        <v/>
      </c>
      <c r="D293" s="32" t="str">
        <f t="shared" ca="1" si="43"/>
        <v/>
      </c>
      <c r="E293" s="4" t="str">
        <f t="shared" ca="1" si="48"/>
        <v/>
      </c>
      <c r="F293" s="31" t="str">
        <f t="shared" ca="1" si="49"/>
        <v/>
      </c>
      <c r="G293" s="32" t="str">
        <f t="shared" ca="1" si="44"/>
        <v/>
      </c>
      <c r="H293" s="79" t="str">
        <f t="shared" ca="1" si="45"/>
        <v/>
      </c>
      <c r="N293" s="168" t="str">
        <f t="shared" si="50"/>
        <v/>
      </c>
      <c r="O293" s="168" t="str">
        <f t="shared" si="46"/>
        <v/>
      </c>
    </row>
    <row r="294" spans="1:15">
      <c r="A294" s="173" t="str">
        <f t="shared" ca="1" si="41"/>
        <v/>
      </c>
      <c r="B294" s="45" t="str">
        <f t="shared" ca="1" si="42"/>
        <v/>
      </c>
      <c r="C294" s="31" t="str">
        <f t="shared" ca="1" si="47"/>
        <v/>
      </c>
      <c r="D294" s="32" t="str">
        <f t="shared" ca="1" si="43"/>
        <v/>
      </c>
      <c r="E294" s="4" t="str">
        <f t="shared" ca="1" si="48"/>
        <v/>
      </c>
      <c r="F294" s="31" t="str">
        <f t="shared" ca="1" si="49"/>
        <v/>
      </c>
      <c r="G294" s="32" t="str">
        <f t="shared" ca="1" si="44"/>
        <v/>
      </c>
      <c r="H294" s="79" t="str">
        <f t="shared" ca="1" si="45"/>
        <v/>
      </c>
      <c r="N294" s="168" t="str">
        <f t="shared" si="50"/>
        <v/>
      </c>
      <c r="O294" s="168" t="str">
        <f t="shared" si="46"/>
        <v/>
      </c>
    </row>
    <row r="295" spans="1:15">
      <c r="A295" s="173" t="str">
        <f t="shared" ca="1" si="41"/>
        <v/>
      </c>
      <c r="B295" s="45" t="str">
        <f t="shared" ca="1" si="42"/>
        <v/>
      </c>
      <c r="C295" s="31" t="str">
        <f t="shared" ca="1" si="47"/>
        <v/>
      </c>
      <c r="D295" s="32" t="str">
        <f t="shared" ca="1" si="43"/>
        <v/>
      </c>
      <c r="E295" s="4" t="str">
        <f t="shared" ca="1" si="48"/>
        <v/>
      </c>
      <c r="F295" s="31" t="str">
        <f t="shared" ca="1" si="49"/>
        <v/>
      </c>
      <c r="G295" s="32" t="str">
        <f t="shared" ca="1" si="44"/>
        <v/>
      </c>
      <c r="H295" s="79" t="str">
        <f t="shared" ca="1" si="45"/>
        <v/>
      </c>
      <c r="N295" s="168" t="str">
        <f t="shared" si="50"/>
        <v/>
      </c>
      <c r="O295" s="168" t="str">
        <f t="shared" si="46"/>
        <v/>
      </c>
    </row>
    <row r="296" spans="1:15">
      <c r="A296" s="173" t="str">
        <f t="shared" ca="1" si="41"/>
        <v/>
      </c>
      <c r="B296" s="45" t="str">
        <f t="shared" ca="1" si="42"/>
        <v/>
      </c>
      <c r="C296" s="31" t="str">
        <f t="shared" ca="1" si="47"/>
        <v/>
      </c>
      <c r="D296" s="32" t="str">
        <f t="shared" ca="1" si="43"/>
        <v/>
      </c>
      <c r="E296" s="4" t="str">
        <f t="shared" ca="1" si="48"/>
        <v/>
      </c>
      <c r="F296" s="31" t="str">
        <f t="shared" ca="1" si="49"/>
        <v/>
      </c>
      <c r="G296" s="32" t="str">
        <f t="shared" ca="1" si="44"/>
        <v/>
      </c>
      <c r="H296" s="79" t="str">
        <f t="shared" ca="1" si="45"/>
        <v/>
      </c>
      <c r="N296" s="168" t="str">
        <f t="shared" si="50"/>
        <v/>
      </c>
      <c r="O296" s="168" t="str">
        <f t="shared" si="46"/>
        <v/>
      </c>
    </row>
    <row r="297" spans="1:15">
      <c r="A297" s="173" t="str">
        <f t="shared" ref="A297:A360" ca="1" si="51">IF(AND(ISBLANK(P286), A296 = $P$1),NOW(),IF(ISBLANK(P286),"",P286))</f>
        <v/>
      </c>
      <c r="B297" s="45" t="str">
        <f t="shared" ref="B297:B360" ca="1" si="52">IF(COUNTIF(J:J,A297)=1,VLOOKUP(A297,J:K,2), IF(COUNTIF(J:J,A297)=0,$B$10,""))</f>
        <v/>
      </c>
      <c r="C297" s="31" t="str">
        <f t="shared" ca="1" si="47"/>
        <v/>
      </c>
      <c r="D297" s="32" t="str">
        <f t="shared" ref="D297:D360" ca="1" si="53">IF(ISERROR(B297-2),"",$B$6*ROUNDUP(A297-$A$14,0)/360*$B$5)</f>
        <v/>
      </c>
      <c r="E297" s="4" t="str">
        <f t="shared" ca="1" si="48"/>
        <v/>
      </c>
      <c r="F297" s="31" t="str">
        <f t="shared" ca="1" si="49"/>
        <v/>
      </c>
      <c r="G297" s="32" t="str">
        <f t="shared" ref="G297:G360" ca="1" si="54">IF(ISERROR(E297-2),"",$C$6*ROUNDUP(A297-$A$14,0)/360*$C$5)</f>
        <v/>
      </c>
      <c r="H297" s="79" t="str">
        <f t="shared" ref="H297:H360" ca="1" si="55">IF(ISERROR(B297-2),"",C297+D297-F297-G297)</f>
        <v/>
      </c>
      <c r="N297" s="168" t="str">
        <f t="shared" si="50"/>
        <v/>
      </c>
      <c r="O297" s="168" t="str">
        <f t="shared" si="46"/>
        <v/>
      </c>
    </row>
    <row r="298" spans="1:15">
      <c r="A298" s="173" t="str">
        <f t="shared" ca="1" si="51"/>
        <v/>
      </c>
      <c r="B298" s="45" t="str">
        <f t="shared" ca="1" si="52"/>
        <v/>
      </c>
      <c r="C298" s="31" t="str">
        <f t="shared" ca="1" si="47"/>
        <v/>
      </c>
      <c r="D298" s="32" t="str">
        <f t="shared" ca="1" si="53"/>
        <v/>
      </c>
      <c r="E298" s="4" t="str">
        <f t="shared" ca="1" si="48"/>
        <v/>
      </c>
      <c r="F298" s="31" t="str">
        <f t="shared" ca="1" si="49"/>
        <v/>
      </c>
      <c r="G298" s="32" t="str">
        <f t="shared" ca="1" si="54"/>
        <v/>
      </c>
      <c r="H298" s="79" t="str">
        <f t="shared" ca="1" si="55"/>
        <v/>
      </c>
      <c r="N298" s="168" t="str">
        <f t="shared" si="50"/>
        <v/>
      </c>
      <c r="O298" s="168" t="str">
        <f t="shared" si="46"/>
        <v/>
      </c>
    </row>
    <row r="299" spans="1:15">
      <c r="A299" s="173" t="str">
        <f t="shared" ca="1" si="51"/>
        <v/>
      </c>
      <c r="B299" s="45" t="str">
        <f t="shared" ca="1" si="52"/>
        <v/>
      </c>
      <c r="C299" s="31" t="str">
        <f t="shared" ca="1" si="47"/>
        <v/>
      </c>
      <c r="D299" s="32" t="str">
        <f t="shared" ca="1" si="53"/>
        <v/>
      </c>
      <c r="E299" s="4" t="str">
        <f t="shared" ca="1" si="48"/>
        <v/>
      </c>
      <c r="F299" s="31" t="str">
        <f t="shared" ca="1" si="49"/>
        <v/>
      </c>
      <c r="G299" s="32" t="str">
        <f t="shared" ca="1" si="54"/>
        <v/>
      </c>
      <c r="H299" s="79" t="str">
        <f t="shared" ca="1" si="55"/>
        <v/>
      </c>
      <c r="N299" s="168" t="str">
        <f t="shared" si="50"/>
        <v/>
      </c>
      <c r="O299" s="168" t="str">
        <f t="shared" si="46"/>
        <v/>
      </c>
    </row>
    <row r="300" spans="1:15">
      <c r="A300" s="173" t="str">
        <f t="shared" ca="1" si="51"/>
        <v/>
      </c>
      <c r="B300" s="45" t="str">
        <f t="shared" ca="1" si="52"/>
        <v/>
      </c>
      <c r="C300" s="31" t="str">
        <f t="shared" ca="1" si="47"/>
        <v/>
      </c>
      <c r="D300" s="32" t="str">
        <f t="shared" ca="1" si="53"/>
        <v/>
      </c>
      <c r="E300" s="4" t="str">
        <f t="shared" ca="1" si="48"/>
        <v/>
      </c>
      <c r="F300" s="31" t="str">
        <f t="shared" ca="1" si="49"/>
        <v/>
      </c>
      <c r="G300" s="32" t="str">
        <f t="shared" ca="1" si="54"/>
        <v/>
      </c>
      <c r="H300" s="79" t="str">
        <f t="shared" ca="1" si="55"/>
        <v/>
      </c>
      <c r="N300" s="168" t="str">
        <f t="shared" si="50"/>
        <v/>
      </c>
      <c r="O300" s="168" t="str">
        <f t="shared" si="46"/>
        <v/>
      </c>
    </row>
    <row r="301" spans="1:15">
      <c r="A301" s="173" t="str">
        <f t="shared" ca="1" si="51"/>
        <v/>
      </c>
      <c r="B301" s="45" t="str">
        <f t="shared" ca="1" si="52"/>
        <v/>
      </c>
      <c r="C301" s="31" t="str">
        <f t="shared" ca="1" si="47"/>
        <v/>
      </c>
      <c r="D301" s="32" t="str">
        <f t="shared" ca="1" si="53"/>
        <v/>
      </c>
      <c r="E301" s="4" t="str">
        <f t="shared" ca="1" si="48"/>
        <v/>
      </c>
      <c r="F301" s="31" t="str">
        <f t="shared" ca="1" si="49"/>
        <v/>
      </c>
      <c r="G301" s="32" t="str">
        <f t="shared" ca="1" si="54"/>
        <v/>
      </c>
      <c r="H301" s="79" t="str">
        <f t="shared" ca="1" si="55"/>
        <v/>
      </c>
      <c r="N301" s="168" t="str">
        <f t="shared" si="50"/>
        <v/>
      </c>
      <c r="O301" s="168" t="str">
        <f t="shared" si="46"/>
        <v/>
      </c>
    </row>
    <row r="302" spans="1:15">
      <c r="A302" s="173" t="str">
        <f t="shared" ca="1" si="51"/>
        <v/>
      </c>
      <c r="B302" s="45" t="str">
        <f t="shared" ca="1" si="52"/>
        <v/>
      </c>
      <c r="C302" s="31" t="str">
        <f t="shared" ca="1" si="47"/>
        <v/>
      </c>
      <c r="D302" s="32" t="str">
        <f t="shared" ca="1" si="53"/>
        <v/>
      </c>
      <c r="E302" s="4" t="str">
        <f t="shared" ca="1" si="48"/>
        <v/>
      </c>
      <c r="F302" s="31" t="str">
        <f t="shared" ca="1" si="49"/>
        <v/>
      </c>
      <c r="G302" s="32" t="str">
        <f t="shared" ca="1" si="54"/>
        <v/>
      </c>
      <c r="H302" s="79" t="str">
        <f t="shared" ca="1" si="55"/>
        <v/>
      </c>
      <c r="N302" s="168" t="str">
        <f t="shared" si="50"/>
        <v/>
      </c>
      <c r="O302" s="168" t="str">
        <f t="shared" si="46"/>
        <v/>
      </c>
    </row>
    <row r="303" spans="1:15">
      <c r="A303" s="173" t="str">
        <f t="shared" ca="1" si="51"/>
        <v/>
      </c>
      <c r="B303" s="45" t="str">
        <f t="shared" ca="1" si="52"/>
        <v/>
      </c>
      <c r="C303" s="31" t="str">
        <f t="shared" ca="1" si="47"/>
        <v/>
      </c>
      <c r="D303" s="32" t="str">
        <f t="shared" ca="1" si="53"/>
        <v/>
      </c>
      <c r="E303" s="4" t="str">
        <f t="shared" ca="1" si="48"/>
        <v/>
      </c>
      <c r="F303" s="31" t="str">
        <f t="shared" ca="1" si="49"/>
        <v/>
      </c>
      <c r="G303" s="32" t="str">
        <f t="shared" ca="1" si="54"/>
        <v/>
      </c>
      <c r="H303" s="79" t="str">
        <f t="shared" ca="1" si="55"/>
        <v/>
      </c>
      <c r="N303" s="168" t="str">
        <f t="shared" si="50"/>
        <v/>
      </c>
      <c r="O303" s="168" t="str">
        <f t="shared" si="46"/>
        <v/>
      </c>
    </row>
    <row r="304" spans="1:15">
      <c r="A304" s="173" t="str">
        <f t="shared" ca="1" si="51"/>
        <v/>
      </c>
      <c r="B304" s="45" t="str">
        <f t="shared" ca="1" si="52"/>
        <v/>
      </c>
      <c r="C304" s="31" t="str">
        <f t="shared" ca="1" si="47"/>
        <v/>
      </c>
      <c r="D304" s="32" t="str">
        <f t="shared" ca="1" si="53"/>
        <v/>
      </c>
      <c r="E304" s="4" t="str">
        <f t="shared" ca="1" si="48"/>
        <v/>
      </c>
      <c r="F304" s="31" t="str">
        <f t="shared" ca="1" si="49"/>
        <v/>
      </c>
      <c r="G304" s="32" t="str">
        <f t="shared" ca="1" si="54"/>
        <v/>
      </c>
      <c r="H304" s="79" t="str">
        <f t="shared" ca="1" si="55"/>
        <v/>
      </c>
      <c r="N304" s="168" t="str">
        <f t="shared" si="50"/>
        <v/>
      </c>
      <c r="O304" s="168" t="str">
        <f t="shared" si="46"/>
        <v/>
      </c>
    </row>
    <row r="305" spans="1:15">
      <c r="A305" s="173" t="str">
        <f t="shared" ca="1" si="51"/>
        <v/>
      </c>
      <c r="B305" s="45" t="str">
        <f t="shared" ca="1" si="52"/>
        <v/>
      </c>
      <c r="C305" s="31" t="str">
        <f t="shared" ca="1" si="47"/>
        <v/>
      </c>
      <c r="D305" s="32" t="str">
        <f t="shared" ca="1" si="53"/>
        <v/>
      </c>
      <c r="E305" s="4" t="str">
        <f t="shared" ca="1" si="48"/>
        <v/>
      </c>
      <c r="F305" s="31" t="str">
        <f t="shared" ca="1" si="49"/>
        <v/>
      </c>
      <c r="G305" s="32" t="str">
        <f t="shared" ca="1" si="54"/>
        <v/>
      </c>
      <c r="H305" s="79" t="str">
        <f t="shared" ca="1" si="55"/>
        <v/>
      </c>
      <c r="N305" s="168" t="str">
        <f t="shared" si="50"/>
        <v/>
      </c>
      <c r="O305" s="168" t="str">
        <f t="shared" si="46"/>
        <v/>
      </c>
    </row>
    <row r="306" spans="1:15">
      <c r="A306" s="173" t="str">
        <f t="shared" ca="1" si="51"/>
        <v/>
      </c>
      <c r="B306" s="45" t="str">
        <f t="shared" ca="1" si="52"/>
        <v/>
      </c>
      <c r="C306" s="31" t="str">
        <f t="shared" ca="1" si="47"/>
        <v/>
      </c>
      <c r="D306" s="32" t="str">
        <f t="shared" ca="1" si="53"/>
        <v/>
      </c>
      <c r="E306" s="4" t="str">
        <f t="shared" ca="1" si="48"/>
        <v/>
      </c>
      <c r="F306" s="31" t="str">
        <f t="shared" ca="1" si="49"/>
        <v/>
      </c>
      <c r="G306" s="32" t="str">
        <f t="shared" ca="1" si="54"/>
        <v/>
      </c>
      <c r="H306" s="79" t="str">
        <f t="shared" ca="1" si="55"/>
        <v/>
      </c>
      <c r="N306" s="168" t="str">
        <f t="shared" si="50"/>
        <v/>
      </c>
      <c r="O306" s="168" t="str">
        <f t="shared" si="46"/>
        <v/>
      </c>
    </row>
    <row r="307" spans="1:15">
      <c r="A307" s="173" t="str">
        <f t="shared" ca="1" si="51"/>
        <v/>
      </c>
      <c r="B307" s="45" t="str">
        <f t="shared" ca="1" si="52"/>
        <v/>
      </c>
      <c r="C307" s="31" t="str">
        <f t="shared" ca="1" si="47"/>
        <v/>
      </c>
      <c r="D307" s="32" t="str">
        <f t="shared" ca="1" si="53"/>
        <v/>
      </c>
      <c r="E307" s="4" t="str">
        <f t="shared" ca="1" si="48"/>
        <v/>
      </c>
      <c r="F307" s="31" t="str">
        <f t="shared" ca="1" si="49"/>
        <v/>
      </c>
      <c r="G307" s="32" t="str">
        <f t="shared" ca="1" si="54"/>
        <v/>
      </c>
      <c r="H307" s="79" t="str">
        <f t="shared" ca="1" si="55"/>
        <v/>
      </c>
      <c r="N307" s="168" t="str">
        <f t="shared" si="50"/>
        <v/>
      </c>
      <c r="O307" s="168" t="str">
        <f t="shared" si="46"/>
        <v/>
      </c>
    </row>
    <row r="308" spans="1:15">
      <c r="A308" s="173" t="str">
        <f t="shared" ca="1" si="51"/>
        <v/>
      </c>
      <c r="B308" s="45" t="str">
        <f t="shared" ca="1" si="52"/>
        <v/>
      </c>
      <c r="C308" s="31" t="str">
        <f t="shared" ca="1" si="47"/>
        <v/>
      </c>
      <c r="D308" s="32" t="str">
        <f t="shared" ca="1" si="53"/>
        <v/>
      </c>
      <c r="E308" s="4" t="str">
        <f t="shared" ca="1" si="48"/>
        <v/>
      </c>
      <c r="F308" s="31" t="str">
        <f t="shared" ca="1" si="49"/>
        <v/>
      </c>
      <c r="G308" s="32" t="str">
        <f t="shared" ca="1" si="54"/>
        <v/>
      </c>
      <c r="H308" s="79" t="str">
        <f t="shared" ca="1" si="55"/>
        <v/>
      </c>
      <c r="N308" s="168" t="str">
        <f t="shared" si="50"/>
        <v/>
      </c>
      <c r="O308" s="168" t="str">
        <f t="shared" si="46"/>
        <v/>
      </c>
    </row>
    <row r="309" spans="1:15">
      <c r="A309" s="173" t="str">
        <f t="shared" ca="1" si="51"/>
        <v/>
      </c>
      <c r="B309" s="45" t="str">
        <f t="shared" ca="1" si="52"/>
        <v/>
      </c>
      <c r="C309" s="31" t="str">
        <f t="shared" ca="1" si="47"/>
        <v/>
      </c>
      <c r="D309" s="32" t="str">
        <f t="shared" ca="1" si="53"/>
        <v/>
      </c>
      <c r="E309" s="4" t="str">
        <f t="shared" ca="1" si="48"/>
        <v/>
      </c>
      <c r="F309" s="31" t="str">
        <f t="shared" ca="1" si="49"/>
        <v/>
      </c>
      <c r="G309" s="32" t="str">
        <f t="shared" ca="1" si="54"/>
        <v/>
      </c>
      <c r="H309" s="79" t="str">
        <f t="shared" ca="1" si="55"/>
        <v/>
      </c>
      <c r="N309" s="168" t="str">
        <f t="shared" si="50"/>
        <v/>
      </c>
      <c r="O309" s="168" t="str">
        <f t="shared" si="46"/>
        <v/>
      </c>
    </row>
    <row r="310" spans="1:15">
      <c r="A310" s="173" t="str">
        <f t="shared" ca="1" si="51"/>
        <v/>
      </c>
      <c r="B310" s="45" t="str">
        <f t="shared" ca="1" si="52"/>
        <v/>
      </c>
      <c r="C310" s="31" t="str">
        <f t="shared" ca="1" si="47"/>
        <v/>
      </c>
      <c r="D310" s="32" t="str">
        <f t="shared" ca="1" si="53"/>
        <v/>
      </c>
      <c r="E310" s="4" t="str">
        <f t="shared" ca="1" si="48"/>
        <v/>
      </c>
      <c r="F310" s="31" t="str">
        <f t="shared" ca="1" si="49"/>
        <v/>
      </c>
      <c r="G310" s="32" t="str">
        <f t="shared" ca="1" si="54"/>
        <v/>
      </c>
      <c r="H310" s="79" t="str">
        <f t="shared" ca="1" si="55"/>
        <v/>
      </c>
      <c r="N310" s="168" t="str">
        <f t="shared" si="50"/>
        <v/>
      </c>
      <c r="O310" s="168" t="str">
        <f t="shared" si="46"/>
        <v/>
      </c>
    </row>
    <row r="311" spans="1:15">
      <c r="A311" s="173" t="str">
        <f t="shared" ca="1" si="51"/>
        <v/>
      </c>
      <c r="B311" s="45" t="str">
        <f t="shared" ca="1" si="52"/>
        <v/>
      </c>
      <c r="C311" s="31" t="str">
        <f t="shared" ca="1" si="47"/>
        <v/>
      </c>
      <c r="D311" s="32" t="str">
        <f t="shared" ca="1" si="53"/>
        <v/>
      </c>
      <c r="E311" s="4" t="str">
        <f t="shared" ca="1" si="48"/>
        <v/>
      </c>
      <c r="F311" s="31" t="str">
        <f t="shared" ca="1" si="49"/>
        <v/>
      </c>
      <c r="G311" s="32" t="str">
        <f t="shared" ca="1" si="54"/>
        <v/>
      </c>
      <c r="H311" s="79" t="str">
        <f t="shared" ca="1" si="55"/>
        <v/>
      </c>
      <c r="N311" s="168" t="str">
        <f t="shared" si="50"/>
        <v/>
      </c>
      <c r="O311" s="168" t="str">
        <f t="shared" si="46"/>
        <v/>
      </c>
    </row>
    <row r="312" spans="1:15">
      <c r="A312" s="173" t="str">
        <f t="shared" ca="1" si="51"/>
        <v/>
      </c>
      <c r="B312" s="45" t="str">
        <f t="shared" ca="1" si="52"/>
        <v/>
      </c>
      <c r="C312" s="31" t="str">
        <f t="shared" ca="1" si="47"/>
        <v/>
      </c>
      <c r="D312" s="32" t="str">
        <f t="shared" ca="1" si="53"/>
        <v/>
      </c>
      <c r="E312" s="4" t="str">
        <f t="shared" ca="1" si="48"/>
        <v/>
      </c>
      <c r="F312" s="31" t="str">
        <f t="shared" ca="1" si="49"/>
        <v/>
      </c>
      <c r="G312" s="32" t="str">
        <f t="shared" ca="1" si="54"/>
        <v/>
      </c>
      <c r="H312" s="79" t="str">
        <f t="shared" ca="1" si="55"/>
        <v/>
      </c>
      <c r="N312" s="168" t="str">
        <f t="shared" si="50"/>
        <v/>
      </c>
      <c r="O312" s="168" t="str">
        <f t="shared" si="46"/>
        <v/>
      </c>
    </row>
    <row r="313" spans="1:15">
      <c r="A313" s="173" t="str">
        <f t="shared" ca="1" si="51"/>
        <v/>
      </c>
      <c r="B313" s="45" t="str">
        <f t="shared" ca="1" si="52"/>
        <v/>
      </c>
      <c r="C313" s="31" t="str">
        <f t="shared" ca="1" si="47"/>
        <v/>
      </c>
      <c r="D313" s="32" t="str">
        <f t="shared" ca="1" si="53"/>
        <v/>
      </c>
      <c r="E313" s="4" t="str">
        <f t="shared" ca="1" si="48"/>
        <v/>
      </c>
      <c r="F313" s="31" t="str">
        <f t="shared" ca="1" si="49"/>
        <v/>
      </c>
      <c r="G313" s="32" t="str">
        <f t="shared" ca="1" si="54"/>
        <v/>
      </c>
      <c r="H313" s="79" t="str">
        <f t="shared" ca="1" si="55"/>
        <v/>
      </c>
      <c r="N313" s="168" t="str">
        <f t="shared" si="50"/>
        <v/>
      </c>
      <c r="O313" s="168" t="str">
        <f t="shared" si="46"/>
        <v/>
      </c>
    </row>
    <row r="314" spans="1:15">
      <c r="A314" s="173" t="str">
        <f t="shared" ca="1" si="51"/>
        <v/>
      </c>
      <c r="B314" s="45" t="str">
        <f t="shared" ca="1" si="52"/>
        <v/>
      </c>
      <c r="C314" s="31" t="str">
        <f t="shared" ca="1" si="47"/>
        <v/>
      </c>
      <c r="D314" s="32" t="str">
        <f t="shared" ca="1" si="53"/>
        <v/>
      </c>
      <c r="E314" s="4" t="str">
        <f t="shared" ca="1" si="48"/>
        <v/>
      </c>
      <c r="F314" s="31" t="str">
        <f t="shared" ca="1" si="49"/>
        <v/>
      </c>
      <c r="G314" s="32" t="str">
        <f t="shared" ca="1" si="54"/>
        <v/>
      </c>
      <c r="H314" s="79" t="str">
        <f t="shared" ca="1" si="55"/>
        <v/>
      </c>
      <c r="N314" s="168" t="str">
        <f t="shared" si="50"/>
        <v/>
      </c>
      <c r="O314" s="168" t="str">
        <f t="shared" si="46"/>
        <v/>
      </c>
    </row>
    <row r="315" spans="1:15">
      <c r="A315" s="173" t="str">
        <f t="shared" ca="1" si="51"/>
        <v/>
      </c>
      <c r="B315" s="45" t="str">
        <f t="shared" ca="1" si="52"/>
        <v/>
      </c>
      <c r="C315" s="31" t="str">
        <f t="shared" ca="1" si="47"/>
        <v/>
      </c>
      <c r="D315" s="32" t="str">
        <f t="shared" ca="1" si="53"/>
        <v/>
      </c>
      <c r="E315" s="4" t="str">
        <f t="shared" ca="1" si="48"/>
        <v/>
      </c>
      <c r="F315" s="31" t="str">
        <f t="shared" ca="1" si="49"/>
        <v/>
      </c>
      <c r="G315" s="32" t="str">
        <f t="shared" ca="1" si="54"/>
        <v/>
      </c>
      <c r="H315" s="79" t="str">
        <f t="shared" ca="1" si="55"/>
        <v/>
      </c>
      <c r="N315" s="168" t="str">
        <f t="shared" si="50"/>
        <v/>
      </c>
      <c r="O315" s="168" t="str">
        <f t="shared" si="46"/>
        <v/>
      </c>
    </row>
    <row r="316" spans="1:15">
      <c r="A316" s="173" t="str">
        <f t="shared" ca="1" si="51"/>
        <v/>
      </c>
      <c r="B316" s="45" t="str">
        <f t="shared" ca="1" si="52"/>
        <v/>
      </c>
      <c r="C316" s="31" t="str">
        <f t="shared" ca="1" si="47"/>
        <v/>
      </c>
      <c r="D316" s="32" t="str">
        <f t="shared" ca="1" si="53"/>
        <v/>
      </c>
      <c r="E316" s="4" t="str">
        <f t="shared" ca="1" si="48"/>
        <v/>
      </c>
      <c r="F316" s="31" t="str">
        <f t="shared" ca="1" si="49"/>
        <v/>
      </c>
      <c r="G316" s="32" t="str">
        <f t="shared" ca="1" si="54"/>
        <v/>
      </c>
      <c r="H316" s="79" t="str">
        <f t="shared" ca="1" si="55"/>
        <v/>
      </c>
      <c r="N316" s="168" t="str">
        <f t="shared" si="50"/>
        <v/>
      </c>
      <c r="O316" s="168" t="str">
        <f t="shared" si="46"/>
        <v/>
      </c>
    </row>
    <row r="317" spans="1:15">
      <c r="A317" s="173" t="str">
        <f t="shared" ca="1" si="51"/>
        <v/>
      </c>
      <c r="B317" s="45" t="str">
        <f t="shared" ca="1" si="52"/>
        <v/>
      </c>
      <c r="C317" s="31" t="str">
        <f t="shared" ca="1" si="47"/>
        <v/>
      </c>
      <c r="D317" s="32" t="str">
        <f t="shared" ca="1" si="53"/>
        <v/>
      </c>
      <c r="E317" s="4" t="str">
        <f t="shared" ca="1" si="48"/>
        <v/>
      </c>
      <c r="F317" s="31" t="str">
        <f t="shared" ca="1" si="49"/>
        <v/>
      </c>
      <c r="G317" s="32" t="str">
        <f t="shared" ca="1" si="54"/>
        <v/>
      </c>
      <c r="H317" s="79" t="str">
        <f t="shared" ca="1" si="55"/>
        <v/>
      </c>
      <c r="N317" s="168" t="str">
        <f t="shared" si="50"/>
        <v/>
      </c>
      <c r="O317" s="168" t="str">
        <f t="shared" si="46"/>
        <v/>
      </c>
    </row>
    <row r="318" spans="1:15">
      <c r="A318" s="173" t="str">
        <f t="shared" ca="1" si="51"/>
        <v/>
      </c>
      <c r="B318" s="45" t="str">
        <f t="shared" ca="1" si="52"/>
        <v/>
      </c>
      <c r="C318" s="31" t="str">
        <f t="shared" ca="1" si="47"/>
        <v/>
      </c>
      <c r="D318" s="32" t="str">
        <f t="shared" ca="1" si="53"/>
        <v/>
      </c>
      <c r="E318" s="4" t="str">
        <f t="shared" ca="1" si="48"/>
        <v/>
      </c>
      <c r="F318" s="31" t="str">
        <f t="shared" ca="1" si="49"/>
        <v/>
      </c>
      <c r="G318" s="32" t="str">
        <f t="shared" ca="1" si="54"/>
        <v/>
      </c>
      <c r="H318" s="79" t="str">
        <f t="shared" ca="1" si="55"/>
        <v/>
      </c>
      <c r="N318" s="168" t="str">
        <f t="shared" si="50"/>
        <v/>
      </c>
      <c r="O318" s="168" t="str">
        <f t="shared" si="46"/>
        <v/>
      </c>
    </row>
    <row r="319" spans="1:15">
      <c r="A319" s="173" t="str">
        <f t="shared" ca="1" si="51"/>
        <v/>
      </c>
      <c r="B319" s="45" t="str">
        <f t="shared" ca="1" si="52"/>
        <v/>
      </c>
      <c r="C319" s="31" t="str">
        <f t="shared" ca="1" si="47"/>
        <v/>
      </c>
      <c r="D319" s="32" t="str">
        <f t="shared" ca="1" si="53"/>
        <v/>
      </c>
      <c r="E319" s="4" t="str">
        <f t="shared" ca="1" si="48"/>
        <v/>
      </c>
      <c r="F319" s="31" t="str">
        <f t="shared" ca="1" si="49"/>
        <v/>
      </c>
      <c r="G319" s="32" t="str">
        <f t="shared" ca="1" si="54"/>
        <v/>
      </c>
      <c r="H319" s="79" t="str">
        <f t="shared" ca="1" si="55"/>
        <v/>
      </c>
      <c r="N319" s="168" t="str">
        <f t="shared" si="50"/>
        <v/>
      </c>
      <c r="O319" s="168" t="str">
        <f t="shared" si="46"/>
        <v/>
      </c>
    </row>
    <row r="320" spans="1:15">
      <c r="A320" s="173" t="str">
        <f t="shared" ca="1" si="51"/>
        <v/>
      </c>
      <c r="B320" s="45" t="str">
        <f t="shared" ca="1" si="52"/>
        <v/>
      </c>
      <c r="C320" s="31" t="str">
        <f t="shared" ca="1" si="47"/>
        <v/>
      </c>
      <c r="D320" s="32" t="str">
        <f t="shared" ca="1" si="53"/>
        <v/>
      </c>
      <c r="E320" s="4" t="str">
        <f t="shared" ca="1" si="48"/>
        <v/>
      </c>
      <c r="F320" s="31" t="str">
        <f t="shared" ca="1" si="49"/>
        <v/>
      </c>
      <c r="G320" s="32" t="str">
        <f t="shared" ca="1" si="54"/>
        <v/>
      </c>
      <c r="H320" s="79" t="str">
        <f t="shared" ca="1" si="55"/>
        <v/>
      </c>
      <c r="N320" s="168" t="str">
        <f t="shared" si="50"/>
        <v/>
      </c>
      <c r="O320" s="168" t="str">
        <f t="shared" si="46"/>
        <v/>
      </c>
    </row>
    <row r="321" spans="1:15">
      <c r="A321" s="173" t="str">
        <f t="shared" ca="1" si="51"/>
        <v/>
      </c>
      <c r="B321" s="45" t="str">
        <f t="shared" ca="1" si="52"/>
        <v/>
      </c>
      <c r="C321" s="31" t="str">
        <f t="shared" ca="1" si="47"/>
        <v/>
      </c>
      <c r="D321" s="32" t="str">
        <f t="shared" ca="1" si="53"/>
        <v/>
      </c>
      <c r="E321" s="4" t="str">
        <f t="shared" ca="1" si="48"/>
        <v/>
      </c>
      <c r="F321" s="31" t="str">
        <f t="shared" ca="1" si="49"/>
        <v/>
      </c>
      <c r="G321" s="32" t="str">
        <f t="shared" ca="1" si="54"/>
        <v/>
      </c>
      <c r="H321" s="79" t="str">
        <f t="shared" ca="1" si="55"/>
        <v/>
      </c>
      <c r="N321" s="168" t="str">
        <f t="shared" si="50"/>
        <v/>
      </c>
      <c r="O321" s="168" t="str">
        <f t="shared" si="46"/>
        <v/>
      </c>
    </row>
    <row r="322" spans="1:15">
      <c r="A322" s="173" t="str">
        <f t="shared" ca="1" si="51"/>
        <v/>
      </c>
      <c r="B322" s="45" t="str">
        <f t="shared" ca="1" si="52"/>
        <v/>
      </c>
      <c r="C322" s="31" t="str">
        <f t="shared" ca="1" si="47"/>
        <v/>
      </c>
      <c r="D322" s="32" t="str">
        <f t="shared" ca="1" si="53"/>
        <v/>
      </c>
      <c r="E322" s="4" t="str">
        <f t="shared" ca="1" si="48"/>
        <v/>
      </c>
      <c r="F322" s="31" t="str">
        <f t="shared" ca="1" si="49"/>
        <v/>
      </c>
      <c r="G322" s="32" t="str">
        <f t="shared" ca="1" si="54"/>
        <v/>
      </c>
      <c r="H322" s="79" t="str">
        <f t="shared" ca="1" si="55"/>
        <v/>
      </c>
      <c r="N322" s="168" t="str">
        <f t="shared" si="50"/>
        <v/>
      </c>
      <c r="O322" s="168" t="str">
        <f t="shared" si="46"/>
        <v/>
      </c>
    </row>
    <row r="323" spans="1:15">
      <c r="A323" s="173" t="str">
        <f t="shared" ca="1" si="51"/>
        <v/>
      </c>
      <c r="B323" s="45" t="str">
        <f t="shared" ca="1" si="52"/>
        <v/>
      </c>
      <c r="C323" s="31" t="str">
        <f t="shared" ca="1" si="47"/>
        <v/>
      </c>
      <c r="D323" s="32" t="str">
        <f t="shared" ca="1" si="53"/>
        <v/>
      </c>
      <c r="E323" s="4" t="str">
        <f t="shared" ca="1" si="48"/>
        <v/>
      </c>
      <c r="F323" s="31" t="str">
        <f t="shared" ca="1" si="49"/>
        <v/>
      </c>
      <c r="G323" s="32" t="str">
        <f t="shared" ca="1" si="54"/>
        <v/>
      </c>
      <c r="H323" s="79" t="str">
        <f t="shared" ca="1" si="55"/>
        <v/>
      </c>
      <c r="N323" s="168" t="str">
        <f t="shared" si="50"/>
        <v/>
      </c>
      <c r="O323" s="168" t="str">
        <f t="shared" si="46"/>
        <v/>
      </c>
    </row>
    <row r="324" spans="1:15">
      <c r="A324" s="173" t="str">
        <f t="shared" ca="1" si="51"/>
        <v/>
      </c>
      <c r="B324" s="45" t="str">
        <f t="shared" ca="1" si="52"/>
        <v/>
      </c>
      <c r="C324" s="31" t="str">
        <f t="shared" ca="1" si="47"/>
        <v/>
      </c>
      <c r="D324" s="32" t="str">
        <f t="shared" ca="1" si="53"/>
        <v/>
      </c>
      <c r="E324" s="4" t="str">
        <f t="shared" ca="1" si="48"/>
        <v/>
      </c>
      <c r="F324" s="31" t="str">
        <f t="shared" ca="1" si="49"/>
        <v/>
      </c>
      <c r="G324" s="32" t="str">
        <f t="shared" ca="1" si="54"/>
        <v/>
      </c>
      <c r="H324" s="79" t="str">
        <f t="shared" ca="1" si="55"/>
        <v/>
      </c>
      <c r="N324" s="168" t="str">
        <f t="shared" si="50"/>
        <v/>
      </c>
      <c r="O324" s="168" t="str">
        <f t="shared" ref="O324:O387" si="56">IF(N324&gt;$A$14,N324,"")</f>
        <v/>
      </c>
    </row>
    <row r="325" spans="1:15">
      <c r="A325" s="173" t="str">
        <f t="shared" ca="1" si="51"/>
        <v/>
      </c>
      <c r="B325" s="45" t="str">
        <f t="shared" ca="1" si="52"/>
        <v/>
      </c>
      <c r="C325" s="31" t="str">
        <f t="shared" ca="1" si="47"/>
        <v/>
      </c>
      <c r="D325" s="32" t="str">
        <f t="shared" ca="1" si="53"/>
        <v/>
      </c>
      <c r="E325" s="4" t="str">
        <f t="shared" ca="1" si="48"/>
        <v/>
      </c>
      <c r="F325" s="31" t="str">
        <f t="shared" ca="1" si="49"/>
        <v/>
      </c>
      <c r="G325" s="32" t="str">
        <f t="shared" ca="1" si="54"/>
        <v/>
      </c>
      <c r="H325" s="79" t="str">
        <f t="shared" ca="1" si="55"/>
        <v/>
      </c>
      <c r="N325" s="168" t="str">
        <f t="shared" si="50"/>
        <v/>
      </c>
      <c r="O325" s="168" t="str">
        <f t="shared" si="56"/>
        <v/>
      </c>
    </row>
    <row r="326" spans="1:15">
      <c r="A326" s="173" t="str">
        <f t="shared" ca="1" si="51"/>
        <v/>
      </c>
      <c r="B326" s="45" t="str">
        <f t="shared" ca="1" si="52"/>
        <v/>
      </c>
      <c r="C326" s="31" t="str">
        <f t="shared" ca="1" si="47"/>
        <v/>
      </c>
      <c r="D326" s="32" t="str">
        <f t="shared" ca="1" si="53"/>
        <v/>
      </c>
      <c r="E326" s="4" t="str">
        <f t="shared" ca="1" si="48"/>
        <v/>
      </c>
      <c r="F326" s="31" t="str">
        <f t="shared" ca="1" si="49"/>
        <v/>
      </c>
      <c r="G326" s="32" t="str">
        <f t="shared" ca="1" si="54"/>
        <v/>
      </c>
      <c r="H326" s="79" t="str">
        <f t="shared" ca="1" si="55"/>
        <v/>
      </c>
      <c r="N326" s="168" t="str">
        <f t="shared" si="50"/>
        <v/>
      </c>
      <c r="O326" s="168" t="str">
        <f t="shared" si="56"/>
        <v/>
      </c>
    </row>
    <row r="327" spans="1:15">
      <c r="A327" s="173" t="str">
        <f t="shared" ca="1" si="51"/>
        <v/>
      </c>
      <c r="B327" s="45" t="str">
        <f t="shared" ca="1" si="52"/>
        <v/>
      </c>
      <c r="C327" s="31" t="str">
        <f t="shared" ca="1" si="47"/>
        <v/>
      </c>
      <c r="D327" s="32" t="str">
        <f t="shared" ca="1" si="53"/>
        <v/>
      </c>
      <c r="E327" s="4" t="str">
        <f t="shared" ca="1" si="48"/>
        <v/>
      </c>
      <c r="F327" s="31" t="str">
        <f t="shared" ca="1" si="49"/>
        <v/>
      </c>
      <c r="G327" s="32" t="str">
        <f t="shared" ca="1" si="54"/>
        <v/>
      </c>
      <c r="H327" s="79" t="str">
        <f t="shared" ca="1" si="55"/>
        <v/>
      </c>
      <c r="N327" s="168" t="str">
        <f t="shared" si="50"/>
        <v/>
      </c>
      <c r="O327" s="168" t="str">
        <f t="shared" si="56"/>
        <v/>
      </c>
    </row>
    <row r="328" spans="1:15">
      <c r="A328" s="173" t="str">
        <f t="shared" ca="1" si="51"/>
        <v/>
      </c>
      <c r="B328" s="45" t="str">
        <f t="shared" ca="1" si="52"/>
        <v/>
      </c>
      <c r="C328" s="31" t="str">
        <f t="shared" ca="1" si="47"/>
        <v/>
      </c>
      <c r="D328" s="32" t="str">
        <f t="shared" ca="1" si="53"/>
        <v/>
      </c>
      <c r="E328" s="4" t="str">
        <f t="shared" ca="1" si="48"/>
        <v/>
      </c>
      <c r="F328" s="31" t="str">
        <f t="shared" ca="1" si="49"/>
        <v/>
      </c>
      <c r="G328" s="32" t="str">
        <f t="shared" ca="1" si="54"/>
        <v/>
      </c>
      <c r="H328" s="79" t="str">
        <f t="shared" ca="1" si="55"/>
        <v/>
      </c>
      <c r="N328" s="168" t="str">
        <f t="shared" si="50"/>
        <v/>
      </c>
      <c r="O328" s="168" t="str">
        <f t="shared" si="56"/>
        <v/>
      </c>
    </row>
    <row r="329" spans="1:15">
      <c r="A329" s="173" t="str">
        <f t="shared" ca="1" si="51"/>
        <v/>
      </c>
      <c r="B329" s="45" t="str">
        <f t="shared" ca="1" si="52"/>
        <v/>
      </c>
      <c r="C329" s="31" t="str">
        <f t="shared" ca="1" si="47"/>
        <v/>
      </c>
      <c r="D329" s="32" t="str">
        <f t="shared" ca="1" si="53"/>
        <v/>
      </c>
      <c r="E329" s="4" t="str">
        <f t="shared" ca="1" si="48"/>
        <v/>
      </c>
      <c r="F329" s="31" t="str">
        <f t="shared" ca="1" si="49"/>
        <v/>
      </c>
      <c r="G329" s="32" t="str">
        <f t="shared" ca="1" si="54"/>
        <v/>
      </c>
      <c r="H329" s="79" t="str">
        <f t="shared" ca="1" si="55"/>
        <v/>
      </c>
      <c r="N329" s="168" t="str">
        <f t="shared" si="50"/>
        <v/>
      </c>
      <c r="O329" s="168" t="str">
        <f t="shared" si="56"/>
        <v/>
      </c>
    </row>
    <row r="330" spans="1:15">
      <c r="A330" s="173" t="str">
        <f t="shared" ca="1" si="51"/>
        <v/>
      </c>
      <c r="B330" s="45" t="str">
        <f t="shared" ca="1" si="52"/>
        <v/>
      </c>
      <c r="C330" s="31" t="str">
        <f t="shared" ca="1" si="47"/>
        <v/>
      </c>
      <c r="D330" s="32" t="str">
        <f t="shared" ca="1" si="53"/>
        <v/>
      </c>
      <c r="E330" s="4" t="str">
        <f t="shared" ca="1" si="48"/>
        <v/>
      </c>
      <c r="F330" s="31" t="str">
        <f t="shared" ca="1" si="49"/>
        <v/>
      </c>
      <c r="G330" s="32" t="str">
        <f t="shared" ca="1" si="54"/>
        <v/>
      </c>
      <c r="H330" s="79" t="str">
        <f t="shared" ca="1" si="55"/>
        <v/>
      </c>
      <c r="N330" s="168" t="str">
        <f t="shared" si="50"/>
        <v/>
      </c>
      <c r="O330" s="168" t="str">
        <f t="shared" si="56"/>
        <v/>
      </c>
    </row>
    <row r="331" spans="1:15">
      <c r="A331" s="173" t="str">
        <f t="shared" ca="1" si="51"/>
        <v/>
      </c>
      <c r="B331" s="45" t="str">
        <f t="shared" ca="1" si="52"/>
        <v/>
      </c>
      <c r="C331" s="31" t="str">
        <f t="shared" ca="1" si="47"/>
        <v/>
      </c>
      <c r="D331" s="32" t="str">
        <f t="shared" ca="1" si="53"/>
        <v/>
      </c>
      <c r="E331" s="4" t="str">
        <f t="shared" ca="1" si="48"/>
        <v/>
      </c>
      <c r="F331" s="31" t="str">
        <f t="shared" ca="1" si="49"/>
        <v/>
      </c>
      <c r="G331" s="32" t="str">
        <f t="shared" ca="1" si="54"/>
        <v/>
      </c>
      <c r="H331" s="79" t="str">
        <f t="shared" ca="1" si="55"/>
        <v/>
      </c>
      <c r="N331" s="168" t="str">
        <f t="shared" si="50"/>
        <v/>
      </c>
      <c r="O331" s="168" t="str">
        <f t="shared" si="56"/>
        <v/>
      </c>
    </row>
    <row r="332" spans="1:15">
      <c r="A332" s="173" t="str">
        <f t="shared" ca="1" si="51"/>
        <v/>
      </c>
      <c r="B332" s="45" t="str">
        <f t="shared" ca="1" si="52"/>
        <v/>
      </c>
      <c r="C332" s="31" t="str">
        <f t="shared" ca="1" si="47"/>
        <v/>
      </c>
      <c r="D332" s="32" t="str">
        <f t="shared" ca="1" si="53"/>
        <v/>
      </c>
      <c r="E332" s="4" t="str">
        <f t="shared" ca="1" si="48"/>
        <v/>
      </c>
      <c r="F332" s="31" t="str">
        <f t="shared" ca="1" si="49"/>
        <v/>
      </c>
      <c r="G332" s="32" t="str">
        <f t="shared" ca="1" si="54"/>
        <v/>
      </c>
      <c r="H332" s="79" t="str">
        <f t="shared" ca="1" si="55"/>
        <v/>
      </c>
      <c r="N332" s="168" t="str">
        <f t="shared" si="50"/>
        <v/>
      </c>
      <c r="O332" s="168" t="str">
        <f t="shared" si="56"/>
        <v/>
      </c>
    </row>
    <row r="333" spans="1:15">
      <c r="A333" s="173" t="str">
        <f t="shared" ca="1" si="51"/>
        <v/>
      </c>
      <c r="B333" s="45" t="str">
        <f t="shared" ca="1" si="52"/>
        <v/>
      </c>
      <c r="C333" s="31" t="str">
        <f t="shared" ca="1" si="47"/>
        <v/>
      </c>
      <c r="D333" s="32" t="str">
        <f t="shared" ca="1" si="53"/>
        <v/>
      </c>
      <c r="E333" s="4" t="str">
        <f t="shared" ca="1" si="48"/>
        <v/>
      </c>
      <c r="F333" s="31" t="str">
        <f t="shared" ca="1" si="49"/>
        <v/>
      </c>
      <c r="G333" s="32" t="str">
        <f t="shared" ca="1" si="54"/>
        <v/>
      </c>
      <c r="H333" s="79" t="str">
        <f t="shared" ca="1" si="55"/>
        <v/>
      </c>
      <c r="N333" s="168" t="str">
        <f t="shared" si="50"/>
        <v/>
      </c>
      <c r="O333" s="168" t="str">
        <f t="shared" si="56"/>
        <v/>
      </c>
    </row>
    <row r="334" spans="1:15">
      <c r="A334" s="173" t="str">
        <f t="shared" ca="1" si="51"/>
        <v/>
      </c>
      <c r="B334" s="45" t="str">
        <f t="shared" ca="1" si="52"/>
        <v/>
      </c>
      <c r="C334" s="31" t="str">
        <f t="shared" ca="1" si="47"/>
        <v/>
      </c>
      <c r="D334" s="32" t="str">
        <f t="shared" ca="1" si="53"/>
        <v/>
      </c>
      <c r="E334" s="4" t="str">
        <f t="shared" ca="1" si="48"/>
        <v/>
      </c>
      <c r="F334" s="31" t="str">
        <f t="shared" ca="1" si="49"/>
        <v/>
      </c>
      <c r="G334" s="32" t="str">
        <f t="shared" ca="1" si="54"/>
        <v/>
      </c>
      <c r="H334" s="79" t="str">
        <f t="shared" ca="1" si="55"/>
        <v/>
      </c>
      <c r="N334" s="168" t="str">
        <f t="shared" si="50"/>
        <v/>
      </c>
      <c r="O334" s="168" t="str">
        <f t="shared" si="56"/>
        <v/>
      </c>
    </row>
    <row r="335" spans="1:15">
      <c r="A335" s="173" t="str">
        <f t="shared" ca="1" si="51"/>
        <v/>
      </c>
      <c r="B335" s="45" t="str">
        <f t="shared" ca="1" si="52"/>
        <v/>
      </c>
      <c r="C335" s="31" t="str">
        <f t="shared" ca="1" si="47"/>
        <v/>
      </c>
      <c r="D335" s="32" t="str">
        <f t="shared" ca="1" si="53"/>
        <v/>
      </c>
      <c r="E335" s="4" t="str">
        <f t="shared" ca="1" si="48"/>
        <v/>
      </c>
      <c r="F335" s="31" t="str">
        <f t="shared" ca="1" si="49"/>
        <v/>
      </c>
      <c r="G335" s="32" t="str">
        <f t="shared" ca="1" si="54"/>
        <v/>
      </c>
      <c r="H335" s="79" t="str">
        <f t="shared" ca="1" si="55"/>
        <v/>
      </c>
      <c r="N335" s="168" t="str">
        <f t="shared" si="50"/>
        <v/>
      </c>
      <c r="O335" s="168" t="str">
        <f t="shared" si="56"/>
        <v/>
      </c>
    </row>
    <row r="336" spans="1:15">
      <c r="A336" s="173" t="str">
        <f t="shared" ca="1" si="51"/>
        <v/>
      </c>
      <c r="B336" s="45" t="str">
        <f t="shared" ca="1" si="52"/>
        <v/>
      </c>
      <c r="C336" s="31" t="str">
        <f t="shared" ref="C336:C399" ca="1" si="57">IF(ISERROR(B336-2),"",-1*(B336-$B$14)*10^-4*$B$8*$B$5)</f>
        <v/>
      </c>
      <c r="D336" s="32" t="str">
        <f t="shared" ca="1" si="53"/>
        <v/>
      </c>
      <c r="E336" s="4" t="str">
        <f t="shared" ref="E336:E399" ca="1" si="58">IF(COUNTIF(L:L,A336)=1,VLOOKUP(A336,L:M,2), IF(COUNTIF(L:L,A336)=0,$C$10,""))</f>
        <v/>
      </c>
      <c r="F336" s="31" t="str">
        <f t="shared" ref="F336:F399" ca="1" si="59">IF(ISERROR(E336-2),"",-1*(E336-$E$14)*10^-4*$C$8*$C$5)</f>
        <v/>
      </c>
      <c r="G336" s="32" t="str">
        <f t="shared" ca="1" si="54"/>
        <v/>
      </c>
      <c r="H336" s="79" t="str">
        <f t="shared" ca="1" si="55"/>
        <v/>
      </c>
      <c r="N336" s="168" t="str">
        <f t="shared" ref="N336:N399" si="60">IF(COUNTIF(L:L,J336),J336,"")</f>
        <v/>
      </c>
      <c r="O336" s="168" t="str">
        <f t="shared" si="56"/>
        <v/>
      </c>
    </row>
    <row r="337" spans="1:15">
      <c r="A337" s="173" t="str">
        <f t="shared" ca="1" si="51"/>
        <v/>
      </c>
      <c r="B337" s="45" t="str">
        <f t="shared" ca="1" si="52"/>
        <v/>
      </c>
      <c r="C337" s="31" t="str">
        <f t="shared" ca="1" si="57"/>
        <v/>
      </c>
      <c r="D337" s="32" t="str">
        <f t="shared" ca="1" si="53"/>
        <v/>
      </c>
      <c r="E337" s="4" t="str">
        <f t="shared" ca="1" si="58"/>
        <v/>
      </c>
      <c r="F337" s="31" t="str">
        <f t="shared" ca="1" si="59"/>
        <v/>
      </c>
      <c r="G337" s="32" t="str">
        <f t="shared" ca="1" si="54"/>
        <v/>
      </c>
      <c r="H337" s="79" t="str">
        <f t="shared" ca="1" si="55"/>
        <v/>
      </c>
      <c r="N337" s="168" t="str">
        <f t="shared" si="60"/>
        <v/>
      </c>
      <c r="O337" s="168" t="str">
        <f t="shared" si="56"/>
        <v/>
      </c>
    </row>
    <row r="338" spans="1:15">
      <c r="A338" s="173" t="str">
        <f t="shared" ca="1" si="51"/>
        <v/>
      </c>
      <c r="B338" s="45" t="str">
        <f t="shared" ca="1" si="52"/>
        <v/>
      </c>
      <c r="C338" s="31" t="str">
        <f t="shared" ca="1" si="57"/>
        <v/>
      </c>
      <c r="D338" s="32" t="str">
        <f t="shared" ca="1" si="53"/>
        <v/>
      </c>
      <c r="E338" s="4" t="str">
        <f t="shared" ca="1" si="58"/>
        <v/>
      </c>
      <c r="F338" s="31" t="str">
        <f t="shared" ca="1" si="59"/>
        <v/>
      </c>
      <c r="G338" s="32" t="str">
        <f t="shared" ca="1" si="54"/>
        <v/>
      </c>
      <c r="H338" s="79" t="str">
        <f t="shared" ca="1" si="55"/>
        <v/>
      </c>
      <c r="N338" s="168" t="str">
        <f t="shared" si="60"/>
        <v/>
      </c>
      <c r="O338" s="168" t="str">
        <f t="shared" si="56"/>
        <v/>
      </c>
    </row>
    <row r="339" spans="1:15">
      <c r="A339" s="173" t="str">
        <f t="shared" ca="1" si="51"/>
        <v/>
      </c>
      <c r="B339" s="45" t="str">
        <f t="shared" ca="1" si="52"/>
        <v/>
      </c>
      <c r="C339" s="31" t="str">
        <f t="shared" ca="1" si="57"/>
        <v/>
      </c>
      <c r="D339" s="32" t="str">
        <f t="shared" ca="1" si="53"/>
        <v/>
      </c>
      <c r="E339" s="4" t="str">
        <f t="shared" ca="1" si="58"/>
        <v/>
      </c>
      <c r="F339" s="31" t="str">
        <f t="shared" ca="1" si="59"/>
        <v/>
      </c>
      <c r="G339" s="32" t="str">
        <f t="shared" ca="1" si="54"/>
        <v/>
      </c>
      <c r="H339" s="79" t="str">
        <f t="shared" ca="1" si="55"/>
        <v/>
      </c>
      <c r="N339" s="168" t="str">
        <f t="shared" si="60"/>
        <v/>
      </c>
      <c r="O339" s="168" t="str">
        <f t="shared" si="56"/>
        <v/>
      </c>
    </row>
    <row r="340" spans="1:15">
      <c r="A340" s="173" t="str">
        <f t="shared" ca="1" si="51"/>
        <v/>
      </c>
      <c r="B340" s="45" t="str">
        <f t="shared" ca="1" si="52"/>
        <v/>
      </c>
      <c r="C340" s="31" t="str">
        <f t="shared" ca="1" si="57"/>
        <v/>
      </c>
      <c r="D340" s="32" t="str">
        <f t="shared" ca="1" si="53"/>
        <v/>
      </c>
      <c r="E340" s="4" t="str">
        <f t="shared" ca="1" si="58"/>
        <v/>
      </c>
      <c r="F340" s="31" t="str">
        <f t="shared" ca="1" si="59"/>
        <v/>
      </c>
      <c r="G340" s="32" t="str">
        <f t="shared" ca="1" si="54"/>
        <v/>
      </c>
      <c r="H340" s="79" t="str">
        <f t="shared" ca="1" si="55"/>
        <v/>
      </c>
      <c r="N340" s="168" t="str">
        <f t="shared" si="60"/>
        <v/>
      </c>
      <c r="O340" s="168" t="str">
        <f t="shared" si="56"/>
        <v/>
      </c>
    </row>
    <row r="341" spans="1:15">
      <c r="A341" s="173" t="str">
        <f t="shared" ca="1" si="51"/>
        <v/>
      </c>
      <c r="B341" s="45" t="str">
        <f t="shared" ca="1" si="52"/>
        <v/>
      </c>
      <c r="C341" s="31" t="str">
        <f t="shared" ca="1" si="57"/>
        <v/>
      </c>
      <c r="D341" s="32" t="str">
        <f t="shared" ca="1" si="53"/>
        <v/>
      </c>
      <c r="E341" s="4" t="str">
        <f t="shared" ca="1" si="58"/>
        <v/>
      </c>
      <c r="F341" s="31" t="str">
        <f t="shared" ca="1" si="59"/>
        <v/>
      </c>
      <c r="G341" s="32" t="str">
        <f t="shared" ca="1" si="54"/>
        <v/>
      </c>
      <c r="H341" s="79" t="str">
        <f t="shared" ca="1" si="55"/>
        <v/>
      </c>
      <c r="N341" s="168" t="str">
        <f t="shared" si="60"/>
        <v/>
      </c>
      <c r="O341" s="168" t="str">
        <f t="shared" si="56"/>
        <v/>
      </c>
    </row>
    <row r="342" spans="1:15">
      <c r="A342" s="173" t="str">
        <f t="shared" ca="1" si="51"/>
        <v/>
      </c>
      <c r="B342" s="45" t="str">
        <f t="shared" ca="1" si="52"/>
        <v/>
      </c>
      <c r="C342" s="31" t="str">
        <f t="shared" ca="1" si="57"/>
        <v/>
      </c>
      <c r="D342" s="32" t="str">
        <f t="shared" ca="1" si="53"/>
        <v/>
      </c>
      <c r="E342" s="4" t="str">
        <f t="shared" ca="1" si="58"/>
        <v/>
      </c>
      <c r="F342" s="31" t="str">
        <f t="shared" ca="1" si="59"/>
        <v/>
      </c>
      <c r="G342" s="32" t="str">
        <f t="shared" ca="1" si="54"/>
        <v/>
      </c>
      <c r="H342" s="79" t="str">
        <f t="shared" ca="1" si="55"/>
        <v/>
      </c>
      <c r="N342" s="168" t="str">
        <f t="shared" si="60"/>
        <v/>
      </c>
      <c r="O342" s="168" t="str">
        <f t="shared" si="56"/>
        <v/>
      </c>
    </row>
    <row r="343" spans="1:15">
      <c r="A343" s="173" t="str">
        <f t="shared" ca="1" si="51"/>
        <v/>
      </c>
      <c r="B343" s="45" t="str">
        <f t="shared" ca="1" si="52"/>
        <v/>
      </c>
      <c r="C343" s="31" t="str">
        <f t="shared" ca="1" si="57"/>
        <v/>
      </c>
      <c r="D343" s="32" t="str">
        <f t="shared" ca="1" si="53"/>
        <v/>
      </c>
      <c r="E343" s="4" t="str">
        <f t="shared" ca="1" si="58"/>
        <v/>
      </c>
      <c r="F343" s="31" t="str">
        <f t="shared" ca="1" si="59"/>
        <v/>
      </c>
      <c r="G343" s="32" t="str">
        <f t="shared" ca="1" si="54"/>
        <v/>
      </c>
      <c r="H343" s="79" t="str">
        <f t="shared" ca="1" si="55"/>
        <v/>
      </c>
      <c r="N343" s="168" t="str">
        <f t="shared" si="60"/>
        <v/>
      </c>
      <c r="O343" s="168" t="str">
        <f t="shared" si="56"/>
        <v/>
      </c>
    </row>
    <row r="344" spans="1:15">
      <c r="A344" s="173" t="str">
        <f t="shared" ca="1" si="51"/>
        <v/>
      </c>
      <c r="B344" s="45" t="str">
        <f t="shared" ca="1" si="52"/>
        <v/>
      </c>
      <c r="C344" s="31" t="str">
        <f t="shared" ca="1" si="57"/>
        <v/>
      </c>
      <c r="D344" s="32" t="str">
        <f t="shared" ca="1" si="53"/>
        <v/>
      </c>
      <c r="E344" s="4" t="str">
        <f t="shared" ca="1" si="58"/>
        <v/>
      </c>
      <c r="F344" s="31" t="str">
        <f t="shared" ca="1" si="59"/>
        <v/>
      </c>
      <c r="G344" s="32" t="str">
        <f t="shared" ca="1" si="54"/>
        <v/>
      </c>
      <c r="H344" s="79" t="str">
        <f t="shared" ca="1" si="55"/>
        <v/>
      </c>
      <c r="N344" s="168" t="str">
        <f t="shared" si="60"/>
        <v/>
      </c>
      <c r="O344" s="168" t="str">
        <f t="shared" si="56"/>
        <v/>
      </c>
    </row>
    <row r="345" spans="1:15">
      <c r="A345" s="173" t="str">
        <f t="shared" ca="1" si="51"/>
        <v/>
      </c>
      <c r="B345" s="45" t="str">
        <f t="shared" ca="1" si="52"/>
        <v/>
      </c>
      <c r="C345" s="31" t="str">
        <f t="shared" ca="1" si="57"/>
        <v/>
      </c>
      <c r="D345" s="32" t="str">
        <f t="shared" ca="1" si="53"/>
        <v/>
      </c>
      <c r="E345" s="4" t="str">
        <f t="shared" ca="1" si="58"/>
        <v/>
      </c>
      <c r="F345" s="31" t="str">
        <f t="shared" ca="1" si="59"/>
        <v/>
      </c>
      <c r="G345" s="32" t="str">
        <f t="shared" ca="1" si="54"/>
        <v/>
      </c>
      <c r="H345" s="79" t="str">
        <f t="shared" ca="1" si="55"/>
        <v/>
      </c>
      <c r="N345" s="168" t="str">
        <f t="shared" si="60"/>
        <v/>
      </c>
      <c r="O345" s="168" t="str">
        <f t="shared" si="56"/>
        <v/>
      </c>
    </row>
    <row r="346" spans="1:15">
      <c r="A346" s="173" t="str">
        <f t="shared" ca="1" si="51"/>
        <v/>
      </c>
      <c r="B346" s="45" t="str">
        <f t="shared" ca="1" si="52"/>
        <v/>
      </c>
      <c r="C346" s="31" t="str">
        <f t="shared" ca="1" si="57"/>
        <v/>
      </c>
      <c r="D346" s="32" t="str">
        <f t="shared" ca="1" si="53"/>
        <v/>
      </c>
      <c r="E346" s="4" t="str">
        <f t="shared" ca="1" si="58"/>
        <v/>
      </c>
      <c r="F346" s="31" t="str">
        <f t="shared" ca="1" si="59"/>
        <v/>
      </c>
      <c r="G346" s="32" t="str">
        <f t="shared" ca="1" si="54"/>
        <v/>
      </c>
      <c r="H346" s="79" t="str">
        <f t="shared" ca="1" si="55"/>
        <v/>
      </c>
      <c r="N346" s="168" t="str">
        <f t="shared" si="60"/>
        <v/>
      </c>
      <c r="O346" s="168" t="str">
        <f t="shared" si="56"/>
        <v/>
      </c>
    </row>
    <row r="347" spans="1:15">
      <c r="A347" s="173" t="str">
        <f t="shared" ca="1" si="51"/>
        <v/>
      </c>
      <c r="B347" s="45" t="str">
        <f t="shared" ca="1" si="52"/>
        <v/>
      </c>
      <c r="C347" s="31" t="str">
        <f t="shared" ca="1" si="57"/>
        <v/>
      </c>
      <c r="D347" s="32" t="str">
        <f t="shared" ca="1" si="53"/>
        <v/>
      </c>
      <c r="E347" s="4" t="str">
        <f t="shared" ca="1" si="58"/>
        <v/>
      </c>
      <c r="F347" s="31" t="str">
        <f t="shared" ca="1" si="59"/>
        <v/>
      </c>
      <c r="G347" s="32" t="str">
        <f t="shared" ca="1" si="54"/>
        <v/>
      </c>
      <c r="H347" s="79" t="str">
        <f t="shared" ca="1" si="55"/>
        <v/>
      </c>
      <c r="N347" s="168" t="str">
        <f t="shared" si="60"/>
        <v/>
      </c>
      <c r="O347" s="168" t="str">
        <f t="shared" si="56"/>
        <v/>
      </c>
    </row>
    <row r="348" spans="1:15">
      <c r="A348" s="173" t="str">
        <f t="shared" ca="1" si="51"/>
        <v/>
      </c>
      <c r="B348" s="45" t="str">
        <f t="shared" ca="1" si="52"/>
        <v/>
      </c>
      <c r="C348" s="31" t="str">
        <f t="shared" ca="1" si="57"/>
        <v/>
      </c>
      <c r="D348" s="32" t="str">
        <f t="shared" ca="1" si="53"/>
        <v/>
      </c>
      <c r="E348" s="4" t="str">
        <f t="shared" ca="1" si="58"/>
        <v/>
      </c>
      <c r="F348" s="31" t="str">
        <f t="shared" ca="1" si="59"/>
        <v/>
      </c>
      <c r="G348" s="32" t="str">
        <f t="shared" ca="1" si="54"/>
        <v/>
      </c>
      <c r="H348" s="79" t="str">
        <f t="shared" ca="1" si="55"/>
        <v/>
      </c>
      <c r="N348" s="168" t="str">
        <f t="shared" si="60"/>
        <v/>
      </c>
      <c r="O348" s="168" t="str">
        <f t="shared" si="56"/>
        <v/>
      </c>
    </row>
    <row r="349" spans="1:15">
      <c r="A349" s="173" t="str">
        <f t="shared" ca="1" si="51"/>
        <v/>
      </c>
      <c r="B349" s="45" t="str">
        <f t="shared" ca="1" si="52"/>
        <v/>
      </c>
      <c r="C349" s="31" t="str">
        <f t="shared" ca="1" si="57"/>
        <v/>
      </c>
      <c r="D349" s="32" t="str">
        <f t="shared" ca="1" si="53"/>
        <v/>
      </c>
      <c r="E349" s="4" t="str">
        <f t="shared" ca="1" si="58"/>
        <v/>
      </c>
      <c r="F349" s="31" t="str">
        <f t="shared" ca="1" si="59"/>
        <v/>
      </c>
      <c r="G349" s="32" t="str">
        <f t="shared" ca="1" si="54"/>
        <v/>
      </c>
      <c r="H349" s="79" t="str">
        <f t="shared" ca="1" si="55"/>
        <v/>
      </c>
      <c r="N349" s="168" t="str">
        <f t="shared" si="60"/>
        <v/>
      </c>
      <c r="O349" s="168" t="str">
        <f t="shared" si="56"/>
        <v/>
      </c>
    </row>
    <row r="350" spans="1:15">
      <c r="A350" s="173" t="str">
        <f t="shared" ca="1" si="51"/>
        <v/>
      </c>
      <c r="B350" s="45" t="str">
        <f t="shared" ca="1" si="52"/>
        <v/>
      </c>
      <c r="C350" s="31" t="str">
        <f t="shared" ca="1" si="57"/>
        <v/>
      </c>
      <c r="D350" s="32" t="str">
        <f t="shared" ca="1" si="53"/>
        <v/>
      </c>
      <c r="E350" s="4" t="str">
        <f t="shared" ca="1" si="58"/>
        <v/>
      </c>
      <c r="F350" s="31" t="str">
        <f t="shared" ca="1" si="59"/>
        <v/>
      </c>
      <c r="G350" s="32" t="str">
        <f t="shared" ca="1" si="54"/>
        <v/>
      </c>
      <c r="H350" s="79" t="str">
        <f t="shared" ca="1" si="55"/>
        <v/>
      </c>
      <c r="N350" s="168" t="str">
        <f t="shared" si="60"/>
        <v/>
      </c>
      <c r="O350" s="168" t="str">
        <f t="shared" si="56"/>
        <v/>
      </c>
    </row>
    <row r="351" spans="1:15">
      <c r="A351" s="173" t="str">
        <f t="shared" ca="1" si="51"/>
        <v/>
      </c>
      <c r="B351" s="45" t="str">
        <f t="shared" ca="1" si="52"/>
        <v/>
      </c>
      <c r="C351" s="31" t="str">
        <f t="shared" ca="1" si="57"/>
        <v/>
      </c>
      <c r="D351" s="32" t="str">
        <f t="shared" ca="1" si="53"/>
        <v/>
      </c>
      <c r="E351" s="4" t="str">
        <f t="shared" ca="1" si="58"/>
        <v/>
      </c>
      <c r="F351" s="31" t="str">
        <f t="shared" ca="1" si="59"/>
        <v/>
      </c>
      <c r="G351" s="32" t="str">
        <f t="shared" ca="1" si="54"/>
        <v/>
      </c>
      <c r="H351" s="79" t="str">
        <f t="shared" ca="1" si="55"/>
        <v/>
      </c>
      <c r="N351" s="168" t="str">
        <f t="shared" si="60"/>
        <v/>
      </c>
      <c r="O351" s="168" t="str">
        <f t="shared" si="56"/>
        <v/>
      </c>
    </row>
    <row r="352" spans="1:15">
      <c r="A352" s="173" t="str">
        <f t="shared" ca="1" si="51"/>
        <v/>
      </c>
      <c r="B352" s="45" t="str">
        <f t="shared" ca="1" si="52"/>
        <v/>
      </c>
      <c r="C352" s="31" t="str">
        <f t="shared" ca="1" si="57"/>
        <v/>
      </c>
      <c r="D352" s="32" t="str">
        <f t="shared" ca="1" si="53"/>
        <v/>
      </c>
      <c r="E352" s="4" t="str">
        <f t="shared" ca="1" si="58"/>
        <v/>
      </c>
      <c r="F352" s="31" t="str">
        <f t="shared" ca="1" si="59"/>
        <v/>
      </c>
      <c r="G352" s="32" t="str">
        <f t="shared" ca="1" si="54"/>
        <v/>
      </c>
      <c r="H352" s="79" t="str">
        <f t="shared" ca="1" si="55"/>
        <v/>
      </c>
      <c r="N352" s="168" t="str">
        <f t="shared" si="60"/>
        <v/>
      </c>
      <c r="O352" s="168" t="str">
        <f t="shared" si="56"/>
        <v/>
      </c>
    </row>
    <row r="353" spans="1:15">
      <c r="A353" s="173" t="str">
        <f t="shared" ca="1" si="51"/>
        <v/>
      </c>
      <c r="B353" s="45" t="str">
        <f t="shared" ca="1" si="52"/>
        <v/>
      </c>
      <c r="C353" s="31" t="str">
        <f t="shared" ca="1" si="57"/>
        <v/>
      </c>
      <c r="D353" s="32" t="str">
        <f t="shared" ca="1" si="53"/>
        <v/>
      </c>
      <c r="E353" s="4" t="str">
        <f t="shared" ca="1" si="58"/>
        <v/>
      </c>
      <c r="F353" s="31" t="str">
        <f t="shared" ca="1" si="59"/>
        <v/>
      </c>
      <c r="G353" s="32" t="str">
        <f t="shared" ca="1" si="54"/>
        <v/>
      </c>
      <c r="H353" s="79" t="str">
        <f t="shared" ca="1" si="55"/>
        <v/>
      </c>
      <c r="N353" s="168" t="str">
        <f t="shared" si="60"/>
        <v/>
      </c>
      <c r="O353" s="168" t="str">
        <f t="shared" si="56"/>
        <v/>
      </c>
    </row>
    <row r="354" spans="1:15">
      <c r="A354" s="173" t="str">
        <f t="shared" ca="1" si="51"/>
        <v/>
      </c>
      <c r="B354" s="45" t="str">
        <f t="shared" ca="1" si="52"/>
        <v/>
      </c>
      <c r="C354" s="31" t="str">
        <f t="shared" ca="1" si="57"/>
        <v/>
      </c>
      <c r="D354" s="32" t="str">
        <f t="shared" ca="1" si="53"/>
        <v/>
      </c>
      <c r="E354" s="4" t="str">
        <f t="shared" ca="1" si="58"/>
        <v/>
      </c>
      <c r="F354" s="31" t="str">
        <f t="shared" ca="1" si="59"/>
        <v/>
      </c>
      <c r="G354" s="32" t="str">
        <f t="shared" ca="1" si="54"/>
        <v/>
      </c>
      <c r="H354" s="79" t="str">
        <f t="shared" ca="1" si="55"/>
        <v/>
      </c>
      <c r="N354" s="168" t="str">
        <f t="shared" si="60"/>
        <v/>
      </c>
      <c r="O354" s="168" t="str">
        <f t="shared" si="56"/>
        <v/>
      </c>
    </row>
    <row r="355" spans="1:15">
      <c r="A355" s="173" t="str">
        <f t="shared" ca="1" si="51"/>
        <v/>
      </c>
      <c r="B355" s="45" t="str">
        <f t="shared" ca="1" si="52"/>
        <v/>
      </c>
      <c r="C355" s="31" t="str">
        <f t="shared" ca="1" si="57"/>
        <v/>
      </c>
      <c r="D355" s="32" t="str">
        <f t="shared" ca="1" si="53"/>
        <v/>
      </c>
      <c r="E355" s="4" t="str">
        <f t="shared" ca="1" si="58"/>
        <v/>
      </c>
      <c r="F355" s="31" t="str">
        <f t="shared" ca="1" si="59"/>
        <v/>
      </c>
      <c r="G355" s="32" t="str">
        <f t="shared" ca="1" si="54"/>
        <v/>
      </c>
      <c r="H355" s="79" t="str">
        <f t="shared" ca="1" si="55"/>
        <v/>
      </c>
      <c r="N355" s="168" t="str">
        <f t="shared" si="60"/>
        <v/>
      </c>
      <c r="O355" s="168" t="str">
        <f t="shared" si="56"/>
        <v/>
      </c>
    </row>
    <row r="356" spans="1:15">
      <c r="A356" s="173" t="str">
        <f t="shared" ca="1" si="51"/>
        <v/>
      </c>
      <c r="B356" s="45" t="str">
        <f t="shared" ca="1" si="52"/>
        <v/>
      </c>
      <c r="C356" s="31" t="str">
        <f t="shared" ca="1" si="57"/>
        <v/>
      </c>
      <c r="D356" s="32" t="str">
        <f t="shared" ca="1" si="53"/>
        <v/>
      </c>
      <c r="E356" s="4" t="str">
        <f t="shared" ca="1" si="58"/>
        <v/>
      </c>
      <c r="F356" s="31" t="str">
        <f t="shared" ca="1" si="59"/>
        <v/>
      </c>
      <c r="G356" s="32" t="str">
        <f t="shared" ca="1" si="54"/>
        <v/>
      </c>
      <c r="H356" s="79" t="str">
        <f t="shared" ca="1" si="55"/>
        <v/>
      </c>
      <c r="N356" s="168" t="str">
        <f t="shared" si="60"/>
        <v/>
      </c>
      <c r="O356" s="168" t="str">
        <f t="shared" si="56"/>
        <v/>
      </c>
    </row>
    <row r="357" spans="1:15">
      <c r="A357" s="173" t="str">
        <f t="shared" ca="1" si="51"/>
        <v/>
      </c>
      <c r="B357" s="45" t="str">
        <f t="shared" ca="1" si="52"/>
        <v/>
      </c>
      <c r="C357" s="31" t="str">
        <f t="shared" ca="1" si="57"/>
        <v/>
      </c>
      <c r="D357" s="32" t="str">
        <f t="shared" ca="1" si="53"/>
        <v/>
      </c>
      <c r="E357" s="4" t="str">
        <f t="shared" ca="1" si="58"/>
        <v/>
      </c>
      <c r="F357" s="31" t="str">
        <f t="shared" ca="1" si="59"/>
        <v/>
      </c>
      <c r="G357" s="32" t="str">
        <f t="shared" ca="1" si="54"/>
        <v/>
      </c>
      <c r="H357" s="79" t="str">
        <f t="shared" ca="1" si="55"/>
        <v/>
      </c>
      <c r="N357" s="168" t="str">
        <f t="shared" si="60"/>
        <v/>
      </c>
      <c r="O357" s="168" t="str">
        <f t="shared" si="56"/>
        <v/>
      </c>
    </row>
    <row r="358" spans="1:15">
      <c r="A358" s="173" t="str">
        <f t="shared" ca="1" si="51"/>
        <v/>
      </c>
      <c r="B358" s="45" t="str">
        <f t="shared" ca="1" si="52"/>
        <v/>
      </c>
      <c r="C358" s="31" t="str">
        <f t="shared" ca="1" si="57"/>
        <v/>
      </c>
      <c r="D358" s="32" t="str">
        <f t="shared" ca="1" si="53"/>
        <v/>
      </c>
      <c r="E358" s="4" t="str">
        <f t="shared" ca="1" si="58"/>
        <v/>
      </c>
      <c r="F358" s="31" t="str">
        <f t="shared" ca="1" si="59"/>
        <v/>
      </c>
      <c r="G358" s="32" t="str">
        <f t="shared" ca="1" si="54"/>
        <v/>
      </c>
      <c r="H358" s="79" t="str">
        <f t="shared" ca="1" si="55"/>
        <v/>
      </c>
      <c r="N358" s="168" t="str">
        <f t="shared" si="60"/>
        <v/>
      </c>
      <c r="O358" s="168" t="str">
        <f t="shared" si="56"/>
        <v/>
      </c>
    </row>
    <row r="359" spans="1:15">
      <c r="A359" s="173" t="str">
        <f t="shared" ca="1" si="51"/>
        <v/>
      </c>
      <c r="B359" s="45" t="str">
        <f t="shared" ca="1" si="52"/>
        <v/>
      </c>
      <c r="C359" s="31" t="str">
        <f t="shared" ca="1" si="57"/>
        <v/>
      </c>
      <c r="D359" s="32" t="str">
        <f t="shared" ca="1" si="53"/>
        <v/>
      </c>
      <c r="E359" s="4" t="str">
        <f t="shared" ca="1" si="58"/>
        <v/>
      </c>
      <c r="F359" s="31" t="str">
        <f t="shared" ca="1" si="59"/>
        <v/>
      </c>
      <c r="G359" s="32" t="str">
        <f t="shared" ca="1" si="54"/>
        <v/>
      </c>
      <c r="H359" s="79" t="str">
        <f t="shared" ca="1" si="55"/>
        <v/>
      </c>
      <c r="N359" s="168" t="str">
        <f t="shared" si="60"/>
        <v/>
      </c>
      <c r="O359" s="168" t="str">
        <f t="shared" si="56"/>
        <v/>
      </c>
    </row>
    <row r="360" spans="1:15">
      <c r="A360" s="173" t="str">
        <f t="shared" ca="1" si="51"/>
        <v/>
      </c>
      <c r="B360" s="45" t="str">
        <f t="shared" ca="1" si="52"/>
        <v/>
      </c>
      <c r="C360" s="31" t="str">
        <f t="shared" ca="1" si="57"/>
        <v/>
      </c>
      <c r="D360" s="32" t="str">
        <f t="shared" ca="1" si="53"/>
        <v/>
      </c>
      <c r="E360" s="4" t="str">
        <f t="shared" ca="1" si="58"/>
        <v/>
      </c>
      <c r="F360" s="31" t="str">
        <f t="shared" ca="1" si="59"/>
        <v/>
      </c>
      <c r="G360" s="32" t="str">
        <f t="shared" ca="1" si="54"/>
        <v/>
      </c>
      <c r="H360" s="79" t="str">
        <f t="shared" ca="1" si="55"/>
        <v/>
      </c>
      <c r="N360" s="168" t="str">
        <f t="shared" si="60"/>
        <v/>
      </c>
      <c r="O360" s="168" t="str">
        <f t="shared" si="56"/>
        <v/>
      </c>
    </row>
    <row r="361" spans="1:15">
      <c r="A361" s="173" t="str">
        <f t="shared" ref="A361:A424" ca="1" si="61">IF(AND(ISBLANK(P350), A360 = $P$1),NOW(),IF(ISBLANK(P350),"",P350))</f>
        <v/>
      </c>
      <c r="B361" s="45" t="str">
        <f t="shared" ref="B361:B424" ca="1" si="62">IF(COUNTIF(J:J,A361)=1,VLOOKUP(A361,J:K,2), IF(COUNTIF(J:J,A361)=0,$B$10,""))</f>
        <v/>
      </c>
      <c r="C361" s="31" t="str">
        <f t="shared" ca="1" si="57"/>
        <v/>
      </c>
      <c r="D361" s="32" t="str">
        <f t="shared" ref="D361:D424" ca="1" si="63">IF(ISERROR(B361-2),"",$B$6*ROUNDUP(A361-$A$14,0)/360*$B$5)</f>
        <v/>
      </c>
      <c r="E361" s="4" t="str">
        <f t="shared" ca="1" si="58"/>
        <v/>
      </c>
      <c r="F361" s="31" t="str">
        <f t="shared" ca="1" si="59"/>
        <v/>
      </c>
      <c r="G361" s="32" t="str">
        <f t="shared" ref="G361:G424" ca="1" si="64">IF(ISERROR(E361-2),"",$C$6*ROUNDUP(A361-$A$14,0)/360*$C$5)</f>
        <v/>
      </c>
      <c r="H361" s="79" t="str">
        <f t="shared" ref="H361:H424" ca="1" si="65">IF(ISERROR(B361-2),"",C361+D361-F361-G361)</f>
        <v/>
      </c>
      <c r="N361" s="168" t="str">
        <f t="shared" si="60"/>
        <v/>
      </c>
      <c r="O361" s="168" t="str">
        <f t="shared" si="56"/>
        <v/>
      </c>
    </row>
    <row r="362" spans="1:15">
      <c r="A362" s="173" t="str">
        <f t="shared" ca="1" si="61"/>
        <v/>
      </c>
      <c r="B362" s="45" t="str">
        <f t="shared" ca="1" si="62"/>
        <v/>
      </c>
      <c r="C362" s="31" t="str">
        <f t="shared" ca="1" si="57"/>
        <v/>
      </c>
      <c r="D362" s="32" t="str">
        <f t="shared" ca="1" si="63"/>
        <v/>
      </c>
      <c r="E362" s="4" t="str">
        <f t="shared" ca="1" si="58"/>
        <v/>
      </c>
      <c r="F362" s="31" t="str">
        <f t="shared" ca="1" si="59"/>
        <v/>
      </c>
      <c r="G362" s="32" t="str">
        <f t="shared" ca="1" si="64"/>
        <v/>
      </c>
      <c r="H362" s="79" t="str">
        <f t="shared" ca="1" si="65"/>
        <v/>
      </c>
      <c r="N362" s="168" t="str">
        <f t="shared" si="60"/>
        <v/>
      </c>
      <c r="O362" s="168" t="str">
        <f t="shared" si="56"/>
        <v/>
      </c>
    </row>
    <row r="363" spans="1:15">
      <c r="A363" s="173" t="str">
        <f t="shared" ca="1" si="61"/>
        <v/>
      </c>
      <c r="B363" s="45" t="str">
        <f t="shared" ca="1" si="62"/>
        <v/>
      </c>
      <c r="C363" s="31" t="str">
        <f t="shared" ca="1" si="57"/>
        <v/>
      </c>
      <c r="D363" s="32" t="str">
        <f t="shared" ca="1" si="63"/>
        <v/>
      </c>
      <c r="E363" s="4" t="str">
        <f t="shared" ca="1" si="58"/>
        <v/>
      </c>
      <c r="F363" s="31" t="str">
        <f t="shared" ca="1" si="59"/>
        <v/>
      </c>
      <c r="G363" s="32" t="str">
        <f t="shared" ca="1" si="64"/>
        <v/>
      </c>
      <c r="H363" s="79" t="str">
        <f t="shared" ca="1" si="65"/>
        <v/>
      </c>
      <c r="N363" s="168" t="str">
        <f t="shared" si="60"/>
        <v/>
      </c>
      <c r="O363" s="168" t="str">
        <f t="shared" si="56"/>
        <v/>
      </c>
    </row>
    <row r="364" spans="1:15">
      <c r="A364" s="173" t="str">
        <f t="shared" ca="1" si="61"/>
        <v/>
      </c>
      <c r="B364" s="45" t="str">
        <f t="shared" ca="1" si="62"/>
        <v/>
      </c>
      <c r="C364" s="31" t="str">
        <f t="shared" ca="1" si="57"/>
        <v/>
      </c>
      <c r="D364" s="32" t="str">
        <f t="shared" ca="1" si="63"/>
        <v/>
      </c>
      <c r="E364" s="4" t="str">
        <f t="shared" ca="1" si="58"/>
        <v/>
      </c>
      <c r="F364" s="31" t="str">
        <f t="shared" ca="1" si="59"/>
        <v/>
      </c>
      <c r="G364" s="32" t="str">
        <f t="shared" ca="1" si="64"/>
        <v/>
      </c>
      <c r="H364" s="79" t="str">
        <f t="shared" ca="1" si="65"/>
        <v/>
      </c>
      <c r="N364" s="168" t="str">
        <f t="shared" si="60"/>
        <v/>
      </c>
      <c r="O364" s="168" t="str">
        <f t="shared" si="56"/>
        <v/>
      </c>
    </row>
    <row r="365" spans="1:15">
      <c r="A365" s="173" t="str">
        <f t="shared" ca="1" si="61"/>
        <v/>
      </c>
      <c r="B365" s="45" t="str">
        <f t="shared" ca="1" si="62"/>
        <v/>
      </c>
      <c r="C365" s="31" t="str">
        <f t="shared" ca="1" si="57"/>
        <v/>
      </c>
      <c r="D365" s="32" t="str">
        <f t="shared" ca="1" si="63"/>
        <v/>
      </c>
      <c r="E365" s="4" t="str">
        <f t="shared" ca="1" si="58"/>
        <v/>
      </c>
      <c r="F365" s="31" t="str">
        <f t="shared" ca="1" si="59"/>
        <v/>
      </c>
      <c r="G365" s="32" t="str">
        <f t="shared" ca="1" si="64"/>
        <v/>
      </c>
      <c r="H365" s="79" t="str">
        <f t="shared" ca="1" si="65"/>
        <v/>
      </c>
      <c r="N365" s="168" t="str">
        <f t="shared" si="60"/>
        <v/>
      </c>
      <c r="O365" s="168" t="str">
        <f t="shared" si="56"/>
        <v/>
      </c>
    </row>
    <row r="366" spans="1:15">
      <c r="A366" s="173" t="str">
        <f t="shared" ca="1" si="61"/>
        <v/>
      </c>
      <c r="B366" s="45" t="str">
        <f t="shared" ca="1" si="62"/>
        <v/>
      </c>
      <c r="C366" s="31" t="str">
        <f t="shared" ca="1" si="57"/>
        <v/>
      </c>
      <c r="D366" s="32" t="str">
        <f t="shared" ca="1" si="63"/>
        <v/>
      </c>
      <c r="E366" s="4" t="str">
        <f t="shared" ca="1" si="58"/>
        <v/>
      </c>
      <c r="F366" s="31" t="str">
        <f t="shared" ca="1" si="59"/>
        <v/>
      </c>
      <c r="G366" s="32" t="str">
        <f t="shared" ca="1" si="64"/>
        <v/>
      </c>
      <c r="H366" s="79" t="str">
        <f t="shared" ca="1" si="65"/>
        <v/>
      </c>
      <c r="N366" s="168" t="str">
        <f t="shared" si="60"/>
        <v/>
      </c>
      <c r="O366" s="168" t="str">
        <f t="shared" si="56"/>
        <v/>
      </c>
    </row>
    <row r="367" spans="1:15">
      <c r="A367" s="173" t="str">
        <f t="shared" ca="1" si="61"/>
        <v/>
      </c>
      <c r="B367" s="45" t="str">
        <f t="shared" ca="1" si="62"/>
        <v/>
      </c>
      <c r="C367" s="31" t="str">
        <f t="shared" ca="1" si="57"/>
        <v/>
      </c>
      <c r="D367" s="32" t="str">
        <f t="shared" ca="1" si="63"/>
        <v/>
      </c>
      <c r="E367" s="4" t="str">
        <f t="shared" ca="1" si="58"/>
        <v/>
      </c>
      <c r="F367" s="31" t="str">
        <f t="shared" ca="1" si="59"/>
        <v/>
      </c>
      <c r="G367" s="32" t="str">
        <f t="shared" ca="1" si="64"/>
        <v/>
      </c>
      <c r="H367" s="79" t="str">
        <f t="shared" ca="1" si="65"/>
        <v/>
      </c>
      <c r="N367" s="168" t="str">
        <f t="shared" si="60"/>
        <v/>
      </c>
      <c r="O367" s="168" t="str">
        <f t="shared" si="56"/>
        <v/>
      </c>
    </row>
    <row r="368" spans="1:15">
      <c r="A368" s="173" t="str">
        <f t="shared" ca="1" si="61"/>
        <v/>
      </c>
      <c r="B368" s="45" t="str">
        <f t="shared" ca="1" si="62"/>
        <v/>
      </c>
      <c r="C368" s="31" t="str">
        <f t="shared" ca="1" si="57"/>
        <v/>
      </c>
      <c r="D368" s="32" t="str">
        <f t="shared" ca="1" si="63"/>
        <v/>
      </c>
      <c r="E368" s="4" t="str">
        <f t="shared" ca="1" si="58"/>
        <v/>
      </c>
      <c r="F368" s="31" t="str">
        <f t="shared" ca="1" si="59"/>
        <v/>
      </c>
      <c r="G368" s="32" t="str">
        <f t="shared" ca="1" si="64"/>
        <v/>
      </c>
      <c r="H368" s="79" t="str">
        <f t="shared" ca="1" si="65"/>
        <v/>
      </c>
      <c r="N368" s="168" t="str">
        <f t="shared" si="60"/>
        <v/>
      </c>
      <c r="O368" s="168" t="str">
        <f t="shared" si="56"/>
        <v/>
      </c>
    </row>
    <row r="369" spans="1:15">
      <c r="A369" s="173" t="str">
        <f t="shared" ca="1" si="61"/>
        <v/>
      </c>
      <c r="B369" s="45" t="str">
        <f t="shared" ca="1" si="62"/>
        <v/>
      </c>
      <c r="C369" s="31" t="str">
        <f t="shared" ca="1" si="57"/>
        <v/>
      </c>
      <c r="D369" s="32" t="str">
        <f t="shared" ca="1" si="63"/>
        <v/>
      </c>
      <c r="E369" s="4" t="str">
        <f t="shared" ca="1" si="58"/>
        <v/>
      </c>
      <c r="F369" s="31" t="str">
        <f t="shared" ca="1" si="59"/>
        <v/>
      </c>
      <c r="G369" s="32" t="str">
        <f t="shared" ca="1" si="64"/>
        <v/>
      </c>
      <c r="H369" s="79" t="str">
        <f t="shared" ca="1" si="65"/>
        <v/>
      </c>
      <c r="N369" s="168" t="str">
        <f t="shared" si="60"/>
        <v/>
      </c>
      <c r="O369" s="168" t="str">
        <f t="shared" si="56"/>
        <v/>
      </c>
    </row>
    <row r="370" spans="1:15">
      <c r="A370" s="173" t="str">
        <f t="shared" ca="1" si="61"/>
        <v/>
      </c>
      <c r="B370" s="45" t="str">
        <f t="shared" ca="1" si="62"/>
        <v/>
      </c>
      <c r="C370" s="31" t="str">
        <f t="shared" ca="1" si="57"/>
        <v/>
      </c>
      <c r="D370" s="32" t="str">
        <f t="shared" ca="1" si="63"/>
        <v/>
      </c>
      <c r="E370" s="4" t="str">
        <f t="shared" ca="1" si="58"/>
        <v/>
      </c>
      <c r="F370" s="31" t="str">
        <f t="shared" ca="1" si="59"/>
        <v/>
      </c>
      <c r="G370" s="32" t="str">
        <f t="shared" ca="1" si="64"/>
        <v/>
      </c>
      <c r="H370" s="79" t="str">
        <f t="shared" ca="1" si="65"/>
        <v/>
      </c>
      <c r="N370" s="168" t="str">
        <f t="shared" si="60"/>
        <v/>
      </c>
      <c r="O370" s="168" t="str">
        <f t="shared" si="56"/>
        <v/>
      </c>
    </row>
    <row r="371" spans="1:15">
      <c r="A371" s="173" t="str">
        <f t="shared" ca="1" si="61"/>
        <v/>
      </c>
      <c r="B371" s="45" t="str">
        <f t="shared" ca="1" si="62"/>
        <v/>
      </c>
      <c r="C371" s="31" t="str">
        <f t="shared" ca="1" si="57"/>
        <v/>
      </c>
      <c r="D371" s="32" t="str">
        <f t="shared" ca="1" si="63"/>
        <v/>
      </c>
      <c r="E371" s="4" t="str">
        <f t="shared" ca="1" si="58"/>
        <v/>
      </c>
      <c r="F371" s="31" t="str">
        <f t="shared" ca="1" si="59"/>
        <v/>
      </c>
      <c r="G371" s="32" t="str">
        <f t="shared" ca="1" si="64"/>
        <v/>
      </c>
      <c r="H371" s="79" t="str">
        <f t="shared" ca="1" si="65"/>
        <v/>
      </c>
      <c r="N371" s="168" t="str">
        <f t="shared" si="60"/>
        <v/>
      </c>
      <c r="O371" s="168" t="str">
        <f t="shared" si="56"/>
        <v/>
      </c>
    </row>
    <row r="372" spans="1:15">
      <c r="A372" s="173" t="str">
        <f t="shared" ca="1" si="61"/>
        <v/>
      </c>
      <c r="B372" s="45" t="str">
        <f t="shared" ca="1" si="62"/>
        <v/>
      </c>
      <c r="C372" s="31" t="str">
        <f t="shared" ca="1" si="57"/>
        <v/>
      </c>
      <c r="D372" s="32" t="str">
        <f t="shared" ca="1" si="63"/>
        <v/>
      </c>
      <c r="E372" s="4" t="str">
        <f t="shared" ca="1" si="58"/>
        <v/>
      </c>
      <c r="F372" s="31" t="str">
        <f t="shared" ca="1" si="59"/>
        <v/>
      </c>
      <c r="G372" s="32" t="str">
        <f t="shared" ca="1" si="64"/>
        <v/>
      </c>
      <c r="H372" s="79" t="str">
        <f t="shared" ca="1" si="65"/>
        <v/>
      </c>
      <c r="N372" s="168" t="str">
        <f t="shared" si="60"/>
        <v/>
      </c>
      <c r="O372" s="168" t="str">
        <f t="shared" si="56"/>
        <v/>
      </c>
    </row>
    <row r="373" spans="1:15">
      <c r="A373" s="173" t="str">
        <f t="shared" ca="1" si="61"/>
        <v/>
      </c>
      <c r="B373" s="45" t="str">
        <f t="shared" ca="1" si="62"/>
        <v/>
      </c>
      <c r="C373" s="31" t="str">
        <f t="shared" ca="1" si="57"/>
        <v/>
      </c>
      <c r="D373" s="32" t="str">
        <f t="shared" ca="1" si="63"/>
        <v/>
      </c>
      <c r="E373" s="4" t="str">
        <f t="shared" ca="1" si="58"/>
        <v/>
      </c>
      <c r="F373" s="31" t="str">
        <f t="shared" ca="1" si="59"/>
        <v/>
      </c>
      <c r="G373" s="32" t="str">
        <f t="shared" ca="1" si="64"/>
        <v/>
      </c>
      <c r="H373" s="79" t="str">
        <f t="shared" ca="1" si="65"/>
        <v/>
      </c>
      <c r="N373" s="168" t="str">
        <f t="shared" si="60"/>
        <v/>
      </c>
      <c r="O373" s="168" t="str">
        <f t="shared" si="56"/>
        <v/>
      </c>
    </row>
    <row r="374" spans="1:15">
      <c r="A374" s="173" t="str">
        <f t="shared" ca="1" si="61"/>
        <v/>
      </c>
      <c r="B374" s="45" t="str">
        <f t="shared" ca="1" si="62"/>
        <v/>
      </c>
      <c r="C374" s="31" t="str">
        <f t="shared" ca="1" si="57"/>
        <v/>
      </c>
      <c r="D374" s="32" t="str">
        <f t="shared" ca="1" si="63"/>
        <v/>
      </c>
      <c r="E374" s="4" t="str">
        <f t="shared" ca="1" si="58"/>
        <v/>
      </c>
      <c r="F374" s="31" t="str">
        <f t="shared" ca="1" si="59"/>
        <v/>
      </c>
      <c r="G374" s="32" t="str">
        <f t="shared" ca="1" si="64"/>
        <v/>
      </c>
      <c r="H374" s="79" t="str">
        <f t="shared" ca="1" si="65"/>
        <v/>
      </c>
      <c r="N374" s="168" t="str">
        <f t="shared" si="60"/>
        <v/>
      </c>
      <c r="O374" s="168" t="str">
        <f t="shared" si="56"/>
        <v/>
      </c>
    </row>
    <row r="375" spans="1:15">
      <c r="A375" s="173" t="str">
        <f t="shared" ca="1" si="61"/>
        <v/>
      </c>
      <c r="B375" s="45" t="str">
        <f t="shared" ca="1" si="62"/>
        <v/>
      </c>
      <c r="C375" s="31" t="str">
        <f t="shared" ca="1" si="57"/>
        <v/>
      </c>
      <c r="D375" s="32" t="str">
        <f t="shared" ca="1" si="63"/>
        <v/>
      </c>
      <c r="E375" s="4" t="str">
        <f t="shared" ca="1" si="58"/>
        <v/>
      </c>
      <c r="F375" s="31" t="str">
        <f t="shared" ca="1" si="59"/>
        <v/>
      </c>
      <c r="G375" s="32" t="str">
        <f t="shared" ca="1" si="64"/>
        <v/>
      </c>
      <c r="H375" s="79" t="str">
        <f t="shared" ca="1" si="65"/>
        <v/>
      </c>
      <c r="N375" s="168" t="str">
        <f t="shared" si="60"/>
        <v/>
      </c>
      <c r="O375" s="168" t="str">
        <f t="shared" si="56"/>
        <v/>
      </c>
    </row>
    <row r="376" spans="1:15">
      <c r="A376" s="173" t="str">
        <f t="shared" ca="1" si="61"/>
        <v/>
      </c>
      <c r="B376" s="45" t="str">
        <f t="shared" ca="1" si="62"/>
        <v/>
      </c>
      <c r="C376" s="31" t="str">
        <f t="shared" ca="1" si="57"/>
        <v/>
      </c>
      <c r="D376" s="32" t="str">
        <f t="shared" ca="1" si="63"/>
        <v/>
      </c>
      <c r="E376" s="4" t="str">
        <f t="shared" ca="1" si="58"/>
        <v/>
      </c>
      <c r="F376" s="31" t="str">
        <f t="shared" ca="1" si="59"/>
        <v/>
      </c>
      <c r="G376" s="32" t="str">
        <f t="shared" ca="1" si="64"/>
        <v/>
      </c>
      <c r="H376" s="79" t="str">
        <f t="shared" ca="1" si="65"/>
        <v/>
      </c>
      <c r="N376" s="168" t="str">
        <f t="shared" si="60"/>
        <v/>
      </c>
      <c r="O376" s="168" t="str">
        <f t="shared" si="56"/>
        <v/>
      </c>
    </row>
    <row r="377" spans="1:15">
      <c r="A377" s="173" t="str">
        <f t="shared" ca="1" si="61"/>
        <v/>
      </c>
      <c r="B377" s="45" t="str">
        <f t="shared" ca="1" si="62"/>
        <v/>
      </c>
      <c r="C377" s="31" t="str">
        <f t="shared" ca="1" si="57"/>
        <v/>
      </c>
      <c r="D377" s="32" t="str">
        <f t="shared" ca="1" si="63"/>
        <v/>
      </c>
      <c r="E377" s="4" t="str">
        <f t="shared" ca="1" si="58"/>
        <v/>
      </c>
      <c r="F377" s="31" t="str">
        <f t="shared" ca="1" si="59"/>
        <v/>
      </c>
      <c r="G377" s="32" t="str">
        <f t="shared" ca="1" si="64"/>
        <v/>
      </c>
      <c r="H377" s="79" t="str">
        <f t="shared" ca="1" si="65"/>
        <v/>
      </c>
      <c r="N377" s="168" t="str">
        <f t="shared" si="60"/>
        <v/>
      </c>
      <c r="O377" s="168" t="str">
        <f t="shared" si="56"/>
        <v/>
      </c>
    </row>
    <row r="378" spans="1:15">
      <c r="A378" s="173" t="str">
        <f t="shared" ca="1" si="61"/>
        <v/>
      </c>
      <c r="B378" s="45" t="str">
        <f t="shared" ca="1" si="62"/>
        <v/>
      </c>
      <c r="C378" s="31" t="str">
        <f t="shared" ca="1" si="57"/>
        <v/>
      </c>
      <c r="D378" s="32" t="str">
        <f t="shared" ca="1" si="63"/>
        <v/>
      </c>
      <c r="E378" s="4" t="str">
        <f t="shared" ca="1" si="58"/>
        <v/>
      </c>
      <c r="F378" s="31" t="str">
        <f t="shared" ca="1" si="59"/>
        <v/>
      </c>
      <c r="G378" s="32" t="str">
        <f t="shared" ca="1" si="64"/>
        <v/>
      </c>
      <c r="H378" s="79" t="str">
        <f t="shared" ca="1" si="65"/>
        <v/>
      </c>
      <c r="N378" s="168" t="str">
        <f t="shared" si="60"/>
        <v/>
      </c>
      <c r="O378" s="168" t="str">
        <f t="shared" si="56"/>
        <v/>
      </c>
    </row>
    <row r="379" spans="1:15">
      <c r="A379" s="173" t="str">
        <f t="shared" ca="1" si="61"/>
        <v/>
      </c>
      <c r="B379" s="45" t="str">
        <f t="shared" ca="1" si="62"/>
        <v/>
      </c>
      <c r="C379" s="31" t="str">
        <f t="shared" ca="1" si="57"/>
        <v/>
      </c>
      <c r="D379" s="32" t="str">
        <f t="shared" ca="1" si="63"/>
        <v/>
      </c>
      <c r="E379" s="4" t="str">
        <f t="shared" ca="1" si="58"/>
        <v/>
      </c>
      <c r="F379" s="31" t="str">
        <f t="shared" ca="1" si="59"/>
        <v/>
      </c>
      <c r="G379" s="32" t="str">
        <f t="shared" ca="1" si="64"/>
        <v/>
      </c>
      <c r="H379" s="79" t="str">
        <f t="shared" ca="1" si="65"/>
        <v/>
      </c>
      <c r="N379" s="168" t="str">
        <f t="shared" si="60"/>
        <v/>
      </c>
      <c r="O379" s="168" t="str">
        <f t="shared" si="56"/>
        <v/>
      </c>
    </row>
    <row r="380" spans="1:15">
      <c r="A380" s="173" t="str">
        <f t="shared" ca="1" si="61"/>
        <v/>
      </c>
      <c r="B380" s="45" t="str">
        <f t="shared" ca="1" si="62"/>
        <v/>
      </c>
      <c r="C380" s="31" t="str">
        <f t="shared" ca="1" si="57"/>
        <v/>
      </c>
      <c r="D380" s="32" t="str">
        <f t="shared" ca="1" si="63"/>
        <v/>
      </c>
      <c r="E380" s="4" t="str">
        <f t="shared" ca="1" si="58"/>
        <v/>
      </c>
      <c r="F380" s="31" t="str">
        <f t="shared" ca="1" si="59"/>
        <v/>
      </c>
      <c r="G380" s="32" t="str">
        <f t="shared" ca="1" si="64"/>
        <v/>
      </c>
      <c r="H380" s="79" t="str">
        <f t="shared" ca="1" si="65"/>
        <v/>
      </c>
      <c r="N380" s="168" t="str">
        <f t="shared" si="60"/>
        <v/>
      </c>
      <c r="O380" s="168" t="str">
        <f t="shared" si="56"/>
        <v/>
      </c>
    </row>
    <row r="381" spans="1:15">
      <c r="A381" s="173" t="str">
        <f t="shared" ca="1" si="61"/>
        <v/>
      </c>
      <c r="B381" s="45" t="str">
        <f t="shared" ca="1" si="62"/>
        <v/>
      </c>
      <c r="C381" s="31" t="str">
        <f t="shared" ca="1" si="57"/>
        <v/>
      </c>
      <c r="D381" s="32" t="str">
        <f t="shared" ca="1" si="63"/>
        <v/>
      </c>
      <c r="E381" s="4" t="str">
        <f t="shared" ca="1" si="58"/>
        <v/>
      </c>
      <c r="F381" s="31" t="str">
        <f t="shared" ca="1" si="59"/>
        <v/>
      </c>
      <c r="G381" s="32" t="str">
        <f t="shared" ca="1" si="64"/>
        <v/>
      </c>
      <c r="H381" s="79" t="str">
        <f t="shared" ca="1" si="65"/>
        <v/>
      </c>
      <c r="N381" s="168" t="str">
        <f t="shared" si="60"/>
        <v/>
      </c>
      <c r="O381" s="168" t="str">
        <f t="shared" si="56"/>
        <v/>
      </c>
    </row>
    <row r="382" spans="1:15">
      <c r="A382" s="173" t="str">
        <f t="shared" ca="1" si="61"/>
        <v/>
      </c>
      <c r="B382" s="45" t="str">
        <f t="shared" ca="1" si="62"/>
        <v/>
      </c>
      <c r="C382" s="31" t="str">
        <f t="shared" ca="1" si="57"/>
        <v/>
      </c>
      <c r="D382" s="32" t="str">
        <f t="shared" ca="1" si="63"/>
        <v/>
      </c>
      <c r="E382" s="4" t="str">
        <f t="shared" ca="1" si="58"/>
        <v/>
      </c>
      <c r="F382" s="31" t="str">
        <f t="shared" ca="1" si="59"/>
        <v/>
      </c>
      <c r="G382" s="32" t="str">
        <f t="shared" ca="1" si="64"/>
        <v/>
      </c>
      <c r="H382" s="79" t="str">
        <f t="shared" ca="1" si="65"/>
        <v/>
      </c>
      <c r="N382" s="168" t="str">
        <f t="shared" si="60"/>
        <v/>
      </c>
      <c r="O382" s="168" t="str">
        <f t="shared" si="56"/>
        <v/>
      </c>
    </row>
    <row r="383" spans="1:15">
      <c r="A383" s="173" t="str">
        <f t="shared" ca="1" si="61"/>
        <v/>
      </c>
      <c r="B383" s="45" t="str">
        <f t="shared" ca="1" si="62"/>
        <v/>
      </c>
      <c r="C383" s="31" t="str">
        <f t="shared" ca="1" si="57"/>
        <v/>
      </c>
      <c r="D383" s="32" t="str">
        <f t="shared" ca="1" si="63"/>
        <v/>
      </c>
      <c r="E383" s="4" t="str">
        <f t="shared" ca="1" si="58"/>
        <v/>
      </c>
      <c r="F383" s="31" t="str">
        <f t="shared" ca="1" si="59"/>
        <v/>
      </c>
      <c r="G383" s="32" t="str">
        <f t="shared" ca="1" si="64"/>
        <v/>
      </c>
      <c r="H383" s="79" t="str">
        <f t="shared" ca="1" si="65"/>
        <v/>
      </c>
      <c r="N383" s="168" t="str">
        <f t="shared" si="60"/>
        <v/>
      </c>
      <c r="O383" s="168" t="str">
        <f t="shared" si="56"/>
        <v/>
      </c>
    </row>
    <row r="384" spans="1:15">
      <c r="A384" s="173" t="str">
        <f t="shared" ca="1" si="61"/>
        <v/>
      </c>
      <c r="B384" s="45" t="str">
        <f t="shared" ca="1" si="62"/>
        <v/>
      </c>
      <c r="C384" s="31" t="str">
        <f t="shared" ca="1" si="57"/>
        <v/>
      </c>
      <c r="D384" s="32" t="str">
        <f t="shared" ca="1" si="63"/>
        <v/>
      </c>
      <c r="E384" s="4" t="str">
        <f t="shared" ca="1" si="58"/>
        <v/>
      </c>
      <c r="F384" s="31" t="str">
        <f t="shared" ca="1" si="59"/>
        <v/>
      </c>
      <c r="G384" s="32" t="str">
        <f t="shared" ca="1" si="64"/>
        <v/>
      </c>
      <c r="H384" s="79" t="str">
        <f t="shared" ca="1" si="65"/>
        <v/>
      </c>
      <c r="N384" s="168" t="str">
        <f t="shared" si="60"/>
        <v/>
      </c>
      <c r="O384" s="168" t="str">
        <f t="shared" si="56"/>
        <v/>
      </c>
    </row>
    <row r="385" spans="1:15">
      <c r="A385" s="173" t="str">
        <f t="shared" ca="1" si="61"/>
        <v/>
      </c>
      <c r="B385" s="45" t="str">
        <f t="shared" ca="1" si="62"/>
        <v/>
      </c>
      <c r="C385" s="31" t="str">
        <f t="shared" ca="1" si="57"/>
        <v/>
      </c>
      <c r="D385" s="32" t="str">
        <f t="shared" ca="1" si="63"/>
        <v/>
      </c>
      <c r="E385" s="4" t="str">
        <f t="shared" ca="1" si="58"/>
        <v/>
      </c>
      <c r="F385" s="31" t="str">
        <f t="shared" ca="1" si="59"/>
        <v/>
      </c>
      <c r="G385" s="32" t="str">
        <f t="shared" ca="1" si="64"/>
        <v/>
      </c>
      <c r="H385" s="79" t="str">
        <f t="shared" ca="1" si="65"/>
        <v/>
      </c>
      <c r="N385" s="168" t="str">
        <f t="shared" si="60"/>
        <v/>
      </c>
      <c r="O385" s="168" t="str">
        <f t="shared" si="56"/>
        <v/>
      </c>
    </row>
    <row r="386" spans="1:15">
      <c r="A386" s="173" t="str">
        <f t="shared" ca="1" si="61"/>
        <v/>
      </c>
      <c r="B386" s="45" t="str">
        <f t="shared" ca="1" si="62"/>
        <v/>
      </c>
      <c r="C386" s="31" t="str">
        <f t="shared" ca="1" si="57"/>
        <v/>
      </c>
      <c r="D386" s="32" t="str">
        <f t="shared" ca="1" si="63"/>
        <v/>
      </c>
      <c r="E386" s="4" t="str">
        <f t="shared" ca="1" si="58"/>
        <v/>
      </c>
      <c r="F386" s="31" t="str">
        <f t="shared" ca="1" si="59"/>
        <v/>
      </c>
      <c r="G386" s="32" t="str">
        <f t="shared" ca="1" si="64"/>
        <v/>
      </c>
      <c r="H386" s="79" t="str">
        <f t="shared" ca="1" si="65"/>
        <v/>
      </c>
      <c r="N386" s="168" t="str">
        <f t="shared" si="60"/>
        <v/>
      </c>
      <c r="O386" s="168" t="str">
        <f t="shared" si="56"/>
        <v/>
      </c>
    </row>
    <row r="387" spans="1:15">
      <c r="A387" s="173" t="str">
        <f t="shared" ca="1" si="61"/>
        <v/>
      </c>
      <c r="B387" s="45" t="str">
        <f t="shared" ca="1" si="62"/>
        <v/>
      </c>
      <c r="C387" s="31" t="str">
        <f t="shared" ca="1" si="57"/>
        <v/>
      </c>
      <c r="D387" s="32" t="str">
        <f t="shared" ca="1" si="63"/>
        <v/>
      </c>
      <c r="E387" s="4" t="str">
        <f t="shared" ca="1" si="58"/>
        <v/>
      </c>
      <c r="F387" s="31" t="str">
        <f t="shared" ca="1" si="59"/>
        <v/>
      </c>
      <c r="G387" s="32" t="str">
        <f t="shared" ca="1" si="64"/>
        <v/>
      </c>
      <c r="H387" s="79" t="str">
        <f t="shared" ca="1" si="65"/>
        <v/>
      </c>
      <c r="N387" s="168" t="str">
        <f t="shared" si="60"/>
        <v/>
      </c>
      <c r="O387" s="168" t="str">
        <f t="shared" si="56"/>
        <v/>
      </c>
    </row>
    <row r="388" spans="1:15">
      <c r="A388" s="173" t="str">
        <f t="shared" ca="1" si="61"/>
        <v/>
      </c>
      <c r="B388" s="45" t="str">
        <f t="shared" ca="1" si="62"/>
        <v/>
      </c>
      <c r="C388" s="31" t="str">
        <f t="shared" ca="1" si="57"/>
        <v/>
      </c>
      <c r="D388" s="32" t="str">
        <f t="shared" ca="1" si="63"/>
        <v/>
      </c>
      <c r="E388" s="4" t="str">
        <f t="shared" ca="1" si="58"/>
        <v/>
      </c>
      <c r="F388" s="31" t="str">
        <f t="shared" ca="1" si="59"/>
        <v/>
      </c>
      <c r="G388" s="32" t="str">
        <f t="shared" ca="1" si="64"/>
        <v/>
      </c>
      <c r="H388" s="79" t="str">
        <f t="shared" ca="1" si="65"/>
        <v/>
      </c>
      <c r="N388" s="168" t="str">
        <f t="shared" si="60"/>
        <v/>
      </c>
      <c r="O388" s="168" t="str">
        <f t="shared" ref="O388:O451" si="66">IF(N388&gt;$A$14,N388,"")</f>
        <v/>
      </c>
    </row>
    <row r="389" spans="1:15">
      <c r="A389" s="173" t="str">
        <f t="shared" ca="1" si="61"/>
        <v/>
      </c>
      <c r="B389" s="45" t="str">
        <f t="shared" ca="1" si="62"/>
        <v/>
      </c>
      <c r="C389" s="31" t="str">
        <f t="shared" ca="1" si="57"/>
        <v/>
      </c>
      <c r="D389" s="32" t="str">
        <f t="shared" ca="1" si="63"/>
        <v/>
      </c>
      <c r="E389" s="4" t="str">
        <f t="shared" ca="1" si="58"/>
        <v/>
      </c>
      <c r="F389" s="31" t="str">
        <f t="shared" ca="1" si="59"/>
        <v/>
      </c>
      <c r="G389" s="32" t="str">
        <f t="shared" ca="1" si="64"/>
        <v/>
      </c>
      <c r="H389" s="79" t="str">
        <f t="shared" ca="1" si="65"/>
        <v/>
      </c>
      <c r="N389" s="168" t="str">
        <f t="shared" si="60"/>
        <v/>
      </c>
      <c r="O389" s="168" t="str">
        <f t="shared" si="66"/>
        <v/>
      </c>
    </row>
    <row r="390" spans="1:15">
      <c r="A390" s="173" t="str">
        <f t="shared" ca="1" si="61"/>
        <v/>
      </c>
      <c r="B390" s="45" t="str">
        <f t="shared" ca="1" si="62"/>
        <v/>
      </c>
      <c r="C390" s="31" t="str">
        <f t="shared" ca="1" si="57"/>
        <v/>
      </c>
      <c r="D390" s="32" t="str">
        <f t="shared" ca="1" si="63"/>
        <v/>
      </c>
      <c r="E390" s="4" t="str">
        <f t="shared" ca="1" si="58"/>
        <v/>
      </c>
      <c r="F390" s="31" t="str">
        <f t="shared" ca="1" si="59"/>
        <v/>
      </c>
      <c r="G390" s="32" t="str">
        <f t="shared" ca="1" si="64"/>
        <v/>
      </c>
      <c r="H390" s="79" t="str">
        <f t="shared" ca="1" si="65"/>
        <v/>
      </c>
      <c r="N390" s="168" t="str">
        <f t="shared" si="60"/>
        <v/>
      </c>
      <c r="O390" s="168" t="str">
        <f t="shared" si="66"/>
        <v/>
      </c>
    </row>
    <row r="391" spans="1:15">
      <c r="A391" s="173" t="str">
        <f t="shared" ca="1" si="61"/>
        <v/>
      </c>
      <c r="B391" s="45" t="str">
        <f t="shared" ca="1" si="62"/>
        <v/>
      </c>
      <c r="C391" s="31" t="str">
        <f t="shared" ca="1" si="57"/>
        <v/>
      </c>
      <c r="D391" s="32" t="str">
        <f t="shared" ca="1" si="63"/>
        <v/>
      </c>
      <c r="E391" s="4" t="str">
        <f t="shared" ca="1" si="58"/>
        <v/>
      </c>
      <c r="F391" s="31" t="str">
        <f t="shared" ca="1" si="59"/>
        <v/>
      </c>
      <c r="G391" s="32" t="str">
        <f t="shared" ca="1" si="64"/>
        <v/>
      </c>
      <c r="H391" s="79" t="str">
        <f t="shared" ca="1" si="65"/>
        <v/>
      </c>
      <c r="N391" s="168" t="str">
        <f t="shared" si="60"/>
        <v/>
      </c>
      <c r="O391" s="168" t="str">
        <f t="shared" si="66"/>
        <v/>
      </c>
    </row>
    <row r="392" spans="1:15">
      <c r="A392" s="173" t="str">
        <f t="shared" ca="1" si="61"/>
        <v/>
      </c>
      <c r="B392" s="45" t="str">
        <f t="shared" ca="1" si="62"/>
        <v/>
      </c>
      <c r="C392" s="31" t="str">
        <f t="shared" ca="1" si="57"/>
        <v/>
      </c>
      <c r="D392" s="32" t="str">
        <f t="shared" ca="1" si="63"/>
        <v/>
      </c>
      <c r="E392" s="4" t="str">
        <f t="shared" ca="1" si="58"/>
        <v/>
      </c>
      <c r="F392" s="31" t="str">
        <f t="shared" ca="1" si="59"/>
        <v/>
      </c>
      <c r="G392" s="32" t="str">
        <f t="shared" ca="1" si="64"/>
        <v/>
      </c>
      <c r="H392" s="79" t="str">
        <f t="shared" ca="1" si="65"/>
        <v/>
      </c>
      <c r="N392" s="168" t="str">
        <f t="shared" si="60"/>
        <v/>
      </c>
      <c r="O392" s="168" t="str">
        <f t="shared" si="66"/>
        <v/>
      </c>
    </row>
    <row r="393" spans="1:15">
      <c r="A393" s="173" t="str">
        <f t="shared" ca="1" si="61"/>
        <v/>
      </c>
      <c r="B393" s="45" t="str">
        <f t="shared" ca="1" si="62"/>
        <v/>
      </c>
      <c r="C393" s="31" t="str">
        <f t="shared" ca="1" si="57"/>
        <v/>
      </c>
      <c r="D393" s="32" t="str">
        <f t="shared" ca="1" si="63"/>
        <v/>
      </c>
      <c r="E393" s="4" t="str">
        <f t="shared" ca="1" si="58"/>
        <v/>
      </c>
      <c r="F393" s="31" t="str">
        <f t="shared" ca="1" si="59"/>
        <v/>
      </c>
      <c r="G393" s="32" t="str">
        <f t="shared" ca="1" si="64"/>
        <v/>
      </c>
      <c r="H393" s="79" t="str">
        <f t="shared" ca="1" si="65"/>
        <v/>
      </c>
      <c r="N393" s="168" t="str">
        <f t="shared" si="60"/>
        <v/>
      </c>
      <c r="O393" s="168" t="str">
        <f t="shared" si="66"/>
        <v/>
      </c>
    </row>
    <row r="394" spans="1:15">
      <c r="A394" s="173" t="str">
        <f t="shared" ca="1" si="61"/>
        <v/>
      </c>
      <c r="B394" s="45" t="str">
        <f t="shared" ca="1" si="62"/>
        <v/>
      </c>
      <c r="C394" s="31" t="str">
        <f t="shared" ca="1" si="57"/>
        <v/>
      </c>
      <c r="D394" s="32" t="str">
        <f t="shared" ca="1" si="63"/>
        <v/>
      </c>
      <c r="E394" s="4" t="str">
        <f t="shared" ca="1" si="58"/>
        <v/>
      </c>
      <c r="F394" s="31" t="str">
        <f t="shared" ca="1" si="59"/>
        <v/>
      </c>
      <c r="G394" s="32" t="str">
        <f t="shared" ca="1" si="64"/>
        <v/>
      </c>
      <c r="H394" s="79" t="str">
        <f t="shared" ca="1" si="65"/>
        <v/>
      </c>
      <c r="N394" s="168" t="str">
        <f t="shared" si="60"/>
        <v/>
      </c>
      <c r="O394" s="168" t="str">
        <f t="shared" si="66"/>
        <v/>
      </c>
    </row>
    <row r="395" spans="1:15">
      <c r="A395" s="173" t="str">
        <f t="shared" ca="1" si="61"/>
        <v/>
      </c>
      <c r="B395" s="45" t="str">
        <f t="shared" ca="1" si="62"/>
        <v/>
      </c>
      <c r="C395" s="31" t="str">
        <f t="shared" ca="1" si="57"/>
        <v/>
      </c>
      <c r="D395" s="32" t="str">
        <f t="shared" ca="1" si="63"/>
        <v/>
      </c>
      <c r="E395" s="4" t="str">
        <f t="shared" ca="1" si="58"/>
        <v/>
      </c>
      <c r="F395" s="31" t="str">
        <f t="shared" ca="1" si="59"/>
        <v/>
      </c>
      <c r="G395" s="32" t="str">
        <f t="shared" ca="1" si="64"/>
        <v/>
      </c>
      <c r="H395" s="79" t="str">
        <f t="shared" ca="1" si="65"/>
        <v/>
      </c>
      <c r="N395" s="168" t="str">
        <f t="shared" si="60"/>
        <v/>
      </c>
      <c r="O395" s="168" t="str">
        <f t="shared" si="66"/>
        <v/>
      </c>
    </row>
    <row r="396" spans="1:15">
      <c r="A396" s="173" t="str">
        <f t="shared" ca="1" si="61"/>
        <v/>
      </c>
      <c r="B396" s="45" t="str">
        <f t="shared" ca="1" si="62"/>
        <v/>
      </c>
      <c r="C396" s="31" t="str">
        <f t="shared" ca="1" si="57"/>
        <v/>
      </c>
      <c r="D396" s="32" t="str">
        <f t="shared" ca="1" si="63"/>
        <v/>
      </c>
      <c r="E396" s="4" t="str">
        <f t="shared" ca="1" si="58"/>
        <v/>
      </c>
      <c r="F396" s="31" t="str">
        <f t="shared" ca="1" si="59"/>
        <v/>
      </c>
      <c r="G396" s="32" t="str">
        <f t="shared" ca="1" si="64"/>
        <v/>
      </c>
      <c r="H396" s="79" t="str">
        <f t="shared" ca="1" si="65"/>
        <v/>
      </c>
      <c r="N396" s="168" t="str">
        <f t="shared" si="60"/>
        <v/>
      </c>
      <c r="O396" s="168" t="str">
        <f t="shared" si="66"/>
        <v/>
      </c>
    </row>
    <row r="397" spans="1:15">
      <c r="A397" s="173" t="str">
        <f t="shared" ca="1" si="61"/>
        <v/>
      </c>
      <c r="B397" s="45" t="str">
        <f t="shared" ca="1" si="62"/>
        <v/>
      </c>
      <c r="C397" s="31" t="str">
        <f t="shared" ca="1" si="57"/>
        <v/>
      </c>
      <c r="D397" s="32" t="str">
        <f t="shared" ca="1" si="63"/>
        <v/>
      </c>
      <c r="E397" s="4" t="str">
        <f t="shared" ca="1" si="58"/>
        <v/>
      </c>
      <c r="F397" s="31" t="str">
        <f t="shared" ca="1" si="59"/>
        <v/>
      </c>
      <c r="G397" s="32" t="str">
        <f t="shared" ca="1" si="64"/>
        <v/>
      </c>
      <c r="H397" s="79" t="str">
        <f t="shared" ca="1" si="65"/>
        <v/>
      </c>
      <c r="N397" s="168" t="str">
        <f t="shared" si="60"/>
        <v/>
      </c>
      <c r="O397" s="168" t="str">
        <f t="shared" si="66"/>
        <v/>
      </c>
    </row>
    <row r="398" spans="1:15">
      <c r="A398" s="173" t="str">
        <f t="shared" ca="1" si="61"/>
        <v/>
      </c>
      <c r="B398" s="45" t="str">
        <f t="shared" ca="1" si="62"/>
        <v/>
      </c>
      <c r="C398" s="31" t="str">
        <f t="shared" ca="1" si="57"/>
        <v/>
      </c>
      <c r="D398" s="32" t="str">
        <f t="shared" ca="1" si="63"/>
        <v/>
      </c>
      <c r="E398" s="4" t="str">
        <f t="shared" ca="1" si="58"/>
        <v/>
      </c>
      <c r="F398" s="31" t="str">
        <f t="shared" ca="1" si="59"/>
        <v/>
      </c>
      <c r="G398" s="32" t="str">
        <f t="shared" ca="1" si="64"/>
        <v/>
      </c>
      <c r="H398" s="79" t="str">
        <f t="shared" ca="1" si="65"/>
        <v/>
      </c>
      <c r="N398" s="168" t="str">
        <f t="shared" si="60"/>
        <v/>
      </c>
      <c r="O398" s="168" t="str">
        <f t="shared" si="66"/>
        <v/>
      </c>
    </row>
    <row r="399" spans="1:15">
      <c r="A399" s="173" t="str">
        <f t="shared" ca="1" si="61"/>
        <v/>
      </c>
      <c r="B399" s="45" t="str">
        <f t="shared" ca="1" si="62"/>
        <v/>
      </c>
      <c r="C399" s="31" t="str">
        <f t="shared" ca="1" si="57"/>
        <v/>
      </c>
      <c r="D399" s="32" t="str">
        <f t="shared" ca="1" si="63"/>
        <v/>
      </c>
      <c r="E399" s="4" t="str">
        <f t="shared" ca="1" si="58"/>
        <v/>
      </c>
      <c r="F399" s="31" t="str">
        <f t="shared" ca="1" si="59"/>
        <v/>
      </c>
      <c r="G399" s="32" t="str">
        <f t="shared" ca="1" si="64"/>
        <v/>
      </c>
      <c r="H399" s="79" t="str">
        <f t="shared" ca="1" si="65"/>
        <v/>
      </c>
      <c r="N399" s="168" t="str">
        <f t="shared" si="60"/>
        <v/>
      </c>
      <c r="O399" s="168" t="str">
        <f t="shared" si="66"/>
        <v/>
      </c>
    </row>
    <row r="400" spans="1:15">
      <c r="A400" s="173" t="str">
        <f t="shared" ca="1" si="61"/>
        <v/>
      </c>
      <c r="B400" s="45" t="str">
        <f t="shared" ca="1" si="62"/>
        <v/>
      </c>
      <c r="C400" s="31" t="str">
        <f t="shared" ref="C400:C463" ca="1" si="67">IF(ISERROR(B400-2),"",-1*(B400-$B$14)*10^-4*$B$8*$B$5)</f>
        <v/>
      </c>
      <c r="D400" s="32" t="str">
        <f t="shared" ca="1" si="63"/>
        <v/>
      </c>
      <c r="E400" s="4" t="str">
        <f t="shared" ref="E400:E463" ca="1" si="68">IF(COUNTIF(L:L,A400)=1,VLOOKUP(A400,L:M,2), IF(COUNTIF(L:L,A400)=0,$C$10,""))</f>
        <v/>
      </c>
      <c r="F400" s="31" t="str">
        <f t="shared" ref="F400:F463" ca="1" si="69">IF(ISERROR(E400-2),"",-1*(E400-$E$14)*10^-4*$C$8*$C$5)</f>
        <v/>
      </c>
      <c r="G400" s="32" t="str">
        <f t="shared" ca="1" si="64"/>
        <v/>
      </c>
      <c r="H400" s="79" t="str">
        <f t="shared" ca="1" si="65"/>
        <v/>
      </c>
      <c r="N400" s="168" t="str">
        <f t="shared" ref="N400:N463" si="70">IF(COUNTIF(L:L,J400),J400,"")</f>
        <v/>
      </c>
      <c r="O400" s="168" t="str">
        <f t="shared" si="66"/>
        <v/>
      </c>
    </row>
    <row r="401" spans="1:15">
      <c r="A401" s="173" t="str">
        <f t="shared" ca="1" si="61"/>
        <v/>
      </c>
      <c r="B401" s="45" t="str">
        <f t="shared" ca="1" si="62"/>
        <v/>
      </c>
      <c r="C401" s="31" t="str">
        <f t="shared" ca="1" si="67"/>
        <v/>
      </c>
      <c r="D401" s="32" t="str">
        <f t="shared" ca="1" si="63"/>
        <v/>
      </c>
      <c r="E401" s="4" t="str">
        <f t="shared" ca="1" si="68"/>
        <v/>
      </c>
      <c r="F401" s="31" t="str">
        <f t="shared" ca="1" si="69"/>
        <v/>
      </c>
      <c r="G401" s="32" t="str">
        <f t="shared" ca="1" si="64"/>
        <v/>
      </c>
      <c r="H401" s="79" t="str">
        <f t="shared" ca="1" si="65"/>
        <v/>
      </c>
      <c r="N401" s="168" t="str">
        <f t="shared" si="70"/>
        <v/>
      </c>
      <c r="O401" s="168" t="str">
        <f t="shared" si="66"/>
        <v/>
      </c>
    </row>
    <row r="402" spans="1:15">
      <c r="A402" s="173" t="str">
        <f t="shared" ca="1" si="61"/>
        <v/>
      </c>
      <c r="B402" s="45" t="str">
        <f t="shared" ca="1" si="62"/>
        <v/>
      </c>
      <c r="C402" s="31" t="str">
        <f t="shared" ca="1" si="67"/>
        <v/>
      </c>
      <c r="D402" s="32" t="str">
        <f t="shared" ca="1" si="63"/>
        <v/>
      </c>
      <c r="E402" s="4" t="str">
        <f t="shared" ca="1" si="68"/>
        <v/>
      </c>
      <c r="F402" s="31" t="str">
        <f t="shared" ca="1" si="69"/>
        <v/>
      </c>
      <c r="G402" s="32" t="str">
        <f t="shared" ca="1" si="64"/>
        <v/>
      </c>
      <c r="H402" s="79" t="str">
        <f t="shared" ca="1" si="65"/>
        <v/>
      </c>
      <c r="N402" s="168" t="str">
        <f t="shared" si="70"/>
        <v/>
      </c>
      <c r="O402" s="168" t="str">
        <f t="shared" si="66"/>
        <v/>
      </c>
    </row>
    <row r="403" spans="1:15">
      <c r="A403" s="173" t="str">
        <f t="shared" ca="1" si="61"/>
        <v/>
      </c>
      <c r="B403" s="45" t="str">
        <f t="shared" ca="1" si="62"/>
        <v/>
      </c>
      <c r="C403" s="31" t="str">
        <f t="shared" ca="1" si="67"/>
        <v/>
      </c>
      <c r="D403" s="32" t="str">
        <f t="shared" ca="1" si="63"/>
        <v/>
      </c>
      <c r="E403" s="4" t="str">
        <f t="shared" ca="1" si="68"/>
        <v/>
      </c>
      <c r="F403" s="31" t="str">
        <f t="shared" ca="1" si="69"/>
        <v/>
      </c>
      <c r="G403" s="32" t="str">
        <f t="shared" ca="1" si="64"/>
        <v/>
      </c>
      <c r="H403" s="79" t="str">
        <f t="shared" ca="1" si="65"/>
        <v/>
      </c>
      <c r="N403" s="168" t="str">
        <f t="shared" si="70"/>
        <v/>
      </c>
      <c r="O403" s="168" t="str">
        <f t="shared" si="66"/>
        <v/>
      </c>
    </row>
    <row r="404" spans="1:15">
      <c r="A404" s="173" t="str">
        <f t="shared" ca="1" si="61"/>
        <v/>
      </c>
      <c r="B404" s="45" t="str">
        <f t="shared" ca="1" si="62"/>
        <v/>
      </c>
      <c r="C404" s="31" t="str">
        <f t="shared" ca="1" si="67"/>
        <v/>
      </c>
      <c r="D404" s="32" t="str">
        <f t="shared" ca="1" si="63"/>
        <v/>
      </c>
      <c r="E404" s="4" t="str">
        <f t="shared" ca="1" si="68"/>
        <v/>
      </c>
      <c r="F404" s="31" t="str">
        <f t="shared" ca="1" si="69"/>
        <v/>
      </c>
      <c r="G404" s="32" t="str">
        <f t="shared" ca="1" si="64"/>
        <v/>
      </c>
      <c r="H404" s="79" t="str">
        <f t="shared" ca="1" si="65"/>
        <v/>
      </c>
      <c r="N404" s="168" t="str">
        <f t="shared" si="70"/>
        <v/>
      </c>
      <c r="O404" s="168" t="str">
        <f t="shared" si="66"/>
        <v/>
      </c>
    </row>
    <row r="405" spans="1:15">
      <c r="A405" s="173" t="str">
        <f t="shared" ca="1" si="61"/>
        <v/>
      </c>
      <c r="B405" s="45" t="str">
        <f t="shared" ca="1" si="62"/>
        <v/>
      </c>
      <c r="C405" s="31" t="str">
        <f t="shared" ca="1" si="67"/>
        <v/>
      </c>
      <c r="D405" s="32" t="str">
        <f t="shared" ca="1" si="63"/>
        <v/>
      </c>
      <c r="E405" s="4" t="str">
        <f t="shared" ca="1" si="68"/>
        <v/>
      </c>
      <c r="F405" s="31" t="str">
        <f t="shared" ca="1" si="69"/>
        <v/>
      </c>
      <c r="G405" s="32" t="str">
        <f t="shared" ca="1" si="64"/>
        <v/>
      </c>
      <c r="H405" s="79" t="str">
        <f t="shared" ca="1" si="65"/>
        <v/>
      </c>
      <c r="N405" s="168" t="str">
        <f t="shared" si="70"/>
        <v/>
      </c>
      <c r="O405" s="168" t="str">
        <f t="shared" si="66"/>
        <v/>
      </c>
    </row>
    <row r="406" spans="1:15">
      <c r="A406" s="173" t="str">
        <f t="shared" ca="1" si="61"/>
        <v/>
      </c>
      <c r="B406" s="45" t="str">
        <f t="shared" ca="1" si="62"/>
        <v/>
      </c>
      <c r="C406" s="31" t="str">
        <f t="shared" ca="1" si="67"/>
        <v/>
      </c>
      <c r="D406" s="32" t="str">
        <f t="shared" ca="1" si="63"/>
        <v/>
      </c>
      <c r="E406" s="4" t="str">
        <f t="shared" ca="1" si="68"/>
        <v/>
      </c>
      <c r="F406" s="31" t="str">
        <f t="shared" ca="1" si="69"/>
        <v/>
      </c>
      <c r="G406" s="32" t="str">
        <f t="shared" ca="1" si="64"/>
        <v/>
      </c>
      <c r="H406" s="79" t="str">
        <f t="shared" ca="1" si="65"/>
        <v/>
      </c>
      <c r="N406" s="168" t="str">
        <f t="shared" si="70"/>
        <v/>
      </c>
      <c r="O406" s="168" t="str">
        <f t="shared" si="66"/>
        <v/>
      </c>
    </row>
    <row r="407" spans="1:15">
      <c r="A407" s="173" t="str">
        <f t="shared" ca="1" si="61"/>
        <v/>
      </c>
      <c r="B407" s="45" t="str">
        <f t="shared" ca="1" si="62"/>
        <v/>
      </c>
      <c r="C407" s="31" t="str">
        <f t="shared" ca="1" si="67"/>
        <v/>
      </c>
      <c r="D407" s="32" t="str">
        <f t="shared" ca="1" si="63"/>
        <v/>
      </c>
      <c r="E407" s="4" t="str">
        <f t="shared" ca="1" si="68"/>
        <v/>
      </c>
      <c r="F407" s="31" t="str">
        <f t="shared" ca="1" si="69"/>
        <v/>
      </c>
      <c r="G407" s="32" t="str">
        <f t="shared" ca="1" si="64"/>
        <v/>
      </c>
      <c r="H407" s="79" t="str">
        <f t="shared" ca="1" si="65"/>
        <v/>
      </c>
      <c r="N407" s="168" t="str">
        <f t="shared" si="70"/>
        <v/>
      </c>
      <c r="O407" s="168" t="str">
        <f t="shared" si="66"/>
        <v/>
      </c>
    </row>
    <row r="408" spans="1:15">
      <c r="A408" s="173" t="str">
        <f t="shared" ca="1" si="61"/>
        <v/>
      </c>
      <c r="B408" s="45" t="str">
        <f t="shared" ca="1" si="62"/>
        <v/>
      </c>
      <c r="C408" s="31" t="str">
        <f t="shared" ca="1" si="67"/>
        <v/>
      </c>
      <c r="D408" s="32" t="str">
        <f t="shared" ca="1" si="63"/>
        <v/>
      </c>
      <c r="E408" s="4" t="str">
        <f t="shared" ca="1" si="68"/>
        <v/>
      </c>
      <c r="F408" s="31" t="str">
        <f t="shared" ca="1" si="69"/>
        <v/>
      </c>
      <c r="G408" s="32" t="str">
        <f t="shared" ca="1" si="64"/>
        <v/>
      </c>
      <c r="H408" s="79" t="str">
        <f t="shared" ca="1" si="65"/>
        <v/>
      </c>
      <c r="N408" s="168" t="str">
        <f t="shared" si="70"/>
        <v/>
      </c>
      <c r="O408" s="168" t="str">
        <f t="shared" si="66"/>
        <v/>
      </c>
    </row>
    <row r="409" spans="1:15">
      <c r="A409" s="173" t="str">
        <f t="shared" ca="1" si="61"/>
        <v/>
      </c>
      <c r="B409" s="45" t="str">
        <f t="shared" ca="1" si="62"/>
        <v/>
      </c>
      <c r="C409" s="31" t="str">
        <f t="shared" ca="1" si="67"/>
        <v/>
      </c>
      <c r="D409" s="32" t="str">
        <f t="shared" ca="1" si="63"/>
        <v/>
      </c>
      <c r="E409" s="4" t="str">
        <f t="shared" ca="1" si="68"/>
        <v/>
      </c>
      <c r="F409" s="31" t="str">
        <f t="shared" ca="1" si="69"/>
        <v/>
      </c>
      <c r="G409" s="32" t="str">
        <f t="shared" ca="1" si="64"/>
        <v/>
      </c>
      <c r="H409" s="79" t="str">
        <f t="shared" ca="1" si="65"/>
        <v/>
      </c>
      <c r="N409" s="168" t="str">
        <f t="shared" si="70"/>
        <v/>
      </c>
      <c r="O409" s="168" t="str">
        <f t="shared" si="66"/>
        <v/>
      </c>
    </row>
    <row r="410" spans="1:15">
      <c r="A410" s="173" t="str">
        <f t="shared" ca="1" si="61"/>
        <v/>
      </c>
      <c r="B410" s="45" t="str">
        <f t="shared" ca="1" si="62"/>
        <v/>
      </c>
      <c r="C410" s="31" t="str">
        <f t="shared" ca="1" si="67"/>
        <v/>
      </c>
      <c r="D410" s="32" t="str">
        <f t="shared" ca="1" si="63"/>
        <v/>
      </c>
      <c r="E410" s="4" t="str">
        <f t="shared" ca="1" si="68"/>
        <v/>
      </c>
      <c r="F410" s="31" t="str">
        <f t="shared" ca="1" si="69"/>
        <v/>
      </c>
      <c r="G410" s="32" t="str">
        <f t="shared" ca="1" si="64"/>
        <v/>
      </c>
      <c r="H410" s="79" t="str">
        <f t="shared" ca="1" si="65"/>
        <v/>
      </c>
      <c r="N410" s="168" t="str">
        <f t="shared" si="70"/>
        <v/>
      </c>
      <c r="O410" s="168" t="str">
        <f t="shared" si="66"/>
        <v/>
      </c>
    </row>
    <row r="411" spans="1:15">
      <c r="A411" s="173" t="str">
        <f t="shared" ca="1" si="61"/>
        <v/>
      </c>
      <c r="B411" s="45" t="str">
        <f t="shared" ca="1" si="62"/>
        <v/>
      </c>
      <c r="C411" s="31" t="str">
        <f t="shared" ca="1" si="67"/>
        <v/>
      </c>
      <c r="D411" s="32" t="str">
        <f t="shared" ca="1" si="63"/>
        <v/>
      </c>
      <c r="E411" s="4" t="str">
        <f t="shared" ca="1" si="68"/>
        <v/>
      </c>
      <c r="F411" s="31" t="str">
        <f t="shared" ca="1" si="69"/>
        <v/>
      </c>
      <c r="G411" s="32" t="str">
        <f t="shared" ca="1" si="64"/>
        <v/>
      </c>
      <c r="H411" s="79" t="str">
        <f t="shared" ca="1" si="65"/>
        <v/>
      </c>
      <c r="N411" s="168" t="str">
        <f t="shared" si="70"/>
        <v/>
      </c>
      <c r="O411" s="168" t="str">
        <f t="shared" si="66"/>
        <v/>
      </c>
    </row>
    <row r="412" spans="1:15">
      <c r="A412" s="173" t="str">
        <f t="shared" ca="1" si="61"/>
        <v/>
      </c>
      <c r="B412" s="45" t="str">
        <f t="shared" ca="1" si="62"/>
        <v/>
      </c>
      <c r="C412" s="31" t="str">
        <f t="shared" ca="1" si="67"/>
        <v/>
      </c>
      <c r="D412" s="32" t="str">
        <f t="shared" ca="1" si="63"/>
        <v/>
      </c>
      <c r="E412" s="4" t="str">
        <f t="shared" ca="1" si="68"/>
        <v/>
      </c>
      <c r="F412" s="31" t="str">
        <f t="shared" ca="1" si="69"/>
        <v/>
      </c>
      <c r="G412" s="32" t="str">
        <f t="shared" ca="1" si="64"/>
        <v/>
      </c>
      <c r="H412" s="79" t="str">
        <f t="shared" ca="1" si="65"/>
        <v/>
      </c>
      <c r="N412" s="168" t="str">
        <f t="shared" si="70"/>
        <v/>
      </c>
      <c r="O412" s="168" t="str">
        <f t="shared" si="66"/>
        <v/>
      </c>
    </row>
    <row r="413" spans="1:15">
      <c r="A413" s="173" t="str">
        <f t="shared" ca="1" si="61"/>
        <v/>
      </c>
      <c r="B413" s="45" t="str">
        <f t="shared" ca="1" si="62"/>
        <v/>
      </c>
      <c r="C413" s="31" t="str">
        <f t="shared" ca="1" si="67"/>
        <v/>
      </c>
      <c r="D413" s="32" t="str">
        <f t="shared" ca="1" si="63"/>
        <v/>
      </c>
      <c r="E413" s="4" t="str">
        <f t="shared" ca="1" si="68"/>
        <v/>
      </c>
      <c r="F413" s="31" t="str">
        <f t="shared" ca="1" si="69"/>
        <v/>
      </c>
      <c r="G413" s="32" t="str">
        <f t="shared" ca="1" si="64"/>
        <v/>
      </c>
      <c r="H413" s="79" t="str">
        <f t="shared" ca="1" si="65"/>
        <v/>
      </c>
      <c r="N413" s="168" t="str">
        <f t="shared" si="70"/>
        <v/>
      </c>
      <c r="O413" s="168" t="str">
        <f t="shared" si="66"/>
        <v/>
      </c>
    </row>
    <row r="414" spans="1:15">
      <c r="A414" s="173" t="str">
        <f t="shared" ca="1" si="61"/>
        <v/>
      </c>
      <c r="B414" s="45" t="str">
        <f t="shared" ca="1" si="62"/>
        <v/>
      </c>
      <c r="C414" s="31" t="str">
        <f t="shared" ca="1" si="67"/>
        <v/>
      </c>
      <c r="D414" s="32" t="str">
        <f t="shared" ca="1" si="63"/>
        <v/>
      </c>
      <c r="E414" s="4" t="str">
        <f t="shared" ca="1" si="68"/>
        <v/>
      </c>
      <c r="F414" s="31" t="str">
        <f t="shared" ca="1" si="69"/>
        <v/>
      </c>
      <c r="G414" s="32" t="str">
        <f t="shared" ca="1" si="64"/>
        <v/>
      </c>
      <c r="H414" s="79" t="str">
        <f t="shared" ca="1" si="65"/>
        <v/>
      </c>
      <c r="N414" s="168" t="str">
        <f t="shared" si="70"/>
        <v/>
      </c>
      <c r="O414" s="168" t="str">
        <f t="shared" si="66"/>
        <v/>
      </c>
    </row>
    <row r="415" spans="1:15">
      <c r="A415" s="173" t="str">
        <f t="shared" ca="1" si="61"/>
        <v/>
      </c>
      <c r="B415" s="45" t="str">
        <f t="shared" ca="1" si="62"/>
        <v/>
      </c>
      <c r="C415" s="31" t="str">
        <f t="shared" ca="1" si="67"/>
        <v/>
      </c>
      <c r="D415" s="32" t="str">
        <f t="shared" ca="1" si="63"/>
        <v/>
      </c>
      <c r="E415" s="4" t="str">
        <f t="shared" ca="1" si="68"/>
        <v/>
      </c>
      <c r="F415" s="31" t="str">
        <f t="shared" ca="1" si="69"/>
        <v/>
      </c>
      <c r="G415" s="32" t="str">
        <f t="shared" ca="1" si="64"/>
        <v/>
      </c>
      <c r="H415" s="79" t="str">
        <f t="shared" ca="1" si="65"/>
        <v/>
      </c>
      <c r="N415" s="168" t="str">
        <f t="shared" si="70"/>
        <v/>
      </c>
      <c r="O415" s="168" t="str">
        <f t="shared" si="66"/>
        <v/>
      </c>
    </row>
    <row r="416" spans="1:15">
      <c r="A416" s="173" t="str">
        <f t="shared" ca="1" si="61"/>
        <v/>
      </c>
      <c r="B416" s="45" t="str">
        <f t="shared" ca="1" si="62"/>
        <v/>
      </c>
      <c r="C416" s="31" t="str">
        <f t="shared" ca="1" si="67"/>
        <v/>
      </c>
      <c r="D416" s="32" t="str">
        <f t="shared" ca="1" si="63"/>
        <v/>
      </c>
      <c r="E416" s="4" t="str">
        <f t="shared" ca="1" si="68"/>
        <v/>
      </c>
      <c r="F416" s="31" t="str">
        <f t="shared" ca="1" si="69"/>
        <v/>
      </c>
      <c r="G416" s="32" t="str">
        <f t="shared" ca="1" si="64"/>
        <v/>
      </c>
      <c r="H416" s="79" t="str">
        <f t="shared" ca="1" si="65"/>
        <v/>
      </c>
      <c r="N416" s="168" t="str">
        <f t="shared" si="70"/>
        <v/>
      </c>
      <c r="O416" s="168" t="str">
        <f t="shared" si="66"/>
        <v/>
      </c>
    </row>
    <row r="417" spans="1:15">
      <c r="A417" s="173" t="str">
        <f t="shared" ca="1" si="61"/>
        <v/>
      </c>
      <c r="B417" s="45" t="str">
        <f t="shared" ca="1" si="62"/>
        <v/>
      </c>
      <c r="C417" s="31" t="str">
        <f t="shared" ca="1" si="67"/>
        <v/>
      </c>
      <c r="D417" s="32" t="str">
        <f t="shared" ca="1" si="63"/>
        <v/>
      </c>
      <c r="E417" s="4" t="str">
        <f t="shared" ca="1" si="68"/>
        <v/>
      </c>
      <c r="F417" s="31" t="str">
        <f t="shared" ca="1" si="69"/>
        <v/>
      </c>
      <c r="G417" s="32" t="str">
        <f t="shared" ca="1" si="64"/>
        <v/>
      </c>
      <c r="H417" s="79" t="str">
        <f t="shared" ca="1" si="65"/>
        <v/>
      </c>
      <c r="N417" s="168" t="str">
        <f t="shared" si="70"/>
        <v/>
      </c>
      <c r="O417" s="168" t="str">
        <f t="shared" si="66"/>
        <v/>
      </c>
    </row>
    <row r="418" spans="1:15">
      <c r="A418" s="173" t="str">
        <f t="shared" ca="1" si="61"/>
        <v/>
      </c>
      <c r="B418" s="45" t="str">
        <f t="shared" ca="1" si="62"/>
        <v/>
      </c>
      <c r="C418" s="31" t="str">
        <f t="shared" ca="1" si="67"/>
        <v/>
      </c>
      <c r="D418" s="32" t="str">
        <f t="shared" ca="1" si="63"/>
        <v/>
      </c>
      <c r="E418" s="4" t="str">
        <f t="shared" ca="1" si="68"/>
        <v/>
      </c>
      <c r="F418" s="31" t="str">
        <f t="shared" ca="1" si="69"/>
        <v/>
      </c>
      <c r="G418" s="32" t="str">
        <f t="shared" ca="1" si="64"/>
        <v/>
      </c>
      <c r="H418" s="79" t="str">
        <f t="shared" ca="1" si="65"/>
        <v/>
      </c>
      <c r="N418" s="168" t="str">
        <f t="shared" si="70"/>
        <v/>
      </c>
      <c r="O418" s="168" t="str">
        <f t="shared" si="66"/>
        <v/>
      </c>
    </row>
    <row r="419" spans="1:15">
      <c r="A419" s="173" t="str">
        <f t="shared" ca="1" si="61"/>
        <v/>
      </c>
      <c r="B419" s="45" t="str">
        <f t="shared" ca="1" si="62"/>
        <v/>
      </c>
      <c r="C419" s="31" t="str">
        <f t="shared" ca="1" si="67"/>
        <v/>
      </c>
      <c r="D419" s="32" t="str">
        <f t="shared" ca="1" si="63"/>
        <v/>
      </c>
      <c r="E419" s="4" t="str">
        <f t="shared" ca="1" si="68"/>
        <v/>
      </c>
      <c r="F419" s="31" t="str">
        <f t="shared" ca="1" si="69"/>
        <v/>
      </c>
      <c r="G419" s="32" t="str">
        <f t="shared" ca="1" si="64"/>
        <v/>
      </c>
      <c r="H419" s="79" t="str">
        <f t="shared" ca="1" si="65"/>
        <v/>
      </c>
      <c r="N419" s="168" t="str">
        <f t="shared" si="70"/>
        <v/>
      </c>
      <c r="O419" s="168" t="str">
        <f t="shared" si="66"/>
        <v/>
      </c>
    </row>
    <row r="420" spans="1:15">
      <c r="A420" s="173" t="str">
        <f t="shared" ca="1" si="61"/>
        <v/>
      </c>
      <c r="B420" s="45" t="str">
        <f t="shared" ca="1" si="62"/>
        <v/>
      </c>
      <c r="C420" s="31" t="str">
        <f t="shared" ca="1" si="67"/>
        <v/>
      </c>
      <c r="D420" s="32" t="str">
        <f t="shared" ca="1" si="63"/>
        <v/>
      </c>
      <c r="E420" s="4" t="str">
        <f t="shared" ca="1" si="68"/>
        <v/>
      </c>
      <c r="F420" s="31" t="str">
        <f t="shared" ca="1" si="69"/>
        <v/>
      </c>
      <c r="G420" s="32" t="str">
        <f t="shared" ca="1" si="64"/>
        <v/>
      </c>
      <c r="H420" s="79" t="str">
        <f t="shared" ca="1" si="65"/>
        <v/>
      </c>
      <c r="N420" s="168" t="str">
        <f t="shared" si="70"/>
        <v/>
      </c>
      <c r="O420" s="168" t="str">
        <f t="shared" si="66"/>
        <v/>
      </c>
    </row>
    <row r="421" spans="1:15">
      <c r="A421" s="173" t="str">
        <f t="shared" ca="1" si="61"/>
        <v/>
      </c>
      <c r="B421" s="45" t="str">
        <f t="shared" ca="1" si="62"/>
        <v/>
      </c>
      <c r="C421" s="31" t="str">
        <f t="shared" ca="1" si="67"/>
        <v/>
      </c>
      <c r="D421" s="32" t="str">
        <f t="shared" ca="1" si="63"/>
        <v/>
      </c>
      <c r="E421" s="4" t="str">
        <f t="shared" ca="1" si="68"/>
        <v/>
      </c>
      <c r="F421" s="31" t="str">
        <f t="shared" ca="1" si="69"/>
        <v/>
      </c>
      <c r="G421" s="32" t="str">
        <f t="shared" ca="1" si="64"/>
        <v/>
      </c>
      <c r="H421" s="79" t="str">
        <f t="shared" ca="1" si="65"/>
        <v/>
      </c>
      <c r="N421" s="168" t="str">
        <f t="shared" si="70"/>
        <v/>
      </c>
      <c r="O421" s="168" t="str">
        <f t="shared" si="66"/>
        <v/>
      </c>
    </row>
    <row r="422" spans="1:15">
      <c r="A422" s="173" t="str">
        <f t="shared" ca="1" si="61"/>
        <v/>
      </c>
      <c r="B422" s="45" t="str">
        <f t="shared" ca="1" si="62"/>
        <v/>
      </c>
      <c r="C422" s="31" t="str">
        <f t="shared" ca="1" si="67"/>
        <v/>
      </c>
      <c r="D422" s="32" t="str">
        <f t="shared" ca="1" si="63"/>
        <v/>
      </c>
      <c r="E422" s="4" t="str">
        <f t="shared" ca="1" si="68"/>
        <v/>
      </c>
      <c r="F422" s="31" t="str">
        <f t="shared" ca="1" si="69"/>
        <v/>
      </c>
      <c r="G422" s="32" t="str">
        <f t="shared" ca="1" si="64"/>
        <v/>
      </c>
      <c r="H422" s="79" t="str">
        <f t="shared" ca="1" si="65"/>
        <v/>
      </c>
      <c r="N422" s="168" t="str">
        <f t="shared" si="70"/>
        <v/>
      </c>
      <c r="O422" s="168" t="str">
        <f t="shared" si="66"/>
        <v/>
      </c>
    </row>
    <row r="423" spans="1:15">
      <c r="A423" s="173" t="str">
        <f t="shared" ca="1" si="61"/>
        <v/>
      </c>
      <c r="B423" s="45" t="str">
        <f t="shared" ca="1" si="62"/>
        <v/>
      </c>
      <c r="C423" s="31" t="str">
        <f t="shared" ca="1" si="67"/>
        <v/>
      </c>
      <c r="D423" s="32" t="str">
        <f t="shared" ca="1" si="63"/>
        <v/>
      </c>
      <c r="E423" s="4" t="str">
        <f t="shared" ca="1" si="68"/>
        <v/>
      </c>
      <c r="F423" s="31" t="str">
        <f t="shared" ca="1" si="69"/>
        <v/>
      </c>
      <c r="G423" s="32" t="str">
        <f t="shared" ca="1" si="64"/>
        <v/>
      </c>
      <c r="H423" s="79" t="str">
        <f t="shared" ca="1" si="65"/>
        <v/>
      </c>
      <c r="N423" s="168" t="str">
        <f t="shared" si="70"/>
        <v/>
      </c>
      <c r="O423" s="168" t="str">
        <f t="shared" si="66"/>
        <v/>
      </c>
    </row>
    <row r="424" spans="1:15">
      <c r="A424" s="173" t="str">
        <f t="shared" ca="1" si="61"/>
        <v/>
      </c>
      <c r="B424" s="45" t="str">
        <f t="shared" ca="1" si="62"/>
        <v/>
      </c>
      <c r="C424" s="31" t="str">
        <f t="shared" ca="1" si="67"/>
        <v/>
      </c>
      <c r="D424" s="32" t="str">
        <f t="shared" ca="1" si="63"/>
        <v/>
      </c>
      <c r="E424" s="4" t="str">
        <f t="shared" ca="1" si="68"/>
        <v/>
      </c>
      <c r="F424" s="31" t="str">
        <f t="shared" ca="1" si="69"/>
        <v/>
      </c>
      <c r="G424" s="32" t="str">
        <f t="shared" ca="1" si="64"/>
        <v/>
      </c>
      <c r="H424" s="79" t="str">
        <f t="shared" ca="1" si="65"/>
        <v/>
      </c>
      <c r="N424" s="168" t="str">
        <f t="shared" si="70"/>
        <v/>
      </c>
      <c r="O424" s="168" t="str">
        <f t="shared" si="66"/>
        <v/>
      </c>
    </row>
    <row r="425" spans="1:15">
      <c r="A425" s="173" t="str">
        <f t="shared" ref="A425:A488" ca="1" si="71">IF(AND(ISBLANK(P414), A424 = $P$1),NOW(),IF(ISBLANK(P414),"",P414))</f>
        <v/>
      </c>
      <c r="B425" s="45" t="str">
        <f t="shared" ref="B425:B488" ca="1" si="72">IF(COUNTIF(J:J,A425)=1,VLOOKUP(A425,J:K,2), IF(COUNTIF(J:J,A425)=0,$B$10,""))</f>
        <v/>
      </c>
      <c r="C425" s="31" t="str">
        <f t="shared" ca="1" si="67"/>
        <v/>
      </c>
      <c r="D425" s="32" t="str">
        <f t="shared" ref="D425:D488" ca="1" si="73">IF(ISERROR(B425-2),"",$B$6*ROUNDUP(A425-$A$14,0)/360*$B$5)</f>
        <v/>
      </c>
      <c r="E425" s="4" t="str">
        <f t="shared" ca="1" si="68"/>
        <v/>
      </c>
      <c r="F425" s="31" t="str">
        <f t="shared" ca="1" si="69"/>
        <v/>
      </c>
      <c r="G425" s="32" t="str">
        <f t="shared" ref="G425:G488" ca="1" si="74">IF(ISERROR(E425-2),"",$C$6*ROUNDUP(A425-$A$14,0)/360*$C$5)</f>
        <v/>
      </c>
      <c r="H425" s="79" t="str">
        <f t="shared" ref="H425:H488" ca="1" si="75">IF(ISERROR(B425-2),"",C425+D425-F425-G425)</f>
        <v/>
      </c>
      <c r="N425" s="168" t="str">
        <f t="shared" si="70"/>
        <v/>
      </c>
      <c r="O425" s="168" t="str">
        <f t="shared" si="66"/>
        <v/>
      </c>
    </row>
    <row r="426" spans="1:15">
      <c r="A426" s="173" t="str">
        <f t="shared" ca="1" si="71"/>
        <v/>
      </c>
      <c r="B426" s="45" t="str">
        <f t="shared" ca="1" si="72"/>
        <v/>
      </c>
      <c r="C426" s="31" t="str">
        <f t="shared" ca="1" si="67"/>
        <v/>
      </c>
      <c r="D426" s="32" t="str">
        <f t="shared" ca="1" si="73"/>
        <v/>
      </c>
      <c r="E426" s="4" t="str">
        <f t="shared" ca="1" si="68"/>
        <v/>
      </c>
      <c r="F426" s="31" t="str">
        <f t="shared" ca="1" si="69"/>
        <v/>
      </c>
      <c r="G426" s="32" t="str">
        <f t="shared" ca="1" si="74"/>
        <v/>
      </c>
      <c r="H426" s="79" t="str">
        <f t="shared" ca="1" si="75"/>
        <v/>
      </c>
      <c r="N426" s="168" t="str">
        <f t="shared" si="70"/>
        <v/>
      </c>
      <c r="O426" s="168" t="str">
        <f t="shared" si="66"/>
        <v/>
      </c>
    </row>
    <row r="427" spans="1:15">
      <c r="A427" s="173" t="str">
        <f t="shared" ca="1" si="71"/>
        <v/>
      </c>
      <c r="B427" s="45" t="str">
        <f t="shared" ca="1" si="72"/>
        <v/>
      </c>
      <c r="C427" s="31" t="str">
        <f t="shared" ca="1" si="67"/>
        <v/>
      </c>
      <c r="D427" s="32" t="str">
        <f t="shared" ca="1" si="73"/>
        <v/>
      </c>
      <c r="E427" s="4" t="str">
        <f t="shared" ca="1" si="68"/>
        <v/>
      </c>
      <c r="F427" s="31" t="str">
        <f t="shared" ca="1" si="69"/>
        <v/>
      </c>
      <c r="G427" s="32" t="str">
        <f t="shared" ca="1" si="74"/>
        <v/>
      </c>
      <c r="H427" s="79" t="str">
        <f t="shared" ca="1" si="75"/>
        <v/>
      </c>
      <c r="N427" s="168" t="str">
        <f t="shared" si="70"/>
        <v/>
      </c>
      <c r="O427" s="168" t="str">
        <f t="shared" si="66"/>
        <v/>
      </c>
    </row>
    <row r="428" spans="1:15">
      <c r="A428" s="173" t="str">
        <f t="shared" ca="1" si="71"/>
        <v/>
      </c>
      <c r="B428" s="45" t="str">
        <f t="shared" ca="1" si="72"/>
        <v/>
      </c>
      <c r="C428" s="31" t="str">
        <f t="shared" ca="1" si="67"/>
        <v/>
      </c>
      <c r="D428" s="32" t="str">
        <f t="shared" ca="1" si="73"/>
        <v/>
      </c>
      <c r="E428" s="4" t="str">
        <f t="shared" ca="1" si="68"/>
        <v/>
      </c>
      <c r="F428" s="31" t="str">
        <f t="shared" ca="1" si="69"/>
        <v/>
      </c>
      <c r="G428" s="32" t="str">
        <f t="shared" ca="1" si="74"/>
        <v/>
      </c>
      <c r="H428" s="79" t="str">
        <f t="shared" ca="1" si="75"/>
        <v/>
      </c>
      <c r="N428" s="168" t="str">
        <f t="shared" si="70"/>
        <v/>
      </c>
      <c r="O428" s="168" t="str">
        <f t="shared" si="66"/>
        <v/>
      </c>
    </row>
    <row r="429" spans="1:15">
      <c r="A429" s="173" t="str">
        <f t="shared" ca="1" si="71"/>
        <v/>
      </c>
      <c r="B429" s="45" t="str">
        <f t="shared" ca="1" si="72"/>
        <v/>
      </c>
      <c r="C429" s="31" t="str">
        <f t="shared" ca="1" si="67"/>
        <v/>
      </c>
      <c r="D429" s="32" t="str">
        <f t="shared" ca="1" si="73"/>
        <v/>
      </c>
      <c r="E429" s="4" t="str">
        <f t="shared" ca="1" si="68"/>
        <v/>
      </c>
      <c r="F429" s="31" t="str">
        <f t="shared" ca="1" si="69"/>
        <v/>
      </c>
      <c r="G429" s="32" t="str">
        <f t="shared" ca="1" si="74"/>
        <v/>
      </c>
      <c r="H429" s="79" t="str">
        <f t="shared" ca="1" si="75"/>
        <v/>
      </c>
      <c r="N429" s="168" t="str">
        <f t="shared" si="70"/>
        <v/>
      </c>
      <c r="O429" s="168" t="str">
        <f t="shared" si="66"/>
        <v/>
      </c>
    </row>
    <row r="430" spans="1:15">
      <c r="A430" s="173" t="str">
        <f t="shared" ca="1" si="71"/>
        <v/>
      </c>
      <c r="B430" s="45" t="str">
        <f t="shared" ca="1" si="72"/>
        <v/>
      </c>
      <c r="C430" s="31" t="str">
        <f t="shared" ca="1" si="67"/>
        <v/>
      </c>
      <c r="D430" s="32" t="str">
        <f t="shared" ca="1" si="73"/>
        <v/>
      </c>
      <c r="E430" s="4" t="str">
        <f t="shared" ca="1" si="68"/>
        <v/>
      </c>
      <c r="F430" s="31" t="str">
        <f t="shared" ca="1" si="69"/>
        <v/>
      </c>
      <c r="G430" s="32" t="str">
        <f t="shared" ca="1" si="74"/>
        <v/>
      </c>
      <c r="H430" s="79" t="str">
        <f t="shared" ca="1" si="75"/>
        <v/>
      </c>
      <c r="N430" s="168" t="str">
        <f t="shared" si="70"/>
        <v/>
      </c>
      <c r="O430" s="168" t="str">
        <f t="shared" si="66"/>
        <v/>
      </c>
    </row>
    <row r="431" spans="1:15">
      <c r="A431" s="173" t="str">
        <f t="shared" ca="1" si="71"/>
        <v/>
      </c>
      <c r="B431" s="45" t="str">
        <f t="shared" ca="1" si="72"/>
        <v/>
      </c>
      <c r="C431" s="31" t="str">
        <f t="shared" ca="1" si="67"/>
        <v/>
      </c>
      <c r="D431" s="32" t="str">
        <f t="shared" ca="1" si="73"/>
        <v/>
      </c>
      <c r="E431" s="4" t="str">
        <f t="shared" ca="1" si="68"/>
        <v/>
      </c>
      <c r="F431" s="31" t="str">
        <f t="shared" ca="1" si="69"/>
        <v/>
      </c>
      <c r="G431" s="32" t="str">
        <f t="shared" ca="1" si="74"/>
        <v/>
      </c>
      <c r="H431" s="79" t="str">
        <f t="shared" ca="1" si="75"/>
        <v/>
      </c>
      <c r="N431" s="168" t="str">
        <f t="shared" si="70"/>
        <v/>
      </c>
      <c r="O431" s="168" t="str">
        <f t="shared" si="66"/>
        <v/>
      </c>
    </row>
    <row r="432" spans="1:15">
      <c r="A432" s="173" t="str">
        <f t="shared" ca="1" si="71"/>
        <v/>
      </c>
      <c r="B432" s="45" t="str">
        <f t="shared" ca="1" si="72"/>
        <v/>
      </c>
      <c r="C432" s="31" t="str">
        <f t="shared" ca="1" si="67"/>
        <v/>
      </c>
      <c r="D432" s="32" t="str">
        <f t="shared" ca="1" si="73"/>
        <v/>
      </c>
      <c r="E432" s="4" t="str">
        <f t="shared" ca="1" si="68"/>
        <v/>
      </c>
      <c r="F432" s="31" t="str">
        <f t="shared" ca="1" si="69"/>
        <v/>
      </c>
      <c r="G432" s="32" t="str">
        <f t="shared" ca="1" si="74"/>
        <v/>
      </c>
      <c r="H432" s="79" t="str">
        <f t="shared" ca="1" si="75"/>
        <v/>
      </c>
      <c r="N432" s="168" t="str">
        <f t="shared" si="70"/>
        <v/>
      </c>
      <c r="O432" s="168" t="str">
        <f t="shared" si="66"/>
        <v/>
      </c>
    </row>
    <row r="433" spans="1:15">
      <c r="A433" s="173" t="str">
        <f t="shared" ca="1" si="71"/>
        <v/>
      </c>
      <c r="B433" s="45" t="str">
        <f t="shared" ca="1" si="72"/>
        <v/>
      </c>
      <c r="C433" s="31" t="str">
        <f t="shared" ca="1" si="67"/>
        <v/>
      </c>
      <c r="D433" s="32" t="str">
        <f t="shared" ca="1" si="73"/>
        <v/>
      </c>
      <c r="E433" s="4" t="str">
        <f t="shared" ca="1" si="68"/>
        <v/>
      </c>
      <c r="F433" s="31" t="str">
        <f t="shared" ca="1" si="69"/>
        <v/>
      </c>
      <c r="G433" s="32" t="str">
        <f t="shared" ca="1" si="74"/>
        <v/>
      </c>
      <c r="H433" s="79" t="str">
        <f t="shared" ca="1" si="75"/>
        <v/>
      </c>
      <c r="N433" s="168" t="str">
        <f t="shared" si="70"/>
        <v/>
      </c>
      <c r="O433" s="168" t="str">
        <f t="shared" si="66"/>
        <v/>
      </c>
    </row>
    <row r="434" spans="1:15">
      <c r="A434" s="173" t="str">
        <f t="shared" ca="1" si="71"/>
        <v/>
      </c>
      <c r="B434" s="45" t="str">
        <f t="shared" ca="1" si="72"/>
        <v/>
      </c>
      <c r="C434" s="31" t="str">
        <f t="shared" ca="1" si="67"/>
        <v/>
      </c>
      <c r="D434" s="32" t="str">
        <f t="shared" ca="1" si="73"/>
        <v/>
      </c>
      <c r="E434" s="4" t="str">
        <f t="shared" ca="1" si="68"/>
        <v/>
      </c>
      <c r="F434" s="31" t="str">
        <f t="shared" ca="1" si="69"/>
        <v/>
      </c>
      <c r="G434" s="32" t="str">
        <f t="shared" ca="1" si="74"/>
        <v/>
      </c>
      <c r="H434" s="79" t="str">
        <f t="shared" ca="1" si="75"/>
        <v/>
      </c>
      <c r="N434" s="168" t="str">
        <f t="shared" si="70"/>
        <v/>
      </c>
      <c r="O434" s="168" t="str">
        <f t="shared" si="66"/>
        <v/>
      </c>
    </row>
    <row r="435" spans="1:15">
      <c r="A435" s="173" t="str">
        <f t="shared" ca="1" si="71"/>
        <v/>
      </c>
      <c r="B435" s="45" t="str">
        <f t="shared" ca="1" si="72"/>
        <v/>
      </c>
      <c r="C435" s="31" t="str">
        <f t="shared" ca="1" si="67"/>
        <v/>
      </c>
      <c r="D435" s="32" t="str">
        <f t="shared" ca="1" si="73"/>
        <v/>
      </c>
      <c r="E435" s="4" t="str">
        <f t="shared" ca="1" si="68"/>
        <v/>
      </c>
      <c r="F435" s="31" t="str">
        <f t="shared" ca="1" si="69"/>
        <v/>
      </c>
      <c r="G435" s="32" t="str">
        <f t="shared" ca="1" si="74"/>
        <v/>
      </c>
      <c r="H435" s="79" t="str">
        <f t="shared" ca="1" si="75"/>
        <v/>
      </c>
      <c r="N435" s="168" t="str">
        <f t="shared" si="70"/>
        <v/>
      </c>
      <c r="O435" s="168" t="str">
        <f t="shared" si="66"/>
        <v/>
      </c>
    </row>
    <row r="436" spans="1:15">
      <c r="A436" s="173" t="str">
        <f t="shared" ca="1" si="71"/>
        <v/>
      </c>
      <c r="B436" s="45" t="str">
        <f t="shared" ca="1" si="72"/>
        <v/>
      </c>
      <c r="C436" s="31" t="str">
        <f t="shared" ca="1" si="67"/>
        <v/>
      </c>
      <c r="D436" s="32" t="str">
        <f t="shared" ca="1" si="73"/>
        <v/>
      </c>
      <c r="E436" s="4" t="str">
        <f t="shared" ca="1" si="68"/>
        <v/>
      </c>
      <c r="F436" s="31" t="str">
        <f t="shared" ca="1" si="69"/>
        <v/>
      </c>
      <c r="G436" s="32" t="str">
        <f t="shared" ca="1" si="74"/>
        <v/>
      </c>
      <c r="H436" s="79" t="str">
        <f t="shared" ca="1" si="75"/>
        <v/>
      </c>
      <c r="N436" s="168" t="str">
        <f t="shared" si="70"/>
        <v/>
      </c>
      <c r="O436" s="168" t="str">
        <f t="shared" si="66"/>
        <v/>
      </c>
    </row>
    <row r="437" spans="1:15">
      <c r="A437" s="173" t="str">
        <f t="shared" ca="1" si="71"/>
        <v/>
      </c>
      <c r="B437" s="45" t="str">
        <f t="shared" ca="1" si="72"/>
        <v/>
      </c>
      <c r="C437" s="31" t="str">
        <f t="shared" ca="1" si="67"/>
        <v/>
      </c>
      <c r="D437" s="32" t="str">
        <f t="shared" ca="1" si="73"/>
        <v/>
      </c>
      <c r="E437" s="4" t="str">
        <f t="shared" ca="1" si="68"/>
        <v/>
      </c>
      <c r="F437" s="31" t="str">
        <f t="shared" ca="1" si="69"/>
        <v/>
      </c>
      <c r="G437" s="32" t="str">
        <f t="shared" ca="1" si="74"/>
        <v/>
      </c>
      <c r="H437" s="79" t="str">
        <f t="shared" ca="1" si="75"/>
        <v/>
      </c>
      <c r="N437" s="168" t="str">
        <f t="shared" si="70"/>
        <v/>
      </c>
      <c r="O437" s="168" t="str">
        <f t="shared" si="66"/>
        <v/>
      </c>
    </row>
    <row r="438" spans="1:15">
      <c r="A438" s="173" t="str">
        <f t="shared" ca="1" si="71"/>
        <v/>
      </c>
      <c r="B438" s="45" t="str">
        <f t="shared" ca="1" si="72"/>
        <v/>
      </c>
      <c r="C438" s="31" t="str">
        <f t="shared" ca="1" si="67"/>
        <v/>
      </c>
      <c r="D438" s="32" t="str">
        <f t="shared" ca="1" si="73"/>
        <v/>
      </c>
      <c r="E438" s="4" t="str">
        <f t="shared" ca="1" si="68"/>
        <v/>
      </c>
      <c r="F438" s="31" t="str">
        <f t="shared" ca="1" si="69"/>
        <v/>
      </c>
      <c r="G438" s="32" t="str">
        <f t="shared" ca="1" si="74"/>
        <v/>
      </c>
      <c r="H438" s="79" t="str">
        <f t="shared" ca="1" si="75"/>
        <v/>
      </c>
      <c r="N438" s="168" t="str">
        <f t="shared" si="70"/>
        <v/>
      </c>
      <c r="O438" s="168" t="str">
        <f t="shared" si="66"/>
        <v/>
      </c>
    </row>
    <row r="439" spans="1:15">
      <c r="A439" s="173" t="str">
        <f t="shared" ca="1" si="71"/>
        <v/>
      </c>
      <c r="B439" s="45" t="str">
        <f t="shared" ca="1" si="72"/>
        <v/>
      </c>
      <c r="C439" s="31" t="str">
        <f t="shared" ca="1" si="67"/>
        <v/>
      </c>
      <c r="D439" s="32" t="str">
        <f t="shared" ca="1" si="73"/>
        <v/>
      </c>
      <c r="E439" s="4" t="str">
        <f t="shared" ca="1" si="68"/>
        <v/>
      </c>
      <c r="F439" s="31" t="str">
        <f t="shared" ca="1" si="69"/>
        <v/>
      </c>
      <c r="G439" s="32" t="str">
        <f t="shared" ca="1" si="74"/>
        <v/>
      </c>
      <c r="H439" s="79" t="str">
        <f t="shared" ca="1" si="75"/>
        <v/>
      </c>
      <c r="N439" s="168" t="str">
        <f t="shared" si="70"/>
        <v/>
      </c>
      <c r="O439" s="168" t="str">
        <f t="shared" si="66"/>
        <v/>
      </c>
    </row>
    <row r="440" spans="1:15">
      <c r="A440" s="173" t="str">
        <f t="shared" ca="1" si="71"/>
        <v/>
      </c>
      <c r="B440" s="45" t="str">
        <f t="shared" ca="1" si="72"/>
        <v/>
      </c>
      <c r="C440" s="31" t="str">
        <f t="shared" ca="1" si="67"/>
        <v/>
      </c>
      <c r="D440" s="32" t="str">
        <f t="shared" ca="1" si="73"/>
        <v/>
      </c>
      <c r="E440" s="4" t="str">
        <f t="shared" ca="1" si="68"/>
        <v/>
      </c>
      <c r="F440" s="31" t="str">
        <f t="shared" ca="1" si="69"/>
        <v/>
      </c>
      <c r="G440" s="32" t="str">
        <f t="shared" ca="1" si="74"/>
        <v/>
      </c>
      <c r="H440" s="79" t="str">
        <f t="shared" ca="1" si="75"/>
        <v/>
      </c>
      <c r="N440" s="168" t="str">
        <f t="shared" si="70"/>
        <v/>
      </c>
      <c r="O440" s="168" t="str">
        <f t="shared" si="66"/>
        <v/>
      </c>
    </row>
    <row r="441" spans="1:15">
      <c r="A441" s="173" t="str">
        <f t="shared" ca="1" si="71"/>
        <v/>
      </c>
      <c r="B441" s="45" t="str">
        <f t="shared" ca="1" si="72"/>
        <v/>
      </c>
      <c r="C441" s="31" t="str">
        <f t="shared" ca="1" si="67"/>
        <v/>
      </c>
      <c r="D441" s="32" t="str">
        <f t="shared" ca="1" si="73"/>
        <v/>
      </c>
      <c r="E441" s="4" t="str">
        <f t="shared" ca="1" si="68"/>
        <v/>
      </c>
      <c r="F441" s="31" t="str">
        <f t="shared" ca="1" si="69"/>
        <v/>
      </c>
      <c r="G441" s="32" t="str">
        <f t="shared" ca="1" si="74"/>
        <v/>
      </c>
      <c r="H441" s="79" t="str">
        <f t="shared" ca="1" si="75"/>
        <v/>
      </c>
      <c r="N441" s="168" t="str">
        <f t="shared" si="70"/>
        <v/>
      </c>
      <c r="O441" s="168" t="str">
        <f t="shared" si="66"/>
        <v/>
      </c>
    </row>
    <row r="442" spans="1:15">
      <c r="A442" s="173" t="str">
        <f t="shared" ca="1" si="71"/>
        <v/>
      </c>
      <c r="B442" s="45" t="str">
        <f t="shared" ca="1" si="72"/>
        <v/>
      </c>
      <c r="C442" s="31" t="str">
        <f t="shared" ca="1" si="67"/>
        <v/>
      </c>
      <c r="D442" s="32" t="str">
        <f t="shared" ca="1" si="73"/>
        <v/>
      </c>
      <c r="E442" s="4" t="str">
        <f t="shared" ca="1" si="68"/>
        <v/>
      </c>
      <c r="F442" s="31" t="str">
        <f t="shared" ca="1" si="69"/>
        <v/>
      </c>
      <c r="G442" s="32" t="str">
        <f t="shared" ca="1" si="74"/>
        <v/>
      </c>
      <c r="H442" s="79" t="str">
        <f t="shared" ca="1" si="75"/>
        <v/>
      </c>
      <c r="N442" s="168" t="str">
        <f t="shared" si="70"/>
        <v/>
      </c>
      <c r="O442" s="168" t="str">
        <f t="shared" si="66"/>
        <v/>
      </c>
    </row>
    <row r="443" spans="1:15">
      <c r="A443" s="173" t="str">
        <f t="shared" ca="1" si="71"/>
        <v/>
      </c>
      <c r="B443" s="45" t="str">
        <f t="shared" ca="1" si="72"/>
        <v/>
      </c>
      <c r="C443" s="31" t="str">
        <f t="shared" ca="1" si="67"/>
        <v/>
      </c>
      <c r="D443" s="32" t="str">
        <f t="shared" ca="1" si="73"/>
        <v/>
      </c>
      <c r="E443" s="4" t="str">
        <f t="shared" ca="1" si="68"/>
        <v/>
      </c>
      <c r="F443" s="31" t="str">
        <f t="shared" ca="1" si="69"/>
        <v/>
      </c>
      <c r="G443" s="32" t="str">
        <f t="shared" ca="1" si="74"/>
        <v/>
      </c>
      <c r="H443" s="79" t="str">
        <f t="shared" ca="1" si="75"/>
        <v/>
      </c>
      <c r="N443" s="168" t="str">
        <f t="shared" si="70"/>
        <v/>
      </c>
      <c r="O443" s="168" t="str">
        <f t="shared" si="66"/>
        <v/>
      </c>
    </row>
    <row r="444" spans="1:15">
      <c r="A444" s="173" t="str">
        <f t="shared" ca="1" si="71"/>
        <v/>
      </c>
      <c r="B444" s="45" t="str">
        <f t="shared" ca="1" si="72"/>
        <v/>
      </c>
      <c r="C444" s="31" t="str">
        <f t="shared" ca="1" si="67"/>
        <v/>
      </c>
      <c r="D444" s="32" t="str">
        <f t="shared" ca="1" si="73"/>
        <v/>
      </c>
      <c r="E444" s="4" t="str">
        <f t="shared" ca="1" si="68"/>
        <v/>
      </c>
      <c r="F444" s="31" t="str">
        <f t="shared" ca="1" si="69"/>
        <v/>
      </c>
      <c r="G444" s="32" t="str">
        <f t="shared" ca="1" si="74"/>
        <v/>
      </c>
      <c r="H444" s="79" t="str">
        <f t="shared" ca="1" si="75"/>
        <v/>
      </c>
      <c r="N444" s="168" t="str">
        <f t="shared" si="70"/>
        <v/>
      </c>
      <c r="O444" s="168" t="str">
        <f t="shared" si="66"/>
        <v/>
      </c>
    </row>
    <row r="445" spans="1:15">
      <c r="A445" s="173" t="str">
        <f t="shared" ca="1" si="71"/>
        <v/>
      </c>
      <c r="B445" s="45" t="str">
        <f t="shared" ca="1" si="72"/>
        <v/>
      </c>
      <c r="C445" s="31" t="str">
        <f t="shared" ca="1" si="67"/>
        <v/>
      </c>
      <c r="D445" s="32" t="str">
        <f t="shared" ca="1" si="73"/>
        <v/>
      </c>
      <c r="E445" s="4" t="str">
        <f t="shared" ca="1" si="68"/>
        <v/>
      </c>
      <c r="F445" s="31" t="str">
        <f t="shared" ca="1" si="69"/>
        <v/>
      </c>
      <c r="G445" s="32" t="str">
        <f t="shared" ca="1" si="74"/>
        <v/>
      </c>
      <c r="H445" s="79" t="str">
        <f t="shared" ca="1" si="75"/>
        <v/>
      </c>
      <c r="N445" s="168" t="str">
        <f t="shared" si="70"/>
        <v/>
      </c>
      <c r="O445" s="168" t="str">
        <f t="shared" si="66"/>
        <v/>
      </c>
    </row>
    <row r="446" spans="1:15">
      <c r="A446" s="173" t="str">
        <f t="shared" ca="1" si="71"/>
        <v/>
      </c>
      <c r="B446" s="45" t="str">
        <f t="shared" ca="1" si="72"/>
        <v/>
      </c>
      <c r="C446" s="31" t="str">
        <f t="shared" ca="1" si="67"/>
        <v/>
      </c>
      <c r="D446" s="32" t="str">
        <f t="shared" ca="1" si="73"/>
        <v/>
      </c>
      <c r="E446" s="4" t="str">
        <f t="shared" ca="1" si="68"/>
        <v/>
      </c>
      <c r="F446" s="31" t="str">
        <f t="shared" ca="1" si="69"/>
        <v/>
      </c>
      <c r="G446" s="32" t="str">
        <f t="shared" ca="1" si="74"/>
        <v/>
      </c>
      <c r="H446" s="79" t="str">
        <f t="shared" ca="1" si="75"/>
        <v/>
      </c>
      <c r="N446" s="168" t="str">
        <f t="shared" si="70"/>
        <v/>
      </c>
      <c r="O446" s="168" t="str">
        <f t="shared" si="66"/>
        <v/>
      </c>
    </row>
    <row r="447" spans="1:15">
      <c r="A447" s="173" t="str">
        <f t="shared" ca="1" si="71"/>
        <v/>
      </c>
      <c r="B447" s="45" t="str">
        <f t="shared" ca="1" si="72"/>
        <v/>
      </c>
      <c r="C447" s="31" t="str">
        <f t="shared" ca="1" si="67"/>
        <v/>
      </c>
      <c r="D447" s="32" t="str">
        <f t="shared" ca="1" si="73"/>
        <v/>
      </c>
      <c r="E447" s="4" t="str">
        <f t="shared" ca="1" si="68"/>
        <v/>
      </c>
      <c r="F447" s="31" t="str">
        <f t="shared" ca="1" si="69"/>
        <v/>
      </c>
      <c r="G447" s="32" t="str">
        <f t="shared" ca="1" si="74"/>
        <v/>
      </c>
      <c r="H447" s="79" t="str">
        <f t="shared" ca="1" si="75"/>
        <v/>
      </c>
      <c r="N447" s="168" t="str">
        <f t="shared" si="70"/>
        <v/>
      </c>
      <c r="O447" s="168" t="str">
        <f t="shared" si="66"/>
        <v/>
      </c>
    </row>
    <row r="448" spans="1:15">
      <c r="A448" s="173" t="str">
        <f t="shared" ca="1" si="71"/>
        <v/>
      </c>
      <c r="B448" s="45" t="str">
        <f t="shared" ca="1" si="72"/>
        <v/>
      </c>
      <c r="C448" s="31" t="str">
        <f t="shared" ca="1" si="67"/>
        <v/>
      </c>
      <c r="D448" s="32" t="str">
        <f t="shared" ca="1" si="73"/>
        <v/>
      </c>
      <c r="E448" s="4" t="str">
        <f t="shared" ca="1" si="68"/>
        <v/>
      </c>
      <c r="F448" s="31" t="str">
        <f t="shared" ca="1" si="69"/>
        <v/>
      </c>
      <c r="G448" s="32" t="str">
        <f t="shared" ca="1" si="74"/>
        <v/>
      </c>
      <c r="H448" s="79" t="str">
        <f t="shared" ca="1" si="75"/>
        <v/>
      </c>
      <c r="N448" s="168" t="str">
        <f t="shared" si="70"/>
        <v/>
      </c>
      <c r="O448" s="168" t="str">
        <f t="shared" si="66"/>
        <v/>
      </c>
    </row>
    <row r="449" spans="1:15">
      <c r="A449" s="173" t="str">
        <f t="shared" ca="1" si="71"/>
        <v/>
      </c>
      <c r="B449" s="45" t="str">
        <f t="shared" ca="1" si="72"/>
        <v/>
      </c>
      <c r="C449" s="31" t="str">
        <f t="shared" ca="1" si="67"/>
        <v/>
      </c>
      <c r="D449" s="32" t="str">
        <f t="shared" ca="1" si="73"/>
        <v/>
      </c>
      <c r="E449" s="4" t="str">
        <f t="shared" ca="1" si="68"/>
        <v/>
      </c>
      <c r="F449" s="31" t="str">
        <f t="shared" ca="1" si="69"/>
        <v/>
      </c>
      <c r="G449" s="32" t="str">
        <f t="shared" ca="1" si="74"/>
        <v/>
      </c>
      <c r="H449" s="79" t="str">
        <f t="shared" ca="1" si="75"/>
        <v/>
      </c>
      <c r="N449" s="168" t="str">
        <f t="shared" si="70"/>
        <v/>
      </c>
      <c r="O449" s="168" t="str">
        <f t="shared" si="66"/>
        <v/>
      </c>
    </row>
    <row r="450" spans="1:15">
      <c r="A450" s="173" t="str">
        <f t="shared" ca="1" si="71"/>
        <v/>
      </c>
      <c r="B450" s="45" t="str">
        <f t="shared" ca="1" si="72"/>
        <v/>
      </c>
      <c r="C450" s="31" t="str">
        <f t="shared" ca="1" si="67"/>
        <v/>
      </c>
      <c r="D450" s="32" t="str">
        <f t="shared" ca="1" si="73"/>
        <v/>
      </c>
      <c r="E450" s="4" t="str">
        <f t="shared" ca="1" si="68"/>
        <v/>
      </c>
      <c r="F450" s="31" t="str">
        <f t="shared" ca="1" si="69"/>
        <v/>
      </c>
      <c r="G450" s="32" t="str">
        <f t="shared" ca="1" si="74"/>
        <v/>
      </c>
      <c r="H450" s="79" t="str">
        <f t="shared" ca="1" si="75"/>
        <v/>
      </c>
      <c r="N450" s="168" t="str">
        <f t="shared" si="70"/>
        <v/>
      </c>
      <c r="O450" s="168" t="str">
        <f t="shared" si="66"/>
        <v/>
      </c>
    </row>
    <row r="451" spans="1:15">
      <c r="A451" s="173" t="str">
        <f t="shared" ca="1" si="71"/>
        <v/>
      </c>
      <c r="B451" s="45" t="str">
        <f t="shared" ca="1" si="72"/>
        <v/>
      </c>
      <c r="C451" s="31" t="str">
        <f t="shared" ca="1" si="67"/>
        <v/>
      </c>
      <c r="D451" s="32" t="str">
        <f t="shared" ca="1" si="73"/>
        <v/>
      </c>
      <c r="E451" s="4" t="str">
        <f t="shared" ca="1" si="68"/>
        <v/>
      </c>
      <c r="F451" s="31" t="str">
        <f t="shared" ca="1" si="69"/>
        <v/>
      </c>
      <c r="G451" s="32" t="str">
        <f t="shared" ca="1" si="74"/>
        <v/>
      </c>
      <c r="H451" s="79" t="str">
        <f t="shared" ca="1" si="75"/>
        <v/>
      </c>
      <c r="N451" s="168" t="str">
        <f t="shared" si="70"/>
        <v/>
      </c>
      <c r="O451" s="168" t="str">
        <f t="shared" si="66"/>
        <v/>
      </c>
    </row>
    <row r="452" spans="1:15">
      <c r="A452" s="173" t="str">
        <f t="shared" ca="1" si="71"/>
        <v/>
      </c>
      <c r="B452" s="45" t="str">
        <f t="shared" ca="1" si="72"/>
        <v/>
      </c>
      <c r="C452" s="31" t="str">
        <f t="shared" ca="1" si="67"/>
        <v/>
      </c>
      <c r="D452" s="32" t="str">
        <f t="shared" ca="1" si="73"/>
        <v/>
      </c>
      <c r="E452" s="4" t="str">
        <f t="shared" ca="1" si="68"/>
        <v/>
      </c>
      <c r="F452" s="31" t="str">
        <f t="shared" ca="1" si="69"/>
        <v/>
      </c>
      <c r="G452" s="32" t="str">
        <f t="shared" ca="1" si="74"/>
        <v/>
      </c>
      <c r="H452" s="79" t="str">
        <f t="shared" ca="1" si="75"/>
        <v/>
      </c>
      <c r="N452" s="168" t="str">
        <f t="shared" si="70"/>
        <v/>
      </c>
      <c r="O452" s="168" t="str">
        <f t="shared" ref="O452:O515" si="76">IF(N452&gt;$A$14,N452,"")</f>
        <v/>
      </c>
    </row>
    <row r="453" spans="1:15">
      <c r="A453" s="173" t="str">
        <f t="shared" ca="1" si="71"/>
        <v/>
      </c>
      <c r="B453" s="45" t="str">
        <f t="shared" ca="1" si="72"/>
        <v/>
      </c>
      <c r="C453" s="31" t="str">
        <f t="shared" ca="1" si="67"/>
        <v/>
      </c>
      <c r="D453" s="32" t="str">
        <f t="shared" ca="1" si="73"/>
        <v/>
      </c>
      <c r="E453" s="4" t="str">
        <f t="shared" ca="1" si="68"/>
        <v/>
      </c>
      <c r="F453" s="31" t="str">
        <f t="shared" ca="1" si="69"/>
        <v/>
      </c>
      <c r="G453" s="32" t="str">
        <f t="shared" ca="1" si="74"/>
        <v/>
      </c>
      <c r="H453" s="79" t="str">
        <f t="shared" ca="1" si="75"/>
        <v/>
      </c>
      <c r="N453" s="168" t="str">
        <f t="shared" si="70"/>
        <v/>
      </c>
      <c r="O453" s="168" t="str">
        <f t="shared" si="76"/>
        <v/>
      </c>
    </row>
    <row r="454" spans="1:15">
      <c r="A454" s="173" t="str">
        <f t="shared" ca="1" si="71"/>
        <v/>
      </c>
      <c r="B454" s="45" t="str">
        <f t="shared" ca="1" si="72"/>
        <v/>
      </c>
      <c r="C454" s="31" t="str">
        <f t="shared" ca="1" si="67"/>
        <v/>
      </c>
      <c r="D454" s="32" t="str">
        <f t="shared" ca="1" si="73"/>
        <v/>
      </c>
      <c r="E454" s="4" t="str">
        <f t="shared" ca="1" si="68"/>
        <v/>
      </c>
      <c r="F454" s="31" t="str">
        <f t="shared" ca="1" si="69"/>
        <v/>
      </c>
      <c r="G454" s="32" t="str">
        <f t="shared" ca="1" si="74"/>
        <v/>
      </c>
      <c r="H454" s="79" t="str">
        <f t="shared" ca="1" si="75"/>
        <v/>
      </c>
      <c r="N454" s="168" t="str">
        <f t="shared" si="70"/>
        <v/>
      </c>
      <c r="O454" s="168" t="str">
        <f t="shared" si="76"/>
        <v/>
      </c>
    </row>
    <row r="455" spans="1:15">
      <c r="A455" s="173" t="str">
        <f t="shared" ca="1" si="71"/>
        <v/>
      </c>
      <c r="B455" s="45" t="str">
        <f t="shared" ca="1" si="72"/>
        <v/>
      </c>
      <c r="C455" s="31" t="str">
        <f t="shared" ca="1" si="67"/>
        <v/>
      </c>
      <c r="D455" s="32" t="str">
        <f t="shared" ca="1" si="73"/>
        <v/>
      </c>
      <c r="E455" s="4" t="str">
        <f t="shared" ca="1" si="68"/>
        <v/>
      </c>
      <c r="F455" s="31" t="str">
        <f t="shared" ca="1" si="69"/>
        <v/>
      </c>
      <c r="G455" s="32" t="str">
        <f t="shared" ca="1" si="74"/>
        <v/>
      </c>
      <c r="H455" s="79" t="str">
        <f t="shared" ca="1" si="75"/>
        <v/>
      </c>
      <c r="N455" s="168" t="str">
        <f t="shared" si="70"/>
        <v/>
      </c>
      <c r="O455" s="168" t="str">
        <f t="shared" si="76"/>
        <v/>
      </c>
    </row>
    <row r="456" spans="1:15">
      <c r="A456" s="173" t="str">
        <f t="shared" ca="1" si="71"/>
        <v/>
      </c>
      <c r="B456" s="45" t="str">
        <f t="shared" ca="1" si="72"/>
        <v/>
      </c>
      <c r="C456" s="31" t="str">
        <f t="shared" ca="1" si="67"/>
        <v/>
      </c>
      <c r="D456" s="32" t="str">
        <f t="shared" ca="1" si="73"/>
        <v/>
      </c>
      <c r="E456" s="4" t="str">
        <f t="shared" ca="1" si="68"/>
        <v/>
      </c>
      <c r="F456" s="31" t="str">
        <f t="shared" ca="1" si="69"/>
        <v/>
      </c>
      <c r="G456" s="32" t="str">
        <f t="shared" ca="1" si="74"/>
        <v/>
      </c>
      <c r="H456" s="79" t="str">
        <f t="shared" ca="1" si="75"/>
        <v/>
      </c>
      <c r="N456" s="168" t="str">
        <f t="shared" si="70"/>
        <v/>
      </c>
      <c r="O456" s="168" t="str">
        <f t="shared" si="76"/>
        <v/>
      </c>
    </row>
    <row r="457" spans="1:15">
      <c r="A457" s="173" t="str">
        <f t="shared" ca="1" si="71"/>
        <v/>
      </c>
      <c r="B457" s="45" t="str">
        <f t="shared" ca="1" si="72"/>
        <v/>
      </c>
      <c r="C457" s="31" t="str">
        <f t="shared" ca="1" si="67"/>
        <v/>
      </c>
      <c r="D457" s="32" t="str">
        <f t="shared" ca="1" si="73"/>
        <v/>
      </c>
      <c r="E457" s="4" t="str">
        <f t="shared" ca="1" si="68"/>
        <v/>
      </c>
      <c r="F457" s="31" t="str">
        <f t="shared" ca="1" si="69"/>
        <v/>
      </c>
      <c r="G457" s="32" t="str">
        <f t="shared" ca="1" si="74"/>
        <v/>
      </c>
      <c r="H457" s="79" t="str">
        <f t="shared" ca="1" si="75"/>
        <v/>
      </c>
      <c r="N457" s="168" t="str">
        <f t="shared" si="70"/>
        <v/>
      </c>
      <c r="O457" s="168" t="str">
        <f t="shared" si="76"/>
        <v/>
      </c>
    </row>
    <row r="458" spans="1:15">
      <c r="A458" s="173" t="str">
        <f t="shared" ca="1" si="71"/>
        <v/>
      </c>
      <c r="B458" s="45" t="str">
        <f t="shared" ca="1" si="72"/>
        <v/>
      </c>
      <c r="C458" s="31" t="str">
        <f t="shared" ca="1" si="67"/>
        <v/>
      </c>
      <c r="D458" s="32" t="str">
        <f t="shared" ca="1" si="73"/>
        <v/>
      </c>
      <c r="E458" s="4" t="str">
        <f t="shared" ca="1" si="68"/>
        <v/>
      </c>
      <c r="F458" s="31" t="str">
        <f t="shared" ca="1" si="69"/>
        <v/>
      </c>
      <c r="G458" s="32" t="str">
        <f t="shared" ca="1" si="74"/>
        <v/>
      </c>
      <c r="H458" s="79" t="str">
        <f t="shared" ca="1" si="75"/>
        <v/>
      </c>
      <c r="N458" s="168" t="str">
        <f t="shared" si="70"/>
        <v/>
      </c>
      <c r="O458" s="168" t="str">
        <f t="shared" si="76"/>
        <v/>
      </c>
    </row>
    <row r="459" spans="1:15">
      <c r="A459" s="173" t="str">
        <f t="shared" ca="1" si="71"/>
        <v/>
      </c>
      <c r="B459" s="45" t="str">
        <f t="shared" ca="1" si="72"/>
        <v/>
      </c>
      <c r="C459" s="31" t="str">
        <f t="shared" ca="1" si="67"/>
        <v/>
      </c>
      <c r="D459" s="32" t="str">
        <f t="shared" ca="1" si="73"/>
        <v/>
      </c>
      <c r="E459" s="4" t="str">
        <f t="shared" ca="1" si="68"/>
        <v/>
      </c>
      <c r="F459" s="31" t="str">
        <f t="shared" ca="1" si="69"/>
        <v/>
      </c>
      <c r="G459" s="32" t="str">
        <f t="shared" ca="1" si="74"/>
        <v/>
      </c>
      <c r="H459" s="79" t="str">
        <f t="shared" ca="1" si="75"/>
        <v/>
      </c>
      <c r="N459" s="168" t="str">
        <f t="shared" si="70"/>
        <v/>
      </c>
      <c r="O459" s="168" t="str">
        <f t="shared" si="76"/>
        <v/>
      </c>
    </row>
    <row r="460" spans="1:15">
      <c r="A460" s="173" t="str">
        <f t="shared" ca="1" si="71"/>
        <v/>
      </c>
      <c r="B460" s="45" t="str">
        <f t="shared" ca="1" si="72"/>
        <v/>
      </c>
      <c r="C460" s="31" t="str">
        <f t="shared" ca="1" si="67"/>
        <v/>
      </c>
      <c r="D460" s="32" t="str">
        <f t="shared" ca="1" si="73"/>
        <v/>
      </c>
      <c r="E460" s="4" t="str">
        <f t="shared" ca="1" si="68"/>
        <v/>
      </c>
      <c r="F460" s="31" t="str">
        <f t="shared" ca="1" si="69"/>
        <v/>
      </c>
      <c r="G460" s="32" t="str">
        <f t="shared" ca="1" si="74"/>
        <v/>
      </c>
      <c r="H460" s="79" t="str">
        <f t="shared" ca="1" si="75"/>
        <v/>
      </c>
      <c r="N460" s="168" t="str">
        <f t="shared" si="70"/>
        <v/>
      </c>
      <c r="O460" s="168" t="str">
        <f t="shared" si="76"/>
        <v/>
      </c>
    </row>
    <row r="461" spans="1:15">
      <c r="A461" s="173" t="str">
        <f t="shared" ca="1" si="71"/>
        <v/>
      </c>
      <c r="B461" s="45" t="str">
        <f t="shared" ca="1" si="72"/>
        <v/>
      </c>
      <c r="C461" s="31" t="str">
        <f t="shared" ca="1" si="67"/>
        <v/>
      </c>
      <c r="D461" s="32" t="str">
        <f t="shared" ca="1" si="73"/>
        <v/>
      </c>
      <c r="E461" s="4" t="str">
        <f t="shared" ca="1" si="68"/>
        <v/>
      </c>
      <c r="F461" s="31" t="str">
        <f t="shared" ca="1" si="69"/>
        <v/>
      </c>
      <c r="G461" s="32" t="str">
        <f t="shared" ca="1" si="74"/>
        <v/>
      </c>
      <c r="H461" s="79" t="str">
        <f t="shared" ca="1" si="75"/>
        <v/>
      </c>
      <c r="N461" s="168" t="str">
        <f t="shared" si="70"/>
        <v/>
      </c>
      <c r="O461" s="168" t="str">
        <f t="shared" si="76"/>
        <v/>
      </c>
    </row>
    <row r="462" spans="1:15">
      <c r="A462" s="173" t="str">
        <f t="shared" ca="1" si="71"/>
        <v/>
      </c>
      <c r="B462" s="45" t="str">
        <f t="shared" ca="1" si="72"/>
        <v/>
      </c>
      <c r="C462" s="31" t="str">
        <f t="shared" ca="1" si="67"/>
        <v/>
      </c>
      <c r="D462" s="32" t="str">
        <f t="shared" ca="1" si="73"/>
        <v/>
      </c>
      <c r="E462" s="4" t="str">
        <f t="shared" ca="1" si="68"/>
        <v/>
      </c>
      <c r="F462" s="31" t="str">
        <f t="shared" ca="1" si="69"/>
        <v/>
      </c>
      <c r="G462" s="32" t="str">
        <f t="shared" ca="1" si="74"/>
        <v/>
      </c>
      <c r="H462" s="79" t="str">
        <f t="shared" ca="1" si="75"/>
        <v/>
      </c>
      <c r="N462" s="168" t="str">
        <f t="shared" si="70"/>
        <v/>
      </c>
      <c r="O462" s="168" t="str">
        <f t="shared" si="76"/>
        <v/>
      </c>
    </row>
    <row r="463" spans="1:15">
      <c r="A463" s="173" t="str">
        <f t="shared" ca="1" si="71"/>
        <v/>
      </c>
      <c r="B463" s="45" t="str">
        <f t="shared" ca="1" si="72"/>
        <v/>
      </c>
      <c r="C463" s="31" t="str">
        <f t="shared" ca="1" si="67"/>
        <v/>
      </c>
      <c r="D463" s="32" t="str">
        <f t="shared" ca="1" si="73"/>
        <v/>
      </c>
      <c r="E463" s="4" t="str">
        <f t="shared" ca="1" si="68"/>
        <v/>
      </c>
      <c r="F463" s="31" t="str">
        <f t="shared" ca="1" si="69"/>
        <v/>
      </c>
      <c r="G463" s="32" t="str">
        <f t="shared" ca="1" si="74"/>
        <v/>
      </c>
      <c r="H463" s="79" t="str">
        <f t="shared" ca="1" si="75"/>
        <v/>
      </c>
      <c r="N463" s="168" t="str">
        <f t="shared" si="70"/>
        <v/>
      </c>
      <c r="O463" s="168" t="str">
        <f t="shared" si="76"/>
        <v/>
      </c>
    </row>
    <row r="464" spans="1:15">
      <c r="A464" s="173" t="str">
        <f t="shared" ca="1" si="71"/>
        <v/>
      </c>
      <c r="B464" s="45" t="str">
        <f t="shared" ca="1" si="72"/>
        <v/>
      </c>
      <c r="C464" s="31" t="str">
        <f t="shared" ref="C464:C527" ca="1" si="77">IF(ISERROR(B464-2),"",-1*(B464-$B$14)*10^-4*$B$8*$B$5)</f>
        <v/>
      </c>
      <c r="D464" s="32" t="str">
        <f t="shared" ca="1" si="73"/>
        <v/>
      </c>
      <c r="E464" s="4" t="str">
        <f t="shared" ref="E464:E527" ca="1" si="78">IF(COUNTIF(L:L,A464)=1,VLOOKUP(A464,L:M,2), IF(COUNTIF(L:L,A464)=0,$C$10,""))</f>
        <v/>
      </c>
      <c r="F464" s="31" t="str">
        <f t="shared" ref="F464:F527" ca="1" si="79">IF(ISERROR(E464-2),"",-1*(E464-$E$14)*10^-4*$C$8*$C$5)</f>
        <v/>
      </c>
      <c r="G464" s="32" t="str">
        <f t="shared" ca="1" si="74"/>
        <v/>
      </c>
      <c r="H464" s="79" t="str">
        <f t="shared" ca="1" si="75"/>
        <v/>
      </c>
      <c r="N464" s="168" t="str">
        <f t="shared" ref="N464:N527" si="80">IF(COUNTIF(L:L,J464),J464,"")</f>
        <v/>
      </c>
      <c r="O464" s="168" t="str">
        <f t="shared" si="76"/>
        <v/>
      </c>
    </row>
    <row r="465" spans="1:15">
      <c r="A465" s="173" t="str">
        <f t="shared" ca="1" si="71"/>
        <v/>
      </c>
      <c r="B465" s="45" t="str">
        <f t="shared" ca="1" si="72"/>
        <v/>
      </c>
      <c r="C465" s="31" t="str">
        <f t="shared" ca="1" si="77"/>
        <v/>
      </c>
      <c r="D465" s="32" t="str">
        <f t="shared" ca="1" si="73"/>
        <v/>
      </c>
      <c r="E465" s="4" t="str">
        <f t="shared" ca="1" si="78"/>
        <v/>
      </c>
      <c r="F465" s="31" t="str">
        <f t="shared" ca="1" si="79"/>
        <v/>
      </c>
      <c r="G465" s="32" t="str">
        <f t="shared" ca="1" si="74"/>
        <v/>
      </c>
      <c r="H465" s="79" t="str">
        <f t="shared" ca="1" si="75"/>
        <v/>
      </c>
      <c r="N465" s="168" t="str">
        <f t="shared" si="80"/>
        <v/>
      </c>
      <c r="O465" s="168" t="str">
        <f t="shared" si="76"/>
        <v/>
      </c>
    </row>
    <row r="466" spans="1:15">
      <c r="A466" s="173" t="str">
        <f t="shared" ca="1" si="71"/>
        <v/>
      </c>
      <c r="B466" s="45" t="str">
        <f t="shared" ca="1" si="72"/>
        <v/>
      </c>
      <c r="C466" s="31" t="str">
        <f t="shared" ca="1" si="77"/>
        <v/>
      </c>
      <c r="D466" s="32" t="str">
        <f t="shared" ca="1" si="73"/>
        <v/>
      </c>
      <c r="E466" s="4" t="str">
        <f t="shared" ca="1" si="78"/>
        <v/>
      </c>
      <c r="F466" s="31" t="str">
        <f t="shared" ca="1" si="79"/>
        <v/>
      </c>
      <c r="G466" s="32" t="str">
        <f t="shared" ca="1" si="74"/>
        <v/>
      </c>
      <c r="H466" s="79" t="str">
        <f t="shared" ca="1" si="75"/>
        <v/>
      </c>
      <c r="N466" s="168" t="str">
        <f t="shared" si="80"/>
        <v/>
      </c>
      <c r="O466" s="168" t="str">
        <f t="shared" si="76"/>
        <v/>
      </c>
    </row>
    <row r="467" spans="1:15">
      <c r="A467" s="173" t="str">
        <f t="shared" ca="1" si="71"/>
        <v/>
      </c>
      <c r="B467" s="45" t="str">
        <f t="shared" ca="1" si="72"/>
        <v/>
      </c>
      <c r="C467" s="31" t="str">
        <f t="shared" ca="1" si="77"/>
        <v/>
      </c>
      <c r="D467" s="32" t="str">
        <f t="shared" ca="1" si="73"/>
        <v/>
      </c>
      <c r="E467" s="4" t="str">
        <f t="shared" ca="1" si="78"/>
        <v/>
      </c>
      <c r="F467" s="31" t="str">
        <f t="shared" ca="1" si="79"/>
        <v/>
      </c>
      <c r="G467" s="32" t="str">
        <f t="shared" ca="1" si="74"/>
        <v/>
      </c>
      <c r="H467" s="79" t="str">
        <f t="shared" ca="1" si="75"/>
        <v/>
      </c>
      <c r="N467" s="168" t="str">
        <f t="shared" si="80"/>
        <v/>
      </c>
      <c r="O467" s="168" t="str">
        <f t="shared" si="76"/>
        <v/>
      </c>
    </row>
    <row r="468" spans="1:15">
      <c r="A468" s="173" t="str">
        <f t="shared" ca="1" si="71"/>
        <v/>
      </c>
      <c r="B468" s="45" t="str">
        <f t="shared" ca="1" si="72"/>
        <v/>
      </c>
      <c r="C468" s="31" t="str">
        <f t="shared" ca="1" si="77"/>
        <v/>
      </c>
      <c r="D468" s="32" t="str">
        <f t="shared" ca="1" si="73"/>
        <v/>
      </c>
      <c r="E468" s="4" t="str">
        <f t="shared" ca="1" si="78"/>
        <v/>
      </c>
      <c r="F468" s="31" t="str">
        <f t="shared" ca="1" si="79"/>
        <v/>
      </c>
      <c r="G468" s="32" t="str">
        <f t="shared" ca="1" si="74"/>
        <v/>
      </c>
      <c r="H468" s="79" t="str">
        <f t="shared" ca="1" si="75"/>
        <v/>
      </c>
      <c r="N468" s="168" t="str">
        <f t="shared" si="80"/>
        <v/>
      </c>
      <c r="O468" s="168" t="str">
        <f t="shared" si="76"/>
        <v/>
      </c>
    </row>
    <row r="469" spans="1:15">
      <c r="A469" s="173" t="str">
        <f t="shared" ca="1" si="71"/>
        <v/>
      </c>
      <c r="B469" s="45" t="str">
        <f t="shared" ca="1" si="72"/>
        <v/>
      </c>
      <c r="C469" s="31" t="str">
        <f t="shared" ca="1" si="77"/>
        <v/>
      </c>
      <c r="D469" s="32" t="str">
        <f t="shared" ca="1" si="73"/>
        <v/>
      </c>
      <c r="E469" s="4" t="str">
        <f t="shared" ca="1" si="78"/>
        <v/>
      </c>
      <c r="F469" s="31" t="str">
        <f t="shared" ca="1" si="79"/>
        <v/>
      </c>
      <c r="G469" s="32" t="str">
        <f t="shared" ca="1" si="74"/>
        <v/>
      </c>
      <c r="H469" s="79" t="str">
        <f t="shared" ca="1" si="75"/>
        <v/>
      </c>
      <c r="N469" s="168" t="str">
        <f t="shared" si="80"/>
        <v/>
      </c>
      <c r="O469" s="168" t="str">
        <f t="shared" si="76"/>
        <v/>
      </c>
    </row>
    <row r="470" spans="1:15">
      <c r="A470" s="173" t="str">
        <f t="shared" ca="1" si="71"/>
        <v/>
      </c>
      <c r="B470" s="45" t="str">
        <f t="shared" ca="1" si="72"/>
        <v/>
      </c>
      <c r="C470" s="31" t="str">
        <f t="shared" ca="1" si="77"/>
        <v/>
      </c>
      <c r="D470" s="32" t="str">
        <f t="shared" ca="1" si="73"/>
        <v/>
      </c>
      <c r="E470" s="4" t="str">
        <f t="shared" ca="1" si="78"/>
        <v/>
      </c>
      <c r="F470" s="31" t="str">
        <f t="shared" ca="1" si="79"/>
        <v/>
      </c>
      <c r="G470" s="32" t="str">
        <f t="shared" ca="1" si="74"/>
        <v/>
      </c>
      <c r="H470" s="79" t="str">
        <f t="shared" ca="1" si="75"/>
        <v/>
      </c>
      <c r="N470" s="168" t="str">
        <f t="shared" si="80"/>
        <v/>
      </c>
      <c r="O470" s="168" t="str">
        <f t="shared" si="76"/>
        <v/>
      </c>
    </row>
    <row r="471" spans="1:15">
      <c r="A471" s="173" t="str">
        <f t="shared" ca="1" si="71"/>
        <v/>
      </c>
      <c r="B471" s="45" t="str">
        <f t="shared" ca="1" si="72"/>
        <v/>
      </c>
      <c r="C471" s="31" t="str">
        <f t="shared" ca="1" si="77"/>
        <v/>
      </c>
      <c r="D471" s="32" t="str">
        <f t="shared" ca="1" si="73"/>
        <v/>
      </c>
      <c r="E471" s="4" t="str">
        <f t="shared" ca="1" si="78"/>
        <v/>
      </c>
      <c r="F471" s="31" t="str">
        <f t="shared" ca="1" si="79"/>
        <v/>
      </c>
      <c r="G471" s="32" t="str">
        <f t="shared" ca="1" si="74"/>
        <v/>
      </c>
      <c r="H471" s="79" t="str">
        <f t="shared" ca="1" si="75"/>
        <v/>
      </c>
      <c r="N471" s="168" t="str">
        <f t="shared" si="80"/>
        <v/>
      </c>
      <c r="O471" s="168" t="str">
        <f t="shared" si="76"/>
        <v/>
      </c>
    </row>
    <row r="472" spans="1:15">
      <c r="A472" s="173" t="str">
        <f t="shared" ca="1" si="71"/>
        <v/>
      </c>
      <c r="B472" s="45" t="str">
        <f t="shared" ca="1" si="72"/>
        <v/>
      </c>
      <c r="C472" s="31" t="str">
        <f t="shared" ca="1" si="77"/>
        <v/>
      </c>
      <c r="D472" s="32" t="str">
        <f t="shared" ca="1" si="73"/>
        <v/>
      </c>
      <c r="E472" s="4" t="str">
        <f t="shared" ca="1" si="78"/>
        <v/>
      </c>
      <c r="F472" s="31" t="str">
        <f t="shared" ca="1" si="79"/>
        <v/>
      </c>
      <c r="G472" s="32" t="str">
        <f t="shared" ca="1" si="74"/>
        <v/>
      </c>
      <c r="H472" s="79" t="str">
        <f t="shared" ca="1" si="75"/>
        <v/>
      </c>
      <c r="N472" s="168" t="str">
        <f t="shared" si="80"/>
        <v/>
      </c>
      <c r="O472" s="168" t="str">
        <f t="shared" si="76"/>
        <v/>
      </c>
    </row>
    <row r="473" spans="1:15">
      <c r="A473" s="173" t="str">
        <f t="shared" ca="1" si="71"/>
        <v/>
      </c>
      <c r="B473" s="45" t="str">
        <f t="shared" ca="1" si="72"/>
        <v/>
      </c>
      <c r="C473" s="31" t="str">
        <f t="shared" ca="1" si="77"/>
        <v/>
      </c>
      <c r="D473" s="32" t="str">
        <f t="shared" ca="1" si="73"/>
        <v/>
      </c>
      <c r="E473" s="4" t="str">
        <f t="shared" ca="1" si="78"/>
        <v/>
      </c>
      <c r="F473" s="31" t="str">
        <f t="shared" ca="1" si="79"/>
        <v/>
      </c>
      <c r="G473" s="32" t="str">
        <f t="shared" ca="1" si="74"/>
        <v/>
      </c>
      <c r="H473" s="79" t="str">
        <f t="shared" ca="1" si="75"/>
        <v/>
      </c>
      <c r="N473" s="168" t="str">
        <f t="shared" si="80"/>
        <v/>
      </c>
      <c r="O473" s="168" t="str">
        <f t="shared" si="76"/>
        <v/>
      </c>
    </row>
    <row r="474" spans="1:15">
      <c r="A474" s="173" t="str">
        <f t="shared" ca="1" si="71"/>
        <v/>
      </c>
      <c r="B474" s="45" t="str">
        <f t="shared" ca="1" si="72"/>
        <v/>
      </c>
      <c r="C474" s="31" t="str">
        <f t="shared" ca="1" si="77"/>
        <v/>
      </c>
      <c r="D474" s="32" t="str">
        <f t="shared" ca="1" si="73"/>
        <v/>
      </c>
      <c r="E474" s="4" t="str">
        <f t="shared" ca="1" si="78"/>
        <v/>
      </c>
      <c r="F474" s="31" t="str">
        <f t="shared" ca="1" si="79"/>
        <v/>
      </c>
      <c r="G474" s="32" t="str">
        <f t="shared" ca="1" si="74"/>
        <v/>
      </c>
      <c r="H474" s="79" t="str">
        <f t="shared" ca="1" si="75"/>
        <v/>
      </c>
      <c r="N474" s="168" t="str">
        <f t="shared" si="80"/>
        <v/>
      </c>
      <c r="O474" s="168" t="str">
        <f t="shared" si="76"/>
        <v/>
      </c>
    </row>
    <row r="475" spans="1:15">
      <c r="A475" s="173" t="str">
        <f t="shared" ca="1" si="71"/>
        <v/>
      </c>
      <c r="B475" s="45" t="str">
        <f t="shared" ca="1" si="72"/>
        <v/>
      </c>
      <c r="C475" s="31" t="str">
        <f t="shared" ca="1" si="77"/>
        <v/>
      </c>
      <c r="D475" s="32" t="str">
        <f t="shared" ca="1" si="73"/>
        <v/>
      </c>
      <c r="E475" s="4" t="str">
        <f t="shared" ca="1" si="78"/>
        <v/>
      </c>
      <c r="F475" s="31" t="str">
        <f t="shared" ca="1" si="79"/>
        <v/>
      </c>
      <c r="G475" s="32" t="str">
        <f t="shared" ca="1" si="74"/>
        <v/>
      </c>
      <c r="H475" s="79" t="str">
        <f t="shared" ca="1" si="75"/>
        <v/>
      </c>
      <c r="N475" s="168" t="str">
        <f t="shared" si="80"/>
        <v/>
      </c>
      <c r="O475" s="168" t="str">
        <f t="shared" si="76"/>
        <v/>
      </c>
    </row>
    <row r="476" spans="1:15">
      <c r="A476" s="173" t="str">
        <f t="shared" ca="1" si="71"/>
        <v/>
      </c>
      <c r="B476" s="45" t="str">
        <f t="shared" ca="1" si="72"/>
        <v/>
      </c>
      <c r="C476" s="31" t="str">
        <f t="shared" ca="1" si="77"/>
        <v/>
      </c>
      <c r="D476" s="32" t="str">
        <f t="shared" ca="1" si="73"/>
        <v/>
      </c>
      <c r="E476" s="4" t="str">
        <f t="shared" ca="1" si="78"/>
        <v/>
      </c>
      <c r="F476" s="31" t="str">
        <f t="shared" ca="1" si="79"/>
        <v/>
      </c>
      <c r="G476" s="32" t="str">
        <f t="shared" ca="1" si="74"/>
        <v/>
      </c>
      <c r="H476" s="79" t="str">
        <f t="shared" ca="1" si="75"/>
        <v/>
      </c>
      <c r="N476" s="168" t="str">
        <f t="shared" si="80"/>
        <v/>
      </c>
      <c r="O476" s="168" t="str">
        <f t="shared" si="76"/>
        <v/>
      </c>
    </row>
    <row r="477" spans="1:15">
      <c r="A477" s="173" t="str">
        <f t="shared" ca="1" si="71"/>
        <v/>
      </c>
      <c r="B477" s="45" t="str">
        <f t="shared" ca="1" si="72"/>
        <v/>
      </c>
      <c r="C477" s="31" t="str">
        <f t="shared" ca="1" si="77"/>
        <v/>
      </c>
      <c r="D477" s="32" t="str">
        <f t="shared" ca="1" si="73"/>
        <v/>
      </c>
      <c r="E477" s="4" t="str">
        <f t="shared" ca="1" si="78"/>
        <v/>
      </c>
      <c r="F477" s="31" t="str">
        <f t="shared" ca="1" si="79"/>
        <v/>
      </c>
      <c r="G477" s="32" t="str">
        <f t="shared" ca="1" si="74"/>
        <v/>
      </c>
      <c r="H477" s="79" t="str">
        <f t="shared" ca="1" si="75"/>
        <v/>
      </c>
      <c r="N477" s="168" t="str">
        <f t="shared" si="80"/>
        <v/>
      </c>
      <c r="O477" s="168" t="str">
        <f t="shared" si="76"/>
        <v/>
      </c>
    </row>
    <row r="478" spans="1:15">
      <c r="A478" s="173" t="str">
        <f t="shared" ca="1" si="71"/>
        <v/>
      </c>
      <c r="B478" s="45" t="str">
        <f t="shared" ca="1" si="72"/>
        <v/>
      </c>
      <c r="C478" s="31" t="str">
        <f t="shared" ca="1" si="77"/>
        <v/>
      </c>
      <c r="D478" s="32" t="str">
        <f t="shared" ca="1" si="73"/>
        <v/>
      </c>
      <c r="E478" s="4" t="str">
        <f t="shared" ca="1" si="78"/>
        <v/>
      </c>
      <c r="F478" s="31" t="str">
        <f t="shared" ca="1" si="79"/>
        <v/>
      </c>
      <c r="G478" s="32" t="str">
        <f t="shared" ca="1" si="74"/>
        <v/>
      </c>
      <c r="H478" s="79" t="str">
        <f t="shared" ca="1" si="75"/>
        <v/>
      </c>
      <c r="N478" s="168" t="str">
        <f t="shared" si="80"/>
        <v/>
      </c>
      <c r="O478" s="168" t="str">
        <f t="shared" si="76"/>
        <v/>
      </c>
    </row>
    <row r="479" spans="1:15">
      <c r="A479" s="173" t="str">
        <f t="shared" ca="1" si="71"/>
        <v/>
      </c>
      <c r="B479" s="45" t="str">
        <f t="shared" ca="1" si="72"/>
        <v/>
      </c>
      <c r="C479" s="31" t="str">
        <f t="shared" ca="1" si="77"/>
        <v/>
      </c>
      <c r="D479" s="32" t="str">
        <f t="shared" ca="1" si="73"/>
        <v/>
      </c>
      <c r="E479" s="4" t="str">
        <f t="shared" ca="1" si="78"/>
        <v/>
      </c>
      <c r="F479" s="31" t="str">
        <f t="shared" ca="1" si="79"/>
        <v/>
      </c>
      <c r="G479" s="32" t="str">
        <f t="shared" ca="1" si="74"/>
        <v/>
      </c>
      <c r="H479" s="79" t="str">
        <f t="shared" ca="1" si="75"/>
        <v/>
      </c>
      <c r="N479" s="168" t="str">
        <f t="shared" si="80"/>
        <v/>
      </c>
      <c r="O479" s="168" t="str">
        <f t="shared" si="76"/>
        <v/>
      </c>
    </row>
    <row r="480" spans="1:15">
      <c r="A480" s="173" t="str">
        <f t="shared" ca="1" si="71"/>
        <v/>
      </c>
      <c r="B480" s="45" t="str">
        <f t="shared" ca="1" si="72"/>
        <v/>
      </c>
      <c r="C480" s="31" t="str">
        <f t="shared" ca="1" si="77"/>
        <v/>
      </c>
      <c r="D480" s="32" t="str">
        <f t="shared" ca="1" si="73"/>
        <v/>
      </c>
      <c r="E480" s="4" t="str">
        <f t="shared" ca="1" si="78"/>
        <v/>
      </c>
      <c r="F480" s="31" t="str">
        <f t="shared" ca="1" si="79"/>
        <v/>
      </c>
      <c r="G480" s="32" t="str">
        <f t="shared" ca="1" si="74"/>
        <v/>
      </c>
      <c r="H480" s="79" t="str">
        <f t="shared" ca="1" si="75"/>
        <v/>
      </c>
      <c r="N480" s="168" t="str">
        <f t="shared" si="80"/>
        <v/>
      </c>
      <c r="O480" s="168" t="str">
        <f t="shared" si="76"/>
        <v/>
      </c>
    </row>
    <row r="481" spans="1:15">
      <c r="A481" s="173" t="str">
        <f t="shared" ca="1" si="71"/>
        <v/>
      </c>
      <c r="B481" s="45" t="str">
        <f t="shared" ca="1" si="72"/>
        <v/>
      </c>
      <c r="C481" s="31" t="str">
        <f t="shared" ca="1" si="77"/>
        <v/>
      </c>
      <c r="D481" s="32" t="str">
        <f t="shared" ca="1" si="73"/>
        <v/>
      </c>
      <c r="E481" s="4" t="str">
        <f t="shared" ca="1" si="78"/>
        <v/>
      </c>
      <c r="F481" s="31" t="str">
        <f t="shared" ca="1" si="79"/>
        <v/>
      </c>
      <c r="G481" s="32" t="str">
        <f t="shared" ca="1" si="74"/>
        <v/>
      </c>
      <c r="H481" s="79" t="str">
        <f t="shared" ca="1" si="75"/>
        <v/>
      </c>
      <c r="N481" s="168" t="str">
        <f t="shared" si="80"/>
        <v/>
      </c>
      <c r="O481" s="168" t="str">
        <f t="shared" si="76"/>
        <v/>
      </c>
    </row>
    <row r="482" spans="1:15">
      <c r="A482" s="173" t="str">
        <f t="shared" ca="1" si="71"/>
        <v/>
      </c>
      <c r="B482" s="45" t="str">
        <f t="shared" ca="1" si="72"/>
        <v/>
      </c>
      <c r="C482" s="31" t="str">
        <f t="shared" ca="1" si="77"/>
        <v/>
      </c>
      <c r="D482" s="32" t="str">
        <f t="shared" ca="1" si="73"/>
        <v/>
      </c>
      <c r="E482" s="4" t="str">
        <f t="shared" ca="1" si="78"/>
        <v/>
      </c>
      <c r="F482" s="31" t="str">
        <f t="shared" ca="1" si="79"/>
        <v/>
      </c>
      <c r="G482" s="32" t="str">
        <f t="shared" ca="1" si="74"/>
        <v/>
      </c>
      <c r="H482" s="79" t="str">
        <f t="shared" ca="1" si="75"/>
        <v/>
      </c>
      <c r="N482" s="168" t="str">
        <f t="shared" si="80"/>
        <v/>
      </c>
      <c r="O482" s="168" t="str">
        <f t="shared" si="76"/>
        <v/>
      </c>
    </row>
    <row r="483" spans="1:15">
      <c r="A483" s="173" t="str">
        <f t="shared" ca="1" si="71"/>
        <v/>
      </c>
      <c r="B483" s="45" t="str">
        <f t="shared" ca="1" si="72"/>
        <v/>
      </c>
      <c r="C483" s="31" t="str">
        <f t="shared" ca="1" si="77"/>
        <v/>
      </c>
      <c r="D483" s="32" t="str">
        <f t="shared" ca="1" si="73"/>
        <v/>
      </c>
      <c r="E483" s="4" t="str">
        <f t="shared" ca="1" si="78"/>
        <v/>
      </c>
      <c r="F483" s="31" t="str">
        <f t="shared" ca="1" si="79"/>
        <v/>
      </c>
      <c r="G483" s="32" t="str">
        <f t="shared" ca="1" si="74"/>
        <v/>
      </c>
      <c r="H483" s="79" t="str">
        <f t="shared" ca="1" si="75"/>
        <v/>
      </c>
      <c r="N483" s="168" t="str">
        <f t="shared" si="80"/>
        <v/>
      </c>
      <c r="O483" s="168" t="str">
        <f t="shared" si="76"/>
        <v/>
      </c>
    </row>
    <row r="484" spans="1:15">
      <c r="A484" s="173" t="str">
        <f t="shared" ca="1" si="71"/>
        <v/>
      </c>
      <c r="B484" s="45" t="str">
        <f t="shared" ca="1" si="72"/>
        <v/>
      </c>
      <c r="C484" s="31" t="str">
        <f t="shared" ca="1" si="77"/>
        <v/>
      </c>
      <c r="D484" s="32" t="str">
        <f t="shared" ca="1" si="73"/>
        <v/>
      </c>
      <c r="E484" s="4" t="str">
        <f t="shared" ca="1" si="78"/>
        <v/>
      </c>
      <c r="F484" s="31" t="str">
        <f t="shared" ca="1" si="79"/>
        <v/>
      </c>
      <c r="G484" s="32" t="str">
        <f t="shared" ca="1" si="74"/>
        <v/>
      </c>
      <c r="H484" s="79" t="str">
        <f t="shared" ca="1" si="75"/>
        <v/>
      </c>
      <c r="N484" s="168" t="str">
        <f t="shared" si="80"/>
        <v/>
      </c>
      <c r="O484" s="168" t="str">
        <f t="shared" si="76"/>
        <v/>
      </c>
    </row>
    <row r="485" spans="1:15">
      <c r="A485" s="173" t="str">
        <f t="shared" ca="1" si="71"/>
        <v/>
      </c>
      <c r="B485" s="45" t="str">
        <f t="shared" ca="1" si="72"/>
        <v/>
      </c>
      <c r="C485" s="31" t="str">
        <f t="shared" ca="1" si="77"/>
        <v/>
      </c>
      <c r="D485" s="32" t="str">
        <f t="shared" ca="1" si="73"/>
        <v/>
      </c>
      <c r="E485" s="4" t="str">
        <f t="shared" ca="1" si="78"/>
        <v/>
      </c>
      <c r="F485" s="31" t="str">
        <f t="shared" ca="1" si="79"/>
        <v/>
      </c>
      <c r="G485" s="32" t="str">
        <f t="shared" ca="1" si="74"/>
        <v/>
      </c>
      <c r="H485" s="79" t="str">
        <f t="shared" ca="1" si="75"/>
        <v/>
      </c>
      <c r="N485" s="168" t="str">
        <f t="shared" si="80"/>
        <v/>
      </c>
      <c r="O485" s="168" t="str">
        <f t="shared" si="76"/>
        <v/>
      </c>
    </row>
    <row r="486" spans="1:15">
      <c r="A486" s="173" t="str">
        <f t="shared" ca="1" si="71"/>
        <v/>
      </c>
      <c r="B486" s="45" t="str">
        <f t="shared" ca="1" si="72"/>
        <v/>
      </c>
      <c r="C486" s="31" t="str">
        <f t="shared" ca="1" si="77"/>
        <v/>
      </c>
      <c r="D486" s="32" t="str">
        <f t="shared" ca="1" si="73"/>
        <v/>
      </c>
      <c r="E486" s="4" t="str">
        <f t="shared" ca="1" si="78"/>
        <v/>
      </c>
      <c r="F486" s="31" t="str">
        <f t="shared" ca="1" si="79"/>
        <v/>
      </c>
      <c r="G486" s="32" t="str">
        <f t="shared" ca="1" si="74"/>
        <v/>
      </c>
      <c r="H486" s="79" t="str">
        <f t="shared" ca="1" si="75"/>
        <v/>
      </c>
      <c r="N486" s="168" t="str">
        <f t="shared" si="80"/>
        <v/>
      </c>
      <c r="O486" s="168" t="str">
        <f t="shared" si="76"/>
        <v/>
      </c>
    </row>
    <row r="487" spans="1:15">
      <c r="A487" s="173" t="str">
        <f t="shared" ca="1" si="71"/>
        <v/>
      </c>
      <c r="B487" s="45" t="str">
        <f t="shared" ca="1" si="72"/>
        <v/>
      </c>
      <c r="C487" s="31" t="str">
        <f t="shared" ca="1" si="77"/>
        <v/>
      </c>
      <c r="D487" s="32" t="str">
        <f t="shared" ca="1" si="73"/>
        <v/>
      </c>
      <c r="E487" s="4" t="str">
        <f t="shared" ca="1" si="78"/>
        <v/>
      </c>
      <c r="F487" s="31" t="str">
        <f t="shared" ca="1" si="79"/>
        <v/>
      </c>
      <c r="G487" s="32" t="str">
        <f t="shared" ca="1" si="74"/>
        <v/>
      </c>
      <c r="H487" s="79" t="str">
        <f t="shared" ca="1" si="75"/>
        <v/>
      </c>
      <c r="N487" s="168" t="str">
        <f t="shared" si="80"/>
        <v/>
      </c>
      <c r="O487" s="168" t="str">
        <f t="shared" si="76"/>
        <v/>
      </c>
    </row>
    <row r="488" spans="1:15">
      <c r="A488" s="173" t="str">
        <f t="shared" ca="1" si="71"/>
        <v/>
      </c>
      <c r="B488" s="45" t="str">
        <f t="shared" ca="1" si="72"/>
        <v/>
      </c>
      <c r="C488" s="31" t="str">
        <f t="shared" ca="1" si="77"/>
        <v/>
      </c>
      <c r="D488" s="32" t="str">
        <f t="shared" ca="1" si="73"/>
        <v/>
      </c>
      <c r="E488" s="4" t="str">
        <f t="shared" ca="1" si="78"/>
        <v/>
      </c>
      <c r="F488" s="31" t="str">
        <f t="shared" ca="1" si="79"/>
        <v/>
      </c>
      <c r="G488" s="32" t="str">
        <f t="shared" ca="1" si="74"/>
        <v/>
      </c>
      <c r="H488" s="79" t="str">
        <f t="shared" ca="1" si="75"/>
        <v/>
      </c>
      <c r="N488" s="168" t="str">
        <f t="shared" si="80"/>
        <v/>
      </c>
      <c r="O488" s="168" t="str">
        <f t="shared" si="76"/>
        <v/>
      </c>
    </row>
    <row r="489" spans="1:15">
      <c r="A489" s="173" t="str">
        <f t="shared" ref="A489:A552" ca="1" si="81">IF(AND(ISBLANK(P478), A488 = $P$1),NOW(),IF(ISBLANK(P478),"",P478))</f>
        <v/>
      </c>
      <c r="B489" s="45" t="str">
        <f t="shared" ref="B489:B552" ca="1" si="82">IF(COUNTIF(J:J,A489)=1,VLOOKUP(A489,J:K,2), IF(COUNTIF(J:J,A489)=0,$B$10,""))</f>
        <v/>
      </c>
      <c r="C489" s="31" t="str">
        <f t="shared" ca="1" si="77"/>
        <v/>
      </c>
      <c r="D489" s="32" t="str">
        <f t="shared" ref="D489:D552" ca="1" si="83">IF(ISERROR(B489-2),"",$B$6*ROUNDUP(A489-$A$14,0)/360*$B$5)</f>
        <v/>
      </c>
      <c r="E489" s="4" t="str">
        <f t="shared" ca="1" si="78"/>
        <v/>
      </c>
      <c r="F489" s="31" t="str">
        <f t="shared" ca="1" si="79"/>
        <v/>
      </c>
      <c r="G489" s="32" t="str">
        <f t="shared" ref="G489:G552" ca="1" si="84">IF(ISERROR(E489-2),"",$C$6*ROUNDUP(A489-$A$14,0)/360*$C$5)</f>
        <v/>
      </c>
      <c r="H489" s="79" t="str">
        <f t="shared" ref="H489:H552" ca="1" si="85">IF(ISERROR(B489-2),"",C489+D489-F489-G489)</f>
        <v/>
      </c>
      <c r="N489" s="168" t="str">
        <f t="shared" si="80"/>
        <v/>
      </c>
      <c r="O489" s="168" t="str">
        <f t="shared" si="76"/>
        <v/>
      </c>
    </row>
    <row r="490" spans="1:15">
      <c r="A490" s="173" t="str">
        <f t="shared" ca="1" si="81"/>
        <v/>
      </c>
      <c r="B490" s="45" t="str">
        <f t="shared" ca="1" si="82"/>
        <v/>
      </c>
      <c r="C490" s="31" t="str">
        <f t="shared" ca="1" si="77"/>
        <v/>
      </c>
      <c r="D490" s="32" t="str">
        <f t="shared" ca="1" si="83"/>
        <v/>
      </c>
      <c r="E490" s="4" t="str">
        <f t="shared" ca="1" si="78"/>
        <v/>
      </c>
      <c r="F490" s="31" t="str">
        <f t="shared" ca="1" si="79"/>
        <v/>
      </c>
      <c r="G490" s="32" t="str">
        <f t="shared" ca="1" si="84"/>
        <v/>
      </c>
      <c r="H490" s="79" t="str">
        <f t="shared" ca="1" si="85"/>
        <v/>
      </c>
      <c r="N490" s="168" t="str">
        <f t="shared" si="80"/>
        <v/>
      </c>
      <c r="O490" s="168" t="str">
        <f t="shared" si="76"/>
        <v/>
      </c>
    </row>
    <row r="491" spans="1:15">
      <c r="A491" s="173" t="str">
        <f t="shared" ca="1" si="81"/>
        <v/>
      </c>
      <c r="B491" s="45" t="str">
        <f t="shared" ca="1" si="82"/>
        <v/>
      </c>
      <c r="C491" s="31" t="str">
        <f t="shared" ca="1" si="77"/>
        <v/>
      </c>
      <c r="D491" s="32" t="str">
        <f t="shared" ca="1" si="83"/>
        <v/>
      </c>
      <c r="E491" s="4" t="str">
        <f t="shared" ca="1" si="78"/>
        <v/>
      </c>
      <c r="F491" s="31" t="str">
        <f t="shared" ca="1" si="79"/>
        <v/>
      </c>
      <c r="G491" s="32" t="str">
        <f t="shared" ca="1" si="84"/>
        <v/>
      </c>
      <c r="H491" s="79" t="str">
        <f t="shared" ca="1" si="85"/>
        <v/>
      </c>
      <c r="N491" s="168" t="str">
        <f t="shared" si="80"/>
        <v/>
      </c>
      <c r="O491" s="168" t="str">
        <f t="shared" si="76"/>
        <v/>
      </c>
    </row>
    <row r="492" spans="1:15">
      <c r="A492" s="173" t="str">
        <f t="shared" ca="1" si="81"/>
        <v/>
      </c>
      <c r="B492" s="45" t="str">
        <f t="shared" ca="1" si="82"/>
        <v/>
      </c>
      <c r="C492" s="31" t="str">
        <f t="shared" ca="1" si="77"/>
        <v/>
      </c>
      <c r="D492" s="32" t="str">
        <f t="shared" ca="1" si="83"/>
        <v/>
      </c>
      <c r="E492" s="4" t="str">
        <f t="shared" ca="1" si="78"/>
        <v/>
      </c>
      <c r="F492" s="31" t="str">
        <f t="shared" ca="1" si="79"/>
        <v/>
      </c>
      <c r="G492" s="32" t="str">
        <f t="shared" ca="1" si="84"/>
        <v/>
      </c>
      <c r="H492" s="79" t="str">
        <f t="shared" ca="1" si="85"/>
        <v/>
      </c>
      <c r="N492" s="168" t="str">
        <f t="shared" si="80"/>
        <v/>
      </c>
      <c r="O492" s="168" t="str">
        <f t="shared" si="76"/>
        <v/>
      </c>
    </row>
    <row r="493" spans="1:15">
      <c r="A493" s="173" t="str">
        <f t="shared" ca="1" si="81"/>
        <v/>
      </c>
      <c r="B493" s="45" t="str">
        <f t="shared" ca="1" si="82"/>
        <v/>
      </c>
      <c r="C493" s="31" t="str">
        <f t="shared" ca="1" si="77"/>
        <v/>
      </c>
      <c r="D493" s="32" t="str">
        <f t="shared" ca="1" si="83"/>
        <v/>
      </c>
      <c r="E493" s="4" t="str">
        <f t="shared" ca="1" si="78"/>
        <v/>
      </c>
      <c r="F493" s="31" t="str">
        <f t="shared" ca="1" si="79"/>
        <v/>
      </c>
      <c r="G493" s="32" t="str">
        <f t="shared" ca="1" si="84"/>
        <v/>
      </c>
      <c r="H493" s="79" t="str">
        <f t="shared" ca="1" si="85"/>
        <v/>
      </c>
      <c r="N493" s="168" t="str">
        <f t="shared" si="80"/>
        <v/>
      </c>
      <c r="O493" s="168" t="str">
        <f t="shared" si="76"/>
        <v/>
      </c>
    </row>
    <row r="494" spans="1:15">
      <c r="A494" s="173" t="str">
        <f t="shared" ca="1" si="81"/>
        <v/>
      </c>
      <c r="B494" s="45" t="str">
        <f t="shared" ca="1" si="82"/>
        <v/>
      </c>
      <c r="C494" s="31" t="str">
        <f t="shared" ca="1" si="77"/>
        <v/>
      </c>
      <c r="D494" s="32" t="str">
        <f t="shared" ca="1" si="83"/>
        <v/>
      </c>
      <c r="E494" s="4" t="str">
        <f t="shared" ca="1" si="78"/>
        <v/>
      </c>
      <c r="F494" s="31" t="str">
        <f t="shared" ca="1" si="79"/>
        <v/>
      </c>
      <c r="G494" s="32" t="str">
        <f t="shared" ca="1" si="84"/>
        <v/>
      </c>
      <c r="H494" s="79" t="str">
        <f t="shared" ca="1" si="85"/>
        <v/>
      </c>
      <c r="N494" s="168" t="str">
        <f t="shared" si="80"/>
        <v/>
      </c>
      <c r="O494" s="168" t="str">
        <f t="shared" si="76"/>
        <v/>
      </c>
    </row>
    <row r="495" spans="1:15">
      <c r="A495" s="173" t="str">
        <f t="shared" ca="1" si="81"/>
        <v/>
      </c>
      <c r="B495" s="45" t="str">
        <f t="shared" ca="1" si="82"/>
        <v/>
      </c>
      <c r="C495" s="31" t="str">
        <f t="shared" ca="1" si="77"/>
        <v/>
      </c>
      <c r="D495" s="32" t="str">
        <f t="shared" ca="1" si="83"/>
        <v/>
      </c>
      <c r="E495" s="4" t="str">
        <f t="shared" ca="1" si="78"/>
        <v/>
      </c>
      <c r="F495" s="31" t="str">
        <f t="shared" ca="1" si="79"/>
        <v/>
      </c>
      <c r="G495" s="32" t="str">
        <f t="shared" ca="1" si="84"/>
        <v/>
      </c>
      <c r="H495" s="79" t="str">
        <f t="shared" ca="1" si="85"/>
        <v/>
      </c>
      <c r="N495" s="168" t="str">
        <f t="shared" si="80"/>
        <v/>
      </c>
      <c r="O495" s="168" t="str">
        <f t="shared" si="76"/>
        <v/>
      </c>
    </row>
    <row r="496" spans="1:15">
      <c r="A496" s="173" t="str">
        <f t="shared" ca="1" si="81"/>
        <v/>
      </c>
      <c r="B496" s="45" t="str">
        <f t="shared" ca="1" si="82"/>
        <v/>
      </c>
      <c r="C496" s="31" t="str">
        <f t="shared" ca="1" si="77"/>
        <v/>
      </c>
      <c r="D496" s="32" t="str">
        <f t="shared" ca="1" si="83"/>
        <v/>
      </c>
      <c r="E496" s="4" t="str">
        <f t="shared" ca="1" si="78"/>
        <v/>
      </c>
      <c r="F496" s="31" t="str">
        <f t="shared" ca="1" si="79"/>
        <v/>
      </c>
      <c r="G496" s="32" t="str">
        <f t="shared" ca="1" si="84"/>
        <v/>
      </c>
      <c r="H496" s="79" t="str">
        <f t="shared" ca="1" si="85"/>
        <v/>
      </c>
      <c r="N496" s="168" t="str">
        <f t="shared" si="80"/>
        <v/>
      </c>
      <c r="O496" s="168" t="str">
        <f t="shared" si="76"/>
        <v/>
      </c>
    </row>
    <row r="497" spans="1:15">
      <c r="A497" s="173" t="str">
        <f t="shared" ca="1" si="81"/>
        <v/>
      </c>
      <c r="B497" s="45" t="str">
        <f t="shared" ca="1" si="82"/>
        <v/>
      </c>
      <c r="C497" s="31" t="str">
        <f t="shared" ca="1" si="77"/>
        <v/>
      </c>
      <c r="D497" s="32" t="str">
        <f t="shared" ca="1" si="83"/>
        <v/>
      </c>
      <c r="E497" s="4" t="str">
        <f t="shared" ca="1" si="78"/>
        <v/>
      </c>
      <c r="F497" s="31" t="str">
        <f t="shared" ca="1" si="79"/>
        <v/>
      </c>
      <c r="G497" s="32" t="str">
        <f t="shared" ca="1" si="84"/>
        <v/>
      </c>
      <c r="H497" s="79" t="str">
        <f t="shared" ca="1" si="85"/>
        <v/>
      </c>
      <c r="N497" s="168" t="str">
        <f t="shared" si="80"/>
        <v/>
      </c>
      <c r="O497" s="168" t="str">
        <f t="shared" si="76"/>
        <v/>
      </c>
    </row>
    <row r="498" spans="1:15">
      <c r="A498" s="173" t="str">
        <f t="shared" ca="1" si="81"/>
        <v/>
      </c>
      <c r="B498" s="45" t="str">
        <f t="shared" ca="1" si="82"/>
        <v/>
      </c>
      <c r="C498" s="31" t="str">
        <f t="shared" ca="1" si="77"/>
        <v/>
      </c>
      <c r="D498" s="32" t="str">
        <f t="shared" ca="1" si="83"/>
        <v/>
      </c>
      <c r="E498" s="4" t="str">
        <f t="shared" ca="1" si="78"/>
        <v/>
      </c>
      <c r="F498" s="31" t="str">
        <f t="shared" ca="1" si="79"/>
        <v/>
      </c>
      <c r="G498" s="32" t="str">
        <f t="shared" ca="1" si="84"/>
        <v/>
      </c>
      <c r="H498" s="79" t="str">
        <f t="shared" ca="1" si="85"/>
        <v/>
      </c>
      <c r="N498" s="168" t="str">
        <f t="shared" si="80"/>
        <v/>
      </c>
      <c r="O498" s="168" t="str">
        <f t="shared" si="76"/>
        <v/>
      </c>
    </row>
    <row r="499" spans="1:15">
      <c r="A499" s="173" t="str">
        <f t="shared" ca="1" si="81"/>
        <v/>
      </c>
      <c r="B499" s="45" t="str">
        <f t="shared" ca="1" si="82"/>
        <v/>
      </c>
      <c r="C499" s="31" t="str">
        <f t="shared" ca="1" si="77"/>
        <v/>
      </c>
      <c r="D499" s="32" t="str">
        <f t="shared" ca="1" si="83"/>
        <v/>
      </c>
      <c r="E499" s="4" t="str">
        <f t="shared" ca="1" si="78"/>
        <v/>
      </c>
      <c r="F499" s="31" t="str">
        <f t="shared" ca="1" si="79"/>
        <v/>
      </c>
      <c r="G499" s="32" t="str">
        <f t="shared" ca="1" si="84"/>
        <v/>
      </c>
      <c r="H499" s="79" t="str">
        <f t="shared" ca="1" si="85"/>
        <v/>
      </c>
      <c r="N499" s="168" t="str">
        <f t="shared" si="80"/>
        <v/>
      </c>
      <c r="O499" s="168" t="str">
        <f t="shared" si="76"/>
        <v/>
      </c>
    </row>
    <row r="500" spans="1:15">
      <c r="A500" s="173" t="str">
        <f t="shared" ca="1" si="81"/>
        <v/>
      </c>
      <c r="B500" s="45" t="str">
        <f t="shared" ca="1" si="82"/>
        <v/>
      </c>
      <c r="C500" s="31" t="str">
        <f t="shared" ca="1" si="77"/>
        <v/>
      </c>
      <c r="D500" s="32" t="str">
        <f t="shared" ca="1" si="83"/>
        <v/>
      </c>
      <c r="E500" s="4" t="str">
        <f t="shared" ca="1" si="78"/>
        <v/>
      </c>
      <c r="F500" s="31" t="str">
        <f t="shared" ca="1" si="79"/>
        <v/>
      </c>
      <c r="G500" s="32" t="str">
        <f t="shared" ca="1" si="84"/>
        <v/>
      </c>
      <c r="H500" s="79" t="str">
        <f t="shared" ca="1" si="85"/>
        <v/>
      </c>
      <c r="N500" s="168" t="str">
        <f t="shared" si="80"/>
        <v/>
      </c>
      <c r="O500" s="168" t="str">
        <f t="shared" si="76"/>
        <v/>
      </c>
    </row>
    <row r="501" spans="1:15">
      <c r="A501" s="173" t="str">
        <f t="shared" ca="1" si="81"/>
        <v/>
      </c>
      <c r="B501" s="45" t="str">
        <f t="shared" ca="1" si="82"/>
        <v/>
      </c>
      <c r="C501" s="31" t="str">
        <f t="shared" ca="1" si="77"/>
        <v/>
      </c>
      <c r="D501" s="32" t="str">
        <f t="shared" ca="1" si="83"/>
        <v/>
      </c>
      <c r="E501" s="4" t="str">
        <f t="shared" ca="1" si="78"/>
        <v/>
      </c>
      <c r="F501" s="31" t="str">
        <f t="shared" ca="1" si="79"/>
        <v/>
      </c>
      <c r="G501" s="32" t="str">
        <f t="shared" ca="1" si="84"/>
        <v/>
      </c>
      <c r="H501" s="79" t="str">
        <f t="shared" ca="1" si="85"/>
        <v/>
      </c>
      <c r="N501" s="168" t="str">
        <f t="shared" si="80"/>
        <v/>
      </c>
      <c r="O501" s="168" t="str">
        <f t="shared" si="76"/>
        <v/>
      </c>
    </row>
    <row r="502" spans="1:15">
      <c r="A502" s="173" t="str">
        <f t="shared" ca="1" si="81"/>
        <v/>
      </c>
      <c r="B502" s="45" t="str">
        <f t="shared" ca="1" si="82"/>
        <v/>
      </c>
      <c r="C502" s="31" t="str">
        <f t="shared" ca="1" si="77"/>
        <v/>
      </c>
      <c r="D502" s="32" t="str">
        <f t="shared" ca="1" si="83"/>
        <v/>
      </c>
      <c r="E502" s="4" t="str">
        <f t="shared" ca="1" si="78"/>
        <v/>
      </c>
      <c r="F502" s="31" t="str">
        <f t="shared" ca="1" si="79"/>
        <v/>
      </c>
      <c r="G502" s="32" t="str">
        <f t="shared" ca="1" si="84"/>
        <v/>
      </c>
      <c r="H502" s="79" t="str">
        <f t="shared" ca="1" si="85"/>
        <v/>
      </c>
      <c r="N502" s="168" t="str">
        <f t="shared" si="80"/>
        <v/>
      </c>
      <c r="O502" s="168" t="str">
        <f t="shared" si="76"/>
        <v/>
      </c>
    </row>
    <row r="503" spans="1:15">
      <c r="A503" s="173" t="str">
        <f t="shared" ca="1" si="81"/>
        <v/>
      </c>
      <c r="B503" s="45" t="str">
        <f t="shared" ca="1" si="82"/>
        <v/>
      </c>
      <c r="C503" s="31" t="str">
        <f t="shared" ca="1" si="77"/>
        <v/>
      </c>
      <c r="D503" s="32" t="str">
        <f t="shared" ca="1" si="83"/>
        <v/>
      </c>
      <c r="E503" s="4" t="str">
        <f t="shared" ca="1" si="78"/>
        <v/>
      </c>
      <c r="F503" s="31" t="str">
        <f t="shared" ca="1" si="79"/>
        <v/>
      </c>
      <c r="G503" s="32" t="str">
        <f t="shared" ca="1" si="84"/>
        <v/>
      </c>
      <c r="H503" s="79" t="str">
        <f t="shared" ca="1" si="85"/>
        <v/>
      </c>
      <c r="N503" s="168" t="str">
        <f t="shared" si="80"/>
        <v/>
      </c>
      <c r="O503" s="168" t="str">
        <f t="shared" si="76"/>
        <v/>
      </c>
    </row>
    <row r="504" spans="1:15">
      <c r="A504" s="173" t="str">
        <f t="shared" ca="1" si="81"/>
        <v/>
      </c>
      <c r="B504" s="45" t="str">
        <f t="shared" ca="1" si="82"/>
        <v/>
      </c>
      <c r="C504" s="31" t="str">
        <f t="shared" ca="1" si="77"/>
        <v/>
      </c>
      <c r="D504" s="32" t="str">
        <f t="shared" ca="1" si="83"/>
        <v/>
      </c>
      <c r="E504" s="4" t="str">
        <f t="shared" ca="1" si="78"/>
        <v/>
      </c>
      <c r="F504" s="31" t="str">
        <f t="shared" ca="1" si="79"/>
        <v/>
      </c>
      <c r="G504" s="32" t="str">
        <f t="shared" ca="1" si="84"/>
        <v/>
      </c>
      <c r="H504" s="79" t="str">
        <f t="shared" ca="1" si="85"/>
        <v/>
      </c>
      <c r="N504" s="168" t="str">
        <f t="shared" si="80"/>
        <v/>
      </c>
      <c r="O504" s="168" t="str">
        <f t="shared" si="76"/>
        <v/>
      </c>
    </row>
    <row r="505" spans="1:15">
      <c r="A505" s="173" t="str">
        <f t="shared" ca="1" si="81"/>
        <v/>
      </c>
      <c r="B505" s="45" t="str">
        <f t="shared" ca="1" si="82"/>
        <v/>
      </c>
      <c r="C505" s="31" t="str">
        <f t="shared" ca="1" si="77"/>
        <v/>
      </c>
      <c r="D505" s="32" t="str">
        <f t="shared" ca="1" si="83"/>
        <v/>
      </c>
      <c r="E505" s="4" t="str">
        <f t="shared" ca="1" si="78"/>
        <v/>
      </c>
      <c r="F505" s="31" t="str">
        <f t="shared" ca="1" si="79"/>
        <v/>
      </c>
      <c r="G505" s="32" t="str">
        <f t="shared" ca="1" si="84"/>
        <v/>
      </c>
      <c r="H505" s="79" t="str">
        <f t="shared" ca="1" si="85"/>
        <v/>
      </c>
      <c r="N505" s="168" t="str">
        <f t="shared" si="80"/>
        <v/>
      </c>
      <c r="O505" s="168" t="str">
        <f t="shared" si="76"/>
        <v/>
      </c>
    </row>
    <row r="506" spans="1:15">
      <c r="A506" s="173" t="str">
        <f t="shared" ca="1" si="81"/>
        <v/>
      </c>
      <c r="B506" s="45" t="str">
        <f t="shared" ca="1" si="82"/>
        <v/>
      </c>
      <c r="C506" s="31" t="str">
        <f t="shared" ca="1" si="77"/>
        <v/>
      </c>
      <c r="D506" s="32" t="str">
        <f t="shared" ca="1" si="83"/>
        <v/>
      </c>
      <c r="E506" s="4" t="str">
        <f t="shared" ca="1" si="78"/>
        <v/>
      </c>
      <c r="F506" s="31" t="str">
        <f t="shared" ca="1" si="79"/>
        <v/>
      </c>
      <c r="G506" s="32" t="str">
        <f t="shared" ca="1" si="84"/>
        <v/>
      </c>
      <c r="H506" s="79" t="str">
        <f t="shared" ca="1" si="85"/>
        <v/>
      </c>
      <c r="N506" s="168" t="str">
        <f t="shared" si="80"/>
        <v/>
      </c>
      <c r="O506" s="168" t="str">
        <f t="shared" si="76"/>
        <v/>
      </c>
    </row>
    <row r="507" spans="1:15">
      <c r="A507" s="173" t="str">
        <f t="shared" ca="1" si="81"/>
        <v/>
      </c>
      <c r="B507" s="45" t="str">
        <f t="shared" ca="1" si="82"/>
        <v/>
      </c>
      <c r="C507" s="31" t="str">
        <f t="shared" ca="1" si="77"/>
        <v/>
      </c>
      <c r="D507" s="32" t="str">
        <f t="shared" ca="1" si="83"/>
        <v/>
      </c>
      <c r="E507" s="4" t="str">
        <f t="shared" ca="1" si="78"/>
        <v/>
      </c>
      <c r="F507" s="31" t="str">
        <f t="shared" ca="1" si="79"/>
        <v/>
      </c>
      <c r="G507" s="32" t="str">
        <f t="shared" ca="1" si="84"/>
        <v/>
      </c>
      <c r="H507" s="79" t="str">
        <f t="shared" ca="1" si="85"/>
        <v/>
      </c>
      <c r="N507" s="168" t="str">
        <f t="shared" si="80"/>
        <v/>
      </c>
      <c r="O507" s="168" t="str">
        <f t="shared" si="76"/>
        <v/>
      </c>
    </row>
    <row r="508" spans="1:15">
      <c r="A508" s="173" t="str">
        <f t="shared" ca="1" si="81"/>
        <v/>
      </c>
      <c r="B508" s="45" t="str">
        <f t="shared" ca="1" si="82"/>
        <v/>
      </c>
      <c r="C508" s="31" t="str">
        <f t="shared" ca="1" si="77"/>
        <v/>
      </c>
      <c r="D508" s="32" t="str">
        <f t="shared" ca="1" si="83"/>
        <v/>
      </c>
      <c r="E508" s="4" t="str">
        <f t="shared" ca="1" si="78"/>
        <v/>
      </c>
      <c r="F508" s="31" t="str">
        <f t="shared" ca="1" si="79"/>
        <v/>
      </c>
      <c r="G508" s="32" t="str">
        <f t="shared" ca="1" si="84"/>
        <v/>
      </c>
      <c r="H508" s="79" t="str">
        <f t="shared" ca="1" si="85"/>
        <v/>
      </c>
      <c r="N508" s="168" t="str">
        <f t="shared" si="80"/>
        <v/>
      </c>
      <c r="O508" s="168" t="str">
        <f t="shared" si="76"/>
        <v/>
      </c>
    </row>
    <row r="509" spans="1:15">
      <c r="A509" s="173" t="str">
        <f t="shared" ca="1" si="81"/>
        <v/>
      </c>
      <c r="B509" s="45" t="str">
        <f t="shared" ca="1" si="82"/>
        <v/>
      </c>
      <c r="C509" s="31" t="str">
        <f t="shared" ca="1" si="77"/>
        <v/>
      </c>
      <c r="D509" s="32" t="str">
        <f t="shared" ca="1" si="83"/>
        <v/>
      </c>
      <c r="E509" s="4" t="str">
        <f t="shared" ca="1" si="78"/>
        <v/>
      </c>
      <c r="F509" s="31" t="str">
        <f t="shared" ca="1" si="79"/>
        <v/>
      </c>
      <c r="G509" s="32" t="str">
        <f t="shared" ca="1" si="84"/>
        <v/>
      </c>
      <c r="H509" s="79" t="str">
        <f t="shared" ca="1" si="85"/>
        <v/>
      </c>
      <c r="N509" s="168" t="str">
        <f t="shared" si="80"/>
        <v/>
      </c>
      <c r="O509" s="168" t="str">
        <f t="shared" si="76"/>
        <v/>
      </c>
    </row>
    <row r="510" spans="1:15">
      <c r="A510" s="173" t="str">
        <f t="shared" ca="1" si="81"/>
        <v/>
      </c>
      <c r="B510" s="45" t="str">
        <f t="shared" ca="1" si="82"/>
        <v/>
      </c>
      <c r="C510" s="31" t="str">
        <f t="shared" ca="1" si="77"/>
        <v/>
      </c>
      <c r="D510" s="32" t="str">
        <f t="shared" ca="1" si="83"/>
        <v/>
      </c>
      <c r="E510" s="4" t="str">
        <f t="shared" ca="1" si="78"/>
        <v/>
      </c>
      <c r="F510" s="31" t="str">
        <f t="shared" ca="1" si="79"/>
        <v/>
      </c>
      <c r="G510" s="32" t="str">
        <f t="shared" ca="1" si="84"/>
        <v/>
      </c>
      <c r="H510" s="79" t="str">
        <f t="shared" ca="1" si="85"/>
        <v/>
      </c>
      <c r="N510" s="168" t="str">
        <f t="shared" si="80"/>
        <v/>
      </c>
      <c r="O510" s="168" t="str">
        <f t="shared" si="76"/>
        <v/>
      </c>
    </row>
    <row r="511" spans="1:15">
      <c r="A511" s="173" t="str">
        <f t="shared" ca="1" si="81"/>
        <v/>
      </c>
      <c r="B511" s="45" t="str">
        <f t="shared" ca="1" si="82"/>
        <v/>
      </c>
      <c r="C511" s="31" t="str">
        <f t="shared" ca="1" si="77"/>
        <v/>
      </c>
      <c r="D511" s="32" t="str">
        <f t="shared" ca="1" si="83"/>
        <v/>
      </c>
      <c r="E511" s="4" t="str">
        <f t="shared" ca="1" si="78"/>
        <v/>
      </c>
      <c r="F511" s="31" t="str">
        <f t="shared" ca="1" si="79"/>
        <v/>
      </c>
      <c r="G511" s="32" t="str">
        <f t="shared" ca="1" si="84"/>
        <v/>
      </c>
      <c r="H511" s="79" t="str">
        <f t="shared" ca="1" si="85"/>
        <v/>
      </c>
      <c r="N511" s="168" t="str">
        <f t="shared" si="80"/>
        <v/>
      </c>
      <c r="O511" s="168" t="str">
        <f t="shared" si="76"/>
        <v/>
      </c>
    </row>
    <row r="512" spans="1:15">
      <c r="A512" s="173" t="str">
        <f t="shared" ca="1" si="81"/>
        <v/>
      </c>
      <c r="B512" s="45" t="str">
        <f t="shared" ca="1" si="82"/>
        <v/>
      </c>
      <c r="C512" s="31" t="str">
        <f t="shared" ca="1" si="77"/>
        <v/>
      </c>
      <c r="D512" s="32" t="str">
        <f t="shared" ca="1" si="83"/>
        <v/>
      </c>
      <c r="E512" s="4" t="str">
        <f t="shared" ca="1" si="78"/>
        <v/>
      </c>
      <c r="F512" s="31" t="str">
        <f t="shared" ca="1" si="79"/>
        <v/>
      </c>
      <c r="G512" s="32" t="str">
        <f t="shared" ca="1" si="84"/>
        <v/>
      </c>
      <c r="H512" s="79" t="str">
        <f t="shared" ca="1" si="85"/>
        <v/>
      </c>
      <c r="N512" s="168" t="str">
        <f t="shared" si="80"/>
        <v/>
      </c>
      <c r="O512" s="168" t="str">
        <f t="shared" si="76"/>
        <v/>
      </c>
    </row>
    <row r="513" spans="1:15">
      <c r="A513" s="173" t="str">
        <f t="shared" ca="1" si="81"/>
        <v/>
      </c>
      <c r="B513" s="45" t="str">
        <f t="shared" ca="1" si="82"/>
        <v/>
      </c>
      <c r="C513" s="31" t="str">
        <f t="shared" ca="1" si="77"/>
        <v/>
      </c>
      <c r="D513" s="32" t="str">
        <f t="shared" ca="1" si="83"/>
        <v/>
      </c>
      <c r="E513" s="4" t="str">
        <f t="shared" ca="1" si="78"/>
        <v/>
      </c>
      <c r="F513" s="31" t="str">
        <f t="shared" ca="1" si="79"/>
        <v/>
      </c>
      <c r="G513" s="32" t="str">
        <f t="shared" ca="1" si="84"/>
        <v/>
      </c>
      <c r="H513" s="79" t="str">
        <f t="shared" ca="1" si="85"/>
        <v/>
      </c>
      <c r="N513" s="168" t="str">
        <f t="shared" si="80"/>
        <v/>
      </c>
      <c r="O513" s="168" t="str">
        <f t="shared" si="76"/>
        <v/>
      </c>
    </row>
    <row r="514" spans="1:15">
      <c r="A514" s="173" t="str">
        <f t="shared" ca="1" si="81"/>
        <v/>
      </c>
      <c r="B514" s="45" t="str">
        <f t="shared" ca="1" si="82"/>
        <v/>
      </c>
      <c r="C514" s="31" t="str">
        <f t="shared" ca="1" si="77"/>
        <v/>
      </c>
      <c r="D514" s="32" t="str">
        <f t="shared" ca="1" si="83"/>
        <v/>
      </c>
      <c r="E514" s="4" t="str">
        <f t="shared" ca="1" si="78"/>
        <v/>
      </c>
      <c r="F514" s="31" t="str">
        <f t="shared" ca="1" si="79"/>
        <v/>
      </c>
      <c r="G514" s="32" t="str">
        <f t="shared" ca="1" si="84"/>
        <v/>
      </c>
      <c r="H514" s="79" t="str">
        <f t="shared" ca="1" si="85"/>
        <v/>
      </c>
      <c r="N514" s="168" t="str">
        <f t="shared" si="80"/>
        <v/>
      </c>
      <c r="O514" s="168" t="str">
        <f t="shared" si="76"/>
        <v/>
      </c>
    </row>
    <row r="515" spans="1:15">
      <c r="A515" s="173" t="str">
        <f t="shared" ca="1" si="81"/>
        <v/>
      </c>
      <c r="B515" s="45" t="str">
        <f t="shared" ca="1" si="82"/>
        <v/>
      </c>
      <c r="C515" s="31" t="str">
        <f t="shared" ca="1" si="77"/>
        <v/>
      </c>
      <c r="D515" s="32" t="str">
        <f t="shared" ca="1" si="83"/>
        <v/>
      </c>
      <c r="E515" s="4" t="str">
        <f t="shared" ca="1" si="78"/>
        <v/>
      </c>
      <c r="F515" s="31" t="str">
        <f t="shared" ca="1" si="79"/>
        <v/>
      </c>
      <c r="G515" s="32" t="str">
        <f t="shared" ca="1" si="84"/>
        <v/>
      </c>
      <c r="H515" s="79" t="str">
        <f t="shared" ca="1" si="85"/>
        <v/>
      </c>
      <c r="N515" s="168" t="str">
        <f t="shared" si="80"/>
        <v/>
      </c>
      <c r="O515" s="168" t="str">
        <f t="shared" si="76"/>
        <v/>
      </c>
    </row>
    <row r="516" spans="1:15">
      <c r="A516" s="173" t="str">
        <f t="shared" ca="1" si="81"/>
        <v/>
      </c>
      <c r="B516" s="45" t="str">
        <f t="shared" ca="1" si="82"/>
        <v/>
      </c>
      <c r="C516" s="31" t="str">
        <f t="shared" ca="1" si="77"/>
        <v/>
      </c>
      <c r="D516" s="32" t="str">
        <f t="shared" ca="1" si="83"/>
        <v/>
      </c>
      <c r="E516" s="4" t="str">
        <f t="shared" ca="1" si="78"/>
        <v/>
      </c>
      <c r="F516" s="31" t="str">
        <f t="shared" ca="1" si="79"/>
        <v/>
      </c>
      <c r="G516" s="32" t="str">
        <f t="shared" ca="1" si="84"/>
        <v/>
      </c>
      <c r="H516" s="79" t="str">
        <f t="shared" ca="1" si="85"/>
        <v/>
      </c>
      <c r="N516" s="168" t="str">
        <f t="shared" si="80"/>
        <v/>
      </c>
      <c r="O516" s="168" t="str">
        <f t="shared" ref="O516:O579" si="86">IF(N516&gt;$A$14,N516,"")</f>
        <v/>
      </c>
    </row>
    <row r="517" spans="1:15">
      <c r="A517" s="173" t="str">
        <f t="shared" ca="1" si="81"/>
        <v/>
      </c>
      <c r="B517" s="45" t="str">
        <f t="shared" ca="1" si="82"/>
        <v/>
      </c>
      <c r="C517" s="31" t="str">
        <f t="shared" ca="1" si="77"/>
        <v/>
      </c>
      <c r="D517" s="32" t="str">
        <f t="shared" ca="1" si="83"/>
        <v/>
      </c>
      <c r="E517" s="4" t="str">
        <f t="shared" ca="1" si="78"/>
        <v/>
      </c>
      <c r="F517" s="31" t="str">
        <f t="shared" ca="1" si="79"/>
        <v/>
      </c>
      <c r="G517" s="32" t="str">
        <f t="shared" ca="1" si="84"/>
        <v/>
      </c>
      <c r="H517" s="79" t="str">
        <f t="shared" ca="1" si="85"/>
        <v/>
      </c>
      <c r="N517" s="168" t="str">
        <f t="shared" si="80"/>
        <v/>
      </c>
      <c r="O517" s="168" t="str">
        <f t="shared" si="86"/>
        <v/>
      </c>
    </row>
    <row r="518" spans="1:15">
      <c r="A518" s="173" t="str">
        <f t="shared" ca="1" si="81"/>
        <v/>
      </c>
      <c r="B518" s="45" t="str">
        <f t="shared" ca="1" si="82"/>
        <v/>
      </c>
      <c r="C518" s="31" t="str">
        <f t="shared" ca="1" si="77"/>
        <v/>
      </c>
      <c r="D518" s="32" t="str">
        <f t="shared" ca="1" si="83"/>
        <v/>
      </c>
      <c r="E518" s="4" t="str">
        <f t="shared" ca="1" si="78"/>
        <v/>
      </c>
      <c r="F518" s="31" t="str">
        <f t="shared" ca="1" si="79"/>
        <v/>
      </c>
      <c r="G518" s="32" t="str">
        <f t="shared" ca="1" si="84"/>
        <v/>
      </c>
      <c r="H518" s="79" t="str">
        <f t="shared" ca="1" si="85"/>
        <v/>
      </c>
      <c r="N518" s="168" t="str">
        <f t="shared" si="80"/>
        <v/>
      </c>
      <c r="O518" s="168" t="str">
        <f t="shared" si="86"/>
        <v/>
      </c>
    </row>
    <row r="519" spans="1:15">
      <c r="A519" s="173" t="str">
        <f t="shared" ca="1" si="81"/>
        <v/>
      </c>
      <c r="B519" s="45" t="str">
        <f t="shared" ca="1" si="82"/>
        <v/>
      </c>
      <c r="C519" s="31" t="str">
        <f t="shared" ca="1" si="77"/>
        <v/>
      </c>
      <c r="D519" s="32" t="str">
        <f t="shared" ca="1" si="83"/>
        <v/>
      </c>
      <c r="E519" s="4" t="str">
        <f t="shared" ca="1" si="78"/>
        <v/>
      </c>
      <c r="F519" s="31" t="str">
        <f t="shared" ca="1" si="79"/>
        <v/>
      </c>
      <c r="G519" s="32" t="str">
        <f t="shared" ca="1" si="84"/>
        <v/>
      </c>
      <c r="H519" s="79" t="str">
        <f t="shared" ca="1" si="85"/>
        <v/>
      </c>
      <c r="N519" s="168" t="str">
        <f t="shared" si="80"/>
        <v/>
      </c>
      <c r="O519" s="168" t="str">
        <f t="shared" si="86"/>
        <v/>
      </c>
    </row>
    <row r="520" spans="1:15">
      <c r="A520" s="173" t="str">
        <f t="shared" ca="1" si="81"/>
        <v/>
      </c>
      <c r="B520" s="45" t="str">
        <f t="shared" ca="1" si="82"/>
        <v/>
      </c>
      <c r="C520" s="31" t="str">
        <f t="shared" ca="1" si="77"/>
        <v/>
      </c>
      <c r="D520" s="32" t="str">
        <f t="shared" ca="1" si="83"/>
        <v/>
      </c>
      <c r="E520" s="4" t="str">
        <f t="shared" ca="1" si="78"/>
        <v/>
      </c>
      <c r="F520" s="31" t="str">
        <f t="shared" ca="1" si="79"/>
        <v/>
      </c>
      <c r="G520" s="32" t="str">
        <f t="shared" ca="1" si="84"/>
        <v/>
      </c>
      <c r="H520" s="79" t="str">
        <f t="shared" ca="1" si="85"/>
        <v/>
      </c>
      <c r="N520" s="168" t="str">
        <f t="shared" si="80"/>
        <v/>
      </c>
      <c r="O520" s="168" t="str">
        <f t="shared" si="86"/>
        <v/>
      </c>
    </row>
    <row r="521" spans="1:15">
      <c r="A521" s="173" t="str">
        <f t="shared" ca="1" si="81"/>
        <v/>
      </c>
      <c r="B521" s="45" t="str">
        <f t="shared" ca="1" si="82"/>
        <v/>
      </c>
      <c r="C521" s="31" t="str">
        <f t="shared" ca="1" si="77"/>
        <v/>
      </c>
      <c r="D521" s="32" t="str">
        <f t="shared" ca="1" si="83"/>
        <v/>
      </c>
      <c r="E521" s="4" t="str">
        <f t="shared" ca="1" si="78"/>
        <v/>
      </c>
      <c r="F521" s="31" t="str">
        <f t="shared" ca="1" si="79"/>
        <v/>
      </c>
      <c r="G521" s="32" t="str">
        <f t="shared" ca="1" si="84"/>
        <v/>
      </c>
      <c r="H521" s="79" t="str">
        <f t="shared" ca="1" si="85"/>
        <v/>
      </c>
      <c r="N521" s="168" t="str">
        <f t="shared" si="80"/>
        <v/>
      </c>
      <c r="O521" s="168" t="str">
        <f t="shared" si="86"/>
        <v/>
      </c>
    </row>
    <row r="522" spans="1:15">
      <c r="A522" s="173" t="str">
        <f t="shared" ca="1" si="81"/>
        <v/>
      </c>
      <c r="B522" s="45" t="str">
        <f t="shared" ca="1" si="82"/>
        <v/>
      </c>
      <c r="C522" s="31" t="str">
        <f t="shared" ca="1" si="77"/>
        <v/>
      </c>
      <c r="D522" s="32" t="str">
        <f t="shared" ca="1" si="83"/>
        <v/>
      </c>
      <c r="E522" s="4" t="str">
        <f t="shared" ca="1" si="78"/>
        <v/>
      </c>
      <c r="F522" s="31" t="str">
        <f t="shared" ca="1" si="79"/>
        <v/>
      </c>
      <c r="G522" s="32" t="str">
        <f t="shared" ca="1" si="84"/>
        <v/>
      </c>
      <c r="H522" s="79" t="str">
        <f t="shared" ca="1" si="85"/>
        <v/>
      </c>
      <c r="N522" s="168" t="str">
        <f t="shared" si="80"/>
        <v/>
      </c>
      <c r="O522" s="168" t="str">
        <f t="shared" si="86"/>
        <v/>
      </c>
    </row>
    <row r="523" spans="1:15">
      <c r="A523" s="173" t="str">
        <f t="shared" ca="1" si="81"/>
        <v/>
      </c>
      <c r="B523" s="45" t="str">
        <f t="shared" ca="1" si="82"/>
        <v/>
      </c>
      <c r="C523" s="31" t="str">
        <f t="shared" ca="1" si="77"/>
        <v/>
      </c>
      <c r="D523" s="32" t="str">
        <f t="shared" ca="1" si="83"/>
        <v/>
      </c>
      <c r="E523" s="4" t="str">
        <f t="shared" ca="1" si="78"/>
        <v/>
      </c>
      <c r="F523" s="31" t="str">
        <f t="shared" ca="1" si="79"/>
        <v/>
      </c>
      <c r="G523" s="32" t="str">
        <f t="shared" ca="1" si="84"/>
        <v/>
      </c>
      <c r="H523" s="79" t="str">
        <f t="shared" ca="1" si="85"/>
        <v/>
      </c>
      <c r="N523" s="168" t="str">
        <f t="shared" si="80"/>
        <v/>
      </c>
      <c r="O523" s="168" t="str">
        <f t="shared" si="86"/>
        <v/>
      </c>
    </row>
    <row r="524" spans="1:15">
      <c r="A524" s="173" t="str">
        <f t="shared" ca="1" si="81"/>
        <v/>
      </c>
      <c r="B524" s="45" t="str">
        <f t="shared" ca="1" si="82"/>
        <v/>
      </c>
      <c r="C524" s="31" t="str">
        <f t="shared" ca="1" si="77"/>
        <v/>
      </c>
      <c r="D524" s="32" t="str">
        <f t="shared" ca="1" si="83"/>
        <v/>
      </c>
      <c r="E524" s="4" t="str">
        <f t="shared" ca="1" si="78"/>
        <v/>
      </c>
      <c r="F524" s="31" t="str">
        <f t="shared" ca="1" si="79"/>
        <v/>
      </c>
      <c r="G524" s="32" t="str">
        <f t="shared" ca="1" si="84"/>
        <v/>
      </c>
      <c r="H524" s="79" t="str">
        <f t="shared" ca="1" si="85"/>
        <v/>
      </c>
      <c r="N524" s="168" t="str">
        <f t="shared" si="80"/>
        <v/>
      </c>
      <c r="O524" s="168" t="str">
        <f t="shared" si="86"/>
        <v/>
      </c>
    </row>
    <row r="525" spans="1:15">
      <c r="A525" s="173" t="str">
        <f t="shared" ca="1" si="81"/>
        <v/>
      </c>
      <c r="B525" s="45" t="str">
        <f t="shared" ca="1" si="82"/>
        <v/>
      </c>
      <c r="C525" s="31" t="str">
        <f t="shared" ca="1" si="77"/>
        <v/>
      </c>
      <c r="D525" s="32" t="str">
        <f t="shared" ca="1" si="83"/>
        <v/>
      </c>
      <c r="E525" s="4" t="str">
        <f t="shared" ca="1" si="78"/>
        <v/>
      </c>
      <c r="F525" s="31" t="str">
        <f t="shared" ca="1" si="79"/>
        <v/>
      </c>
      <c r="G525" s="32" t="str">
        <f t="shared" ca="1" si="84"/>
        <v/>
      </c>
      <c r="H525" s="79" t="str">
        <f t="shared" ca="1" si="85"/>
        <v/>
      </c>
      <c r="N525" s="168" t="str">
        <f t="shared" si="80"/>
        <v/>
      </c>
      <c r="O525" s="168" t="str">
        <f t="shared" si="86"/>
        <v/>
      </c>
    </row>
    <row r="526" spans="1:15">
      <c r="A526" s="173" t="str">
        <f t="shared" ca="1" si="81"/>
        <v/>
      </c>
      <c r="B526" s="45" t="str">
        <f t="shared" ca="1" si="82"/>
        <v/>
      </c>
      <c r="C526" s="31" t="str">
        <f t="shared" ca="1" si="77"/>
        <v/>
      </c>
      <c r="D526" s="32" t="str">
        <f t="shared" ca="1" si="83"/>
        <v/>
      </c>
      <c r="E526" s="4" t="str">
        <f t="shared" ca="1" si="78"/>
        <v/>
      </c>
      <c r="F526" s="31" t="str">
        <f t="shared" ca="1" si="79"/>
        <v/>
      </c>
      <c r="G526" s="32" t="str">
        <f t="shared" ca="1" si="84"/>
        <v/>
      </c>
      <c r="H526" s="79" t="str">
        <f t="shared" ca="1" si="85"/>
        <v/>
      </c>
      <c r="N526" s="168" t="str">
        <f t="shared" si="80"/>
        <v/>
      </c>
      <c r="O526" s="168" t="str">
        <f t="shared" si="86"/>
        <v/>
      </c>
    </row>
    <row r="527" spans="1:15">
      <c r="A527" s="173" t="str">
        <f t="shared" ca="1" si="81"/>
        <v/>
      </c>
      <c r="B527" s="45" t="str">
        <f t="shared" ca="1" si="82"/>
        <v/>
      </c>
      <c r="C527" s="31" t="str">
        <f t="shared" ca="1" si="77"/>
        <v/>
      </c>
      <c r="D527" s="32" t="str">
        <f t="shared" ca="1" si="83"/>
        <v/>
      </c>
      <c r="E527" s="4" t="str">
        <f t="shared" ca="1" si="78"/>
        <v/>
      </c>
      <c r="F527" s="31" t="str">
        <f t="shared" ca="1" si="79"/>
        <v/>
      </c>
      <c r="G527" s="32" t="str">
        <f t="shared" ca="1" si="84"/>
        <v/>
      </c>
      <c r="H527" s="79" t="str">
        <f t="shared" ca="1" si="85"/>
        <v/>
      </c>
      <c r="N527" s="168" t="str">
        <f t="shared" si="80"/>
        <v/>
      </c>
      <c r="O527" s="168" t="str">
        <f t="shared" si="86"/>
        <v/>
      </c>
    </row>
    <row r="528" spans="1:15">
      <c r="A528" s="173" t="str">
        <f t="shared" ca="1" si="81"/>
        <v/>
      </c>
      <c r="B528" s="45" t="str">
        <f t="shared" ca="1" si="82"/>
        <v/>
      </c>
      <c r="C528" s="31" t="str">
        <f t="shared" ref="C528:C591" ca="1" si="87">IF(ISERROR(B528-2),"",-1*(B528-$B$14)*10^-4*$B$8*$B$5)</f>
        <v/>
      </c>
      <c r="D528" s="32" t="str">
        <f t="shared" ca="1" si="83"/>
        <v/>
      </c>
      <c r="E528" s="4" t="str">
        <f t="shared" ref="E528:E591" ca="1" si="88">IF(COUNTIF(L:L,A528)=1,VLOOKUP(A528,L:M,2), IF(COUNTIF(L:L,A528)=0,$C$10,""))</f>
        <v/>
      </c>
      <c r="F528" s="31" t="str">
        <f t="shared" ref="F528:F591" ca="1" si="89">IF(ISERROR(E528-2),"",-1*(E528-$E$14)*10^-4*$C$8*$C$5)</f>
        <v/>
      </c>
      <c r="G528" s="32" t="str">
        <f t="shared" ca="1" si="84"/>
        <v/>
      </c>
      <c r="H528" s="79" t="str">
        <f t="shared" ca="1" si="85"/>
        <v/>
      </c>
      <c r="N528" s="168" t="str">
        <f t="shared" ref="N528:N591" si="90">IF(COUNTIF(L:L,J528),J528,"")</f>
        <v/>
      </c>
      <c r="O528" s="168" t="str">
        <f t="shared" si="86"/>
        <v/>
      </c>
    </row>
    <row r="529" spans="1:15">
      <c r="A529" s="173" t="str">
        <f t="shared" ca="1" si="81"/>
        <v/>
      </c>
      <c r="B529" s="45" t="str">
        <f t="shared" ca="1" si="82"/>
        <v/>
      </c>
      <c r="C529" s="31" t="str">
        <f t="shared" ca="1" si="87"/>
        <v/>
      </c>
      <c r="D529" s="32" t="str">
        <f t="shared" ca="1" si="83"/>
        <v/>
      </c>
      <c r="E529" s="4" t="str">
        <f t="shared" ca="1" si="88"/>
        <v/>
      </c>
      <c r="F529" s="31" t="str">
        <f t="shared" ca="1" si="89"/>
        <v/>
      </c>
      <c r="G529" s="32" t="str">
        <f t="shared" ca="1" si="84"/>
        <v/>
      </c>
      <c r="H529" s="79" t="str">
        <f t="shared" ca="1" si="85"/>
        <v/>
      </c>
      <c r="N529" s="168" t="str">
        <f t="shared" si="90"/>
        <v/>
      </c>
      <c r="O529" s="168" t="str">
        <f t="shared" si="86"/>
        <v/>
      </c>
    </row>
    <row r="530" spans="1:15">
      <c r="A530" s="173" t="str">
        <f t="shared" ca="1" si="81"/>
        <v/>
      </c>
      <c r="B530" s="45" t="str">
        <f t="shared" ca="1" si="82"/>
        <v/>
      </c>
      <c r="C530" s="31" t="str">
        <f t="shared" ca="1" si="87"/>
        <v/>
      </c>
      <c r="D530" s="32" t="str">
        <f t="shared" ca="1" si="83"/>
        <v/>
      </c>
      <c r="E530" s="4" t="str">
        <f t="shared" ca="1" si="88"/>
        <v/>
      </c>
      <c r="F530" s="31" t="str">
        <f t="shared" ca="1" si="89"/>
        <v/>
      </c>
      <c r="G530" s="32" t="str">
        <f t="shared" ca="1" si="84"/>
        <v/>
      </c>
      <c r="H530" s="79" t="str">
        <f t="shared" ca="1" si="85"/>
        <v/>
      </c>
      <c r="N530" s="168" t="str">
        <f t="shared" si="90"/>
        <v/>
      </c>
      <c r="O530" s="168" t="str">
        <f t="shared" si="86"/>
        <v/>
      </c>
    </row>
    <row r="531" spans="1:15">
      <c r="A531" s="173" t="str">
        <f t="shared" ca="1" si="81"/>
        <v/>
      </c>
      <c r="B531" s="45" t="str">
        <f t="shared" ca="1" si="82"/>
        <v/>
      </c>
      <c r="C531" s="31" t="str">
        <f t="shared" ca="1" si="87"/>
        <v/>
      </c>
      <c r="D531" s="32" t="str">
        <f t="shared" ca="1" si="83"/>
        <v/>
      </c>
      <c r="E531" s="4" t="str">
        <f t="shared" ca="1" si="88"/>
        <v/>
      </c>
      <c r="F531" s="31" t="str">
        <f t="shared" ca="1" si="89"/>
        <v/>
      </c>
      <c r="G531" s="32" t="str">
        <f t="shared" ca="1" si="84"/>
        <v/>
      </c>
      <c r="H531" s="79" t="str">
        <f t="shared" ca="1" si="85"/>
        <v/>
      </c>
      <c r="N531" s="168" t="str">
        <f t="shared" si="90"/>
        <v/>
      </c>
      <c r="O531" s="168" t="str">
        <f t="shared" si="86"/>
        <v/>
      </c>
    </row>
    <row r="532" spans="1:15">
      <c r="A532" s="173" t="str">
        <f t="shared" ca="1" si="81"/>
        <v/>
      </c>
      <c r="B532" s="45" t="str">
        <f t="shared" ca="1" si="82"/>
        <v/>
      </c>
      <c r="C532" s="31" t="str">
        <f t="shared" ca="1" si="87"/>
        <v/>
      </c>
      <c r="D532" s="32" t="str">
        <f t="shared" ca="1" si="83"/>
        <v/>
      </c>
      <c r="E532" s="4" t="str">
        <f t="shared" ca="1" si="88"/>
        <v/>
      </c>
      <c r="F532" s="31" t="str">
        <f t="shared" ca="1" si="89"/>
        <v/>
      </c>
      <c r="G532" s="32" t="str">
        <f t="shared" ca="1" si="84"/>
        <v/>
      </c>
      <c r="H532" s="79" t="str">
        <f t="shared" ca="1" si="85"/>
        <v/>
      </c>
      <c r="N532" s="168" t="str">
        <f t="shared" si="90"/>
        <v/>
      </c>
      <c r="O532" s="168" t="str">
        <f t="shared" si="86"/>
        <v/>
      </c>
    </row>
    <row r="533" spans="1:15">
      <c r="A533" s="173" t="str">
        <f t="shared" ca="1" si="81"/>
        <v/>
      </c>
      <c r="B533" s="45" t="str">
        <f t="shared" ca="1" si="82"/>
        <v/>
      </c>
      <c r="C533" s="31" t="str">
        <f t="shared" ca="1" si="87"/>
        <v/>
      </c>
      <c r="D533" s="32" t="str">
        <f t="shared" ca="1" si="83"/>
        <v/>
      </c>
      <c r="E533" s="4" t="str">
        <f t="shared" ca="1" si="88"/>
        <v/>
      </c>
      <c r="F533" s="31" t="str">
        <f t="shared" ca="1" si="89"/>
        <v/>
      </c>
      <c r="G533" s="32" t="str">
        <f t="shared" ca="1" si="84"/>
        <v/>
      </c>
      <c r="H533" s="79" t="str">
        <f t="shared" ca="1" si="85"/>
        <v/>
      </c>
      <c r="N533" s="168" t="str">
        <f t="shared" si="90"/>
        <v/>
      </c>
      <c r="O533" s="168" t="str">
        <f t="shared" si="86"/>
        <v/>
      </c>
    </row>
    <row r="534" spans="1:15">
      <c r="A534" s="173" t="str">
        <f t="shared" ca="1" si="81"/>
        <v/>
      </c>
      <c r="B534" s="45" t="str">
        <f t="shared" ca="1" si="82"/>
        <v/>
      </c>
      <c r="C534" s="31" t="str">
        <f t="shared" ca="1" si="87"/>
        <v/>
      </c>
      <c r="D534" s="32" t="str">
        <f t="shared" ca="1" si="83"/>
        <v/>
      </c>
      <c r="E534" s="4" t="str">
        <f t="shared" ca="1" si="88"/>
        <v/>
      </c>
      <c r="F534" s="31" t="str">
        <f t="shared" ca="1" si="89"/>
        <v/>
      </c>
      <c r="G534" s="32" t="str">
        <f t="shared" ca="1" si="84"/>
        <v/>
      </c>
      <c r="H534" s="79" t="str">
        <f t="shared" ca="1" si="85"/>
        <v/>
      </c>
      <c r="N534" s="168" t="str">
        <f t="shared" si="90"/>
        <v/>
      </c>
      <c r="O534" s="168" t="str">
        <f t="shared" si="86"/>
        <v/>
      </c>
    </row>
    <row r="535" spans="1:15">
      <c r="A535" s="173" t="str">
        <f t="shared" ca="1" si="81"/>
        <v/>
      </c>
      <c r="B535" s="45" t="str">
        <f t="shared" ca="1" si="82"/>
        <v/>
      </c>
      <c r="C535" s="31" t="str">
        <f t="shared" ca="1" si="87"/>
        <v/>
      </c>
      <c r="D535" s="32" t="str">
        <f t="shared" ca="1" si="83"/>
        <v/>
      </c>
      <c r="E535" s="4" t="str">
        <f t="shared" ca="1" si="88"/>
        <v/>
      </c>
      <c r="F535" s="31" t="str">
        <f t="shared" ca="1" si="89"/>
        <v/>
      </c>
      <c r="G535" s="32" t="str">
        <f t="shared" ca="1" si="84"/>
        <v/>
      </c>
      <c r="H535" s="79" t="str">
        <f t="shared" ca="1" si="85"/>
        <v/>
      </c>
      <c r="N535" s="168" t="str">
        <f t="shared" si="90"/>
        <v/>
      </c>
      <c r="O535" s="168" t="str">
        <f t="shared" si="86"/>
        <v/>
      </c>
    </row>
    <row r="536" spans="1:15">
      <c r="A536" s="173" t="str">
        <f t="shared" ca="1" si="81"/>
        <v/>
      </c>
      <c r="B536" s="45" t="str">
        <f t="shared" ca="1" si="82"/>
        <v/>
      </c>
      <c r="C536" s="31" t="str">
        <f t="shared" ca="1" si="87"/>
        <v/>
      </c>
      <c r="D536" s="32" t="str">
        <f t="shared" ca="1" si="83"/>
        <v/>
      </c>
      <c r="E536" s="4" t="str">
        <f t="shared" ca="1" si="88"/>
        <v/>
      </c>
      <c r="F536" s="31" t="str">
        <f t="shared" ca="1" si="89"/>
        <v/>
      </c>
      <c r="G536" s="32" t="str">
        <f t="shared" ca="1" si="84"/>
        <v/>
      </c>
      <c r="H536" s="79" t="str">
        <f t="shared" ca="1" si="85"/>
        <v/>
      </c>
      <c r="N536" s="168" t="str">
        <f t="shared" si="90"/>
        <v/>
      </c>
      <c r="O536" s="168" t="str">
        <f t="shared" si="86"/>
        <v/>
      </c>
    </row>
    <row r="537" spans="1:15">
      <c r="A537" s="173" t="str">
        <f t="shared" ca="1" si="81"/>
        <v/>
      </c>
      <c r="B537" s="45" t="str">
        <f t="shared" ca="1" si="82"/>
        <v/>
      </c>
      <c r="C537" s="31" t="str">
        <f t="shared" ca="1" si="87"/>
        <v/>
      </c>
      <c r="D537" s="32" t="str">
        <f t="shared" ca="1" si="83"/>
        <v/>
      </c>
      <c r="E537" s="4" t="str">
        <f t="shared" ca="1" si="88"/>
        <v/>
      </c>
      <c r="F537" s="31" t="str">
        <f t="shared" ca="1" si="89"/>
        <v/>
      </c>
      <c r="G537" s="32" t="str">
        <f t="shared" ca="1" si="84"/>
        <v/>
      </c>
      <c r="H537" s="79" t="str">
        <f t="shared" ca="1" si="85"/>
        <v/>
      </c>
      <c r="N537" s="168" t="str">
        <f t="shared" si="90"/>
        <v/>
      </c>
      <c r="O537" s="168" t="str">
        <f t="shared" si="86"/>
        <v/>
      </c>
    </row>
    <row r="538" spans="1:15">
      <c r="A538" s="173" t="str">
        <f t="shared" ca="1" si="81"/>
        <v/>
      </c>
      <c r="B538" s="45" t="str">
        <f t="shared" ca="1" si="82"/>
        <v/>
      </c>
      <c r="C538" s="31" t="str">
        <f t="shared" ca="1" si="87"/>
        <v/>
      </c>
      <c r="D538" s="32" t="str">
        <f t="shared" ca="1" si="83"/>
        <v/>
      </c>
      <c r="E538" s="4" t="str">
        <f t="shared" ca="1" si="88"/>
        <v/>
      </c>
      <c r="F538" s="31" t="str">
        <f t="shared" ca="1" si="89"/>
        <v/>
      </c>
      <c r="G538" s="32" t="str">
        <f t="shared" ca="1" si="84"/>
        <v/>
      </c>
      <c r="H538" s="79" t="str">
        <f t="shared" ca="1" si="85"/>
        <v/>
      </c>
      <c r="N538" s="168" t="str">
        <f t="shared" si="90"/>
        <v/>
      </c>
      <c r="O538" s="168" t="str">
        <f t="shared" si="86"/>
        <v/>
      </c>
    </row>
    <row r="539" spans="1:15">
      <c r="A539" s="173" t="str">
        <f t="shared" ca="1" si="81"/>
        <v/>
      </c>
      <c r="B539" s="45" t="str">
        <f t="shared" ca="1" si="82"/>
        <v/>
      </c>
      <c r="C539" s="31" t="str">
        <f t="shared" ca="1" si="87"/>
        <v/>
      </c>
      <c r="D539" s="32" t="str">
        <f t="shared" ca="1" si="83"/>
        <v/>
      </c>
      <c r="E539" s="4" t="str">
        <f t="shared" ca="1" si="88"/>
        <v/>
      </c>
      <c r="F539" s="31" t="str">
        <f t="shared" ca="1" si="89"/>
        <v/>
      </c>
      <c r="G539" s="32" t="str">
        <f t="shared" ca="1" si="84"/>
        <v/>
      </c>
      <c r="H539" s="79" t="str">
        <f t="shared" ca="1" si="85"/>
        <v/>
      </c>
      <c r="N539" s="168" t="str">
        <f t="shared" si="90"/>
        <v/>
      </c>
      <c r="O539" s="168" t="str">
        <f t="shared" si="86"/>
        <v/>
      </c>
    </row>
    <row r="540" spans="1:15">
      <c r="A540" s="173" t="str">
        <f t="shared" ca="1" si="81"/>
        <v/>
      </c>
      <c r="B540" s="45" t="str">
        <f t="shared" ca="1" si="82"/>
        <v/>
      </c>
      <c r="C540" s="31" t="str">
        <f t="shared" ca="1" si="87"/>
        <v/>
      </c>
      <c r="D540" s="32" t="str">
        <f t="shared" ca="1" si="83"/>
        <v/>
      </c>
      <c r="E540" s="4" t="str">
        <f t="shared" ca="1" si="88"/>
        <v/>
      </c>
      <c r="F540" s="31" t="str">
        <f t="shared" ca="1" si="89"/>
        <v/>
      </c>
      <c r="G540" s="32" t="str">
        <f t="shared" ca="1" si="84"/>
        <v/>
      </c>
      <c r="H540" s="79" t="str">
        <f t="shared" ca="1" si="85"/>
        <v/>
      </c>
      <c r="N540" s="168" t="str">
        <f t="shared" si="90"/>
        <v/>
      </c>
      <c r="O540" s="168" t="str">
        <f t="shared" si="86"/>
        <v/>
      </c>
    </row>
    <row r="541" spans="1:15">
      <c r="A541" s="173" t="str">
        <f t="shared" ca="1" si="81"/>
        <v/>
      </c>
      <c r="B541" s="45" t="str">
        <f t="shared" ca="1" si="82"/>
        <v/>
      </c>
      <c r="C541" s="31" t="str">
        <f t="shared" ca="1" si="87"/>
        <v/>
      </c>
      <c r="D541" s="32" t="str">
        <f t="shared" ca="1" si="83"/>
        <v/>
      </c>
      <c r="E541" s="4" t="str">
        <f t="shared" ca="1" si="88"/>
        <v/>
      </c>
      <c r="F541" s="31" t="str">
        <f t="shared" ca="1" si="89"/>
        <v/>
      </c>
      <c r="G541" s="32" t="str">
        <f t="shared" ca="1" si="84"/>
        <v/>
      </c>
      <c r="H541" s="79" t="str">
        <f t="shared" ca="1" si="85"/>
        <v/>
      </c>
      <c r="N541" s="168" t="str">
        <f t="shared" si="90"/>
        <v/>
      </c>
      <c r="O541" s="168" t="str">
        <f t="shared" si="86"/>
        <v/>
      </c>
    </row>
    <row r="542" spans="1:15">
      <c r="A542" s="173" t="str">
        <f t="shared" ca="1" si="81"/>
        <v/>
      </c>
      <c r="B542" s="45" t="str">
        <f t="shared" ca="1" si="82"/>
        <v/>
      </c>
      <c r="C542" s="31" t="str">
        <f t="shared" ca="1" si="87"/>
        <v/>
      </c>
      <c r="D542" s="32" t="str">
        <f t="shared" ca="1" si="83"/>
        <v/>
      </c>
      <c r="E542" s="4" t="str">
        <f t="shared" ca="1" si="88"/>
        <v/>
      </c>
      <c r="F542" s="31" t="str">
        <f t="shared" ca="1" si="89"/>
        <v/>
      </c>
      <c r="G542" s="32" t="str">
        <f t="shared" ca="1" si="84"/>
        <v/>
      </c>
      <c r="H542" s="79" t="str">
        <f t="shared" ca="1" si="85"/>
        <v/>
      </c>
      <c r="N542" s="168" t="str">
        <f t="shared" si="90"/>
        <v/>
      </c>
      <c r="O542" s="168" t="str">
        <f t="shared" si="86"/>
        <v/>
      </c>
    </row>
    <row r="543" spans="1:15">
      <c r="A543" s="173" t="str">
        <f t="shared" ca="1" si="81"/>
        <v/>
      </c>
      <c r="B543" s="45" t="str">
        <f t="shared" ca="1" si="82"/>
        <v/>
      </c>
      <c r="C543" s="31" t="str">
        <f t="shared" ca="1" si="87"/>
        <v/>
      </c>
      <c r="D543" s="32" t="str">
        <f t="shared" ca="1" si="83"/>
        <v/>
      </c>
      <c r="E543" s="4" t="str">
        <f t="shared" ca="1" si="88"/>
        <v/>
      </c>
      <c r="F543" s="31" t="str">
        <f t="shared" ca="1" si="89"/>
        <v/>
      </c>
      <c r="G543" s="32" t="str">
        <f t="shared" ca="1" si="84"/>
        <v/>
      </c>
      <c r="H543" s="79" t="str">
        <f t="shared" ca="1" si="85"/>
        <v/>
      </c>
      <c r="N543" s="168" t="str">
        <f t="shared" si="90"/>
        <v/>
      </c>
      <c r="O543" s="168" t="str">
        <f t="shared" si="86"/>
        <v/>
      </c>
    </row>
    <row r="544" spans="1:15">
      <c r="A544" s="173" t="str">
        <f t="shared" ca="1" si="81"/>
        <v/>
      </c>
      <c r="B544" s="45" t="str">
        <f t="shared" ca="1" si="82"/>
        <v/>
      </c>
      <c r="C544" s="31" t="str">
        <f t="shared" ca="1" si="87"/>
        <v/>
      </c>
      <c r="D544" s="32" t="str">
        <f t="shared" ca="1" si="83"/>
        <v/>
      </c>
      <c r="E544" s="4" t="str">
        <f t="shared" ca="1" si="88"/>
        <v/>
      </c>
      <c r="F544" s="31" t="str">
        <f t="shared" ca="1" si="89"/>
        <v/>
      </c>
      <c r="G544" s="32" t="str">
        <f t="shared" ca="1" si="84"/>
        <v/>
      </c>
      <c r="H544" s="79" t="str">
        <f t="shared" ca="1" si="85"/>
        <v/>
      </c>
      <c r="N544" s="168" t="str">
        <f t="shared" si="90"/>
        <v/>
      </c>
      <c r="O544" s="168" t="str">
        <f t="shared" si="86"/>
        <v/>
      </c>
    </row>
    <row r="545" spans="1:15">
      <c r="A545" s="173" t="str">
        <f t="shared" ca="1" si="81"/>
        <v/>
      </c>
      <c r="B545" s="45" t="str">
        <f t="shared" ca="1" si="82"/>
        <v/>
      </c>
      <c r="C545" s="31" t="str">
        <f t="shared" ca="1" si="87"/>
        <v/>
      </c>
      <c r="D545" s="32" t="str">
        <f t="shared" ca="1" si="83"/>
        <v/>
      </c>
      <c r="E545" s="4" t="str">
        <f t="shared" ca="1" si="88"/>
        <v/>
      </c>
      <c r="F545" s="31" t="str">
        <f t="shared" ca="1" si="89"/>
        <v/>
      </c>
      <c r="G545" s="32" t="str">
        <f t="shared" ca="1" si="84"/>
        <v/>
      </c>
      <c r="H545" s="79" t="str">
        <f t="shared" ca="1" si="85"/>
        <v/>
      </c>
      <c r="N545" s="168" t="str">
        <f t="shared" si="90"/>
        <v/>
      </c>
      <c r="O545" s="168" t="str">
        <f t="shared" si="86"/>
        <v/>
      </c>
    </row>
    <row r="546" spans="1:15">
      <c r="A546" s="173" t="str">
        <f t="shared" ca="1" si="81"/>
        <v/>
      </c>
      <c r="B546" s="45" t="str">
        <f t="shared" ca="1" si="82"/>
        <v/>
      </c>
      <c r="C546" s="31" t="str">
        <f t="shared" ca="1" si="87"/>
        <v/>
      </c>
      <c r="D546" s="32" t="str">
        <f t="shared" ca="1" si="83"/>
        <v/>
      </c>
      <c r="E546" s="4" t="str">
        <f t="shared" ca="1" si="88"/>
        <v/>
      </c>
      <c r="F546" s="31" t="str">
        <f t="shared" ca="1" si="89"/>
        <v/>
      </c>
      <c r="G546" s="32" t="str">
        <f t="shared" ca="1" si="84"/>
        <v/>
      </c>
      <c r="H546" s="79" t="str">
        <f t="shared" ca="1" si="85"/>
        <v/>
      </c>
      <c r="N546" s="168" t="str">
        <f t="shared" si="90"/>
        <v/>
      </c>
      <c r="O546" s="168" t="str">
        <f t="shared" si="86"/>
        <v/>
      </c>
    </row>
    <row r="547" spans="1:15">
      <c r="A547" s="173" t="str">
        <f t="shared" ca="1" si="81"/>
        <v/>
      </c>
      <c r="B547" s="45" t="str">
        <f t="shared" ca="1" si="82"/>
        <v/>
      </c>
      <c r="C547" s="31" t="str">
        <f t="shared" ca="1" si="87"/>
        <v/>
      </c>
      <c r="D547" s="32" t="str">
        <f t="shared" ca="1" si="83"/>
        <v/>
      </c>
      <c r="E547" s="4" t="str">
        <f t="shared" ca="1" si="88"/>
        <v/>
      </c>
      <c r="F547" s="31" t="str">
        <f t="shared" ca="1" si="89"/>
        <v/>
      </c>
      <c r="G547" s="32" t="str">
        <f t="shared" ca="1" si="84"/>
        <v/>
      </c>
      <c r="H547" s="79" t="str">
        <f t="shared" ca="1" si="85"/>
        <v/>
      </c>
      <c r="N547" s="168" t="str">
        <f t="shared" si="90"/>
        <v/>
      </c>
      <c r="O547" s="168" t="str">
        <f t="shared" si="86"/>
        <v/>
      </c>
    </row>
    <row r="548" spans="1:15">
      <c r="A548" s="173" t="str">
        <f t="shared" ca="1" si="81"/>
        <v/>
      </c>
      <c r="B548" s="45" t="str">
        <f t="shared" ca="1" si="82"/>
        <v/>
      </c>
      <c r="C548" s="31" t="str">
        <f t="shared" ca="1" si="87"/>
        <v/>
      </c>
      <c r="D548" s="32" t="str">
        <f t="shared" ca="1" si="83"/>
        <v/>
      </c>
      <c r="E548" s="4" t="str">
        <f t="shared" ca="1" si="88"/>
        <v/>
      </c>
      <c r="F548" s="31" t="str">
        <f t="shared" ca="1" si="89"/>
        <v/>
      </c>
      <c r="G548" s="32" t="str">
        <f t="shared" ca="1" si="84"/>
        <v/>
      </c>
      <c r="H548" s="79" t="str">
        <f t="shared" ca="1" si="85"/>
        <v/>
      </c>
      <c r="N548" s="168" t="str">
        <f t="shared" si="90"/>
        <v/>
      </c>
      <c r="O548" s="168" t="str">
        <f t="shared" si="86"/>
        <v/>
      </c>
    </row>
    <row r="549" spans="1:15">
      <c r="A549" s="173" t="str">
        <f t="shared" ca="1" si="81"/>
        <v/>
      </c>
      <c r="B549" s="45" t="str">
        <f t="shared" ca="1" si="82"/>
        <v/>
      </c>
      <c r="C549" s="31" t="str">
        <f t="shared" ca="1" si="87"/>
        <v/>
      </c>
      <c r="D549" s="32" t="str">
        <f t="shared" ca="1" si="83"/>
        <v/>
      </c>
      <c r="E549" s="4" t="str">
        <f t="shared" ca="1" si="88"/>
        <v/>
      </c>
      <c r="F549" s="31" t="str">
        <f t="shared" ca="1" si="89"/>
        <v/>
      </c>
      <c r="G549" s="32" t="str">
        <f t="shared" ca="1" si="84"/>
        <v/>
      </c>
      <c r="H549" s="79" t="str">
        <f t="shared" ca="1" si="85"/>
        <v/>
      </c>
      <c r="N549" s="168" t="str">
        <f t="shared" si="90"/>
        <v/>
      </c>
      <c r="O549" s="168" t="str">
        <f t="shared" si="86"/>
        <v/>
      </c>
    </row>
    <row r="550" spans="1:15">
      <c r="A550" s="173" t="str">
        <f t="shared" ca="1" si="81"/>
        <v/>
      </c>
      <c r="B550" s="45" t="str">
        <f t="shared" ca="1" si="82"/>
        <v/>
      </c>
      <c r="C550" s="31" t="str">
        <f t="shared" ca="1" si="87"/>
        <v/>
      </c>
      <c r="D550" s="32" t="str">
        <f t="shared" ca="1" si="83"/>
        <v/>
      </c>
      <c r="E550" s="4" t="str">
        <f t="shared" ca="1" si="88"/>
        <v/>
      </c>
      <c r="F550" s="31" t="str">
        <f t="shared" ca="1" si="89"/>
        <v/>
      </c>
      <c r="G550" s="32" t="str">
        <f t="shared" ca="1" si="84"/>
        <v/>
      </c>
      <c r="H550" s="79" t="str">
        <f t="shared" ca="1" si="85"/>
        <v/>
      </c>
      <c r="N550" s="168" t="str">
        <f t="shared" si="90"/>
        <v/>
      </c>
      <c r="O550" s="168" t="str">
        <f t="shared" si="86"/>
        <v/>
      </c>
    </row>
    <row r="551" spans="1:15">
      <c r="A551" s="173" t="str">
        <f t="shared" ca="1" si="81"/>
        <v/>
      </c>
      <c r="B551" s="45" t="str">
        <f t="shared" ca="1" si="82"/>
        <v/>
      </c>
      <c r="C551" s="31" t="str">
        <f t="shared" ca="1" si="87"/>
        <v/>
      </c>
      <c r="D551" s="32" t="str">
        <f t="shared" ca="1" si="83"/>
        <v/>
      </c>
      <c r="E551" s="4" t="str">
        <f t="shared" ca="1" si="88"/>
        <v/>
      </c>
      <c r="F551" s="31" t="str">
        <f t="shared" ca="1" si="89"/>
        <v/>
      </c>
      <c r="G551" s="32" t="str">
        <f t="shared" ca="1" si="84"/>
        <v/>
      </c>
      <c r="H551" s="79" t="str">
        <f t="shared" ca="1" si="85"/>
        <v/>
      </c>
      <c r="N551" s="168" t="str">
        <f t="shared" si="90"/>
        <v/>
      </c>
      <c r="O551" s="168" t="str">
        <f t="shared" si="86"/>
        <v/>
      </c>
    </row>
    <row r="552" spans="1:15">
      <c r="A552" s="173" t="str">
        <f t="shared" ca="1" si="81"/>
        <v/>
      </c>
      <c r="B552" s="45" t="str">
        <f t="shared" ca="1" si="82"/>
        <v/>
      </c>
      <c r="C552" s="31" t="str">
        <f t="shared" ca="1" si="87"/>
        <v/>
      </c>
      <c r="D552" s="32" t="str">
        <f t="shared" ca="1" si="83"/>
        <v/>
      </c>
      <c r="E552" s="4" t="str">
        <f t="shared" ca="1" si="88"/>
        <v/>
      </c>
      <c r="F552" s="31" t="str">
        <f t="shared" ca="1" si="89"/>
        <v/>
      </c>
      <c r="G552" s="32" t="str">
        <f t="shared" ca="1" si="84"/>
        <v/>
      </c>
      <c r="H552" s="79" t="str">
        <f t="shared" ca="1" si="85"/>
        <v/>
      </c>
      <c r="N552" s="168" t="str">
        <f t="shared" si="90"/>
        <v/>
      </c>
      <c r="O552" s="168" t="str">
        <f t="shared" si="86"/>
        <v/>
      </c>
    </row>
    <row r="553" spans="1:15">
      <c r="A553" s="173" t="str">
        <f t="shared" ref="A553:A616" ca="1" si="91">IF(AND(ISBLANK(P542), A552 = $P$1),NOW(),IF(ISBLANK(P542),"",P542))</f>
        <v/>
      </c>
      <c r="B553" s="45" t="str">
        <f t="shared" ref="B553:B616" ca="1" si="92">IF(COUNTIF(J:J,A553)=1,VLOOKUP(A553,J:K,2), IF(COUNTIF(J:J,A553)=0,$B$10,""))</f>
        <v/>
      </c>
      <c r="C553" s="31" t="str">
        <f t="shared" ca="1" si="87"/>
        <v/>
      </c>
      <c r="D553" s="32" t="str">
        <f t="shared" ref="D553:D616" ca="1" si="93">IF(ISERROR(B553-2),"",$B$6*ROUNDUP(A553-$A$14,0)/360*$B$5)</f>
        <v/>
      </c>
      <c r="E553" s="4" t="str">
        <f t="shared" ca="1" si="88"/>
        <v/>
      </c>
      <c r="F553" s="31" t="str">
        <f t="shared" ca="1" si="89"/>
        <v/>
      </c>
      <c r="G553" s="32" t="str">
        <f t="shared" ref="G553:G616" ca="1" si="94">IF(ISERROR(E553-2),"",$C$6*ROUNDUP(A553-$A$14,0)/360*$C$5)</f>
        <v/>
      </c>
      <c r="H553" s="79" t="str">
        <f t="shared" ref="H553:H616" ca="1" si="95">IF(ISERROR(B553-2),"",C553+D553-F553-G553)</f>
        <v/>
      </c>
      <c r="N553" s="168" t="str">
        <f t="shared" si="90"/>
        <v/>
      </c>
      <c r="O553" s="168" t="str">
        <f t="shared" si="86"/>
        <v/>
      </c>
    </row>
    <row r="554" spans="1:15">
      <c r="A554" s="173" t="str">
        <f t="shared" ca="1" si="91"/>
        <v/>
      </c>
      <c r="B554" s="45" t="str">
        <f t="shared" ca="1" si="92"/>
        <v/>
      </c>
      <c r="C554" s="31" t="str">
        <f t="shared" ca="1" si="87"/>
        <v/>
      </c>
      <c r="D554" s="32" t="str">
        <f t="shared" ca="1" si="93"/>
        <v/>
      </c>
      <c r="E554" s="4" t="str">
        <f t="shared" ca="1" si="88"/>
        <v/>
      </c>
      <c r="F554" s="31" t="str">
        <f t="shared" ca="1" si="89"/>
        <v/>
      </c>
      <c r="G554" s="32" t="str">
        <f t="shared" ca="1" si="94"/>
        <v/>
      </c>
      <c r="H554" s="79" t="str">
        <f t="shared" ca="1" si="95"/>
        <v/>
      </c>
      <c r="N554" s="168" t="str">
        <f t="shared" si="90"/>
        <v/>
      </c>
      <c r="O554" s="168" t="str">
        <f t="shared" si="86"/>
        <v/>
      </c>
    </row>
    <row r="555" spans="1:15">
      <c r="A555" s="173" t="str">
        <f t="shared" ca="1" si="91"/>
        <v/>
      </c>
      <c r="B555" s="45" t="str">
        <f t="shared" ca="1" si="92"/>
        <v/>
      </c>
      <c r="C555" s="31" t="str">
        <f t="shared" ca="1" si="87"/>
        <v/>
      </c>
      <c r="D555" s="32" t="str">
        <f t="shared" ca="1" si="93"/>
        <v/>
      </c>
      <c r="E555" s="4" t="str">
        <f t="shared" ca="1" si="88"/>
        <v/>
      </c>
      <c r="F555" s="31" t="str">
        <f t="shared" ca="1" si="89"/>
        <v/>
      </c>
      <c r="G555" s="32" t="str">
        <f t="shared" ca="1" si="94"/>
        <v/>
      </c>
      <c r="H555" s="79" t="str">
        <f t="shared" ca="1" si="95"/>
        <v/>
      </c>
      <c r="N555" s="168" t="str">
        <f t="shared" si="90"/>
        <v/>
      </c>
      <c r="O555" s="168" t="str">
        <f t="shared" si="86"/>
        <v/>
      </c>
    </row>
    <row r="556" spans="1:15">
      <c r="A556" s="173" t="str">
        <f t="shared" ca="1" si="91"/>
        <v/>
      </c>
      <c r="B556" s="45" t="str">
        <f t="shared" ca="1" si="92"/>
        <v/>
      </c>
      <c r="C556" s="31" t="str">
        <f t="shared" ca="1" si="87"/>
        <v/>
      </c>
      <c r="D556" s="32" t="str">
        <f t="shared" ca="1" si="93"/>
        <v/>
      </c>
      <c r="E556" s="4" t="str">
        <f t="shared" ca="1" si="88"/>
        <v/>
      </c>
      <c r="F556" s="31" t="str">
        <f t="shared" ca="1" si="89"/>
        <v/>
      </c>
      <c r="G556" s="32" t="str">
        <f t="shared" ca="1" si="94"/>
        <v/>
      </c>
      <c r="H556" s="79" t="str">
        <f t="shared" ca="1" si="95"/>
        <v/>
      </c>
      <c r="N556" s="168" t="str">
        <f t="shared" si="90"/>
        <v/>
      </c>
      <c r="O556" s="168" t="str">
        <f t="shared" si="86"/>
        <v/>
      </c>
    </row>
    <row r="557" spans="1:15">
      <c r="A557" s="173" t="str">
        <f t="shared" ca="1" si="91"/>
        <v/>
      </c>
      <c r="B557" s="45" t="str">
        <f t="shared" ca="1" si="92"/>
        <v/>
      </c>
      <c r="C557" s="31" t="str">
        <f t="shared" ca="1" si="87"/>
        <v/>
      </c>
      <c r="D557" s="32" t="str">
        <f t="shared" ca="1" si="93"/>
        <v/>
      </c>
      <c r="E557" s="4" t="str">
        <f t="shared" ca="1" si="88"/>
        <v/>
      </c>
      <c r="F557" s="31" t="str">
        <f t="shared" ca="1" si="89"/>
        <v/>
      </c>
      <c r="G557" s="32" t="str">
        <f t="shared" ca="1" si="94"/>
        <v/>
      </c>
      <c r="H557" s="79" t="str">
        <f t="shared" ca="1" si="95"/>
        <v/>
      </c>
      <c r="N557" s="168" t="str">
        <f t="shared" si="90"/>
        <v/>
      </c>
      <c r="O557" s="168" t="str">
        <f t="shared" si="86"/>
        <v/>
      </c>
    </row>
    <row r="558" spans="1:15">
      <c r="A558" s="173" t="str">
        <f t="shared" ca="1" si="91"/>
        <v/>
      </c>
      <c r="B558" s="45" t="str">
        <f t="shared" ca="1" si="92"/>
        <v/>
      </c>
      <c r="C558" s="31" t="str">
        <f t="shared" ca="1" si="87"/>
        <v/>
      </c>
      <c r="D558" s="32" t="str">
        <f t="shared" ca="1" si="93"/>
        <v/>
      </c>
      <c r="E558" s="4" t="str">
        <f t="shared" ca="1" si="88"/>
        <v/>
      </c>
      <c r="F558" s="31" t="str">
        <f t="shared" ca="1" si="89"/>
        <v/>
      </c>
      <c r="G558" s="32" t="str">
        <f t="shared" ca="1" si="94"/>
        <v/>
      </c>
      <c r="H558" s="79" t="str">
        <f t="shared" ca="1" si="95"/>
        <v/>
      </c>
      <c r="N558" s="168" t="str">
        <f t="shared" si="90"/>
        <v/>
      </c>
      <c r="O558" s="168" t="str">
        <f t="shared" si="86"/>
        <v/>
      </c>
    </row>
    <row r="559" spans="1:15">
      <c r="A559" s="173" t="str">
        <f t="shared" ca="1" si="91"/>
        <v/>
      </c>
      <c r="B559" s="45" t="str">
        <f t="shared" ca="1" si="92"/>
        <v/>
      </c>
      <c r="C559" s="31" t="str">
        <f t="shared" ca="1" si="87"/>
        <v/>
      </c>
      <c r="D559" s="32" t="str">
        <f t="shared" ca="1" si="93"/>
        <v/>
      </c>
      <c r="E559" s="4" t="str">
        <f t="shared" ca="1" si="88"/>
        <v/>
      </c>
      <c r="F559" s="31" t="str">
        <f t="shared" ca="1" si="89"/>
        <v/>
      </c>
      <c r="G559" s="32" t="str">
        <f t="shared" ca="1" si="94"/>
        <v/>
      </c>
      <c r="H559" s="79" t="str">
        <f t="shared" ca="1" si="95"/>
        <v/>
      </c>
      <c r="N559" s="168" t="str">
        <f t="shared" si="90"/>
        <v/>
      </c>
      <c r="O559" s="168" t="str">
        <f t="shared" si="86"/>
        <v/>
      </c>
    </row>
    <row r="560" spans="1:15">
      <c r="A560" s="173" t="str">
        <f t="shared" ca="1" si="91"/>
        <v/>
      </c>
      <c r="B560" s="45" t="str">
        <f t="shared" ca="1" si="92"/>
        <v/>
      </c>
      <c r="C560" s="31" t="str">
        <f t="shared" ca="1" si="87"/>
        <v/>
      </c>
      <c r="D560" s="32" t="str">
        <f t="shared" ca="1" si="93"/>
        <v/>
      </c>
      <c r="E560" s="4" t="str">
        <f t="shared" ca="1" si="88"/>
        <v/>
      </c>
      <c r="F560" s="31" t="str">
        <f t="shared" ca="1" si="89"/>
        <v/>
      </c>
      <c r="G560" s="32" t="str">
        <f t="shared" ca="1" si="94"/>
        <v/>
      </c>
      <c r="H560" s="79" t="str">
        <f t="shared" ca="1" si="95"/>
        <v/>
      </c>
      <c r="N560" s="168" t="str">
        <f t="shared" si="90"/>
        <v/>
      </c>
      <c r="O560" s="168" t="str">
        <f t="shared" si="86"/>
        <v/>
      </c>
    </row>
    <row r="561" spans="1:15">
      <c r="A561" s="173" t="str">
        <f t="shared" ca="1" si="91"/>
        <v/>
      </c>
      <c r="B561" s="45" t="str">
        <f t="shared" ca="1" si="92"/>
        <v/>
      </c>
      <c r="C561" s="31" t="str">
        <f t="shared" ca="1" si="87"/>
        <v/>
      </c>
      <c r="D561" s="32" t="str">
        <f t="shared" ca="1" si="93"/>
        <v/>
      </c>
      <c r="E561" s="4" t="str">
        <f t="shared" ca="1" si="88"/>
        <v/>
      </c>
      <c r="F561" s="31" t="str">
        <f t="shared" ca="1" si="89"/>
        <v/>
      </c>
      <c r="G561" s="32" t="str">
        <f t="shared" ca="1" si="94"/>
        <v/>
      </c>
      <c r="H561" s="79" t="str">
        <f t="shared" ca="1" si="95"/>
        <v/>
      </c>
      <c r="N561" s="168" t="str">
        <f t="shared" si="90"/>
        <v/>
      </c>
      <c r="O561" s="168" t="str">
        <f t="shared" si="86"/>
        <v/>
      </c>
    </row>
    <row r="562" spans="1:15">
      <c r="A562" s="173" t="str">
        <f t="shared" ca="1" si="91"/>
        <v/>
      </c>
      <c r="B562" s="45" t="str">
        <f t="shared" ca="1" si="92"/>
        <v/>
      </c>
      <c r="C562" s="31" t="str">
        <f t="shared" ca="1" si="87"/>
        <v/>
      </c>
      <c r="D562" s="32" t="str">
        <f t="shared" ca="1" si="93"/>
        <v/>
      </c>
      <c r="E562" s="4" t="str">
        <f t="shared" ca="1" si="88"/>
        <v/>
      </c>
      <c r="F562" s="31" t="str">
        <f t="shared" ca="1" si="89"/>
        <v/>
      </c>
      <c r="G562" s="32" t="str">
        <f t="shared" ca="1" si="94"/>
        <v/>
      </c>
      <c r="H562" s="79" t="str">
        <f t="shared" ca="1" si="95"/>
        <v/>
      </c>
      <c r="N562" s="168" t="str">
        <f t="shared" si="90"/>
        <v/>
      </c>
      <c r="O562" s="168" t="str">
        <f t="shared" si="86"/>
        <v/>
      </c>
    </row>
    <row r="563" spans="1:15">
      <c r="A563" s="173" t="str">
        <f t="shared" ca="1" si="91"/>
        <v/>
      </c>
      <c r="B563" s="45" t="str">
        <f t="shared" ca="1" si="92"/>
        <v/>
      </c>
      <c r="C563" s="31" t="str">
        <f t="shared" ca="1" si="87"/>
        <v/>
      </c>
      <c r="D563" s="32" t="str">
        <f t="shared" ca="1" si="93"/>
        <v/>
      </c>
      <c r="E563" s="4" t="str">
        <f t="shared" ca="1" si="88"/>
        <v/>
      </c>
      <c r="F563" s="31" t="str">
        <f t="shared" ca="1" si="89"/>
        <v/>
      </c>
      <c r="G563" s="32" t="str">
        <f t="shared" ca="1" si="94"/>
        <v/>
      </c>
      <c r="H563" s="79" t="str">
        <f t="shared" ca="1" si="95"/>
        <v/>
      </c>
      <c r="N563" s="168" t="str">
        <f t="shared" si="90"/>
        <v/>
      </c>
      <c r="O563" s="168" t="str">
        <f t="shared" si="86"/>
        <v/>
      </c>
    </row>
    <row r="564" spans="1:15">
      <c r="A564" s="173" t="str">
        <f t="shared" ca="1" si="91"/>
        <v/>
      </c>
      <c r="B564" s="45" t="str">
        <f t="shared" ca="1" si="92"/>
        <v/>
      </c>
      <c r="C564" s="31" t="str">
        <f t="shared" ca="1" si="87"/>
        <v/>
      </c>
      <c r="D564" s="32" t="str">
        <f t="shared" ca="1" si="93"/>
        <v/>
      </c>
      <c r="E564" s="4" t="str">
        <f t="shared" ca="1" si="88"/>
        <v/>
      </c>
      <c r="F564" s="31" t="str">
        <f t="shared" ca="1" si="89"/>
        <v/>
      </c>
      <c r="G564" s="32" t="str">
        <f t="shared" ca="1" si="94"/>
        <v/>
      </c>
      <c r="H564" s="79" t="str">
        <f t="shared" ca="1" si="95"/>
        <v/>
      </c>
      <c r="N564" s="168" t="str">
        <f t="shared" si="90"/>
        <v/>
      </c>
      <c r="O564" s="168" t="str">
        <f t="shared" si="86"/>
        <v/>
      </c>
    </row>
    <row r="565" spans="1:15">
      <c r="A565" s="173" t="str">
        <f t="shared" ca="1" si="91"/>
        <v/>
      </c>
      <c r="B565" s="45" t="str">
        <f t="shared" ca="1" si="92"/>
        <v/>
      </c>
      <c r="C565" s="31" t="str">
        <f t="shared" ca="1" si="87"/>
        <v/>
      </c>
      <c r="D565" s="32" t="str">
        <f t="shared" ca="1" si="93"/>
        <v/>
      </c>
      <c r="E565" s="4" t="str">
        <f t="shared" ca="1" si="88"/>
        <v/>
      </c>
      <c r="F565" s="31" t="str">
        <f t="shared" ca="1" si="89"/>
        <v/>
      </c>
      <c r="G565" s="32" t="str">
        <f t="shared" ca="1" si="94"/>
        <v/>
      </c>
      <c r="H565" s="79" t="str">
        <f t="shared" ca="1" si="95"/>
        <v/>
      </c>
      <c r="N565" s="168" t="str">
        <f t="shared" si="90"/>
        <v/>
      </c>
      <c r="O565" s="168" t="str">
        <f t="shared" si="86"/>
        <v/>
      </c>
    </row>
    <row r="566" spans="1:15">
      <c r="A566" s="173" t="str">
        <f t="shared" ca="1" si="91"/>
        <v/>
      </c>
      <c r="B566" s="45" t="str">
        <f t="shared" ca="1" si="92"/>
        <v/>
      </c>
      <c r="C566" s="31" t="str">
        <f t="shared" ca="1" si="87"/>
        <v/>
      </c>
      <c r="D566" s="32" t="str">
        <f t="shared" ca="1" si="93"/>
        <v/>
      </c>
      <c r="E566" s="4" t="str">
        <f t="shared" ca="1" si="88"/>
        <v/>
      </c>
      <c r="F566" s="31" t="str">
        <f t="shared" ca="1" si="89"/>
        <v/>
      </c>
      <c r="G566" s="32" t="str">
        <f t="shared" ca="1" si="94"/>
        <v/>
      </c>
      <c r="H566" s="79" t="str">
        <f t="shared" ca="1" si="95"/>
        <v/>
      </c>
      <c r="N566" s="168" t="str">
        <f t="shared" si="90"/>
        <v/>
      </c>
      <c r="O566" s="168" t="str">
        <f t="shared" si="86"/>
        <v/>
      </c>
    </row>
    <row r="567" spans="1:15">
      <c r="A567" s="173" t="str">
        <f t="shared" ca="1" si="91"/>
        <v/>
      </c>
      <c r="B567" s="45" t="str">
        <f t="shared" ca="1" si="92"/>
        <v/>
      </c>
      <c r="C567" s="31" t="str">
        <f t="shared" ca="1" si="87"/>
        <v/>
      </c>
      <c r="D567" s="32" t="str">
        <f t="shared" ca="1" si="93"/>
        <v/>
      </c>
      <c r="E567" s="4" t="str">
        <f t="shared" ca="1" si="88"/>
        <v/>
      </c>
      <c r="F567" s="31" t="str">
        <f t="shared" ca="1" si="89"/>
        <v/>
      </c>
      <c r="G567" s="32" t="str">
        <f t="shared" ca="1" si="94"/>
        <v/>
      </c>
      <c r="H567" s="79" t="str">
        <f t="shared" ca="1" si="95"/>
        <v/>
      </c>
      <c r="N567" s="168" t="str">
        <f t="shared" si="90"/>
        <v/>
      </c>
      <c r="O567" s="168" t="str">
        <f t="shared" si="86"/>
        <v/>
      </c>
    </row>
    <row r="568" spans="1:15">
      <c r="A568" s="173" t="str">
        <f t="shared" ca="1" si="91"/>
        <v/>
      </c>
      <c r="B568" s="45" t="str">
        <f t="shared" ca="1" si="92"/>
        <v/>
      </c>
      <c r="C568" s="31" t="str">
        <f t="shared" ca="1" si="87"/>
        <v/>
      </c>
      <c r="D568" s="32" t="str">
        <f t="shared" ca="1" si="93"/>
        <v/>
      </c>
      <c r="E568" s="4" t="str">
        <f t="shared" ca="1" si="88"/>
        <v/>
      </c>
      <c r="F568" s="31" t="str">
        <f t="shared" ca="1" si="89"/>
        <v/>
      </c>
      <c r="G568" s="32" t="str">
        <f t="shared" ca="1" si="94"/>
        <v/>
      </c>
      <c r="H568" s="79" t="str">
        <f t="shared" ca="1" si="95"/>
        <v/>
      </c>
      <c r="N568" s="168" t="str">
        <f t="shared" si="90"/>
        <v/>
      </c>
      <c r="O568" s="168" t="str">
        <f t="shared" si="86"/>
        <v/>
      </c>
    </row>
    <row r="569" spans="1:15">
      <c r="A569" s="173" t="str">
        <f t="shared" ca="1" si="91"/>
        <v/>
      </c>
      <c r="B569" s="45" t="str">
        <f t="shared" ca="1" si="92"/>
        <v/>
      </c>
      <c r="C569" s="31" t="str">
        <f t="shared" ca="1" si="87"/>
        <v/>
      </c>
      <c r="D569" s="32" t="str">
        <f t="shared" ca="1" si="93"/>
        <v/>
      </c>
      <c r="E569" s="4" t="str">
        <f t="shared" ca="1" si="88"/>
        <v/>
      </c>
      <c r="F569" s="31" t="str">
        <f t="shared" ca="1" si="89"/>
        <v/>
      </c>
      <c r="G569" s="32" t="str">
        <f t="shared" ca="1" si="94"/>
        <v/>
      </c>
      <c r="H569" s="79" t="str">
        <f t="shared" ca="1" si="95"/>
        <v/>
      </c>
      <c r="N569" s="168" t="str">
        <f t="shared" si="90"/>
        <v/>
      </c>
      <c r="O569" s="168" t="str">
        <f t="shared" si="86"/>
        <v/>
      </c>
    </row>
    <row r="570" spans="1:15">
      <c r="A570" s="173" t="str">
        <f t="shared" ca="1" si="91"/>
        <v/>
      </c>
      <c r="B570" s="45" t="str">
        <f t="shared" ca="1" si="92"/>
        <v/>
      </c>
      <c r="C570" s="31" t="str">
        <f t="shared" ca="1" si="87"/>
        <v/>
      </c>
      <c r="D570" s="32" t="str">
        <f t="shared" ca="1" si="93"/>
        <v/>
      </c>
      <c r="E570" s="4" t="str">
        <f t="shared" ca="1" si="88"/>
        <v/>
      </c>
      <c r="F570" s="31" t="str">
        <f t="shared" ca="1" si="89"/>
        <v/>
      </c>
      <c r="G570" s="32" t="str">
        <f t="shared" ca="1" si="94"/>
        <v/>
      </c>
      <c r="H570" s="79" t="str">
        <f t="shared" ca="1" si="95"/>
        <v/>
      </c>
      <c r="N570" s="168" t="str">
        <f t="shared" si="90"/>
        <v/>
      </c>
      <c r="O570" s="168" t="str">
        <f t="shared" si="86"/>
        <v/>
      </c>
    </row>
    <row r="571" spans="1:15">
      <c r="A571" s="173" t="str">
        <f t="shared" ca="1" si="91"/>
        <v/>
      </c>
      <c r="B571" s="45" t="str">
        <f t="shared" ca="1" si="92"/>
        <v/>
      </c>
      <c r="C571" s="31" t="str">
        <f t="shared" ca="1" si="87"/>
        <v/>
      </c>
      <c r="D571" s="32" t="str">
        <f t="shared" ca="1" si="93"/>
        <v/>
      </c>
      <c r="E571" s="4" t="str">
        <f t="shared" ca="1" si="88"/>
        <v/>
      </c>
      <c r="F571" s="31" t="str">
        <f t="shared" ca="1" si="89"/>
        <v/>
      </c>
      <c r="G571" s="32" t="str">
        <f t="shared" ca="1" si="94"/>
        <v/>
      </c>
      <c r="H571" s="79" t="str">
        <f t="shared" ca="1" si="95"/>
        <v/>
      </c>
      <c r="N571" s="168" t="str">
        <f t="shared" si="90"/>
        <v/>
      </c>
      <c r="O571" s="168" t="str">
        <f t="shared" si="86"/>
        <v/>
      </c>
    </row>
    <row r="572" spans="1:15">
      <c r="A572" s="173" t="str">
        <f t="shared" ca="1" si="91"/>
        <v/>
      </c>
      <c r="B572" s="45" t="str">
        <f t="shared" ca="1" si="92"/>
        <v/>
      </c>
      <c r="C572" s="31" t="str">
        <f t="shared" ca="1" si="87"/>
        <v/>
      </c>
      <c r="D572" s="32" t="str">
        <f t="shared" ca="1" si="93"/>
        <v/>
      </c>
      <c r="E572" s="4" t="str">
        <f t="shared" ca="1" si="88"/>
        <v/>
      </c>
      <c r="F572" s="31" t="str">
        <f t="shared" ca="1" si="89"/>
        <v/>
      </c>
      <c r="G572" s="32" t="str">
        <f t="shared" ca="1" si="94"/>
        <v/>
      </c>
      <c r="H572" s="79" t="str">
        <f t="shared" ca="1" si="95"/>
        <v/>
      </c>
      <c r="N572" s="168" t="str">
        <f t="shared" si="90"/>
        <v/>
      </c>
      <c r="O572" s="168" t="str">
        <f t="shared" si="86"/>
        <v/>
      </c>
    </row>
    <row r="573" spans="1:15">
      <c r="A573" s="173" t="str">
        <f t="shared" ca="1" si="91"/>
        <v/>
      </c>
      <c r="B573" s="45" t="str">
        <f t="shared" ca="1" si="92"/>
        <v/>
      </c>
      <c r="C573" s="31" t="str">
        <f t="shared" ca="1" si="87"/>
        <v/>
      </c>
      <c r="D573" s="32" t="str">
        <f t="shared" ca="1" si="93"/>
        <v/>
      </c>
      <c r="E573" s="4" t="str">
        <f t="shared" ca="1" si="88"/>
        <v/>
      </c>
      <c r="F573" s="31" t="str">
        <f t="shared" ca="1" si="89"/>
        <v/>
      </c>
      <c r="G573" s="32" t="str">
        <f t="shared" ca="1" si="94"/>
        <v/>
      </c>
      <c r="H573" s="79" t="str">
        <f t="shared" ca="1" si="95"/>
        <v/>
      </c>
      <c r="N573" s="168" t="str">
        <f t="shared" si="90"/>
        <v/>
      </c>
      <c r="O573" s="168" t="str">
        <f t="shared" si="86"/>
        <v/>
      </c>
    </row>
    <row r="574" spans="1:15">
      <c r="A574" s="173" t="str">
        <f t="shared" ca="1" si="91"/>
        <v/>
      </c>
      <c r="B574" s="45" t="str">
        <f t="shared" ca="1" si="92"/>
        <v/>
      </c>
      <c r="C574" s="31" t="str">
        <f t="shared" ca="1" si="87"/>
        <v/>
      </c>
      <c r="D574" s="32" t="str">
        <f t="shared" ca="1" si="93"/>
        <v/>
      </c>
      <c r="E574" s="4" t="str">
        <f t="shared" ca="1" si="88"/>
        <v/>
      </c>
      <c r="F574" s="31" t="str">
        <f t="shared" ca="1" si="89"/>
        <v/>
      </c>
      <c r="G574" s="32" t="str">
        <f t="shared" ca="1" si="94"/>
        <v/>
      </c>
      <c r="H574" s="79" t="str">
        <f t="shared" ca="1" si="95"/>
        <v/>
      </c>
      <c r="N574" s="168" t="str">
        <f t="shared" si="90"/>
        <v/>
      </c>
      <c r="O574" s="168" t="str">
        <f t="shared" si="86"/>
        <v/>
      </c>
    </row>
    <row r="575" spans="1:15">
      <c r="A575" s="173" t="str">
        <f t="shared" ca="1" si="91"/>
        <v/>
      </c>
      <c r="B575" s="45" t="str">
        <f t="shared" ca="1" si="92"/>
        <v/>
      </c>
      <c r="C575" s="31" t="str">
        <f t="shared" ca="1" si="87"/>
        <v/>
      </c>
      <c r="D575" s="32" t="str">
        <f t="shared" ca="1" si="93"/>
        <v/>
      </c>
      <c r="E575" s="4" t="str">
        <f t="shared" ca="1" si="88"/>
        <v/>
      </c>
      <c r="F575" s="31" t="str">
        <f t="shared" ca="1" si="89"/>
        <v/>
      </c>
      <c r="G575" s="32" t="str">
        <f t="shared" ca="1" si="94"/>
        <v/>
      </c>
      <c r="H575" s="79" t="str">
        <f t="shared" ca="1" si="95"/>
        <v/>
      </c>
      <c r="N575" s="168" t="str">
        <f t="shared" si="90"/>
        <v/>
      </c>
      <c r="O575" s="168" t="str">
        <f t="shared" si="86"/>
        <v/>
      </c>
    </row>
    <row r="576" spans="1:15">
      <c r="A576" s="173" t="str">
        <f t="shared" ca="1" si="91"/>
        <v/>
      </c>
      <c r="B576" s="45" t="str">
        <f t="shared" ca="1" si="92"/>
        <v/>
      </c>
      <c r="C576" s="31" t="str">
        <f t="shared" ca="1" si="87"/>
        <v/>
      </c>
      <c r="D576" s="32" t="str">
        <f t="shared" ca="1" si="93"/>
        <v/>
      </c>
      <c r="E576" s="4" t="str">
        <f t="shared" ca="1" si="88"/>
        <v/>
      </c>
      <c r="F576" s="31" t="str">
        <f t="shared" ca="1" si="89"/>
        <v/>
      </c>
      <c r="G576" s="32" t="str">
        <f t="shared" ca="1" si="94"/>
        <v/>
      </c>
      <c r="H576" s="79" t="str">
        <f t="shared" ca="1" si="95"/>
        <v/>
      </c>
      <c r="N576" s="168" t="str">
        <f t="shared" si="90"/>
        <v/>
      </c>
      <c r="O576" s="168" t="str">
        <f t="shared" si="86"/>
        <v/>
      </c>
    </row>
    <row r="577" spans="1:15">
      <c r="A577" s="173" t="str">
        <f t="shared" ca="1" si="91"/>
        <v/>
      </c>
      <c r="B577" s="45" t="str">
        <f t="shared" ca="1" si="92"/>
        <v/>
      </c>
      <c r="C577" s="31" t="str">
        <f t="shared" ca="1" si="87"/>
        <v/>
      </c>
      <c r="D577" s="32" t="str">
        <f t="shared" ca="1" si="93"/>
        <v/>
      </c>
      <c r="E577" s="4" t="str">
        <f t="shared" ca="1" si="88"/>
        <v/>
      </c>
      <c r="F577" s="31" t="str">
        <f t="shared" ca="1" si="89"/>
        <v/>
      </c>
      <c r="G577" s="32" t="str">
        <f t="shared" ca="1" si="94"/>
        <v/>
      </c>
      <c r="H577" s="79" t="str">
        <f t="shared" ca="1" si="95"/>
        <v/>
      </c>
      <c r="N577" s="168" t="str">
        <f t="shared" si="90"/>
        <v/>
      </c>
      <c r="O577" s="168" t="str">
        <f t="shared" si="86"/>
        <v/>
      </c>
    </row>
    <row r="578" spans="1:15">
      <c r="A578" s="173" t="str">
        <f t="shared" ca="1" si="91"/>
        <v/>
      </c>
      <c r="B578" s="45" t="str">
        <f t="shared" ca="1" si="92"/>
        <v/>
      </c>
      <c r="C578" s="31" t="str">
        <f t="shared" ca="1" si="87"/>
        <v/>
      </c>
      <c r="D578" s="32" t="str">
        <f t="shared" ca="1" si="93"/>
        <v/>
      </c>
      <c r="E578" s="4" t="str">
        <f t="shared" ca="1" si="88"/>
        <v/>
      </c>
      <c r="F578" s="31" t="str">
        <f t="shared" ca="1" si="89"/>
        <v/>
      </c>
      <c r="G578" s="32" t="str">
        <f t="shared" ca="1" si="94"/>
        <v/>
      </c>
      <c r="H578" s="79" t="str">
        <f t="shared" ca="1" si="95"/>
        <v/>
      </c>
      <c r="N578" s="168" t="str">
        <f t="shared" si="90"/>
        <v/>
      </c>
      <c r="O578" s="168" t="str">
        <f t="shared" si="86"/>
        <v/>
      </c>
    </row>
    <row r="579" spans="1:15">
      <c r="A579" s="173" t="str">
        <f t="shared" ca="1" si="91"/>
        <v/>
      </c>
      <c r="B579" s="45" t="str">
        <f t="shared" ca="1" si="92"/>
        <v/>
      </c>
      <c r="C579" s="31" t="str">
        <f t="shared" ca="1" si="87"/>
        <v/>
      </c>
      <c r="D579" s="32" t="str">
        <f t="shared" ca="1" si="93"/>
        <v/>
      </c>
      <c r="E579" s="4" t="str">
        <f t="shared" ca="1" si="88"/>
        <v/>
      </c>
      <c r="F579" s="31" t="str">
        <f t="shared" ca="1" si="89"/>
        <v/>
      </c>
      <c r="G579" s="32" t="str">
        <f t="shared" ca="1" si="94"/>
        <v/>
      </c>
      <c r="H579" s="79" t="str">
        <f t="shared" ca="1" si="95"/>
        <v/>
      </c>
      <c r="N579" s="168" t="str">
        <f t="shared" si="90"/>
        <v/>
      </c>
      <c r="O579" s="168" t="str">
        <f t="shared" si="86"/>
        <v/>
      </c>
    </row>
    <row r="580" spans="1:15">
      <c r="A580" s="173" t="str">
        <f t="shared" ca="1" si="91"/>
        <v/>
      </c>
      <c r="B580" s="45" t="str">
        <f t="shared" ca="1" si="92"/>
        <v/>
      </c>
      <c r="C580" s="31" t="str">
        <f t="shared" ca="1" si="87"/>
        <v/>
      </c>
      <c r="D580" s="32" t="str">
        <f t="shared" ca="1" si="93"/>
        <v/>
      </c>
      <c r="E580" s="4" t="str">
        <f t="shared" ca="1" si="88"/>
        <v/>
      </c>
      <c r="F580" s="31" t="str">
        <f t="shared" ca="1" si="89"/>
        <v/>
      </c>
      <c r="G580" s="32" t="str">
        <f t="shared" ca="1" si="94"/>
        <v/>
      </c>
      <c r="H580" s="79" t="str">
        <f t="shared" ca="1" si="95"/>
        <v/>
      </c>
      <c r="N580" s="168" t="str">
        <f t="shared" si="90"/>
        <v/>
      </c>
      <c r="O580" s="168" t="str">
        <f t="shared" ref="O580:O643" si="96">IF(N580&gt;$A$14,N580,"")</f>
        <v/>
      </c>
    </row>
    <row r="581" spans="1:15">
      <c r="A581" s="173" t="str">
        <f t="shared" ca="1" si="91"/>
        <v/>
      </c>
      <c r="B581" s="45" t="str">
        <f t="shared" ca="1" si="92"/>
        <v/>
      </c>
      <c r="C581" s="31" t="str">
        <f t="shared" ca="1" si="87"/>
        <v/>
      </c>
      <c r="D581" s="32" t="str">
        <f t="shared" ca="1" si="93"/>
        <v/>
      </c>
      <c r="E581" s="4" t="str">
        <f t="shared" ca="1" si="88"/>
        <v/>
      </c>
      <c r="F581" s="31" t="str">
        <f t="shared" ca="1" si="89"/>
        <v/>
      </c>
      <c r="G581" s="32" t="str">
        <f t="shared" ca="1" si="94"/>
        <v/>
      </c>
      <c r="H581" s="79" t="str">
        <f t="shared" ca="1" si="95"/>
        <v/>
      </c>
      <c r="N581" s="168" t="str">
        <f t="shared" si="90"/>
        <v/>
      </c>
      <c r="O581" s="168" t="str">
        <f t="shared" si="96"/>
        <v/>
      </c>
    </row>
    <row r="582" spans="1:15">
      <c r="A582" s="173" t="str">
        <f t="shared" ca="1" si="91"/>
        <v/>
      </c>
      <c r="B582" s="45" t="str">
        <f t="shared" ca="1" si="92"/>
        <v/>
      </c>
      <c r="C582" s="31" t="str">
        <f t="shared" ca="1" si="87"/>
        <v/>
      </c>
      <c r="D582" s="32" t="str">
        <f t="shared" ca="1" si="93"/>
        <v/>
      </c>
      <c r="E582" s="4" t="str">
        <f t="shared" ca="1" si="88"/>
        <v/>
      </c>
      <c r="F582" s="31" t="str">
        <f t="shared" ca="1" si="89"/>
        <v/>
      </c>
      <c r="G582" s="32" t="str">
        <f t="shared" ca="1" si="94"/>
        <v/>
      </c>
      <c r="H582" s="79" t="str">
        <f t="shared" ca="1" si="95"/>
        <v/>
      </c>
      <c r="N582" s="168" t="str">
        <f t="shared" si="90"/>
        <v/>
      </c>
      <c r="O582" s="168" t="str">
        <f t="shared" si="96"/>
        <v/>
      </c>
    </row>
    <row r="583" spans="1:15">
      <c r="A583" s="173" t="str">
        <f t="shared" ca="1" si="91"/>
        <v/>
      </c>
      <c r="B583" s="45" t="str">
        <f t="shared" ca="1" si="92"/>
        <v/>
      </c>
      <c r="C583" s="31" t="str">
        <f t="shared" ca="1" si="87"/>
        <v/>
      </c>
      <c r="D583" s="32" t="str">
        <f t="shared" ca="1" si="93"/>
        <v/>
      </c>
      <c r="E583" s="4" t="str">
        <f t="shared" ca="1" si="88"/>
        <v/>
      </c>
      <c r="F583" s="31" t="str">
        <f t="shared" ca="1" si="89"/>
        <v/>
      </c>
      <c r="G583" s="32" t="str">
        <f t="shared" ca="1" si="94"/>
        <v/>
      </c>
      <c r="H583" s="79" t="str">
        <f t="shared" ca="1" si="95"/>
        <v/>
      </c>
      <c r="N583" s="168" t="str">
        <f t="shared" si="90"/>
        <v/>
      </c>
      <c r="O583" s="168" t="str">
        <f t="shared" si="96"/>
        <v/>
      </c>
    </row>
    <row r="584" spans="1:15">
      <c r="A584" s="173" t="str">
        <f t="shared" ca="1" si="91"/>
        <v/>
      </c>
      <c r="B584" s="45" t="str">
        <f t="shared" ca="1" si="92"/>
        <v/>
      </c>
      <c r="C584" s="31" t="str">
        <f t="shared" ca="1" si="87"/>
        <v/>
      </c>
      <c r="D584" s="32" t="str">
        <f t="shared" ca="1" si="93"/>
        <v/>
      </c>
      <c r="E584" s="4" t="str">
        <f t="shared" ca="1" si="88"/>
        <v/>
      </c>
      <c r="F584" s="31" t="str">
        <f t="shared" ca="1" si="89"/>
        <v/>
      </c>
      <c r="G584" s="32" t="str">
        <f t="shared" ca="1" si="94"/>
        <v/>
      </c>
      <c r="H584" s="79" t="str">
        <f t="shared" ca="1" si="95"/>
        <v/>
      </c>
      <c r="N584" s="168" t="str">
        <f t="shared" si="90"/>
        <v/>
      </c>
      <c r="O584" s="168" t="str">
        <f t="shared" si="96"/>
        <v/>
      </c>
    </row>
    <row r="585" spans="1:15">
      <c r="A585" s="173" t="str">
        <f t="shared" ca="1" si="91"/>
        <v/>
      </c>
      <c r="B585" s="45" t="str">
        <f t="shared" ca="1" si="92"/>
        <v/>
      </c>
      <c r="C585" s="31" t="str">
        <f t="shared" ca="1" si="87"/>
        <v/>
      </c>
      <c r="D585" s="32" t="str">
        <f t="shared" ca="1" si="93"/>
        <v/>
      </c>
      <c r="E585" s="4" t="str">
        <f t="shared" ca="1" si="88"/>
        <v/>
      </c>
      <c r="F585" s="31" t="str">
        <f t="shared" ca="1" si="89"/>
        <v/>
      </c>
      <c r="G585" s="32" t="str">
        <f t="shared" ca="1" si="94"/>
        <v/>
      </c>
      <c r="H585" s="79" t="str">
        <f t="shared" ca="1" si="95"/>
        <v/>
      </c>
      <c r="N585" s="168" t="str">
        <f t="shared" si="90"/>
        <v/>
      </c>
      <c r="O585" s="168" t="str">
        <f t="shared" si="96"/>
        <v/>
      </c>
    </row>
    <row r="586" spans="1:15">
      <c r="A586" s="173" t="str">
        <f t="shared" ca="1" si="91"/>
        <v/>
      </c>
      <c r="B586" s="45" t="str">
        <f t="shared" ca="1" si="92"/>
        <v/>
      </c>
      <c r="C586" s="31" t="str">
        <f t="shared" ca="1" si="87"/>
        <v/>
      </c>
      <c r="D586" s="32" t="str">
        <f t="shared" ca="1" si="93"/>
        <v/>
      </c>
      <c r="E586" s="4" t="str">
        <f t="shared" ca="1" si="88"/>
        <v/>
      </c>
      <c r="F586" s="31" t="str">
        <f t="shared" ca="1" si="89"/>
        <v/>
      </c>
      <c r="G586" s="32" t="str">
        <f t="shared" ca="1" si="94"/>
        <v/>
      </c>
      <c r="H586" s="79" t="str">
        <f t="shared" ca="1" si="95"/>
        <v/>
      </c>
      <c r="N586" s="168" t="str">
        <f t="shared" si="90"/>
        <v/>
      </c>
      <c r="O586" s="168" t="str">
        <f t="shared" si="96"/>
        <v/>
      </c>
    </row>
    <row r="587" spans="1:15">
      <c r="A587" s="173" t="str">
        <f t="shared" ca="1" si="91"/>
        <v/>
      </c>
      <c r="B587" s="45" t="str">
        <f t="shared" ca="1" si="92"/>
        <v/>
      </c>
      <c r="C587" s="31" t="str">
        <f t="shared" ca="1" si="87"/>
        <v/>
      </c>
      <c r="D587" s="32" t="str">
        <f t="shared" ca="1" si="93"/>
        <v/>
      </c>
      <c r="E587" s="4" t="str">
        <f t="shared" ca="1" si="88"/>
        <v/>
      </c>
      <c r="F587" s="31" t="str">
        <f t="shared" ca="1" si="89"/>
        <v/>
      </c>
      <c r="G587" s="32" t="str">
        <f t="shared" ca="1" si="94"/>
        <v/>
      </c>
      <c r="H587" s="79" t="str">
        <f t="shared" ca="1" si="95"/>
        <v/>
      </c>
      <c r="N587" s="168" t="str">
        <f t="shared" si="90"/>
        <v/>
      </c>
      <c r="O587" s="168" t="str">
        <f t="shared" si="96"/>
        <v/>
      </c>
    </row>
    <row r="588" spans="1:15">
      <c r="A588" s="173" t="str">
        <f t="shared" ca="1" si="91"/>
        <v/>
      </c>
      <c r="B588" s="45" t="str">
        <f t="shared" ca="1" si="92"/>
        <v/>
      </c>
      <c r="C588" s="31" t="str">
        <f t="shared" ca="1" si="87"/>
        <v/>
      </c>
      <c r="D588" s="32" t="str">
        <f t="shared" ca="1" si="93"/>
        <v/>
      </c>
      <c r="E588" s="4" t="str">
        <f t="shared" ca="1" si="88"/>
        <v/>
      </c>
      <c r="F588" s="31" t="str">
        <f t="shared" ca="1" si="89"/>
        <v/>
      </c>
      <c r="G588" s="32" t="str">
        <f t="shared" ca="1" si="94"/>
        <v/>
      </c>
      <c r="H588" s="79" t="str">
        <f t="shared" ca="1" si="95"/>
        <v/>
      </c>
      <c r="N588" s="168" t="str">
        <f t="shared" si="90"/>
        <v/>
      </c>
      <c r="O588" s="168" t="str">
        <f t="shared" si="96"/>
        <v/>
      </c>
    </row>
    <row r="589" spans="1:15">
      <c r="A589" s="173" t="str">
        <f t="shared" ca="1" si="91"/>
        <v/>
      </c>
      <c r="B589" s="45" t="str">
        <f t="shared" ca="1" si="92"/>
        <v/>
      </c>
      <c r="C589" s="31" t="str">
        <f t="shared" ca="1" si="87"/>
        <v/>
      </c>
      <c r="D589" s="32" t="str">
        <f t="shared" ca="1" si="93"/>
        <v/>
      </c>
      <c r="E589" s="4" t="str">
        <f t="shared" ca="1" si="88"/>
        <v/>
      </c>
      <c r="F589" s="31" t="str">
        <f t="shared" ca="1" si="89"/>
        <v/>
      </c>
      <c r="G589" s="32" t="str">
        <f t="shared" ca="1" si="94"/>
        <v/>
      </c>
      <c r="H589" s="79" t="str">
        <f t="shared" ca="1" si="95"/>
        <v/>
      </c>
      <c r="N589" s="168" t="str">
        <f t="shared" si="90"/>
        <v/>
      </c>
      <c r="O589" s="168" t="str">
        <f t="shared" si="96"/>
        <v/>
      </c>
    </row>
    <row r="590" spans="1:15">
      <c r="A590" s="173" t="str">
        <f t="shared" ca="1" si="91"/>
        <v/>
      </c>
      <c r="B590" s="45" t="str">
        <f t="shared" ca="1" si="92"/>
        <v/>
      </c>
      <c r="C590" s="31" t="str">
        <f t="shared" ca="1" si="87"/>
        <v/>
      </c>
      <c r="D590" s="32" t="str">
        <f t="shared" ca="1" si="93"/>
        <v/>
      </c>
      <c r="E590" s="4" t="str">
        <f t="shared" ca="1" si="88"/>
        <v/>
      </c>
      <c r="F590" s="31" t="str">
        <f t="shared" ca="1" si="89"/>
        <v/>
      </c>
      <c r="G590" s="32" t="str">
        <f t="shared" ca="1" si="94"/>
        <v/>
      </c>
      <c r="H590" s="79" t="str">
        <f t="shared" ca="1" si="95"/>
        <v/>
      </c>
      <c r="N590" s="168" t="str">
        <f t="shared" si="90"/>
        <v/>
      </c>
      <c r="O590" s="168" t="str">
        <f t="shared" si="96"/>
        <v/>
      </c>
    </row>
    <row r="591" spans="1:15">
      <c r="A591" s="173" t="str">
        <f t="shared" ca="1" si="91"/>
        <v/>
      </c>
      <c r="B591" s="45" t="str">
        <f t="shared" ca="1" si="92"/>
        <v/>
      </c>
      <c r="C591" s="31" t="str">
        <f t="shared" ca="1" si="87"/>
        <v/>
      </c>
      <c r="D591" s="32" t="str">
        <f t="shared" ca="1" si="93"/>
        <v/>
      </c>
      <c r="E591" s="4" t="str">
        <f t="shared" ca="1" si="88"/>
        <v/>
      </c>
      <c r="F591" s="31" t="str">
        <f t="shared" ca="1" si="89"/>
        <v/>
      </c>
      <c r="G591" s="32" t="str">
        <f t="shared" ca="1" si="94"/>
        <v/>
      </c>
      <c r="H591" s="79" t="str">
        <f t="shared" ca="1" si="95"/>
        <v/>
      </c>
      <c r="N591" s="168" t="str">
        <f t="shared" si="90"/>
        <v/>
      </c>
      <c r="O591" s="168" t="str">
        <f t="shared" si="96"/>
        <v/>
      </c>
    </row>
    <row r="592" spans="1:15">
      <c r="A592" s="173" t="str">
        <f t="shared" ca="1" si="91"/>
        <v/>
      </c>
      <c r="B592" s="45" t="str">
        <f t="shared" ca="1" si="92"/>
        <v/>
      </c>
      <c r="C592" s="31" t="str">
        <f t="shared" ref="C592:C655" ca="1" si="97">IF(ISERROR(B592-2),"",-1*(B592-$B$14)*10^-4*$B$8*$B$5)</f>
        <v/>
      </c>
      <c r="D592" s="32" t="str">
        <f t="shared" ca="1" si="93"/>
        <v/>
      </c>
      <c r="E592" s="4" t="str">
        <f t="shared" ref="E592:E655" ca="1" si="98">IF(COUNTIF(L:L,A592)=1,VLOOKUP(A592,L:M,2), IF(COUNTIF(L:L,A592)=0,$C$10,""))</f>
        <v/>
      </c>
      <c r="F592" s="31" t="str">
        <f t="shared" ref="F592:F655" ca="1" si="99">IF(ISERROR(E592-2),"",-1*(E592-$E$14)*10^-4*$C$8*$C$5)</f>
        <v/>
      </c>
      <c r="G592" s="32" t="str">
        <f t="shared" ca="1" si="94"/>
        <v/>
      </c>
      <c r="H592" s="79" t="str">
        <f t="shared" ca="1" si="95"/>
        <v/>
      </c>
      <c r="N592" s="168" t="str">
        <f t="shared" ref="N592:N655" si="100">IF(COUNTIF(L:L,J592),J592,"")</f>
        <v/>
      </c>
      <c r="O592" s="168" t="str">
        <f t="shared" si="96"/>
        <v/>
      </c>
    </row>
    <row r="593" spans="1:15">
      <c r="A593" s="173" t="str">
        <f t="shared" ca="1" si="91"/>
        <v/>
      </c>
      <c r="B593" s="45" t="str">
        <f t="shared" ca="1" si="92"/>
        <v/>
      </c>
      <c r="C593" s="31" t="str">
        <f t="shared" ca="1" si="97"/>
        <v/>
      </c>
      <c r="D593" s="32" t="str">
        <f t="shared" ca="1" si="93"/>
        <v/>
      </c>
      <c r="E593" s="4" t="str">
        <f t="shared" ca="1" si="98"/>
        <v/>
      </c>
      <c r="F593" s="31" t="str">
        <f t="shared" ca="1" si="99"/>
        <v/>
      </c>
      <c r="G593" s="32" t="str">
        <f t="shared" ca="1" si="94"/>
        <v/>
      </c>
      <c r="H593" s="79" t="str">
        <f t="shared" ca="1" si="95"/>
        <v/>
      </c>
      <c r="N593" s="168" t="str">
        <f t="shared" si="100"/>
        <v/>
      </c>
      <c r="O593" s="168" t="str">
        <f t="shared" si="96"/>
        <v/>
      </c>
    </row>
    <row r="594" spans="1:15">
      <c r="A594" s="173" t="str">
        <f t="shared" ca="1" si="91"/>
        <v/>
      </c>
      <c r="B594" s="45" t="str">
        <f t="shared" ca="1" si="92"/>
        <v/>
      </c>
      <c r="C594" s="31" t="str">
        <f t="shared" ca="1" si="97"/>
        <v/>
      </c>
      <c r="D594" s="32" t="str">
        <f t="shared" ca="1" si="93"/>
        <v/>
      </c>
      <c r="E594" s="4" t="str">
        <f t="shared" ca="1" si="98"/>
        <v/>
      </c>
      <c r="F594" s="31" t="str">
        <f t="shared" ca="1" si="99"/>
        <v/>
      </c>
      <c r="G594" s="32" t="str">
        <f t="shared" ca="1" si="94"/>
        <v/>
      </c>
      <c r="H594" s="79" t="str">
        <f t="shared" ca="1" si="95"/>
        <v/>
      </c>
      <c r="N594" s="168" t="str">
        <f t="shared" si="100"/>
        <v/>
      </c>
      <c r="O594" s="168" t="str">
        <f t="shared" si="96"/>
        <v/>
      </c>
    </row>
    <row r="595" spans="1:15">
      <c r="A595" s="173" t="str">
        <f t="shared" ca="1" si="91"/>
        <v/>
      </c>
      <c r="B595" s="45" t="str">
        <f t="shared" ca="1" si="92"/>
        <v/>
      </c>
      <c r="C595" s="31" t="str">
        <f t="shared" ca="1" si="97"/>
        <v/>
      </c>
      <c r="D595" s="32" t="str">
        <f t="shared" ca="1" si="93"/>
        <v/>
      </c>
      <c r="E595" s="4" t="str">
        <f t="shared" ca="1" si="98"/>
        <v/>
      </c>
      <c r="F595" s="31" t="str">
        <f t="shared" ca="1" si="99"/>
        <v/>
      </c>
      <c r="G595" s="32" t="str">
        <f t="shared" ca="1" si="94"/>
        <v/>
      </c>
      <c r="H595" s="79" t="str">
        <f t="shared" ca="1" si="95"/>
        <v/>
      </c>
      <c r="N595" s="168" t="str">
        <f t="shared" si="100"/>
        <v/>
      </c>
      <c r="O595" s="168" t="str">
        <f t="shared" si="96"/>
        <v/>
      </c>
    </row>
    <row r="596" spans="1:15">
      <c r="A596" s="173" t="str">
        <f t="shared" ca="1" si="91"/>
        <v/>
      </c>
      <c r="B596" s="45" t="str">
        <f t="shared" ca="1" si="92"/>
        <v/>
      </c>
      <c r="C596" s="31" t="str">
        <f t="shared" ca="1" si="97"/>
        <v/>
      </c>
      <c r="D596" s="32" t="str">
        <f t="shared" ca="1" si="93"/>
        <v/>
      </c>
      <c r="E596" s="4" t="str">
        <f t="shared" ca="1" si="98"/>
        <v/>
      </c>
      <c r="F596" s="31" t="str">
        <f t="shared" ca="1" si="99"/>
        <v/>
      </c>
      <c r="G596" s="32" t="str">
        <f t="shared" ca="1" si="94"/>
        <v/>
      </c>
      <c r="H596" s="79" t="str">
        <f t="shared" ca="1" si="95"/>
        <v/>
      </c>
      <c r="N596" s="168" t="str">
        <f t="shared" si="100"/>
        <v/>
      </c>
      <c r="O596" s="168" t="str">
        <f t="shared" si="96"/>
        <v/>
      </c>
    </row>
    <row r="597" spans="1:15">
      <c r="A597" s="173" t="str">
        <f t="shared" ca="1" si="91"/>
        <v/>
      </c>
      <c r="B597" s="45" t="str">
        <f t="shared" ca="1" si="92"/>
        <v/>
      </c>
      <c r="C597" s="31" t="str">
        <f t="shared" ca="1" si="97"/>
        <v/>
      </c>
      <c r="D597" s="32" t="str">
        <f t="shared" ca="1" si="93"/>
        <v/>
      </c>
      <c r="E597" s="4" t="str">
        <f t="shared" ca="1" si="98"/>
        <v/>
      </c>
      <c r="F597" s="31" t="str">
        <f t="shared" ca="1" si="99"/>
        <v/>
      </c>
      <c r="G597" s="32" t="str">
        <f t="shared" ca="1" si="94"/>
        <v/>
      </c>
      <c r="H597" s="79" t="str">
        <f t="shared" ca="1" si="95"/>
        <v/>
      </c>
      <c r="N597" s="168" t="str">
        <f t="shared" si="100"/>
        <v/>
      </c>
      <c r="O597" s="168" t="str">
        <f t="shared" si="96"/>
        <v/>
      </c>
    </row>
    <row r="598" spans="1:15">
      <c r="A598" s="173" t="str">
        <f t="shared" ca="1" si="91"/>
        <v/>
      </c>
      <c r="B598" s="45" t="str">
        <f t="shared" ca="1" si="92"/>
        <v/>
      </c>
      <c r="C598" s="31" t="str">
        <f t="shared" ca="1" si="97"/>
        <v/>
      </c>
      <c r="D598" s="32" t="str">
        <f t="shared" ca="1" si="93"/>
        <v/>
      </c>
      <c r="E598" s="4" t="str">
        <f t="shared" ca="1" si="98"/>
        <v/>
      </c>
      <c r="F598" s="31" t="str">
        <f t="shared" ca="1" si="99"/>
        <v/>
      </c>
      <c r="G598" s="32" t="str">
        <f t="shared" ca="1" si="94"/>
        <v/>
      </c>
      <c r="H598" s="79" t="str">
        <f t="shared" ca="1" si="95"/>
        <v/>
      </c>
      <c r="N598" s="168" t="str">
        <f t="shared" si="100"/>
        <v/>
      </c>
      <c r="O598" s="168" t="str">
        <f t="shared" si="96"/>
        <v/>
      </c>
    </row>
    <row r="599" spans="1:15">
      <c r="A599" s="173" t="str">
        <f t="shared" ca="1" si="91"/>
        <v/>
      </c>
      <c r="B599" s="45" t="str">
        <f t="shared" ca="1" si="92"/>
        <v/>
      </c>
      <c r="C599" s="31" t="str">
        <f t="shared" ca="1" si="97"/>
        <v/>
      </c>
      <c r="D599" s="32" t="str">
        <f t="shared" ca="1" si="93"/>
        <v/>
      </c>
      <c r="E599" s="4" t="str">
        <f t="shared" ca="1" si="98"/>
        <v/>
      </c>
      <c r="F599" s="31" t="str">
        <f t="shared" ca="1" si="99"/>
        <v/>
      </c>
      <c r="G599" s="32" t="str">
        <f t="shared" ca="1" si="94"/>
        <v/>
      </c>
      <c r="H599" s="79" t="str">
        <f t="shared" ca="1" si="95"/>
        <v/>
      </c>
      <c r="N599" s="168" t="str">
        <f t="shared" si="100"/>
        <v/>
      </c>
      <c r="O599" s="168" t="str">
        <f t="shared" si="96"/>
        <v/>
      </c>
    </row>
    <row r="600" spans="1:15">
      <c r="A600" s="173" t="str">
        <f t="shared" ca="1" si="91"/>
        <v/>
      </c>
      <c r="B600" s="45" t="str">
        <f t="shared" ca="1" si="92"/>
        <v/>
      </c>
      <c r="C600" s="31" t="str">
        <f t="shared" ca="1" si="97"/>
        <v/>
      </c>
      <c r="D600" s="32" t="str">
        <f t="shared" ca="1" si="93"/>
        <v/>
      </c>
      <c r="E600" s="4" t="str">
        <f t="shared" ca="1" si="98"/>
        <v/>
      </c>
      <c r="F600" s="31" t="str">
        <f t="shared" ca="1" si="99"/>
        <v/>
      </c>
      <c r="G600" s="32" t="str">
        <f t="shared" ca="1" si="94"/>
        <v/>
      </c>
      <c r="H600" s="79" t="str">
        <f t="shared" ca="1" si="95"/>
        <v/>
      </c>
      <c r="N600" s="168" t="str">
        <f t="shared" si="100"/>
        <v/>
      </c>
      <c r="O600" s="168" t="str">
        <f t="shared" si="96"/>
        <v/>
      </c>
    </row>
    <row r="601" spans="1:15">
      <c r="A601" s="173" t="str">
        <f t="shared" ca="1" si="91"/>
        <v/>
      </c>
      <c r="B601" s="45" t="str">
        <f t="shared" ca="1" si="92"/>
        <v/>
      </c>
      <c r="C601" s="31" t="str">
        <f t="shared" ca="1" si="97"/>
        <v/>
      </c>
      <c r="D601" s="32" t="str">
        <f t="shared" ca="1" si="93"/>
        <v/>
      </c>
      <c r="E601" s="4" t="str">
        <f t="shared" ca="1" si="98"/>
        <v/>
      </c>
      <c r="F601" s="31" t="str">
        <f t="shared" ca="1" si="99"/>
        <v/>
      </c>
      <c r="G601" s="32" t="str">
        <f t="shared" ca="1" si="94"/>
        <v/>
      </c>
      <c r="H601" s="79" t="str">
        <f t="shared" ca="1" si="95"/>
        <v/>
      </c>
      <c r="N601" s="168" t="str">
        <f t="shared" si="100"/>
        <v/>
      </c>
      <c r="O601" s="168" t="str">
        <f t="shared" si="96"/>
        <v/>
      </c>
    </row>
    <row r="602" spans="1:15">
      <c r="A602" s="173" t="str">
        <f t="shared" ca="1" si="91"/>
        <v/>
      </c>
      <c r="B602" s="45" t="str">
        <f t="shared" ca="1" si="92"/>
        <v/>
      </c>
      <c r="C602" s="31" t="str">
        <f t="shared" ca="1" si="97"/>
        <v/>
      </c>
      <c r="D602" s="32" t="str">
        <f t="shared" ca="1" si="93"/>
        <v/>
      </c>
      <c r="E602" s="4" t="str">
        <f t="shared" ca="1" si="98"/>
        <v/>
      </c>
      <c r="F602" s="31" t="str">
        <f t="shared" ca="1" si="99"/>
        <v/>
      </c>
      <c r="G602" s="32" t="str">
        <f t="shared" ca="1" si="94"/>
        <v/>
      </c>
      <c r="H602" s="79" t="str">
        <f t="shared" ca="1" si="95"/>
        <v/>
      </c>
      <c r="N602" s="168" t="str">
        <f t="shared" si="100"/>
        <v/>
      </c>
      <c r="O602" s="168" t="str">
        <f t="shared" si="96"/>
        <v/>
      </c>
    </row>
    <row r="603" spans="1:15">
      <c r="A603" s="173" t="str">
        <f t="shared" ca="1" si="91"/>
        <v/>
      </c>
      <c r="B603" s="45" t="str">
        <f t="shared" ca="1" si="92"/>
        <v/>
      </c>
      <c r="C603" s="31" t="str">
        <f t="shared" ca="1" si="97"/>
        <v/>
      </c>
      <c r="D603" s="32" t="str">
        <f t="shared" ca="1" si="93"/>
        <v/>
      </c>
      <c r="E603" s="4" t="str">
        <f t="shared" ca="1" si="98"/>
        <v/>
      </c>
      <c r="F603" s="31" t="str">
        <f t="shared" ca="1" si="99"/>
        <v/>
      </c>
      <c r="G603" s="32" t="str">
        <f t="shared" ca="1" si="94"/>
        <v/>
      </c>
      <c r="H603" s="79" t="str">
        <f t="shared" ca="1" si="95"/>
        <v/>
      </c>
      <c r="N603" s="168" t="str">
        <f t="shared" si="100"/>
        <v/>
      </c>
      <c r="O603" s="168" t="str">
        <f t="shared" si="96"/>
        <v/>
      </c>
    </row>
    <row r="604" spans="1:15">
      <c r="A604" s="173" t="str">
        <f t="shared" ca="1" si="91"/>
        <v/>
      </c>
      <c r="B604" s="45" t="str">
        <f t="shared" ca="1" si="92"/>
        <v/>
      </c>
      <c r="C604" s="31" t="str">
        <f t="shared" ca="1" si="97"/>
        <v/>
      </c>
      <c r="D604" s="32" t="str">
        <f t="shared" ca="1" si="93"/>
        <v/>
      </c>
      <c r="E604" s="4" t="str">
        <f t="shared" ca="1" si="98"/>
        <v/>
      </c>
      <c r="F604" s="31" t="str">
        <f t="shared" ca="1" si="99"/>
        <v/>
      </c>
      <c r="G604" s="32" t="str">
        <f t="shared" ca="1" si="94"/>
        <v/>
      </c>
      <c r="H604" s="79" t="str">
        <f t="shared" ca="1" si="95"/>
        <v/>
      </c>
      <c r="N604" s="168" t="str">
        <f t="shared" si="100"/>
        <v/>
      </c>
      <c r="O604" s="168" t="str">
        <f t="shared" si="96"/>
        <v/>
      </c>
    </row>
    <row r="605" spans="1:15">
      <c r="A605" s="173" t="str">
        <f t="shared" ca="1" si="91"/>
        <v/>
      </c>
      <c r="B605" s="45" t="str">
        <f t="shared" ca="1" si="92"/>
        <v/>
      </c>
      <c r="C605" s="31" t="str">
        <f t="shared" ca="1" si="97"/>
        <v/>
      </c>
      <c r="D605" s="32" t="str">
        <f t="shared" ca="1" si="93"/>
        <v/>
      </c>
      <c r="E605" s="4" t="str">
        <f t="shared" ca="1" si="98"/>
        <v/>
      </c>
      <c r="F605" s="31" t="str">
        <f t="shared" ca="1" si="99"/>
        <v/>
      </c>
      <c r="G605" s="32" t="str">
        <f t="shared" ca="1" si="94"/>
        <v/>
      </c>
      <c r="H605" s="79" t="str">
        <f t="shared" ca="1" si="95"/>
        <v/>
      </c>
      <c r="N605" s="168" t="str">
        <f t="shared" si="100"/>
        <v/>
      </c>
      <c r="O605" s="168" t="str">
        <f t="shared" si="96"/>
        <v/>
      </c>
    </row>
    <row r="606" spans="1:15">
      <c r="A606" s="173" t="str">
        <f t="shared" ca="1" si="91"/>
        <v/>
      </c>
      <c r="B606" s="45" t="str">
        <f t="shared" ca="1" si="92"/>
        <v/>
      </c>
      <c r="C606" s="31" t="str">
        <f t="shared" ca="1" si="97"/>
        <v/>
      </c>
      <c r="D606" s="32" t="str">
        <f t="shared" ca="1" si="93"/>
        <v/>
      </c>
      <c r="E606" s="4" t="str">
        <f t="shared" ca="1" si="98"/>
        <v/>
      </c>
      <c r="F606" s="31" t="str">
        <f t="shared" ca="1" si="99"/>
        <v/>
      </c>
      <c r="G606" s="32" t="str">
        <f t="shared" ca="1" si="94"/>
        <v/>
      </c>
      <c r="H606" s="79" t="str">
        <f t="shared" ca="1" si="95"/>
        <v/>
      </c>
      <c r="N606" s="168" t="str">
        <f t="shared" si="100"/>
        <v/>
      </c>
      <c r="O606" s="168" t="str">
        <f t="shared" si="96"/>
        <v/>
      </c>
    </row>
    <row r="607" spans="1:15">
      <c r="A607" s="173" t="str">
        <f t="shared" ca="1" si="91"/>
        <v/>
      </c>
      <c r="B607" s="45" t="str">
        <f t="shared" ca="1" si="92"/>
        <v/>
      </c>
      <c r="C607" s="31" t="str">
        <f t="shared" ca="1" si="97"/>
        <v/>
      </c>
      <c r="D607" s="32" t="str">
        <f t="shared" ca="1" si="93"/>
        <v/>
      </c>
      <c r="E607" s="4" t="str">
        <f t="shared" ca="1" si="98"/>
        <v/>
      </c>
      <c r="F607" s="31" t="str">
        <f t="shared" ca="1" si="99"/>
        <v/>
      </c>
      <c r="G607" s="32" t="str">
        <f t="shared" ca="1" si="94"/>
        <v/>
      </c>
      <c r="H607" s="79" t="str">
        <f t="shared" ca="1" si="95"/>
        <v/>
      </c>
      <c r="N607" s="168" t="str">
        <f t="shared" si="100"/>
        <v/>
      </c>
      <c r="O607" s="168" t="str">
        <f t="shared" si="96"/>
        <v/>
      </c>
    </row>
    <row r="608" spans="1:15">
      <c r="A608" s="173" t="str">
        <f t="shared" ca="1" si="91"/>
        <v/>
      </c>
      <c r="B608" s="45" t="str">
        <f t="shared" ca="1" si="92"/>
        <v/>
      </c>
      <c r="C608" s="31" t="str">
        <f t="shared" ca="1" si="97"/>
        <v/>
      </c>
      <c r="D608" s="32" t="str">
        <f t="shared" ca="1" si="93"/>
        <v/>
      </c>
      <c r="E608" s="4" t="str">
        <f t="shared" ca="1" si="98"/>
        <v/>
      </c>
      <c r="F608" s="31" t="str">
        <f t="shared" ca="1" si="99"/>
        <v/>
      </c>
      <c r="G608" s="32" t="str">
        <f t="shared" ca="1" si="94"/>
        <v/>
      </c>
      <c r="H608" s="79" t="str">
        <f t="shared" ca="1" si="95"/>
        <v/>
      </c>
      <c r="N608" s="168" t="str">
        <f t="shared" si="100"/>
        <v/>
      </c>
      <c r="O608" s="168" t="str">
        <f t="shared" si="96"/>
        <v/>
      </c>
    </row>
    <row r="609" spans="1:15">
      <c r="A609" s="173" t="str">
        <f t="shared" ca="1" si="91"/>
        <v/>
      </c>
      <c r="B609" s="45" t="str">
        <f t="shared" ca="1" si="92"/>
        <v/>
      </c>
      <c r="C609" s="31" t="str">
        <f t="shared" ca="1" si="97"/>
        <v/>
      </c>
      <c r="D609" s="32" t="str">
        <f t="shared" ca="1" si="93"/>
        <v/>
      </c>
      <c r="E609" s="4" t="str">
        <f t="shared" ca="1" si="98"/>
        <v/>
      </c>
      <c r="F609" s="31" t="str">
        <f t="shared" ca="1" si="99"/>
        <v/>
      </c>
      <c r="G609" s="32" t="str">
        <f t="shared" ca="1" si="94"/>
        <v/>
      </c>
      <c r="H609" s="79" t="str">
        <f t="shared" ca="1" si="95"/>
        <v/>
      </c>
      <c r="N609" s="168" t="str">
        <f t="shared" si="100"/>
        <v/>
      </c>
      <c r="O609" s="168" t="str">
        <f t="shared" si="96"/>
        <v/>
      </c>
    </row>
    <row r="610" spans="1:15">
      <c r="A610" s="173" t="str">
        <f t="shared" ca="1" si="91"/>
        <v/>
      </c>
      <c r="B610" s="45" t="str">
        <f t="shared" ca="1" si="92"/>
        <v/>
      </c>
      <c r="C610" s="31" t="str">
        <f t="shared" ca="1" si="97"/>
        <v/>
      </c>
      <c r="D610" s="32" t="str">
        <f t="shared" ca="1" si="93"/>
        <v/>
      </c>
      <c r="E610" s="4" t="str">
        <f t="shared" ca="1" si="98"/>
        <v/>
      </c>
      <c r="F610" s="31" t="str">
        <f t="shared" ca="1" si="99"/>
        <v/>
      </c>
      <c r="G610" s="32" t="str">
        <f t="shared" ca="1" si="94"/>
        <v/>
      </c>
      <c r="H610" s="79" t="str">
        <f t="shared" ca="1" si="95"/>
        <v/>
      </c>
      <c r="N610" s="168" t="str">
        <f t="shared" si="100"/>
        <v/>
      </c>
      <c r="O610" s="168" t="str">
        <f t="shared" si="96"/>
        <v/>
      </c>
    </row>
    <row r="611" spans="1:15">
      <c r="A611" s="173" t="str">
        <f t="shared" ca="1" si="91"/>
        <v/>
      </c>
      <c r="B611" s="45" t="str">
        <f t="shared" ca="1" si="92"/>
        <v/>
      </c>
      <c r="C611" s="31" t="str">
        <f t="shared" ca="1" si="97"/>
        <v/>
      </c>
      <c r="D611" s="32" t="str">
        <f t="shared" ca="1" si="93"/>
        <v/>
      </c>
      <c r="E611" s="4" t="str">
        <f t="shared" ca="1" si="98"/>
        <v/>
      </c>
      <c r="F611" s="31" t="str">
        <f t="shared" ca="1" si="99"/>
        <v/>
      </c>
      <c r="G611" s="32" t="str">
        <f t="shared" ca="1" si="94"/>
        <v/>
      </c>
      <c r="H611" s="79" t="str">
        <f t="shared" ca="1" si="95"/>
        <v/>
      </c>
      <c r="N611" s="168" t="str">
        <f t="shared" si="100"/>
        <v/>
      </c>
      <c r="O611" s="168" t="str">
        <f t="shared" si="96"/>
        <v/>
      </c>
    </row>
    <row r="612" spans="1:15">
      <c r="A612" s="173" t="str">
        <f t="shared" ca="1" si="91"/>
        <v/>
      </c>
      <c r="B612" s="45" t="str">
        <f t="shared" ca="1" si="92"/>
        <v/>
      </c>
      <c r="C612" s="31" t="str">
        <f t="shared" ca="1" si="97"/>
        <v/>
      </c>
      <c r="D612" s="32" t="str">
        <f t="shared" ca="1" si="93"/>
        <v/>
      </c>
      <c r="E612" s="4" t="str">
        <f t="shared" ca="1" si="98"/>
        <v/>
      </c>
      <c r="F612" s="31" t="str">
        <f t="shared" ca="1" si="99"/>
        <v/>
      </c>
      <c r="G612" s="32" t="str">
        <f t="shared" ca="1" si="94"/>
        <v/>
      </c>
      <c r="H612" s="79" t="str">
        <f t="shared" ca="1" si="95"/>
        <v/>
      </c>
      <c r="N612" s="168" t="str">
        <f t="shared" si="100"/>
        <v/>
      </c>
      <c r="O612" s="168" t="str">
        <f t="shared" si="96"/>
        <v/>
      </c>
    </row>
    <row r="613" spans="1:15">
      <c r="A613" s="173" t="str">
        <f t="shared" ca="1" si="91"/>
        <v/>
      </c>
      <c r="B613" s="45" t="str">
        <f t="shared" ca="1" si="92"/>
        <v/>
      </c>
      <c r="C613" s="31" t="str">
        <f t="shared" ca="1" si="97"/>
        <v/>
      </c>
      <c r="D613" s="32" t="str">
        <f t="shared" ca="1" si="93"/>
        <v/>
      </c>
      <c r="E613" s="4" t="str">
        <f t="shared" ca="1" si="98"/>
        <v/>
      </c>
      <c r="F613" s="31" t="str">
        <f t="shared" ca="1" si="99"/>
        <v/>
      </c>
      <c r="G613" s="32" t="str">
        <f t="shared" ca="1" si="94"/>
        <v/>
      </c>
      <c r="H613" s="79" t="str">
        <f t="shared" ca="1" si="95"/>
        <v/>
      </c>
      <c r="N613" s="168" t="str">
        <f t="shared" si="100"/>
        <v/>
      </c>
      <c r="O613" s="168" t="str">
        <f t="shared" si="96"/>
        <v/>
      </c>
    </row>
    <row r="614" spans="1:15">
      <c r="A614" s="173" t="str">
        <f t="shared" ca="1" si="91"/>
        <v/>
      </c>
      <c r="B614" s="45" t="str">
        <f t="shared" ca="1" si="92"/>
        <v/>
      </c>
      <c r="C614" s="31" t="str">
        <f t="shared" ca="1" si="97"/>
        <v/>
      </c>
      <c r="D614" s="32" t="str">
        <f t="shared" ca="1" si="93"/>
        <v/>
      </c>
      <c r="E614" s="4" t="str">
        <f t="shared" ca="1" si="98"/>
        <v/>
      </c>
      <c r="F614" s="31" t="str">
        <f t="shared" ca="1" si="99"/>
        <v/>
      </c>
      <c r="G614" s="32" t="str">
        <f t="shared" ca="1" si="94"/>
        <v/>
      </c>
      <c r="H614" s="79" t="str">
        <f t="shared" ca="1" si="95"/>
        <v/>
      </c>
      <c r="N614" s="168" t="str">
        <f t="shared" si="100"/>
        <v/>
      </c>
      <c r="O614" s="168" t="str">
        <f t="shared" si="96"/>
        <v/>
      </c>
    </row>
    <row r="615" spans="1:15">
      <c r="A615" s="173" t="str">
        <f t="shared" ca="1" si="91"/>
        <v/>
      </c>
      <c r="B615" s="45" t="str">
        <f t="shared" ca="1" si="92"/>
        <v/>
      </c>
      <c r="C615" s="31" t="str">
        <f t="shared" ca="1" si="97"/>
        <v/>
      </c>
      <c r="D615" s="32" t="str">
        <f t="shared" ca="1" si="93"/>
        <v/>
      </c>
      <c r="E615" s="4" t="str">
        <f t="shared" ca="1" si="98"/>
        <v/>
      </c>
      <c r="F615" s="31" t="str">
        <f t="shared" ca="1" si="99"/>
        <v/>
      </c>
      <c r="G615" s="32" t="str">
        <f t="shared" ca="1" si="94"/>
        <v/>
      </c>
      <c r="H615" s="79" t="str">
        <f t="shared" ca="1" si="95"/>
        <v/>
      </c>
      <c r="N615" s="168" t="str">
        <f t="shared" si="100"/>
        <v/>
      </c>
      <c r="O615" s="168" t="str">
        <f t="shared" si="96"/>
        <v/>
      </c>
    </row>
    <row r="616" spans="1:15">
      <c r="A616" s="173" t="str">
        <f t="shared" ca="1" si="91"/>
        <v/>
      </c>
      <c r="B616" s="45" t="str">
        <f t="shared" ca="1" si="92"/>
        <v/>
      </c>
      <c r="C616" s="31" t="str">
        <f t="shared" ca="1" si="97"/>
        <v/>
      </c>
      <c r="D616" s="32" t="str">
        <f t="shared" ca="1" si="93"/>
        <v/>
      </c>
      <c r="E616" s="4" t="str">
        <f t="shared" ca="1" si="98"/>
        <v/>
      </c>
      <c r="F616" s="31" t="str">
        <f t="shared" ca="1" si="99"/>
        <v/>
      </c>
      <c r="G616" s="32" t="str">
        <f t="shared" ca="1" si="94"/>
        <v/>
      </c>
      <c r="H616" s="79" t="str">
        <f t="shared" ca="1" si="95"/>
        <v/>
      </c>
      <c r="N616" s="168" t="str">
        <f t="shared" si="100"/>
        <v/>
      </c>
      <c r="O616" s="168" t="str">
        <f t="shared" si="96"/>
        <v/>
      </c>
    </row>
    <row r="617" spans="1:15">
      <c r="A617" s="173" t="str">
        <f t="shared" ref="A617:A680" ca="1" si="101">IF(AND(ISBLANK(P606), A616 = $P$1),NOW(),IF(ISBLANK(P606),"",P606))</f>
        <v/>
      </c>
      <c r="B617" s="45" t="str">
        <f t="shared" ref="B617:B680" ca="1" si="102">IF(COUNTIF(J:J,A617)=1,VLOOKUP(A617,J:K,2), IF(COUNTIF(J:J,A617)=0,$B$10,""))</f>
        <v/>
      </c>
      <c r="C617" s="31" t="str">
        <f t="shared" ca="1" si="97"/>
        <v/>
      </c>
      <c r="D617" s="32" t="str">
        <f t="shared" ref="D617:D680" ca="1" si="103">IF(ISERROR(B617-2),"",$B$6*ROUNDUP(A617-$A$14,0)/360*$B$5)</f>
        <v/>
      </c>
      <c r="E617" s="4" t="str">
        <f t="shared" ca="1" si="98"/>
        <v/>
      </c>
      <c r="F617" s="31" t="str">
        <f t="shared" ca="1" si="99"/>
        <v/>
      </c>
      <c r="G617" s="32" t="str">
        <f t="shared" ref="G617:G680" ca="1" si="104">IF(ISERROR(E617-2),"",$C$6*ROUNDUP(A617-$A$14,0)/360*$C$5)</f>
        <v/>
      </c>
      <c r="H617" s="79" t="str">
        <f t="shared" ref="H617:H680" ca="1" si="105">IF(ISERROR(B617-2),"",C617+D617-F617-G617)</f>
        <v/>
      </c>
      <c r="N617" s="168" t="str">
        <f t="shared" si="100"/>
        <v/>
      </c>
      <c r="O617" s="168" t="str">
        <f t="shared" si="96"/>
        <v/>
      </c>
    </row>
    <row r="618" spans="1:15">
      <c r="A618" s="173" t="str">
        <f t="shared" ca="1" si="101"/>
        <v/>
      </c>
      <c r="B618" s="45" t="str">
        <f t="shared" ca="1" si="102"/>
        <v/>
      </c>
      <c r="C618" s="31" t="str">
        <f t="shared" ca="1" si="97"/>
        <v/>
      </c>
      <c r="D618" s="32" t="str">
        <f t="shared" ca="1" si="103"/>
        <v/>
      </c>
      <c r="E618" s="4" t="str">
        <f t="shared" ca="1" si="98"/>
        <v/>
      </c>
      <c r="F618" s="31" t="str">
        <f t="shared" ca="1" si="99"/>
        <v/>
      </c>
      <c r="G618" s="32" t="str">
        <f t="shared" ca="1" si="104"/>
        <v/>
      </c>
      <c r="H618" s="79" t="str">
        <f t="shared" ca="1" si="105"/>
        <v/>
      </c>
      <c r="N618" s="168" t="str">
        <f t="shared" si="100"/>
        <v/>
      </c>
      <c r="O618" s="168" t="str">
        <f t="shared" si="96"/>
        <v/>
      </c>
    </row>
    <row r="619" spans="1:15">
      <c r="A619" s="173" t="str">
        <f t="shared" ca="1" si="101"/>
        <v/>
      </c>
      <c r="B619" s="45" t="str">
        <f t="shared" ca="1" si="102"/>
        <v/>
      </c>
      <c r="C619" s="31" t="str">
        <f t="shared" ca="1" si="97"/>
        <v/>
      </c>
      <c r="D619" s="32" t="str">
        <f t="shared" ca="1" si="103"/>
        <v/>
      </c>
      <c r="E619" s="4" t="str">
        <f t="shared" ca="1" si="98"/>
        <v/>
      </c>
      <c r="F619" s="31" t="str">
        <f t="shared" ca="1" si="99"/>
        <v/>
      </c>
      <c r="G619" s="32" t="str">
        <f t="shared" ca="1" si="104"/>
        <v/>
      </c>
      <c r="H619" s="79" t="str">
        <f t="shared" ca="1" si="105"/>
        <v/>
      </c>
      <c r="N619" s="168" t="str">
        <f t="shared" si="100"/>
        <v/>
      </c>
      <c r="O619" s="168" t="str">
        <f t="shared" si="96"/>
        <v/>
      </c>
    </row>
    <row r="620" spans="1:15">
      <c r="A620" s="173" t="str">
        <f t="shared" ca="1" si="101"/>
        <v/>
      </c>
      <c r="B620" s="45" t="str">
        <f t="shared" ca="1" si="102"/>
        <v/>
      </c>
      <c r="C620" s="31" t="str">
        <f t="shared" ca="1" si="97"/>
        <v/>
      </c>
      <c r="D620" s="32" t="str">
        <f t="shared" ca="1" si="103"/>
        <v/>
      </c>
      <c r="E620" s="4" t="str">
        <f t="shared" ca="1" si="98"/>
        <v/>
      </c>
      <c r="F620" s="31" t="str">
        <f t="shared" ca="1" si="99"/>
        <v/>
      </c>
      <c r="G620" s="32" t="str">
        <f t="shared" ca="1" si="104"/>
        <v/>
      </c>
      <c r="H620" s="79" t="str">
        <f t="shared" ca="1" si="105"/>
        <v/>
      </c>
      <c r="N620" s="168" t="str">
        <f t="shared" si="100"/>
        <v/>
      </c>
      <c r="O620" s="168" t="str">
        <f t="shared" si="96"/>
        <v/>
      </c>
    </row>
    <row r="621" spans="1:15">
      <c r="A621" s="173" t="str">
        <f t="shared" ca="1" si="101"/>
        <v/>
      </c>
      <c r="B621" s="45" t="str">
        <f t="shared" ca="1" si="102"/>
        <v/>
      </c>
      <c r="C621" s="31" t="str">
        <f t="shared" ca="1" si="97"/>
        <v/>
      </c>
      <c r="D621" s="32" t="str">
        <f t="shared" ca="1" si="103"/>
        <v/>
      </c>
      <c r="E621" s="4" t="str">
        <f t="shared" ca="1" si="98"/>
        <v/>
      </c>
      <c r="F621" s="31" t="str">
        <f t="shared" ca="1" si="99"/>
        <v/>
      </c>
      <c r="G621" s="32" t="str">
        <f t="shared" ca="1" si="104"/>
        <v/>
      </c>
      <c r="H621" s="79" t="str">
        <f t="shared" ca="1" si="105"/>
        <v/>
      </c>
      <c r="N621" s="168" t="str">
        <f t="shared" si="100"/>
        <v/>
      </c>
      <c r="O621" s="168" t="str">
        <f t="shared" si="96"/>
        <v/>
      </c>
    </row>
    <row r="622" spans="1:15">
      <c r="A622" s="173" t="str">
        <f t="shared" ca="1" si="101"/>
        <v/>
      </c>
      <c r="B622" s="45" t="str">
        <f t="shared" ca="1" si="102"/>
        <v/>
      </c>
      <c r="C622" s="31" t="str">
        <f t="shared" ca="1" si="97"/>
        <v/>
      </c>
      <c r="D622" s="32" t="str">
        <f t="shared" ca="1" si="103"/>
        <v/>
      </c>
      <c r="E622" s="4" t="str">
        <f t="shared" ca="1" si="98"/>
        <v/>
      </c>
      <c r="F622" s="31" t="str">
        <f t="shared" ca="1" si="99"/>
        <v/>
      </c>
      <c r="G622" s="32" t="str">
        <f t="shared" ca="1" si="104"/>
        <v/>
      </c>
      <c r="H622" s="79" t="str">
        <f t="shared" ca="1" si="105"/>
        <v/>
      </c>
      <c r="N622" s="168" t="str">
        <f t="shared" si="100"/>
        <v/>
      </c>
      <c r="O622" s="168" t="str">
        <f t="shared" si="96"/>
        <v/>
      </c>
    </row>
    <row r="623" spans="1:15">
      <c r="A623" s="173" t="str">
        <f t="shared" ca="1" si="101"/>
        <v/>
      </c>
      <c r="B623" s="45" t="str">
        <f t="shared" ca="1" si="102"/>
        <v/>
      </c>
      <c r="C623" s="31" t="str">
        <f t="shared" ca="1" si="97"/>
        <v/>
      </c>
      <c r="D623" s="32" t="str">
        <f t="shared" ca="1" si="103"/>
        <v/>
      </c>
      <c r="E623" s="4" t="str">
        <f t="shared" ca="1" si="98"/>
        <v/>
      </c>
      <c r="F623" s="31" t="str">
        <f t="shared" ca="1" si="99"/>
        <v/>
      </c>
      <c r="G623" s="32" t="str">
        <f t="shared" ca="1" si="104"/>
        <v/>
      </c>
      <c r="H623" s="79" t="str">
        <f t="shared" ca="1" si="105"/>
        <v/>
      </c>
      <c r="N623" s="168" t="str">
        <f t="shared" si="100"/>
        <v/>
      </c>
      <c r="O623" s="168" t="str">
        <f t="shared" si="96"/>
        <v/>
      </c>
    </row>
    <row r="624" spans="1:15">
      <c r="A624" s="173" t="str">
        <f t="shared" ca="1" si="101"/>
        <v/>
      </c>
      <c r="B624" s="45" t="str">
        <f t="shared" ca="1" si="102"/>
        <v/>
      </c>
      <c r="C624" s="31" t="str">
        <f t="shared" ca="1" si="97"/>
        <v/>
      </c>
      <c r="D624" s="32" t="str">
        <f t="shared" ca="1" si="103"/>
        <v/>
      </c>
      <c r="E624" s="4" t="str">
        <f t="shared" ca="1" si="98"/>
        <v/>
      </c>
      <c r="F624" s="31" t="str">
        <f t="shared" ca="1" si="99"/>
        <v/>
      </c>
      <c r="G624" s="32" t="str">
        <f t="shared" ca="1" si="104"/>
        <v/>
      </c>
      <c r="H624" s="79" t="str">
        <f t="shared" ca="1" si="105"/>
        <v/>
      </c>
      <c r="N624" s="168" t="str">
        <f t="shared" si="100"/>
        <v/>
      </c>
      <c r="O624" s="168" t="str">
        <f t="shared" si="96"/>
        <v/>
      </c>
    </row>
    <row r="625" spans="1:15">
      <c r="A625" s="173" t="str">
        <f t="shared" ca="1" si="101"/>
        <v/>
      </c>
      <c r="B625" s="45" t="str">
        <f t="shared" ca="1" si="102"/>
        <v/>
      </c>
      <c r="C625" s="31" t="str">
        <f t="shared" ca="1" si="97"/>
        <v/>
      </c>
      <c r="D625" s="32" t="str">
        <f t="shared" ca="1" si="103"/>
        <v/>
      </c>
      <c r="E625" s="4" t="str">
        <f t="shared" ca="1" si="98"/>
        <v/>
      </c>
      <c r="F625" s="31" t="str">
        <f t="shared" ca="1" si="99"/>
        <v/>
      </c>
      <c r="G625" s="32" t="str">
        <f t="shared" ca="1" si="104"/>
        <v/>
      </c>
      <c r="H625" s="79" t="str">
        <f t="shared" ca="1" si="105"/>
        <v/>
      </c>
      <c r="N625" s="168" t="str">
        <f t="shared" si="100"/>
        <v/>
      </c>
      <c r="O625" s="168" t="str">
        <f t="shared" si="96"/>
        <v/>
      </c>
    </row>
    <row r="626" spans="1:15">
      <c r="A626" s="173" t="str">
        <f t="shared" ca="1" si="101"/>
        <v/>
      </c>
      <c r="B626" s="45" t="str">
        <f t="shared" ca="1" si="102"/>
        <v/>
      </c>
      <c r="C626" s="31" t="str">
        <f t="shared" ca="1" si="97"/>
        <v/>
      </c>
      <c r="D626" s="32" t="str">
        <f t="shared" ca="1" si="103"/>
        <v/>
      </c>
      <c r="E626" s="4" t="str">
        <f t="shared" ca="1" si="98"/>
        <v/>
      </c>
      <c r="F626" s="31" t="str">
        <f t="shared" ca="1" si="99"/>
        <v/>
      </c>
      <c r="G626" s="32" t="str">
        <f t="shared" ca="1" si="104"/>
        <v/>
      </c>
      <c r="H626" s="79" t="str">
        <f t="shared" ca="1" si="105"/>
        <v/>
      </c>
      <c r="N626" s="168" t="str">
        <f t="shared" si="100"/>
        <v/>
      </c>
      <c r="O626" s="168" t="str">
        <f t="shared" si="96"/>
        <v/>
      </c>
    </row>
    <row r="627" spans="1:15">
      <c r="A627" s="173" t="str">
        <f t="shared" ca="1" si="101"/>
        <v/>
      </c>
      <c r="B627" s="45" t="str">
        <f t="shared" ca="1" si="102"/>
        <v/>
      </c>
      <c r="C627" s="31" t="str">
        <f t="shared" ca="1" si="97"/>
        <v/>
      </c>
      <c r="D627" s="32" t="str">
        <f t="shared" ca="1" si="103"/>
        <v/>
      </c>
      <c r="E627" s="4" t="str">
        <f t="shared" ca="1" si="98"/>
        <v/>
      </c>
      <c r="F627" s="31" t="str">
        <f t="shared" ca="1" si="99"/>
        <v/>
      </c>
      <c r="G627" s="32" t="str">
        <f t="shared" ca="1" si="104"/>
        <v/>
      </c>
      <c r="H627" s="79" t="str">
        <f t="shared" ca="1" si="105"/>
        <v/>
      </c>
      <c r="N627" s="168" t="str">
        <f t="shared" si="100"/>
        <v/>
      </c>
      <c r="O627" s="168" t="str">
        <f t="shared" si="96"/>
        <v/>
      </c>
    </row>
    <row r="628" spans="1:15">
      <c r="A628" s="173" t="str">
        <f t="shared" ca="1" si="101"/>
        <v/>
      </c>
      <c r="B628" s="45" t="str">
        <f t="shared" ca="1" si="102"/>
        <v/>
      </c>
      <c r="C628" s="31" t="str">
        <f t="shared" ca="1" si="97"/>
        <v/>
      </c>
      <c r="D628" s="32" t="str">
        <f t="shared" ca="1" si="103"/>
        <v/>
      </c>
      <c r="E628" s="4" t="str">
        <f t="shared" ca="1" si="98"/>
        <v/>
      </c>
      <c r="F628" s="31" t="str">
        <f t="shared" ca="1" si="99"/>
        <v/>
      </c>
      <c r="G628" s="32" t="str">
        <f t="shared" ca="1" si="104"/>
        <v/>
      </c>
      <c r="H628" s="79" t="str">
        <f t="shared" ca="1" si="105"/>
        <v/>
      </c>
      <c r="N628" s="168" t="str">
        <f t="shared" si="100"/>
        <v/>
      </c>
      <c r="O628" s="168" t="str">
        <f t="shared" si="96"/>
        <v/>
      </c>
    </row>
    <row r="629" spans="1:15">
      <c r="A629" s="173" t="str">
        <f t="shared" ca="1" si="101"/>
        <v/>
      </c>
      <c r="B629" s="45" t="str">
        <f t="shared" ca="1" si="102"/>
        <v/>
      </c>
      <c r="C629" s="31" t="str">
        <f t="shared" ca="1" si="97"/>
        <v/>
      </c>
      <c r="D629" s="32" t="str">
        <f t="shared" ca="1" si="103"/>
        <v/>
      </c>
      <c r="E629" s="4" t="str">
        <f t="shared" ca="1" si="98"/>
        <v/>
      </c>
      <c r="F629" s="31" t="str">
        <f t="shared" ca="1" si="99"/>
        <v/>
      </c>
      <c r="G629" s="32" t="str">
        <f t="shared" ca="1" si="104"/>
        <v/>
      </c>
      <c r="H629" s="79" t="str">
        <f t="shared" ca="1" si="105"/>
        <v/>
      </c>
      <c r="N629" s="168" t="str">
        <f t="shared" si="100"/>
        <v/>
      </c>
      <c r="O629" s="168" t="str">
        <f t="shared" si="96"/>
        <v/>
      </c>
    </row>
    <row r="630" spans="1:15">
      <c r="A630" s="173" t="str">
        <f t="shared" ca="1" si="101"/>
        <v/>
      </c>
      <c r="B630" s="45" t="str">
        <f t="shared" ca="1" si="102"/>
        <v/>
      </c>
      <c r="C630" s="31" t="str">
        <f t="shared" ca="1" si="97"/>
        <v/>
      </c>
      <c r="D630" s="32" t="str">
        <f t="shared" ca="1" si="103"/>
        <v/>
      </c>
      <c r="E630" s="4" t="str">
        <f t="shared" ca="1" si="98"/>
        <v/>
      </c>
      <c r="F630" s="31" t="str">
        <f t="shared" ca="1" si="99"/>
        <v/>
      </c>
      <c r="G630" s="32" t="str">
        <f t="shared" ca="1" si="104"/>
        <v/>
      </c>
      <c r="H630" s="79" t="str">
        <f t="shared" ca="1" si="105"/>
        <v/>
      </c>
      <c r="N630" s="168" t="str">
        <f t="shared" si="100"/>
        <v/>
      </c>
      <c r="O630" s="168" t="str">
        <f t="shared" si="96"/>
        <v/>
      </c>
    </row>
    <row r="631" spans="1:15">
      <c r="A631" s="173" t="str">
        <f t="shared" ca="1" si="101"/>
        <v/>
      </c>
      <c r="B631" s="45" t="str">
        <f t="shared" ca="1" si="102"/>
        <v/>
      </c>
      <c r="C631" s="31" t="str">
        <f t="shared" ca="1" si="97"/>
        <v/>
      </c>
      <c r="D631" s="32" t="str">
        <f t="shared" ca="1" si="103"/>
        <v/>
      </c>
      <c r="E631" s="4" t="str">
        <f t="shared" ca="1" si="98"/>
        <v/>
      </c>
      <c r="F631" s="31" t="str">
        <f t="shared" ca="1" si="99"/>
        <v/>
      </c>
      <c r="G631" s="32" t="str">
        <f t="shared" ca="1" si="104"/>
        <v/>
      </c>
      <c r="H631" s="79" t="str">
        <f t="shared" ca="1" si="105"/>
        <v/>
      </c>
      <c r="N631" s="168" t="str">
        <f t="shared" si="100"/>
        <v/>
      </c>
      <c r="O631" s="168" t="str">
        <f t="shared" si="96"/>
        <v/>
      </c>
    </row>
    <row r="632" spans="1:15">
      <c r="A632" s="173" t="str">
        <f t="shared" ca="1" si="101"/>
        <v/>
      </c>
      <c r="B632" s="45" t="str">
        <f t="shared" ca="1" si="102"/>
        <v/>
      </c>
      <c r="C632" s="31" t="str">
        <f t="shared" ca="1" si="97"/>
        <v/>
      </c>
      <c r="D632" s="32" t="str">
        <f t="shared" ca="1" si="103"/>
        <v/>
      </c>
      <c r="E632" s="4" t="str">
        <f t="shared" ca="1" si="98"/>
        <v/>
      </c>
      <c r="F632" s="31" t="str">
        <f t="shared" ca="1" si="99"/>
        <v/>
      </c>
      <c r="G632" s="32" t="str">
        <f t="shared" ca="1" si="104"/>
        <v/>
      </c>
      <c r="H632" s="79" t="str">
        <f t="shared" ca="1" si="105"/>
        <v/>
      </c>
      <c r="N632" s="168" t="str">
        <f t="shared" si="100"/>
        <v/>
      </c>
      <c r="O632" s="168" t="str">
        <f t="shared" si="96"/>
        <v/>
      </c>
    </row>
    <row r="633" spans="1:15">
      <c r="A633" s="173" t="str">
        <f t="shared" ca="1" si="101"/>
        <v/>
      </c>
      <c r="B633" s="45" t="str">
        <f t="shared" ca="1" si="102"/>
        <v/>
      </c>
      <c r="C633" s="31" t="str">
        <f t="shared" ca="1" si="97"/>
        <v/>
      </c>
      <c r="D633" s="32" t="str">
        <f t="shared" ca="1" si="103"/>
        <v/>
      </c>
      <c r="E633" s="4" t="str">
        <f t="shared" ca="1" si="98"/>
        <v/>
      </c>
      <c r="F633" s="31" t="str">
        <f t="shared" ca="1" si="99"/>
        <v/>
      </c>
      <c r="G633" s="32" t="str">
        <f t="shared" ca="1" si="104"/>
        <v/>
      </c>
      <c r="H633" s="79" t="str">
        <f t="shared" ca="1" si="105"/>
        <v/>
      </c>
      <c r="N633" s="168" t="str">
        <f t="shared" si="100"/>
        <v/>
      </c>
      <c r="O633" s="168" t="str">
        <f t="shared" si="96"/>
        <v/>
      </c>
    </row>
    <row r="634" spans="1:15">
      <c r="A634" s="173" t="str">
        <f t="shared" ca="1" si="101"/>
        <v/>
      </c>
      <c r="B634" s="45" t="str">
        <f t="shared" ca="1" si="102"/>
        <v/>
      </c>
      <c r="C634" s="31" t="str">
        <f t="shared" ca="1" si="97"/>
        <v/>
      </c>
      <c r="D634" s="32" t="str">
        <f t="shared" ca="1" si="103"/>
        <v/>
      </c>
      <c r="E634" s="4" t="str">
        <f t="shared" ca="1" si="98"/>
        <v/>
      </c>
      <c r="F634" s="31" t="str">
        <f t="shared" ca="1" si="99"/>
        <v/>
      </c>
      <c r="G634" s="32" t="str">
        <f t="shared" ca="1" si="104"/>
        <v/>
      </c>
      <c r="H634" s="79" t="str">
        <f t="shared" ca="1" si="105"/>
        <v/>
      </c>
      <c r="N634" s="168" t="str">
        <f t="shared" si="100"/>
        <v/>
      </c>
      <c r="O634" s="168" t="str">
        <f t="shared" si="96"/>
        <v/>
      </c>
    </row>
    <row r="635" spans="1:15">
      <c r="A635" s="173" t="str">
        <f t="shared" ca="1" si="101"/>
        <v/>
      </c>
      <c r="B635" s="45" t="str">
        <f t="shared" ca="1" si="102"/>
        <v/>
      </c>
      <c r="C635" s="31" t="str">
        <f t="shared" ca="1" si="97"/>
        <v/>
      </c>
      <c r="D635" s="32" t="str">
        <f t="shared" ca="1" si="103"/>
        <v/>
      </c>
      <c r="E635" s="4" t="str">
        <f t="shared" ca="1" si="98"/>
        <v/>
      </c>
      <c r="F635" s="31" t="str">
        <f t="shared" ca="1" si="99"/>
        <v/>
      </c>
      <c r="G635" s="32" t="str">
        <f t="shared" ca="1" si="104"/>
        <v/>
      </c>
      <c r="H635" s="79" t="str">
        <f t="shared" ca="1" si="105"/>
        <v/>
      </c>
      <c r="N635" s="168" t="str">
        <f t="shared" si="100"/>
        <v/>
      </c>
      <c r="O635" s="168" t="str">
        <f t="shared" si="96"/>
        <v/>
      </c>
    </row>
    <row r="636" spans="1:15">
      <c r="A636" s="173" t="str">
        <f t="shared" ca="1" si="101"/>
        <v/>
      </c>
      <c r="B636" s="45" t="str">
        <f t="shared" ca="1" si="102"/>
        <v/>
      </c>
      <c r="C636" s="31" t="str">
        <f t="shared" ca="1" si="97"/>
        <v/>
      </c>
      <c r="D636" s="32" t="str">
        <f t="shared" ca="1" si="103"/>
        <v/>
      </c>
      <c r="E636" s="4" t="str">
        <f t="shared" ca="1" si="98"/>
        <v/>
      </c>
      <c r="F636" s="31" t="str">
        <f t="shared" ca="1" si="99"/>
        <v/>
      </c>
      <c r="G636" s="32" t="str">
        <f t="shared" ca="1" si="104"/>
        <v/>
      </c>
      <c r="H636" s="79" t="str">
        <f t="shared" ca="1" si="105"/>
        <v/>
      </c>
      <c r="N636" s="168" t="str">
        <f t="shared" si="100"/>
        <v/>
      </c>
      <c r="O636" s="168" t="str">
        <f t="shared" si="96"/>
        <v/>
      </c>
    </row>
    <row r="637" spans="1:15">
      <c r="A637" s="173" t="str">
        <f t="shared" ca="1" si="101"/>
        <v/>
      </c>
      <c r="B637" s="45" t="str">
        <f t="shared" ca="1" si="102"/>
        <v/>
      </c>
      <c r="C637" s="31" t="str">
        <f t="shared" ca="1" si="97"/>
        <v/>
      </c>
      <c r="D637" s="32" t="str">
        <f t="shared" ca="1" si="103"/>
        <v/>
      </c>
      <c r="E637" s="4" t="str">
        <f t="shared" ca="1" si="98"/>
        <v/>
      </c>
      <c r="F637" s="31" t="str">
        <f t="shared" ca="1" si="99"/>
        <v/>
      </c>
      <c r="G637" s="32" t="str">
        <f t="shared" ca="1" si="104"/>
        <v/>
      </c>
      <c r="H637" s="79" t="str">
        <f t="shared" ca="1" si="105"/>
        <v/>
      </c>
      <c r="N637" s="168" t="str">
        <f t="shared" si="100"/>
        <v/>
      </c>
      <c r="O637" s="168" t="str">
        <f t="shared" si="96"/>
        <v/>
      </c>
    </row>
    <row r="638" spans="1:15">
      <c r="A638" s="173" t="str">
        <f t="shared" ca="1" si="101"/>
        <v/>
      </c>
      <c r="B638" s="45" t="str">
        <f t="shared" ca="1" si="102"/>
        <v/>
      </c>
      <c r="C638" s="31" t="str">
        <f t="shared" ca="1" si="97"/>
        <v/>
      </c>
      <c r="D638" s="32" t="str">
        <f t="shared" ca="1" si="103"/>
        <v/>
      </c>
      <c r="E638" s="4" t="str">
        <f t="shared" ca="1" si="98"/>
        <v/>
      </c>
      <c r="F638" s="31" t="str">
        <f t="shared" ca="1" si="99"/>
        <v/>
      </c>
      <c r="G638" s="32" t="str">
        <f t="shared" ca="1" si="104"/>
        <v/>
      </c>
      <c r="H638" s="79" t="str">
        <f t="shared" ca="1" si="105"/>
        <v/>
      </c>
      <c r="N638" s="168" t="str">
        <f t="shared" si="100"/>
        <v/>
      </c>
      <c r="O638" s="168" t="str">
        <f t="shared" si="96"/>
        <v/>
      </c>
    </row>
    <row r="639" spans="1:15">
      <c r="A639" s="173" t="str">
        <f t="shared" ca="1" si="101"/>
        <v/>
      </c>
      <c r="B639" s="45" t="str">
        <f t="shared" ca="1" si="102"/>
        <v/>
      </c>
      <c r="C639" s="31" t="str">
        <f t="shared" ca="1" si="97"/>
        <v/>
      </c>
      <c r="D639" s="32" t="str">
        <f t="shared" ca="1" si="103"/>
        <v/>
      </c>
      <c r="E639" s="4" t="str">
        <f t="shared" ca="1" si="98"/>
        <v/>
      </c>
      <c r="F639" s="31" t="str">
        <f t="shared" ca="1" si="99"/>
        <v/>
      </c>
      <c r="G639" s="32" t="str">
        <f t="shared" ca="1" si="104"/>
        <v/>
      </c>
      <c r="H639" s="79" t="str">
        <f t="shared" ca="1" si="105"/>
        <v/>
      </c>
      <c r="N639" s="168" t="str">
        <f t="shared" si="100"/>
        <v/>
      </c>
      <c r="O639" s="168" t="str">
        <f t="shared" si="96"/>
        <v/>
      </c>
    </row>
    <row r="640" spans="1:15">
      <c r="A640" s="173" t="str">
        <f t="shared" ca="1" si="101"/>
        <v/>
      </c>
      <c r="B640" s="45" t="str">
        <f t="shared" ca="1" si="102"/>
        <v/>
      </c>
      <c r="C640" s="31" t="str">
        <f t="shared" ca="1" si="97"/>
        <v/>
      </c>
      <c r="D640" s="32" t="str">
        <f t="shared" ca="1" si="103"/>
        <v/>
      </c>
      <c r="E640" s="4" t="str">
        <f t="shared" ca="1" si="98"/>
        <v/>
      </c>
      <c r="F640" s="31" t="str">
        <f t="shared" ca="1" si="99"/>
        <v/>
      </c>
      <c r="G640" s="32" t="str">
        <f t="shared" ca="1" si="104"/>
        <v/>
      </c>
      <c r="H640" s="79" t="str">
        <f t="shared" ca="1" si="105"/>
        <v/>
      </c>
      <c r="N640" s="168" t="str">
        <f t="shared" si="100"/>
        <v/>
      </c>
      <c r="O640" s="168" t="str">
        <f t="shared" si="96"/>
        <v/>
      </c>
    </row>
    <row r="641" spans="1:15">
      <c r="A641" s="173" t="str">
        <f t="shared" ca="1" si="101"/>
        <v/>
      </c>
      <c r="B641" s="45" t="str">
        <f t="shared" ca="1" si="102"/>
        <v/>
      </c>
      <c r="C641" s="31" t="str">
        <f t="shared" ca="1" si="97"/>
        <v/>
      </c>
      <c r="D641" s="32" t="str">
        <f t="shared" ca="1" si="103"/>
        <v/>
      </c>
      <c r="E641" s="4" t="str">
        <f t="shared" ca="1" si="98"/>
        <v/>
      </c>
      <c r="F641" s="31" t="str">
        <f t="shared" ca="1" si="99"/>
        <v/>
      </c>
      <c r="G641" s="32" t="str">
        <f t="shared" ca="1" si="104"/>
        <v/>
      </c>
      <c r="H641" s="79" t="str">
        <f t="shared" ca="1" si="105"/>
        <v/>
      </c>
      <c r="N641" s="168" t="str">
        <f t="shared" si="100"/>
        <v/>
      </c>
      <c r="O641" s="168" t="str">
        <f t="shared" si="96"/>
        <v/>
      </c>
    </row>
    <row r="642" spans="1:15">
      <c r="A642" s="173" t="str">
        <f t="shared" ca="1" si="101"/>
        <v/>
      </c>
      <c r="B642" s="45" t="str">
        <f t="shared" ca="1" si="102"/>
        <v/>
      </c>
      <c r="C642" s="31" t="str">
        <f t="shared" ca="1" si="97"/>
        <v/>
      </c>
      <c r="D642" s="32" t="str">
        <f t="shared" ca="1" si="103"/>
        <v/>
      </c>
      <c r="E642" s="4" t="str">
        <f t="shared" ca="1" si="98"/>
        <v/>
      </c>
      <c r="F642" s="31" t="str">
        <f t="shared" ca="1" si="99"/>
        <v/>
      </c>
      <c r="G642" s="32" t="str">
        <f t="shared" ca="1" si="104"/>
        <v/>
      </c>
      <c r="H642" s="79" t="str">
        <f t="shared" ca="1" si="105"/>
        <v/>
      </c>
      <c r="N642" s="168" t="str">
        <f t="shared" si="100"/>
        <v/>
      </c>
      <c r="O642" s="168" t="str">
        <f t="shared" si="96"/>
        <v/>
      </c>
    </row>
    <row r="643" spans="1:15">
      <c r="A643" s="173" t="str">
        <f t="shared" ca="1" si="101"/>
        <v/>
      </c>
      <c r="B643" s="45" t="str">
        <f t="shared" ca="1" si="102"/>
        <v/>
      </c>
      <c r="C643" s="31" t="str">
        <f t="shared" ca="1" si="97"/>
        <v/>
      </c>
      <c r="D643" s="32" t="str">
        <f t="shared" ca="1" si="103"/>
        <v/>
      </c>
      <c r="E643" s="4" t="str">
        <f t="shared" ca="1" si="98"/>
        <v/>
      </c>
      <c r="F643" s="31" t="str">
        <f t="shared" ca="1" si="99"/>
        <v/>
      </c>
      <c r="G643" s="32" t="str">
        <f t="shared" ca="1" si="104"/>
        <v/>
      </c>
      <c r="H643" s="79" t="str">
        <f t="shared" ca="1" si="105"/>
        <v/>
      </c>
      <c r="N643" s="168" t="str">
        <f t="shared" si="100"/>
        <v/>
      </c>
      <c r="O643" s="168" t="str">
        <f t="shared" si="96"/>
        <v/>
      </c>
    </row>
    <row r="644" spans="1:15">
      <c r="A644" s="173" t="str">
        <f t="shared" ca="1" si="101"/>
        <v/>
      </c>
      <c r="B644" s="45" t="str">
        <f t="shared" ca="1" si="102"/>
        <v/>
      </c>
      <c r="C644" s="31" t="str">
        <f t="shared" ca="1" si="97"/>
        <v/>
      </c>
      <c r="D644" s="32" t="str">
        <f t="shared" ca="1" si="103"/>
        <v/>
      </c>
      <c r="E644" s="4" t="str">
        <f t="shared" ca="1" si="98"/>
        <v/>
      </c>
      <c r="F644" s="31" t="str">
        <f t="shared" ca="1" si="99"/>
        <v/>
      </c>
      <c r="G644" s="32" t="str">
        <f t="shared" ca="1" si="104"/>
        <v/>
      </c>
      <c r="H644" s="79" t="str">
        <f t="shared" ca="1" si="105"/>
        <v/>
      </c>
      <c r="N644" s="168" t="str">
        <f t="shared" si="100"/>
        <v/>
      </c>
      <c r="O644" s="168" t="str">
        <f t="shared" ref="O644:O707" si="106">IF(N644&gt;$A$14,N644,"")</f>
        <v/>
      </c>
    </row>
    <row r="645" spans="1:15">
      <c r="A645" s="173" t="str">
        <f t="shared" ca="1" si="101"/>
        <v/>
      </c>
      <c r="B645" s="45" t="str">
        <f t="shared" ca="1" si="102"/>
        <v/>
      </c>
      <c r="C645" s="31" t="str">
        <f t="shared" ca="1" si="97"/>
        <v/>
      </c>
      <c r="D645" s="32" t="str">
        <f t="shared" ca="1" si="103"/>
        <v/>
      </c>
      <c r="E645" s="4" t="str">
        <f t="shared" ca="1" si="98"/>
        <v/>
      </c>
      <c r="F645" s="31" t="str">
        <f t="shared" ca="1" si="99"/>
        <v/>
      </c>
      <c r="G645" s="32" t="str">
        <f t="shared" ca="1" si="104"/>
        <v/>
      </c>
      <c r="H645" s="79" t="str">
        <f t="shared" ca="1" si="105"/>
        <v/>
      </c>
      <c r="N645" s="168" t="str">
        <f t="shared" si="100"/>
        <v/>
      </c>
      <c r="O645" s="168" t="str">
        <f t="shared" si="106"/>
        <v/>
      </c>
    </row>
    <row r="646" spans="1:15">
      <c r="A646" s="173" t="str">
        <f t="shared" ca="1" si="101"/>
        <v/>
      </c>
      <c r="B646" s="45" t="str">
        <f t="shared" ca="1" si="102"/>
        <v/>
      </c>
      <c r="C646" s="31" t="str">
        <f t="shared" ca="1" si="97"/>
        <v/>
      </c>
      <c r="D646" s="32" t="str">
        <f t="shared" ca="1" si="103"/>
        <v/>
      </c>
      <c r="E646" s="4" t="str">
        <f t="shared" ca="1" si="98"/>
        <v/>
      </c>
      <c r="F646" s="31" t="str">
        <f t="shared" ca="1" si="99"/>
        <v/>
      </c>
      <c r="G646" s="32" t="str">
        <f t="shared" ca="1" si="104"/>
        <v/>
      </c>
      <c r="H646" s="79" t="str">
        <f t="shared" ca="1" si="105"/>
        <v/>
      </c>
      <c r="N646" s="168" t="str">
        <f t="shared" si="100"/>
        <v/>
      </c>
      <c r="O646" s="168" t="str">
        <f t="shared" si="106"/>
        <v/>
      </c>
    </row>
    <row r="647" spans="1:15">
      <c r="A647" s="173" t="str">
        <f t="shared" ca="1" si="101"/>
        <v/>
      </c>
      <c r="B647" s="45" t="str">
        <f t="shared" ca="1" si="102"/>
        <v/>
      </c>
      <c r="C647" s="31" t="str">
        <f t="shared" ca="1" si="97"/>
        <v/>
      </c>
      <c r="D647" s="32" t="str">
        <f t="shared" ca="1" si="103"/>
        <v/>
      </c>
      <c r="E647" s="4" t="str">
        <f t="shared" ca="1" si="98"/>
        <v/>
      </c>
      <c r="F647" s="31" t="str">
        <f t="shared" ca="1" si="99"/>
        <v/>
      </c>
      <c r="G647" s="32" t="str">
        <f t="shared" ca="1" si="104"/>
        <v/>
      </c>
      <c r="H647" s="79" t="str">
        <f t="shared" ca="1" si="105"/>
        <v/>
      </c>
      <c r="N647" s="168" t="str">
        <f t="shared" si="100"/>
        <v/>
      </c>
      <c r="O647" s="168" t="str">
        <f t="shared" si="106"/>
        <v/>
      </c>
    </row>
    <row r="648" spans="1:15">
      <c r="A648" s="173" t="str">
        <f t="shared" ca="1" si="101"/>
        <v/>
      </c>
      <c r="B648" s="45" t="str">
        <f t="shared" ca="1" si="102"/>
        <v/>
      </c>
      <c r="C648" s="31" t="str">
        <f t="shared" ca="1" si="97"/>
        <v/>
      </c>
      <c r="D648" s="32" t="str">
        <f t="shared" ca="1" si="103"/>
        <v/>
      </c>
      <c r="E648" s="4" t="str">
        <f t="shared" ca="1" si="98"/>
        <v/>
      </c>
      <c r="F648" s="31" t="str">
        <f t="shared" ca="1" si="99"/>
        <v/>
      </c>
      <c r="G648" s="32" t="str">
        <f t="shared" ca="1" si="104"/>
        <v/>
      </c>
      <c r="H648" s="79" t="str">
        <f t="shared" ca="1" si="105"/>
        <v/>
      </c>
      <c r="N648" s="168" t="str">
        <f t="shared" si="100"/>
        <v/>
      </c>
      <c r="O648" s="168" t="str">
        <f t="shared" si="106"/>
        <v/>
      </c>
    </row>
    <row r="649" spans="1:15">
      <c r="A649" s="173" t="str">
        <f t="shared" ca="1" si="101"/>
        <v/>
      </c>
      <c r="B649" s="45" t="str">
        <f t="shared" ca="1" si="102"/>
        <v/>
      </c>
      <c r="C649" s="31" t="str">
        <f t="shared" ca="1" si="97"/>
        <v/>
      </c>
      <c r="D649" s="32" t="str">
        <f t="shared" ca="1" si="103"/>
        <v/>
      </c>
      <c r="E649" s="4" t="str">
        <f t="shared" ca="1" si="98"/>
        <v/>
      </c>
      <c r="F649" s="31" t="str">
        <f t="shared" ca="1" si="99"/>
        <v/>
      </c>
      <c r="G649" s="32" t="str">
        <f t="shared" ca="1" si="104"/>
        <v/>
      </c>
      <c r="H649" s="79" t="str">
        <f t="shared" ca="1" si="105"/>
        <v/>
      </c>
      <c r="N649" s="168" t="str">
        <f t="shared" si="100"/>
        <v/>
      </c>
      <c r="O649" s="168" t="str">
        <f t="shared" si="106"/>
        <v/>
      </c>
    </row>
    <row r="650" spans="1:15">
      <c r="A650" s="173" t="str">
        <f t="shared" ca="1" si="101"/>
        <v/>
      </c>
      <c r="B650" s="45" t="str">
        <f t="shared" ca="1" si="102"/>
        <v/>
      </c>
      <c r="C650" s="31" t="str">
        <f t="shared" ca="1" si="97"/>
        <v/>
      </c>
      <c r="D650" s="32" t="str">
        <f t="shared" ca="1" si="103"/>
        <v/>
      </c>
      <c r="E650" s="4" t="str">
        <f t="shared" ca="1" si="98"/>
        <v/>
      </c>
      <c r="F650" s="31" t="str">
        <f t="shared" ca="1" si="99"/>
        <v/>
      </c>
      <c r="G650" s="32" t="str">
        <f t="shared" ca="1" si="104"/>
        <v/>
      </c>
      <c r="H650" s="79" t="str">
        <f t="shared" ca="1" si="105"/>
        <v/>
      </c>
      <c r="N650" s="168" t="str">
        <f t="shared" si="100"/>
        <v/>
      </c>
      <c r="O650" s="168" t="str">
        <f t="shared" si="106"/>
        <v/>
      </c>
    </row>
    <row r="651" spans="1:15">
      <c r="A651" s="173" t="str">
        <f t="shared" ca="1" si="101"/>
        <v/>
      </c>
      <c r="B651" s="45" t="str">
        <f t="shared" ca="1" si="102"/>
        <v/>
      </c>
      <c r="C651" s="31" t="str">
        <f t="shared" ca="1" si="97"/>
        <v/>
      </c>
      <c r="D651" s="32" t="str">
        <f t="shared" ca="1" si="103"/>
        <v/>
      </c>
      <c r="E651" s="4" t="str">
        <f t="shared" ca="1" si="98"/>
        <v/>
      </c>
      <c r="F651" s="31" t="str">
        <f t="shared" ca="1" si="99"/>
        <v/>
      </c>
      <c r="G651" s="32" t="str">
        <f t="shared" ca="1" si="104"/>
        <v/>
      </c>
      <c r="H651" s="79" t="str">
        <f t="shared" ca="1" si="105"/>
        <v/>
      </c>
      <c r="N651" s="168" t="str">
        <f t="shared" si="100"/>
        <v/>
      </c>
      <c r="O651" s="168" t="str">
        <f t="shared" si="106"/>
        <v/>
      </c>
    </row>
    <row r="652" spans="1:15">
      <c r="A652" s="173" t="str">
        <f t="shared" ca="1" si="101"/>
        <v/>
      </c>
      <c r="B652" s="45" t="str">
        <f t="shared" ca="1" si="102"/>
        <v/>
      </c>
      <c r="C652" s="31" t="str">
        <f t="shared" ca="1" si="97"/>
        <v/>
      </c>
      <c r="D652" s="32" t="str">
        <f t="shared" ca="1" si="103"/>
        <v/>
      </c>
      <c r="E652" s="4" t="str">
        <f t="shared" ca="1" si="98"/>
        <v/>
      </c>
      <c r="F652" s="31" t="str">
        <f t="shared" ca="1" si="99"/>
        <v/>
      </c>
      <c r="G652" s="32" t="str">
        <f t="shared" ca="1" si="104"/>
        <v/>
      </c>
      <c r="H652" s="79" t="str">
        <f t="shared" ca="1" si="105"/>
        <v/>
      </c>
      <c r="N652" s="168" t="str">
        <f t="shared" si="100"/>
        <v/>
      </c>
      <c r="O652" s="168" t="str">
        <f t="shared" si="106"/>
        <v/>
      </c>
    </row>
    <row r="653" spans="1:15">
      <c r="A653" s="173" t="str">
        <f t="shared" ca="1" si="101"/>
        <v/>
      </c>
      <c r="B653" s="45" t="str">
        <f t="shared" ca="1" si="102"/>
        <v/>
      </c>
      <c r="C653" s="31" t="str">
        <f t="shared" ca="1" si="97"/>
        <v/>
      </c>
      <c r="D653" s="32" t="str">
        <f t="shared" ca="1" si="103"/>
        <v/>
      </c>
      <c r="E653" s="4" t="str">
        <f t="shared" ca="1" si="98"/>
        <v/>
      </c>
      <c r="F653" s="31" t="str">
        <f t="shared" ca="1" si="99"/>
        <v/>
      </c>
      <c r="G653" s="32" t="str">
        <f t="shared" ca="1" si="104"/>
        <v/>
      </c>
      <c r="H653" s="79" t="str">
        <f t="shared" ca="1" si="105"/>
        <v/>
      </c>
      <c r="N653" s="168" t="str">
        <f t="shared" si="100"/>
        <v/>
      </c>
      <c r="O653" s="168" t="str">
        <f t="shared" si="106"/>
        <v/>
      </c>
    </row>
    <row r="654" spans="1:15">
      <c r="A654" s="173" t="str">
        <f t="shared" ca="1" si="101"/>
        <v/>
      </c>
      <c r="B654" s="45" t="str">
        <f t="shared" ca="1" si="102"/>
        <v/>
      </c>
      <c r="C654" s="31" t="str">
        <f t="shared" ca="1" si="97"/>
        <v/>
      </c>
      <c r="D654" s="32" t="str">
        <f t="shared" ca="1" si="103"/>
        <v/>
      </c>
      <c r="E654" s="4" t="str">
        <f t="shared" ca="1" si="98"/>
        <v/>
      </c>
      <c r="F654" s="31" t="str">
        <f t="shared" ca="1" si="99"/>
        <v/>
      </c>
      <c r="G654" s="32" t="str">
        <f t="shared" ca="1" si="104"/>
        <v/>
      </c>
      <c r="H654" s="79" t="str">
        <f t="shared" ca="1" si="105"/>
        <v/>
      </c>
      <c r="N654" s="168" t="str">
        <f t="shared" si="100"/>
        <v/>
      </c>
      <c r="O654" s="168" t="str">
        <f t="shared" si="106"/>
        <v/>
      </c>
    </row>
    <row r="655" spans="1:15">
      <c r="A655" s="173" t="str">
        <f t="shared" ca="1" si="101"/>
        <v/>
      </c>
      <c r="B655" s="45" t="str">
        <f t="shared" ca="1" si="102"/>
        <v/>
      </c>
      <c r="C655" s="31" t="str">
        <f t="shared" ca="1" si="97"/>
        <v/>
      </c>
      <c r="D655" s="32" t="str">
        <f t="shared" ca="1" si="103"/>
        <v/>
      </c>
      <c r="E655" s="4" t="str">
        <f t="shared" ca="1" si="98"/>
        <v/>
      </c>
      <c r="F655" s="31" t="str">
        <f t="shared" ca="1" si="99"/>
        <v/>
      </c>
      <c r="G655" s="32" t="str">
        <f t="shared" ca="1" si="104"/>
        <v/>
      </c>
      <c r="H655" s="79" t="str">
        <f t="shared" ca="1" si="105"/>
        <v/>
      </c>
      <c r="N655" s="168" t="str">
        <f t="shared" si="100"/>
        <v/>
      </c>
      <c r="O655" s="168" t="str">
        <f t="shared" si="106"/>
        <v/>
      </c>
    </row>
    <row r="656" spans="1:15">
      <c r="A656" s="173" t="str">
        <f t="shared" ca="1" si="101"/>
        <v/>
      </c>
      <c r="B656" s="45" t="str">
        <f t="shared" ca="1" si="102"/>
        <v/>
      </c>
      <c r="C656" s="31" t="str">
        <f t="shared" ref="C656:C719" ca="1" si="107">IF(ISERROR(B656-2),"",-1*(B656-$B$14)*10^-4*$B$8*$B$5)</f>
        <v/>
      </c>
      <c r="D656" s="32" t="str">
        <f t="shared" ca="1" si="103"/>
        <v/>
      </c>
      <c r="E656" s="4" t="str">
        <f t="shared" ref="E656:E719" ca="1" si="108">IF(COUNTIF(L:L,A656)=1,VLOOKUP(A656,L:M,2), IF(COUNTIF(L:L,A656)=0,$C$10,""))</f>
        <v/>
      </c>
      <c r="F656" s="31" t="str">
        <f t="shared" ref="F656:F719" ca="1" si="109">IF(ISERROR(E656-2),"",-1*(E656-$E$14)*10^-4*$C$8*$C$5)</f>
        <v/>
      </c>
      <c r="G656" s="32" t="str">
        <f t="shared" ca="1" si="104"/>
        <v/>
      </c>
      <c r="H656" s="79" t="str">
        <f t="shared" ca="1" si="105"/>
        <v/>
      </c>
      <c r="N656" s="168" t="str">
        <f t="shared" ref="N656:N719" si="110">IF(COUNTIF(L:L,J656),J656,"")</f>
        <v/>
      </c>
      <c r="O656" s="168" t="str">
        <f t="shared" si="106"/>
        <v/>
      </c>
    </row>
    <row r="657" spans="1:15">
      <c r="A657" s="173" t="str">
        <f t="shared" ca="1" si="101"/>
        <v/>
      </c>
      <c r="B657" s="45" t="str">
        <f t="shared" ca="1" si="102"/>
        <v/>
      </c>
      <c r="C657" s="31" t="str">
        <f t="shared" ca="1" si="107"/>
        <v/>
      </c>
      <c r="D657" s="32" t="str">
        <f t="shared" ca="1" si="103"/>
        <v/>
      </c>
      <c r="E657" s="4" t="str">
        <f t="shared" ca="1" si="108"/>
        <v/>
      </c>
      <c r="F657" s="31" t="str">
        <f t="shared" ca="1" si="109"/>
        <v/>
      </c>
      <c r="G657" s="32" t="str">
        <f t="shared" ca="1" si="104"/>
        <v/>
      </c>
      <c r="H657" s="79" t="str">
        <f t="shared" ca="1" si="105"/>
        <v/>
      </c>
      <c r="N657" s="168" t="str">
        <f t="shared" si="110"/>
        <v/>
      </c>
      <c r="O657" s="168" t="str">
        <f t="shared" si="106"/>
        <v/>
      </c>
    </row>
    <row r="658" spans="1:15">
      <c r="A658" s="173" t="str">
        <f t="shared" ca="1" si="101"/>
        <v/>
      </c>
      <c r="B658" s="45" t="str">
        <f t="shared" ca="1" si="102"/>
        <v/>
      </c>
      <c r="C658" s="31" t="str">
        <f t="shared" ca="1" si="107"/>
        <v/>
      </c>
      <c r="D658" s="32" t="str">
        <f t="shared" ca="1" si="103"/>
        <v/>
      </c>
      <c r="E658" s="4" t="str">
        <f t="shared" ca="1" si="108"/>
        <v/>
      </c>
      <c r="F658" s="31" t="str">
        <f t="shared" ca="1" si="109"/>
        <v/>
      </c>
      <c r="G658" s="32" t="str">
        <f t="shared" ca="1" si="104"/>
        <v/>
      </c>
      <c r="H658" s="79" t="str">
        <f t="shared" ca="1" si="105"/>
        <v/>
      </c>
      <c r="N658" s="168" t="str">
        <f t="shared" si="110"/>
        <v/>
      </c>
      <c r="O658" s="168" t="str">
        <f t="shared" si="106"/>
        <v/>
      </c>
    </row>
    <row r="659" spans="1:15">
      <c r="A659" s="173" t="str">
        <f t="shared" ca="1" si="101"/>
        <v/>
      </c>
      <c r="B659" s="45" t="str">
        <f t="shared" ca="1" si="102"/>
        <v/>
      </c>
      <c r="C659" s="31" t="str">
        <f t="shared" ca="1" si="107"/>
        <v/>
      </c>
      <c r="D659" s="32" t="str">
        <f t="shared" ca="1" si="103"/>
        <v/>
      </c>
      <c r="E659" s="4" t="str">
        <f t="shared" ca="1" si="108"/>
        <v/>
      </c>
      <c r="F659" s="31" t="str">
        <f t="shared" ca="1" si="109"/>
        <v/>
      </c>
      <c r="G659" s="32" t="str">
        <f t="shared" ca="1" si="104"/>
        <v/>
      </c>
      <c r="H659" s="79" t="str">
        <f t="shared" ca="1" si="105"/>
        <v/>
      </c>
      <c r="N659" s="168" t="str">
        <f t="shared" si="110"/>
        <v/>
      </c>
      <c r="O659" s="168" t="str">
        <f t="shared" si="106"/>
        <v/>
      </c>
    </row>
    <row r="660" spans="1:15">
      <c r="A660" s="173" t="str">
        <f t="shared" ca="1" si="101"/>
        <v/>
      </c>
      <c r="B660" s="45" t="str">
        <f t="shared" ca="1" si="102"/>
        <v/>
      </c>
      <c r="C660" s="31" t="str">
        <f t="shared" ca="1" si="107"/>
        <v/>
      </c>
      <c r="D660" s="32" t="str">
        <f t="shared" ca="1" si="103"/>
        <v/>
      </c>
      <c r="E660" s="4" t="str">
        <f t="shared" ca="1" si="108"/>
        <v/>
      </c>
      <c r="F660" s="31" t="str">
        <f t="shared" ca="1" si="109"/>
        <v/>
      </c>
      <c r="G660" s="32" t="str">
        <f t="shared" ca="1" si="104"/>
        <v/>
      </c>
      <c r="H660" s="79" t="str">
        <f t="shared" ca="1" si="105"/>
        <v/>
      </c>
      <c r="N660" s="168" t="str">
        <f t="shared" si="110"/>
        <v/>
      </c>
      <c r="O660" s="168" t="str">
        <f t="shared" si="106"/>
        <v/>
      </c>
    </row>
    <row r="661" spans="1:15">
      <c r="A661" s="173" t="str">
        <f t="shared" ca="1" si="101"/>
        <v/>
      </c>
      <c r="B661" s="45" t="str">
        <f t="shared" ca="1" si="102"/>
        <v/>
      </c>
      <c r="C661" s="31" t="str">
        <f t="shared" ca="1" si="107"/>
        <v/>
      </c>
      <c r="D661" s="32" t="str">
        <f t="shared" ca="1" si="103"/>
        <v/>
      </c>
      <c r="E661" s="4" t="str">
        <f t="shared" ca="1" si="108"/>
        <v/>
      </c>
      <c r="F661" s="31" t="str">
        <f t="shared" ca="1" si="109"/>
        <v/>
      </c>
      <c r="G661" s="32" t="str">
        <f t="shared" ca="1" si="104"/>
        <v/>
      </c>
      <c r="H661" s="79" t="str">
        <f t="shared" ca="1" si="105"/>
        <v/>
      </c>
      <c r="N661" s="168" t="str">
        <f t="shared" si="110"/>
        <v/>
      </c>
      <c r="O661" s="168" t="str">
        <f t="shared" si="106"/>
        <v/>
      </c>
    </row>
    <row r="662" spans="1:15">
      <c r="A662" s="173" t="str">
        <f t="shared" ca="1" si="101"/>
        <v/>
      </c>
      <c r="B662" s="45" t="str">
        <f t="shared" ca="1" si="102"/>
        <v/>
      </c>
      <c r="C662" s="31" t="str">
        <f t="shared" ca="1" si="107"/>
        <v/>
      </c>
      <c r="D662" s="32" t="str">
        <f t="shared" ca="1" si="103"/>
        <v/>
      </c>
      <c r="E662" s="4" t="str">
        <f t="shared" ca="1" si="108"/>
        <v/>
      </c>
      <c r="F662" s="31" t="str">
        <f t="shared" ca="1" si="109"/>
        <v/>
      </c>
      <c r="G662" s="32" t="str">
        <f t="shared" ca="1" si="104"/>
        <v/>
      </c>
      <c r="H662" s="79" t="str">
        <f t="shared" ca="1" si="105"/>
        <v/>
      </c>
      <c r="N662" s="168" t="str">
        <f t="shared" si="110"/>
        <v/>
      </c>
      <c r="O662" s="168" t="str">
        <f t="shared" si="106"/>
        <v/>
      </c>
    </row>
    <row r="663" spans="1:15">
      <c r="A663" s="173" t="str">
        <f t="shared" ca="1" si="101"/>
        <v/>
      </c>
      <c r="B663" s="45" t="str">
        <f t="shared" ca="1" si="102"/>
        <v/>
      </c>
      <c r="C663" s="31" t="str">
        <f t="shared" ca="1" si="107"/>
        <v/>
      </c>
      <c r="D663" s="32" t="str">
        <f t="shared" ca="1" si="103"/>
        <v/>
      </c>
      <c r="E663" s="4" t="str">
        <f t="shared" ca="1" si="108"/>
        <v/>
      </c>
      <c r="F663" s="31" t="str">
        <f t="shared" ca="1" si="109"/>
        <v/>
      </c>
      <c r="G663" s="32" t="str">
        <f t="shared" ca="1" si="104"/>
        <v/>
      </c>
      <c r="H663" s="79" t="str">
        <f t="shared" ca="1" si="105"/>
        <v/>
      </c>
      <c r="N663" s="168" t="str">
        <f t="shared" si="110"/>
        <v/>
      </c>
      <c r="O663" s="168" t="str">
        <f t="shared" si="106"/>
        <v/>
      </c>
    </row>
    <row r="664" spans="1:15">
      <c r="A664" s="173" t="str">
        <f t="shared" ca="1" si="101"/>
        <v/>
      </c>
      <c r="B664" s="45" t="str">
        <f t="shared" ca="1" si="102"/>
        <v/>
      </c>
      <c r="C664" s="31" t="str">
        <f t="shared" ca="1" si="107"/>
        <v/>
      </c>
      <c r="D664" s="32" t="str">
        <f t="shared" ca="1" si="103"/>
        <v/>
      </c>
      <c r="E664" s="4" t="str">
        <f t="shared" ca="1" si="108"/>
        <v/>
      </c>
      <c r="F664" s="31" t="str">
        <f t="shared" ca="1" si="109"/>
        <v/>
      </c>
      <c r="G664" s="32" t="str">
        <f t="shared" ca="1" si="104"/>
        <v/>
      </c>
      <c r="H664" s="79" t="str">
        <f t="shared" ca="1" si="105"/>
        <v/>
      </c>
      <c r="N664" s="168" t="str">
        <f t="shared" si="110"/>
        <v/>
      </c>
      <c r="O664" s="168" t="str">
        <f t="shared" si="106"/>
        <v/>
      </c>
    </row>
    <row r="665" spans="1:15">
      <c r="A665" s="173" t="str">
        <f t="shared" ca="1" si="101"/>
        <v/>
      </c>
      <c r="B665" s="45" t="str">
        <f t="shared" ca="1" si="102"/>
        <v/>
      </c>
      <c r="C665" s="31" t="str">
        <f t="shared" ca="1" si="107"/>
        <v/>
      </c>
      <c r="D665" s="32" t="str">
        <f t="shared" ca="1" si="103"/>
        <v/>
      </c>
      <c r="E665" s="4" t="str">
        <f t="shared" ca="1" si="108"/>
        <v/>
      </c>
      <c r="F665" s="31" t="str">
        <f t="shared" ca="1" si="109"/>
        <v/>
      </c>
      <c r="G665" s="32" t="str">
        <f t="shared" ca="1" si="104"/>
        <v/>
      </c>
      <c r="H665" s="79" t="str">
        <f t="shared" ca="1" si="105"/>
        <v/>
      </c>
      <c r="N665" s="168" t="str">
        <f t="shared" si="110"/>
        <v/>
      </c>
      <c r="O665" s="168" t="str">
        <f t="shared" si="106"/>
        <v/>
      </c>
    </row>
    <row r="666" spans="1:15">
      <c r="A666" s="173" t="str">
        <f t="shared" ca="1" si="101"/>
        <v/>
      </c>
      <c r="B666" s="45" t="str">
        <f t="shared" ca="1" si="102"/>
        <v/>
      </c>
      <c r="C666" s="31" t="str">
        <f t="shared" ca="1" si="107"/>
        <v/>
      </c>
      <c r="D666" s="32" t="str">
        <f t="shared" ca="1" si="103"/>
        <v/>
      </c>
      <c r="E666" s="4" t="str">
        <f t="shared" ca="1" si="108"/>
        <v/>
      </c>
      <c r="F666" s="31" t="str">
        <f t="shared" ca="1" si="109"/>
        <v/>
      </c>
      <c r="G666" s="32" t="str">
        <f t="shared" ca="1" si="104"/>
        <v/>
      </c>
      <c r="H666" s="79" t="str">
        <f t="shared" ca="1" si="105"/>
        <v/>
      </c>
      <c r="N666" s="168" t="str">
        <f t="shared" si="110"/>
        <v/>
      </c>
      <c r="O666" s="168" t="str">
        <f t="shared" si="106"/>
        <v/>
      </c>
    </row>
    <row r="667" spans="1:15">
      <c r="A667" s="173" t="str">
        <f t="shared" ca="1" si="101"/>
        <v/>
      </c>
      <c r="B667" s="45" t="str">
        <f t="shared" ca="1" si="102"/>
        <v/>
      </c>
      <c r="C667" s="31" t="str">
        <f t="shared" ca="1" si="107"/>
        <v/>
      </c>
      <c r="D667" s="32" t="str">
        <f t="shared" ca="1" si="103"/>
        <v/>
      </c>
      <c r="E667" s="4" t="str">
        <f t="shared" ca="1" si="108"/>
        <v/>
      </c>
      <c r="F667" s="31" t="str">
        <f t="shared" ca="1" si="109"/>
        <v/>
      </c>
      <c r="G667" s="32" t="str">
        <f t="shared" ca="1" si="104"/>
        <v/>
      </c>
      <c r="H667" s="79" t="str">
        <f t="shared" ca="1" si="105"/>
        <v/>
      </c>
      <c r="N667" s="168" t="str">
        <f t="shared" si="110"/>
        <v/>
      </c>
      <c r="O667" s="168" t="str">
        <f t="shared" si="106"/>
        <v/>
      </c>
    </row>
    <row r="668" spans="1:15">
      <c r="A668" s="173" t="str">
        <f t="shared" ca="1" si="101"/>
        <v/>
      </c>
      <c r="B668" s="45" t="str">
        <f t="shared" ca="1" si="102"/>
        <v/>
      </c>
      <c r="C668" s="31" t="str">
        <f t="shared" ca="1" si="107"/>
        <v/>
      </c>
      <c r="D668" s="32" t="str">
        <f t="shared" ca="1" si="103"/>
        <v/>
      </c>
      <c r="E668" s="4" t="str">
        <f t="shared" ca="1" si="108"/>
        <v/>
      </c>
      <c r="F668" s="31" t="str">
        <f t="shared" ca="1" si="109"/>
        <v/>
      </c>
      <c r="G668" s="32" t="str">
        <f t="shared" ca="1" si="104"/>
        <v/>
      </c>
      <c r="H668" s="79" t="str">
        <f t="shared" ca="1" si="105"/>
        <v/>
      </c>
      <c r="N668" s="168" t="str">
        <f t="shared" si="110"/>
        <v/>
      </c>
      <c r="O668" s="168" t="str">
        <f t="shared" si="106"/>
        <v/>
      </c>
    </row>
    <row r="669" spans="1:15">
      <c r="A669" s="173" t="str">
        <f t="shared" ca="1" si="101"/>
        <v/>
      </c>
      <c r="B669" s="45" t="str">
        <f t="shared" ca="1" si="102"/>
        <v/>
      </c>
      <c r="C669" s="31" t="str">
        <f t="shared" ca="1" si="107"/>
        <v/>
      </c>
      <c r="D669" s="32" t="str">
        <f t="shared" ca="1" si="103"/>
        <v/>
      </c>
      <c r="E669" s="4" t="str">
        <f t="shared" ca="1" si="108"/>
        <v/>
      </c>
      <c r="F669" s="31" t="str">
        <f t="shared" ca="1" si="109"/>
        <v/>
      </c>
      <c r="G669" s="32" t="str">
        <f t="shared" ca="1" si="104"/>
        <v/>
      </c>
      <c r="H669" s="79" t="str">
        <f t="shared" ca="1" si="105"/>
        <v/>
      </c>
      <c r="N669" s="168" t="str">
        <f t="shared" si="110"/>
        <v/>
      </c>
      <c r="O669" s="168" t="str">
        <f t="shared" si="106"/>
        <v/>
      </c>
    </row>
    <row r="670" spans="1:15">
      <c r="A670" s="173" t="str">
        <f t="shared" ca="1" si="101"/>
        <v/>
      </c>
      <c r="B670" s="45" t="str">
        <f t="shared" ca="1" si="102"/>
        <v/>
      </c>
      <c r="C670" s="31" t="str">
        <f t="shared" ca="1" si="107"/>
        <v/>
      </c>
      <c r="D670" s="32" t="str">
        <f t="shared" ca="1" si="103"/>
        <v/>
      </c>
      <c r="E670" s="4" t="str">
        <f t="shared" ca="1" si="108"/>
        <v/>
      </c>
      <c r="F670" s="31" t="str">
        <f t="shared" ca="1" si="109"/>
        <v/>
      </c>
      <c r="G670" s="32" t="str">
        <f t="shared" ca="1" si="104"/>
        <v/>
      </c>
      <c r="H670" s="79" t="str">
        <f t="shared" ca="1" si="105"/>
        <v/>
      </c>
      <c r="N670" s="168" t="str">
        <f t="shared" si="110"/>
        <v/>
      </c>
      <c r="O670" s="168" t="str">
        <f t="shared" si="106"/>
        <v/>
      </c>
    </row>
    <row r="671" spans="1:15">
      <c r="A671" s="173" t="str">
        <f t="shared" ca="1" si="101"/>
        <v/>
      </c>
      <c r="B671" s="45" t="str">
        <f t="shared" ca="1" si="102"/>
        <v/>
      </c>
      <c r="C671" s="31" t="str">
        <f t="shared" ca="1" si="107"/>
        <v/>
      </c>
      <c r="D671" s="32" t="str">
        <f t="shared" ca="1" si="103"/>
        <v/>
      </c>
      <c r="E671" s="4" t="str">
        <f t="shared" ca="1" si="108"/>
        <v/>
      </c>
      <c r="F671" s="31" t="str">
        <f t="shared" ca="1" si="109"/>
        <v/>
      </c>
      <c r="G671" s="32" t="str">
        <f t="shared" ca="1" si="104"/>
        <v/>
      </c>
      <c r="H671" s="79" t="str">
        <f t="shared" ca="1" si="105"/>
        <v/>
      </c>
      <c r="N671" s="168" t="str">
        <f t="shared" si="110"/>
        <v/>
      </c>
      <c r="O671" s="168" t="str">
        <f t="shared" si="106"/>
        <v/>
      </c>
    </row>
    <row r="672" spans="1:15">
      <c r="A672" s="173" t="str">
        <f t="shared" ca="1" si="101"/>
        <v/>
      </c>
      <c r="B672" s="45" t="str">
        <f t="shared" ca="1" si="102"/>
        <v/>
      </c>
      <c r="C672" s="31" t="str">
        <f t="shared" ca="1" si="107"/>
        <v/>
      </c>
      <c r="D672" s="32" t="str">
        <f t="shared" ca="1" si="103"/>
        <v/>
      </c>
      <c r="E672" s="4" t="str">
        <f t="shared" ca="1" si="108"/>
        <v/>
      </c>
      <c r="F672" s="31" t="str">
        <f t="shared" ca="1" si="109"/>
        <v/>
      </c>
      <c r="G672" s="32" t="str">
        <f t="shared" ca="1" si="104"/>
        <v/>
      </c>
      <c r="H672" s="79" t="str">
        <f t="shared" ca="1" si="105"/>
        <v/>
      </c>
      <c r="N672" s="168" t="str">
        <f t="shared" si="110"/>
        <v/>
      </c>
      <c r="O672" s="168" t="str">
        <f t="shared" si="106"/>
        <v/>
      </c>
    </row>
    <row r="673" spans="1:15">
      <c r="A673" s="173" t="str">
        <f t="shared" ca="1" si="101"/>
        <v/>
      </c>
      <c r="B673" s="45" t="str">
        <f t="shared" ca="1" si="102"/>
        <v/>
      </c>
      <c r="C673" s="31" t="str">
        <f t="shared" ca="1" si="107"/>
        <v/>
      </c>
      <c r="D673" s="32" t="str">
        <f t="shared" ca="1" si="103"/>
        <v/>
      </c>
      <c r="E673" s="4" t="str">
        <f t="shared" ca="1" si="108"/>
        <v/>
      </c>
      <c r="F673" s="31" t="str">
        <f t="shared" ca="1" si="109"/>
        <v/>
      </c>
      <c r="G673" s="32" t="str">
        <f t="shared" ca="1" si="104"/>
        <v/>
      </c>
      <c r="H673" s="79" t="str">
        <f t="shared" ca="1" si="105"/>
        <v/>
      </c>
      <c r="N673" s="168" t="str">
        <f t="shared" si="110"/>
        <v/>
      </c>
      <c r="O673" s="168" t="str">
        <f t="shared" si="106"/>
        <v/>
      </c>
    </row>
    <row r="674" spans="1:15">
      <c r="A674" s="173" t="str">
        <f t="shared" ca="1" si="101"/>
        <v/>
      </c>
      <c r="B674" s="45" t="str">
        <f t="shared" ca="1" si="102"/>
        <v/>
      </c>
      <c r="C674" s="31" t="str">
        <f t="shared" ca="1" si="107"/>
        <v/>
      </c>
      <c r="D674" s="32" t="str">
        <f t="shared" ca="1" si="103"/>
        <v/>
      </c>
      <c r="E674" s="4" t="str">
        <f t="shared" ca="1" si="108"/>
        <v/>
      </c>
      <c r="F674" s="31" t="str">
        <f t="shared" ca="1" si="109"/>
        <v/>
      </c>
      <c r="G674" s="32" t="str">
        <f t="shared" ca="1" si="104"/>
        <v/>
      </c>
      <c r="H674" s="79" t="str">
        <f t="shared" ca="1" si="105"/>
        <v/>
      </c>
      <c r="N674" s="168" t="str">
        <f t="shared" si="110"/>
        <v/>
      </c>
      <c r="O674" s="168" t="str">
        <f t="shared" si="106"/>
        <v/>
      </c>
    </row>
    <row r="675" spans="1:15">
      <c r="A675" s="173" t="str">
        <f t="shared" ca="1" si="101"/>
        <v/>
      </c>
      <c r="B675" s="45" t="str">
        <f t="shared" ca="1" si="102"/>
        <v/>
      </c>
      <c r="C675" s="31" t="str">
        <f t="shared" ca="1" si="107"/>
        <v/>
      </c>
      <c r="D675" s="32" t="str">
        <f t="shared" ca="1" si="103"/>
        <v/>
      </c>
      <c r="E675" s="4" t="str">
        <f t="shared" ca="1" si="108"/>
        <v/>
      </c>
      <c r="F675" s="31" t="str">
        <f t="shared" ca="1" si="109"/>
        <v/>
      </c>
      <c r="G675" s="32" t="str">
        <f t="shared" ca="1" si="104"/>
        <v/>
      </c>
      <c r="H675" s="79" t="str">
        <f t="shared" ca="1" si="105"/>
        <v/>
      </c>
      <c r="N675" s="168" t="str">
        <f t="shared" si="110"/>
        <v/>
      </c>
      <c r="O675" s="168" t="str">
        <f t="shared" si="106"/>
        <v/>
      </c>
    </row>
    <row r="676" spans="1:15">
      <c r="A676" s="173" t="str">
        <f t="shared" ca="1" si="101"/>
        <v/>
      </c>
      <c r="B676" s="45" t="str">
        <f t="shared" ca="1" si="102"/>
        <v/>
      </c>
      <c r="C676" s="31" t="str">
        <f t="shared" ca="1" si="107"/>
        <v/>
      </c>
      <c r="D676" s="32" t="str">
        <f t="shared" ca="1" si="103"/>
        <v/>
      </c>
      <c r="E676" s="4" t="str">
        <f t="shared" ca="1" si="108"/>
        <v/>
      </c>
      <c r="F676" s="31" t="str">
        <f t="shared" ca="1" si="109"/>
        <v/>
      </c>
      <c r="G676" s="32" t="str">
        <f t="shared" ca="1" si="104"/>
        <v/>
      </c>
      <c r="H676" s="79" t="str">
        <f t="shared" ca="1" si="105"/>
        <v/>
      </c>
      <c r="N676" s="168" t="str">
        <f t="shared" si="110"/>
        <v/>
      </c>
      <c r="O676" s="168" t="str">
        <f t="shared" si="106"/>
        <v/>
      </c>
    </row>
    <row r="677" spans="1:15">
      <c r="A677" s="173" t="str">
        <f t="shared" ca="1" si="101"/>
        <v/>
      </c>
      <c r="B677" s="45" t="str">
        <f t="shared" ca="1" si="102"/>
        <v/>
      </c>
      <c r="C677" s="31" t="str">
        <f t="shared" ca="1" si="107"/>
        <v/>
      </c>
      <c r="D677" s="32" t="str">
        <f t="shared" ca="1" si="103"/>
        <v/>
      </c>
      <c r="E677" s="4" t="str">
        <f t="shared" ca="1" si="108"/>
        <v/>
      </c>
      <c r="F677" s="31" t="str">
        <f t="shared" ca="1" si="109"/>
        <v/>
      </c>
      <c r="G677" s="32" t="str">
        <f t="shared" ca="1" si="104"/>
        <v/>
      </c>
      <c r="H677" s="79" t="str">
        <f t="shared" ca="1" si="105"/>
        <v/>
      </c>
      <c r="N677" s="168" t="str">
        <f t="shared" si="110"/>
        <v/>
      </c>
      <c r="O677" s="168" t="str">
        <f t="shared" si="106"/>
        <v/>
      </c>
    </row>
    <row r="678" spans="1:15">
      <c r="A678" s="173" t="str">
        <f t="shared" ca="1" si="101"/>
        <v/>
      </c>
      <c r="B678" s="45" t="str">
        <f t="shared" ca="1" si="102"/>
        <v/>
      </c>
      <c r="C678" s="31" t="str">
        <f t="shared" ca="1" si="107"/>
        <v/>
      </c>
      <c r="D678" s="32" t="str">
        <f t="shared" ca="1" si="103"/>
        <v/>
      </c>
      <c r="E678" s="4" t="str">
        <f t="shared" ca="1" si="108"/>
        <v/>
      </c>
      <c r="F678" s="31" t="str">
        <f t="shared" ca="1" si="109"/>
        <v/>
      </c>
      <c r="G678" s="32" t="str">
        <f t="shared" ca="1" si="104"/>
        <v/>
      </c>
      <c r="H678" s="79" t="str">
        <f t="shared" ca="1" si="105"/>
        <v/>
      </c>
      <c r="N678" s="168" t="str">
        <f t="shared" si="110"/>
        <v/>
      </c>
      <c r="O678" s="168" t="str">
        <f t="shared" si="106"/>
        <v/>
      </c>
    </row>
    <row r="679" spans="1:15">
      <c r="A679" s="173" t="str">
        <f t="shared" ca="1" si="101"/>
        <v/>
      </c>
      <c r="B679" s="45" t="str">
        <f t="shared" ca="1" si="102"/>
        <v/>
      </c>
      <c r="C679" s="31" t="str">
        <f t="shared" ca="1" si="107"/>
        <v/>
      </c>
      <c r="D679" s="32" t="str">
        <f t="shared" ca="1" si="103"/>
        <v/>
      </c>
      <c r="E679" s="4" t="str">
        <f t="shared" ca="1" si="108"/>
        <v/>
      </c>
      <c r="F679" s="31" t="str">
        <f t="shared" ca="1" si="109"/>
        <v/>
      </c>
      <c r="G679" s="32" t="str">
        <f t="shared" ca="1" si="104"/>
        <v/>
      </c>
      <c r="H679" s="79" t="str">
        <f t="shared" ca="1" si="105"/>
        <v/>
      </c>
      <c r="N679" s="168" t="str">
        <f t="shared" si="110"/>
        <v/>
      </c>
      <c r="O679" s="168" t="str">
        <f t="shared" si="106"/>
        <v/>
      </c>
    </row>
    <row r="680" spans="1:15">
      <c r="A680" s="173" t="str">
        <f t="shared" ca="1" si="101"/>
        <v/>
      </c>
      <c r="B680" s="45" t="str">
        <f t="shared" ca="1" si="102"/>
        <v/>
      </c>
      <c r="C680" s="31" t="str">
        <f t="shared" ca="1" si="107"/>
        <v/>
      </c>
      <c r="D680" s="32" t="str">
        <f t="shared" ca="1" si="103"/>
        <v/>
      </c>
      <c r="E680" s="4" t="str">
        <f t="shared" ca="1" si="108"/>
        <v/>
      </c>
      <c r="F680" s="31" t="str">
        <f t="shared" ca="1" si="109"/>
        <v/>
      </c>
      <c r="G680" s="32" t="str">
        <f t="shared" ca="1" si="104"/>
        <v/>
      </c>
      <c r="H680" s="79" t="str">
        <f t="shared" ca="1" si="105"/>
        <v/>
      </c>
      <c r="N680" s="168" t="str">
        <f t="shared" si="110"/>
        <v/>
      </c>
      <c r="O680" s="168" t="str">
        <f t="shared" si="106"/>
        <v/>
      </c>
    </row>
    <row r="681" spans="1:15">
      <c r="A681" s="173" t="str">
        <f t="shared" ref="A681:A744" ca="1" si="111">IF(AND(ISBLANK(P670), A680 = $P$1),NOW(),IF(ISBLANK(P670),"",P670))</f>
        <v/>
      </c>
      <c r="B681" s="45" t="str">
        <f t="shared" ref="B681:B744" ca="1" si="112">IF(COUNTIF(J:J,A681)=1,VLOOKUP(A681,J:K,2), IF(COUNTIF(J:J,A681)=0,$B$10,""))</f>
        <v/>
      </c>
      <c r="C681" s="31" t="str">
        <f t="shared" ca="1" si="107"/>
        <v/>
      </c>
      <c r="D681" s="32" t="str">
        <f t="shared" ref="D681:D744" ca="1" si="113">IF(ISERROR(B681-2),"",$B$6*ROUNDUP(A681-$A$14,0)/360*$B$5)</f>
        <v/>
      </c>
      <c r="E681" s="4" t="str">
        <f t="shared" ca="1" si="108"/>
        <v/>
      </c>
      <c r="F681" s="31" t="str">
        <f t="shared" ca="1" si="109"/>
        <v/>
      </c>
      <c r="G681" s="32" t="str">
        <f t="shared" ref="G681:G744" ca="1" si="114">IF(ISERROR(E681-2),"",$C$6*ROUNDUP(A681-$A$14,0)/360*$C$5)</f>
        <v/>
      </c>
      <c r="H681" s="79" t="str">
        <f t="shared" ref="H681:H744" ca="1" si="115">IF(ISERROR(B681-2),"",C681+D681-F681-G681)</f>
        <v/>
      </c>
      <c r="N681" s="168" t="str">
        <f t="shared" si="110"/>
        <v/>
      </c>
      <c r="O681" s="168" t="str">
        <f t="shared" si="106"/>
        <v/>
      </c>
    </row>
    <row r="682" spans="1:15">
      <c r="A682" s="173" t="str">
        <f t="shared" ca="1" si="111"/>
        <v/>
      </c>
      <c r="B682" s="45" t="str">
        <f t="shared" ca="1" si="112"/>
        <v/>
      </c>
      <c r="C682" s="31" t="str">
        <f t="shared" ca="1" si="107"/>
        <v/>
      </c>
      <c r="D682" s="32" t="str">
        <f t="shared" ca="1" si="113"/>
        <v/>
      </c>
      <c r="E682" s="4" t="str">
        <f t="shared" ca="1" si="108"/>
        <v/>
      </c>
      <c r="F682" s="31" t="str">
        <f t="shared" ca="1" si="109"/>
        <v/>
      </c>
      <c r="G682" s="32" t="str">
        <f t="shared" ca="1" si="114"/>
        <v/>
      </c>
      <c r="H682" s="79" t="str">
        <f t="shared" ca="1" si="115"/>
        <v/>
      </c>
      <c r="N682" s="168" t="str">
        <f t="shared" si="110"/>
        <v/>
      </c>
      <c r="O682" s="168" t="str">
        <f t="shared" si="106"/>
        <v/>
      </c>
    </row>
    <row r="683" spans="1:15">
      <c r="A683" s="173" t="str">
        <f t="shared" ca="1" si="111"/>
        <v/>
      </c>
      <c r="B683" s="45" t="str">
        <f t="shared" ca="1" si="112"/>
        <v/>
      </c>
      <c r="C683" s="31" t="str">
        <f t="shared" ca="1" si="107"/>
        <v/>
      </c>
      <c r="D683" s="32" t="str">
        <f t="shared" ca="1" si="113"/>
        <v/>
      </c>
      <c r="E683" s="4" t="str">
        <f t="shared" ca="1" si="108"/>
        <v/>
      </c>
      <c r="F683" s="31" t="str">
        <f t="shared" ca="1" si="109"/>
        <v/>
      </c>
      <c r="G683" s="32" t="str">
        <f t="shared" ca="1" si="114"/>
        <v/>
      </c>
      <c r="H683" s="79" t="str">
        <f t="shared" ca="1" si="115"/>
        <v/>
      </c>
      <c r="N683" s="168" t="str">
        <f t="shared" si="110"/>
        <v/>
      </c>
      <c r="O683" s="168" t="str">
        <f t="shared" si="106"/>
        <v/>
      </c>
    </row>
    <row r="684" spans="1:15">
      <c r="A684" s="173" t="str">
        <f t="shared" ca="1" si="111"/>
        <v/>
      </c>
      <c r="B684" s="45" t="str">
        <f t="shared" ca="1" si="112"/>
        <v/>
      </c>
      <c r="C684" s="31" t="str">
        <f t="shared" ca="1" si="107"/>
        <v/>
      </c>
      <c r="D684" s="32" t="str">
        <f t="shared" ca="1" si="113"/>
        <v/>
      </c>
      <c r="E684" s="4" t="str">
        <f t="shared" ca="1" si="108"/>
        <v/>
      </c>
      <c r="F684" s="31" t="str">
        <f t="shared" ca="1" si="109"/>
        <v/>
      </c>
      <c r="G684" s="32" t="str">
        <f t="shared" ca="1" si="114"/>
        <v/>
      </c>
      <c r="H684" s="79" t="str">
        <f t="shared" ca="1" si="115"/>
        <v/>
      </c>
      <c r="N684" s="168" t="str">
        <f t="shared" si="110"/>
        <v/>
      </c>
      <c r="O684" s="168" t="str">
        <f t="shared" si="106"/>
        <v/>
      </c>
    </row>
    <row r="685" spans="1:15">
      <c r="A685" s="173" t="str">
        <f t="shared" ca="1" si="111"/>
        <v/>
      </c>
      <c r="B685" s="45" t="str">
        <f t="shared" ca="1" si="112"/>
        <v/>
      </c>
      <c r="C685" s="31" t="str">
        <f t="shared" ca="1" si="107"/>
        <v/>
      </c>
      <c r="D685" s="32" t="str">
        <f t="shared" ca="1" si="113"/>
        <v/>
      </c>
      <c r="E685" s="4" t="str">
        <f t="shared" ca="1" si="108"/>
        <v/>
      </c>
      <c r="F685" s="31" t="str">
        <f t="shared" ca="1" si="109"/>
        <v/>
      </c>
      <c r="G685" s="32" t="str">
        <f t="shared" ca="1" si="114"/>
        <v/>
      </c>
      <c r="H685" s="79" t="str">
        <f t="shared" ca="1" si="115"/>
        <v/>
      </c>
      <c r="N685" s="168" t="str">
        <f t="shared" si="110"/>
        <v/>
      </c>
      <c r="O685" s="168" t="str">
        <f t="shared" si="106"/>
        <v/>
      </c>
    </row>
    <row r="686" spans="1:15">
      <c r="A686" s="173" t="str">
        <f t="shared" ca="1" si="111"/>
        <v/>
      </c>
      <c r="B686" s="45" t="str">
        <f t="shared" ca="1" si="112"/>
        <v/>
      </c>
      <c r="C686" s="31" t="str">
        <f t="shared" ca="1" si="107"/>
        <v/>
      </c>
      <c r="D686" s="32" t="str">
        <f t="shared" ca="1" si="113"/>
        <v/>
      </c>
      <c r="E686" s="4" t="str">
        <f t="shared" ca="1" si="108"/>
        <v/>
      </c>
      <c r="F686" s="31" t="str">
        <f t="shared" ca="1" si="109"/>
        <v/>
      </c>
      <c r="G686" s="32" t="str">
        <f t="shared" ca="1" si="114"/>
        <v/>
      </c>
      <c r="H686" s="79" t="str">
        <f t="shared" ca="1" si="115"/>
        <v/>
      </c>
      <c r="N686" s="168" t="str">
        <f t="shared" si="110"/>
        <v/>
      </c>
      <c r="O686" s="168" t="str">
        <f t="shared" si="106"/>
        <v/>
      </c>
    </row>
    <row r="687" spans="1:15">
      <c r="A687" s="173" t="str">
        <f t="shared" ca="1" si="111"/>
        <v/>
      </c>
      <c r="B687" s="45" t="str">
        <f t="shared" ca="1" si="112"/>
        <v/>
      </c>
      <c r="C687" s="31" t="str">
        <f t="shared" ca="1" si="107"/>
        <v/>
      </c>
      <c r="D687" s="32" t="str">
        <f t="shared" ca="1" si="113"/>
        <v/>
      </c>
      <c r="E687" s="4" t="str">
        <f t="shared" ca="1" si="108"/>
        <v/>
      </c>
      <c r="F687" s="31" t="str">
        <f t="shared" ca="1" si="109"/>
        <v/>
      </c>
      <c r="G687" s="32" t="str">
        <f t="shared" ca="1" si="114"/>
        <v/>
      </c>
      <c r="H687" s="79" t="str">
        <f t="shared" ca="1" si="115"/>
        <v/>
      </c>
      <c r="N687" s="168" t="str">
        <f t="shared" si="110"/>
        <v/>
      </c>
      <c r="O687" s="168" t="str">
        <f t="shared" si="106"/>
        <v/>
      </c>
    </row>
    <row r="688" spans="1:15">
      <c r="A688" s="173" t="str">
        <f t="shared" ca="1" si="111"/>
        <v/>
      </c>
      <c r="B688" s="45" t="str">
        <f t="shared" ca="1" si="112"/>
        <v/>
      </c>
      <c r="C688" s="31" t="str">
        <f t="shared" ca="1" si="107"/>
        <v/>
      </c>
      <c r="D688" s="32" t="str">
        <f t="shared" ca="1" si="113"/>
        <v/>
      </c>
      <c r="E688" s="4" t="str">
        <f t="shared" ca="1" si="108"/>
        <v/>
      </c>
      <c r="F688" s="31" t="str">
        <f t="shared" ca="1" si="109"/>
        <v/>
      </c>
      <c r="G688" s="32" t="str">
        <f t="shared" ca="1" si="114"/>
        <v/>
      </c>
      <c r="H688" s="79" t="str">
        <f t="shared" ca="1" si="115"/>
        <v/>
      </c>
      <c r="N688" s="168" t="str">
        <f t="shared" si="110"/>
        <v/>
      </c>
      <c r="O688" s="168" t="str">
        <f t="shared" si="106"/>
        <v/>
      </c>
    </row>
    <row r="689" spans="1:15">
      <c r="A689" s="173" t="str">
        <f t="shared" ca="1" si="111"/>
        <v/>
      </c>
      <c r="B689" s="45" t="str">
        <f t="shared" ca="1" si="112"/>
        <v/>
      </c>
      <c r="C689" s="31" t="str">
        <f t="shared" ca="1" si="107"/>
        <v/>
      </c>
      <c r="D689" s="32" t="str">
        <f t="shared" ca="1" si="113"/>
        <v/>
      </c>
      <c r="E689" s="4" t="str">
        <f t="shared" ca="1" si="108"/>
        <v/>
      </c>
      <c r="F689" s="31" t="str">
        <f t="shared" ca="1" si="109"/>
        <v/>
      </c>
      <c r="G689" s="32" t="str">
        <f t="shared" ca="1" si="114"/>
        <v/>
      </c>
      <c r="H689" s="79" t="str">
        <f t="shared" ca="1" si="115"/>
        <v/>
      </c>
      <c r="N689" s="168" t="str">
        <f t="shared" si="110"/>
        <v/>
      </c>
      <c r="O689" s="168" t="str">
        <f t="shared" si="106"/>
        <v/>
      </c>
    </row>
    <row r="690" spans="1:15">
      <c r="A690" s="173" t="str">
        <f t="shared" ca="1" si="111"/>
        <v/>
      </c>
      <c r="B690" s="45" t="str">
        <f t="shared" ca="1" si="112"/>
        <v/>
      </c>
      <c r="C690" s="31" t="str">
        <f t="shared" ca="1" si="107"/>
        <v/>
      </c>
      <c r="D690" s="32" t="str">
        <f t="shared" ca="1" si="113"/>
        <v/>
      </c>
      <c r="E690" s="4" t="str">
        <f t="shared" ca="1" si="108"/>
        <v/>
      </c>
      <c r="F690" s="31" t="str">
        <f t="shared" ca="1" si="109"/>
        <v/>
      </c>
      <c r="G690" s="32" t="str">
        <f t="shared" ca="1" si="114"/>
        <v/>
      </c>
      <c r="H690" s="79" t="str">
        <f t="shared" ca="1" si="115"/>
        <v/>
      </c>
      <c r="N690" s="168" t="str">
        <f t="shared" si="110"/>
        <v/>
      </c>
      <c r="O690" s="168" t="str">
        <f t="shared" si="106"/>
        <v/>
      </c>
    </row>
    <row r="691" spans="1:15">
      <c r="A691" s="173" t="str">
        <f t="shared" ca="1" si="111"/>
        <v/>
      </c>
      <c r="B691" s="45" t="str">
        <f t="shared" ca="1" si="112"/>
        <v/>
      </c>
      <c r="C691" s="31" t="str">
        <f t="shared" ca="1" si="107"/>
        <v/>
      </c>
      <c r="D691" s="32" t="str">
        <f t="shared" ca="1" si="113"/>
        <v/>
      </c>
      <c r="E691" s="4" t="str">
        <f t="shared" ca="1" si="108"/>
        <v/>
      </c>
      <c r="F691" s="31" t="str">
        <f t="shared" ca="1" si="109"/>
        <v/>
      </c>
      <c r="G691" s="32" t="str">
        <f t="shared" ca="1" si="114"/>
        <v/>
      </c>
      <c r="H691" s="79" t="str">
        <f t="shared" ca="1" si="115"/>
        <v/>
      </c>
      <c r="N691" s="168" t="str">
        <f t="shared" si="110"/>
        <v/>
      </c>
      <c r="O691" s="168" t="str">
        <f t="shared" si="106"/>
        <v/>
      </c>
    </row>
    <row r="692" spans="1:15">
      <c r="A692" s="173" t="str">
        <f t="shared" ca="1" si="111"/>
        <v/>
      </c>
      <c r="B692" s="45" t="str">
        <f t="shared" ca="1" si="112"/>
        <v/>
      </c>
      <c r="C692" s="31" t="str">
        <f t="shared" ca="1" si="107"/>
        <v/>
      </c>
      <c r="D692" s="32" t="str">
        <f t="shared" ca="1" si="113"/>
        <v/>
      </c>
      <c r="E692" s="4" t="str">
        <f t="shared" ca="1" si="108"/>
        <v/>
      </c>
      <c r="F692" s="31" t="str">
        <f t="shared" ca="1" si="109"/>
        <v/>
      </c>
      <c r="G692" s="32" t="str">
        <f t="shared" ca="1" si="114"/>
        <v/>
      </c>
      <c r="H692" s="79" t="str">
        <f t="shared" ca="1" si="115"/>
        <v/>
      </c>
      <c r="N692" s="168" t="str">
        <f t="shared" si="110"/>
        <v/>
      </c>
      <c r="O692" s="168" t="str">
        <f t="shared" si="106"/>
        <v/>
      </c>
    </row>
    <row r="693" spans="1:15">
      <c r="A693" s="173" t="str">
        <f t="shared" ca="1" si="111"/>
        <v/>
      </c>
      <c r="B693" s="45" t="str">
        <f t="shared" ca="1" si="112"/>
        <v/>
      </c>
      <c r="C693" s="31" t="str">
        <f t="shared" ca="1" si="107"/>
        <v/>
      </c>
      <c r="D693" s="32" t="str">
        <f t="shared" ca="1" si="113"/>
        <v/>
      </c>
      <c r="E693" s="4" t="str">
        <f t="shared" ca="1" si="108"/>
        <v/>
      </c>
      <c r="F693" s="31" t="str">
        <f t="shared" ca="1" si="109"/>
        <v/>
      </c>
      <c r="G693" s="32" t="str">
        <f t="shared" ca="1" si="114"/>
        <v/>
      </c>
      <c r="H693" s="79" t="str">
        <f t="shared" ca="1" si="115"/>
        <v/>
      </c>
      <c r="N693" s="168" t="str">
        <f t="shared" si="110"/>
        <v/>
      </c>
      <c r="O693" s="168" t="str">
        <f t="shared" si="106"/>
        <v/>
      </c>
    </row>
    <row r="694" spans="1:15">
      <c r="A694" s="173" t="str">
        <f t="shared" ca="1" si="111"/>
        <v/>
      </c>
      <c r="B694" s="45" t="str">
        <f t="shared" ca="1" si="112"/>
        <v/>
      </c>
      <c r="C694" s="31" t="str">
        <f t="shared" ca="1" si="107"/>
        <v/>
      </c>
      <c r="D694" s="32" t="str">
        <f t="shared" ca="1" si="113"/>
        <v/>
      </c>
      <c r="E694" s="4" t="str">
        <f t="shared" ca="1" si="108"/>
        <v/>
      </c>
      <c r="F694" s="31" t="str">
        <f t="shared" ca="1" si="109"/>
        <v/>
      </c>
      <c r="G694" s="32" t="str">
        <f t="shared" ca="1" si="114"/>
        <v/>
      </c>
      <c r="H694" s="79" t="str">
        <f t="shared" ca="1" si="115"/>
        <v/>
      </c>
      <c r="N694" s="168" t="str">
        <f t="shared" si="110"/>
        <v/>
      </c>
      <c r="O694" s="168" t="str">
        <f t="shared" si="106"/>
        <v/>
      </c>
    </row>
    <row r="695" spans="1:15">
      <c r="A695" s="173" t="str">
        <f t="shared" ca="1" si="111"/>
        <v/>
      </c>
      <c r="B695" s="45" t="str">
        <f t="shared" ca="1" si="112"/>
        <v/>
      </c>
      <c r="C695" s="31" t="str">
        <f t="shared" ca="1" si="107"/>
        <v/>
      </c>
      <c r="D695" s="32" t="str">
        <f t="shared" ca="1" si="113"/>
        <v/>
      </c>
      <c r="E695" s="4" t="str">
        <f t="shared" ca="1" si="108"/>
        <v/>
      </c>
      <c r="F695" s="31" t="str">
        <f t="shared" ca="1" si="109"/>
        <v/>
      </c>
      <c r="G695" s="32" t="str">
        <f t="shared" ca="1" si="114"/>
        <v/>
      </c>
      <c r="H695" s="79" t="str">
        <f t="shared" ca="1" si="115"/>
        <v/>
      </c>
      <c r="N695" s="168" t="str">
        <f t="shared" si="110"/>
        <v/>
      </c>
      <c r="O695" s="168" t="str">
        <f t="shared" si="106"/>
        <v/>
      </c>
    </row>
    <row r="696" spans="1:15">
      <c r="A696" s="173" t="str">
        <f t="shared" ca="1" si="111"/>
        <v/>
      </c>
      <c r="B696" s="45" t="str">
        <f t="shared" ca="1" si="112"/>
        <v/>
      </c>
      <c r="C696" s="31" t="str">
        <f t="shared" ca="1" si="107"/>
        <v/>
      </c>
      <c r="D696" s="32" t="str">
        <f t="shared" ca="1" si="113"/>
        <v/>
      </c>
      <c r="E696" s="4" t="str">
        <f t="shared" ca="1" si="108"/>
        <v/>
      </c>
      <c r="F696" s="31" t="str">
        <f t="shared" ca="1" si="109"/>
        <v/>
      </c>
      <c r="G696" s="32" t="str">
        <f t="shared" ca="1" si="114"/>
        <v/>
      </c>
      <c r="H696" s="79" t="str">
        <f t="shared" ca="1" si="115"/>
        <v/>
      </c>
      <c r="N696" s="168" t="str">
        <f t="shared" si="110"/>
        <v/>
      </c>
      <c r="O696" s="168" t="str">
        <f t="shared" si="106"/>
        <v/>
      </c>
    </row>
    <row r="697" spans="1:15">
      <c r="A697" s="173" t="str">
        <f t="shared" ca="1" si="111"/>
        <v/>
      </c>
      <c r="B697" s="45" t="str">
        <f t="shared" ca="1" si="112"/>
        <v/>
      </c>
      <c r="C697" s="31" t="str">
        <f t="shared" ca="1" si="107"/>
        <v/>
      </c>
      <c r="D697" s="32" t="str">
        <f t="shared" ca="1" si="113"/>
        <v/>
      </c>
      <c r="E697" s="4" t="str">
        <f t="shared" ca="1" si="108"/>
        <v/>
      </c>
      <c r="F697" s="31" t="str">
        <f t="shared" ca="1" si="109"/>
        <v/>
      </c>
      <c r="G697" s="32" t="str">
        <f t="shared" ca="1" si="114"/>
        <v/>
      </c>
      <c r="H697" s="79" t="str">
        <f t="shared" ca="1" si="115"/>
        <v/>
      </c>
      <c r="N697" s="168" t="str">
        <f t="shared" si="110"/>
        <v/>
      </c>
      <c r="O697" s="168" t="str">
        <f t="shared" si="106"/>
        <v/>
      </c>
    </row>
    <row r="698" spans="1:15">
      <c r="A698" s="173" t="str">
        <f t="shared" ca="1" si="111"/>
        <v/>
      </c>
      <c r="B698" s="45" t="str">
        <f t="shared" ca="1" si="112"/>
        <v/>
      </c>
      <c r="C698" s="31" t="str">
        <f t="shared" ca="1" si="107"/>
        <v/>
      </c>
      <c r="D698" s="32" t="str">
        <f t="shared" ca="1" si="113"/>
        <v/>
      </c>
      <c r="E698" s="4" t="str">
        <f t="shared" ca="1" si="108"/>
        <v/>
      </c>
      <c r="F698" s="31" t="str">
        <f t="shared" ca="1" si="109"/>
        <v/>
      </c>
      <c r="G698" s="32" t="str">
        <f t="shared" ca="1" si="114"/>
        <v/>
      </c>
      <c r="H698" s="79" t="str">
        <f t="shared" ca="1" si="115"/>
        <v/>
      </c>
      <c r="N698" s="168" t="str">
        <f t="shared" si="110"/>
        <v/>
      </c>
      <c r="O698" s="168" t="str">
        <f t="shared" si="106"/>
        <v/>
      </c>
    </row>
    <row r="699" spans="1:15">
      <c r="A699" s="173" t="str">
        <f t="shared" ca="1" si="111"/>
        <v/>
      </c>
      <c r="B699" s="45" t="str">
        <f t="shared" ca="1" si="112"/>
        <v/>
      </c>
      <c r="C699" s="31" t="str">
        <f t="shared" ca="1" si="107"/>
        <v/>
      </c>
      <c r="D699" s="32" t="str">
        <f t="shared" ca="1" si="113"/>
        <v/>
      </c>
      <c r="E699" s="4" t="str">
        <f t="shared" ca="1" si="108"/>
        <v/>
      </c>
      <c r="F699" s="31" t="str">
        <f t="shared" ca="1" si="109"/>
        <v/>
      </c>
      <c r="G699" s="32" t="str">
        <f t="shared" ca="1" si="114"/>
        <v/>
      </c>
      <c r="H699" s="79" t="str">
        <f t="shared" ca="1" si="115"/>
        <v/>
      </c>
      <c r="N699" s="168" t="str">
        <f t="shared" si="110"/>
        <v/>
      </c>
      <c r="O699" s="168" t="str">
        <f t="shared" si="106"/>
        <v/>
      </c>
    </row>
    <row r="700" spans="1:15">
      <c r="A700" s="173" t="str">
        <f t="shared" ca="1" si="111"/>
        <v/>
      </c>
      <c r="B700" s="45" t="str">
        <f t="shared" ca="1" si="112"/>
        <v/>
      </c>
      <c r="C700" s="31" t="str">
        <f t="shared" ca="1" si="107"/>
        <v/>
      </c>
      <c r="D700" s="32" t="str">
        <f t="shared" ca="1" si="113"/>
        <v/>
      </c>
      <c r="E700" s="4" t="str">
        <f t="shared" ca="1" si="108"/>
        <v/>
      </c>
      <c r="F700" s="31" t="str">
        <f t="shared" ca="1" si="109"/>
        <v/>
      </c>
      <c r="G700" s="32" t="str">
        <f t="shared" ca="1" si="114"/>
        <v/>
      </c>
      <c r="H700" s="79" t="str">
        <f t="shared" ca="1" si="115"/>
        <v/>
      </c>
      <c r="N700" s="168" t="str">
        <f t="shared" si="110"/>
        <v/>
      </c>
      <c r="O700" s="168" t="str">
        <f t="shared" si="106"/>
        <v/>
      </c>
    </row>
    <row r="701" spans="1:15">
      <c r="A701" s="173" t="str">
        <f t="shared" ca="1" si="111"/>
        <v/>
      </c>
      <c r="B701" s="45" t="str">
        <f t="shared" ca="1" si="112"/>
        <v/>
      </c>
      <c r="C701" s="31" t="str">
        <f t="shared" ca="1" si="107"/>
        <v/>
      </c>
      <c r="D701" s="32" t="str">
        <f t="shared" ca="1" si="113"/>
        <v/>
      </c>
      <c r="E701" s="4" t="str">
        <f t="shared" ca="1" si="108"/>
        <v/>
      </c>
      <c r="F701" s="31" t="str">
        <f t="shared" ca="1" si="109"/>
        <v/>
      </c>
      <c r="G701" s="32" t="str">
        <f t="shared" ca="1" si="114"/>
        <v/>
      </c>
      <c r="H701" s="79" t="str">
        <f t="shared" ca="1" si="115"/>
        <v/>
      </c>
      <c r="N701" s="168" t="str">
        <f t="shared" si="110"/>
        <v/>
      </c>
      <c r="O701" s="168" t="str">
        <f t="shared" si="106"/>
        <v/>
      </c>
    </row>
    <row r="702" spans="1:15">
      <c r="A702" s="173" t="str">
        <f t="shared" ca="1" si="111"/>
        <v/>
      </c>
      <c r="B702" s="45" t="str">
        <f t="shared" ca="1" si="112"/>
        <v/>
      </c>
      <c r="C702" s="31" t="str">
        <f t="shared" ca="1" si="107"/>
        <v/>
      </c>
      <c r="D702" s="32" t="str">
        <f t="shared" ca="1" si="113"/>
        <v/>
      </c>
      <c r="E702" s="4" t="str">
        <f t="shared" ca="1" si="108"/>
        <v/>
      </c>
      <c r="F702" s="31" t="str">
        <f t="shared" ca="1" si="109"/>
        <v/>
      </c>
      <c r="G702" s="32" t="str">
        <f t="shared" ca="1" si="114"/>
        <v/>
      </c>
      <c r="H702" s="79" t="str">
        <f t="shared" ca="1" si="115"/>
        <v/>
      </c>
      <c r="N702" s="168" t="str">
        <f t="shared" si="110"/>
        <v/>
      </c>
      <c r="O702" s="168" t="str">
        <f t="shared" si="106"/>
        <v/>
      </c>
    </row>
    <row r="703" spans="1:15">
      <c r="A703" s="173" t="str">
        <f t="shared" ca="1" si="111"/>
        <v/>
      </c>
      <c r="B703" s="45" t="str">
        <f t="shared" ca="1" si="112"/>
        <v/>
      </c>
      <c r="C703" s="31" t="str">
        <f t="shared" ca="1" si="107"/>
        <v/>
      </c>
      <c r="D703" s="32" t="str">
        <f t="shared" ca="1" si="113"/>
        <v/>
      </c>
      <c r="E703" s="4" t="str">
        <f t="shared" ca="1" si="108"/>
        <v/>
      </c>
      <c r="F703" s="31" t="str">
        <f t="shared" ca="1" si="109"/>
        <v/>
      </c>
      <c r="G703" s="32" t="str">
        <f t="shared" ca="1" si="114"/>
        <v/>
      </c>
      <c r="H703" s="79" t="str">
        <f t="shared" ca="1" si="115"/>
        <v/>
      </c>
      <c r="N703" s="168" t="str">
        <f t="shared" si="110"/>
        <v/>
      </c>
      <c r="O703" s="168" t="str">
        <f t="shared" si="106"/>
        <v/>
      </c>
    </row>
    <row r="704" spans="1:15">
      <c r="A704" s="173" t="str">
        <f t="shared" ca="1" si="111"/>
        <v/>
      </c>
      <c r="B704" s="45" t="str">
        <f t="shared" ca="1" si="112"/>
        <v/>
      </c>
      <c r="C704" s="31" t="str">
        <f t="shared" ca="1" si="107"/>
        <v/>
      </c>
      <c r="D704" s="32" t="str">
        <f t="shared" ca="1" si="113"/>
        <v/>
      </c>
      <c r="E704" s="4" t="str">
        <f t="shared" ca="1" si="108"/>
        <v/>
      </c>
      <c r="F704" s="31" t="str">
        <f t="shared" ca="1" si="109"/>
        <v/>
      </c>
      <c r="G704" s="32" t="str">
        <f t="shared" ca="1" si="114"/>
        <v/>
      </c>
      <c r="H704" s="79" t="str">
        <f t="shared" ca="1" si="115"/>
        <v/>
      </c>
      <c r="N704" s="168" t="str">
        <f t="shared" si="110"/>
        <v/>
      </c>
      <c r="O704" s="168" t="str">
        <f t="shared" si="106"/>
        <v/>
      </c>
    </row>
    <row r="705" spans="1:15">
      <c r="A705" s="173" t="str">
        <f t="shared" ca="1" si="111"/>
        <v/>
      </c>
      <c r="B705" s="45" t="str">
        <f t="shared" ca="1" si="112"/>
        <v/>
      </c>
      <c r="C705" s="31" t="str">
        <f t="shared" ca="1" si="107"/>
        <v/>
      </c>
      <c r="D705" s="32" t="str">
        <f t="shared" ca="1" si="113"/>
        <v/>
      </c>
      <c r="E705" s="4" t="str">
        <f t="shared" ca="1" si="108"/>
        <v/>
      </c>
      <c r="F705" s="31" t="str">
        <f t="shared" ca="1" si="109"/>
        <v/>
      </c>
      <c r="G705" s="32" t="str">
        <f t="shared" ca="1" si="114"/>
        <v/>
      </c>
      <c r="H705" s="79" t="str">
        <f t="shared" ca="1" si="115"/>
        <v/>
      </c>
      <c r="N705" s="168" t="str">
        <f t="shared" si="110"/>
        <v/>
      </c>
      <c r="O705" s="168" t="str">
        <f t="shared" si="106"/>
        <v/>
      </c>
    </row>
    <row r="706" spans="1:15">
      <c r="A706" s="173" t="str">
        <f t="shared" ca="1" si="111"/>
        <v/>
      </c>
      <c r="B706" s="45" t="str">
        <f t="shared" ca="1" si="112"/>
        <v/>
      </c>
      <c r="C706" s="31" t="str">
        <f t="shared" ca="1" si="107"/>
        <v/>
      </c>
      <c r="D706" s="32" t="str">
        <f t="shared" ca="1" si="113"/>
        <v/>
      </c>
      <c r="E706" s="4" t="str">
        <f t="shared" ca="1" si="108"/>
        <v/>
      </c>
      <c r="F706" s="31" t="str">
        <f t="shared" ca="1" si="109"/>
        <v/>
      </c>
      <c r="G706" s="32" t="str">
        <f t="shared" ca="1" si="114"/>
        <v/>
      </c>
      <c r="H706" s="79" t="str">
        <f t="shared" ca="1" si="115"/>
        <v/>
      </c>
      <c r="N706" s="168" t="str">
        <f t="shared" si="110"/>
        <v/>
      </c>
      <c r="O706" s="168" t="str">
        <f t="shared" si="106"/>
        <v/>
      </c>
    </row>
    <row r="707" spans="1:15">
      <c r="A707" s="173" t="str">
        <f t="shared" ca="1" si="111"/>
        <v/>
      </c>
      <c r="B707" s="45" t="str">
        <f t="shared" ca="1" si="112"/>
        <v/>
      </c>
      <c r="C707" s="31" t="str">
        <f t="shared" ca="1" si="107"/>
        <v/>
      </c>
      <c r="D707" s="32" t="str">
        <f t="shared" ca="1" si="113"/>
        <v/>
      </c>
      <c r="E707" s="4" t="str">
        <f t="shared" ca="1" si="108"/>
        <v/>
      </c>
      <c r="F707" s="31" t="str">
        <f t="shared" ca="1" si="109"/>
        <v/>
      </c>
      <c r="G707" s="32" t="str">
        <f t="shared" ca="1" si="114"/>
        <v/>
      </c>
      <c r="H707" s="79" t="str">
        <f t="shared" ca="1" si="115"/>
        <v/>
      </c>
      <c r="N707" s="168" t="str">
        <f t="shared" si="110"/>
        <v/>
      </c>
      <c r="O707" s="168" t="str">
        <f t="shared" si="106"/>
        <v/>
      </c>
    </row>
    <row r="708" spans="1:15">
      <c r="A708" s="173" t="str">
        <f t="shared" ca="1" si="111"/>
        <v/>
      </c>
      <c r="B708" s="45" t="str">
        <f t="shared" ca="1" si="112"/>
        <v/>
      </c>
      <c r="C708" s="31" t="str">
        <f t="shared" ca="1" si="107"/>
        <v/>
      </c>
      <c r="D708" s="32" t="str">
        <f t="shared" ca="1" si="113"/>
        <v/>
      </c>
      <c r="E708" s="4" t="str">
        <f t="shared" ca="1" si="108"/>
        <v/>
      </c>
      <c r="F708" s="31" t="str">
        <f t="shared" ca="1" si="109"/>
        <v/>
      </c>
      <c r="G708" s="32" t="str">
        <f t="shared" ca="1" si="114"/>
        <v/>
      </c>
      <c r="H708" s="79" t="str">
        <f t="shared" ca="1" si="115"/>
        <v/>
      </c>
      <c r="N708" s="168" t="str">
        <f t="shared" si="110"/>
        <v/>
      </c>
      <c r="O708" s="168" t="str">
        <f t="shared" ref="O708:O746" si="116">IF(N708&gt;$A$14,N708,"")</f>
        <v/>
      </c>
    </row>
    <row r="709" spans="1:15">
      <c r="A709" s="173" t="str">
        <f t="shared" ca="1" si="111"/>
        <v/>
      </c>
      <c r="B709" s="45" t="str">
        <f t="shared" ca="1" si="112"/>
        <v/>
      </c>
      <c r="C709" s="31" t="str">
        <f t="shared" ca="1" si="107"/>
        <v/>
      </c>
      <c r="D709" s="32" t="str">
        <f t="shared" ca="1" si="113"/>
        <v/>
      </c>
      <c r="E709" s="4" t="str">
        <f t="shared" ca="1" si="108"/>
        <v/>
      </c>
      <c r="F709" s="31" t="str">
        <f t="shared" ca="1" si="109"/>
        <v/>
      </c>
      <c r="G709" s="32" t="str">
        <f t="shared" ca="1" si="114"/>
        <v/>
      </c>
      <c r="H709" s="79" t="str">
        <f t="shared" ca="1" si="115"/>
        <v/>
      </c>
      <c r="N709" s="168" t="str">
        <f t="shared" si="110"/>
        <v/>
      </c>
      <c r="O709" s="168" t="str">
        <f t="shared" si="116"/>
        <v/>
      </c>
    </row>
    <row r="710" spans="1:15">
      <c r="A710" s="173" t="str">
        <f t="shared" ca="1" si="111"/>
        <v/>
      </c>
      <c r="B710" s="45" t="str">
        <f t="shared" ca="1" si="112"/>
        <v/>
      </c>
      <c r="C710" s="31" t="str">
        <f t="shared" ca="1" si="107"/>
        <v/>
      </c>
      <c r="D710" s="32" t="str">
        <f t="shared" ca="1" si="113"/>
        <v/>
      </c>
      <c r="E710" s="4" t="str">
        <f t="shared" ca="1" si="108"/>
        <v/>
      </c>
      <c r="F710" s="31" t="str">
        <f t="shared" ca="1" si="109"/>
        <v/>
      </c>
      <c r="G710" s="32" t="str">
        <f t="shared" ca="1" si="114"/>
        <v/>
      </c>
      <c r="H710" s="79" t="str">
        <f t="shared" ca="1" si="115"/>
        <v/>
      </c>
      <c r="N710" s="168" t="str">
        <f t="shared" si="110"/>
        <v/>
      </c>
      <c r="O710" s="168" t="str">
        <f t="shared" si="116"/>
        <v/>
      </c>
    </row>
    <row r="711" spans="1:15">
      <c r="A711" s="173" t="str">
        <f t="shared" ca="1" si="111"/>
        <v/>
      </c>
      <c r="B711" s="45" t="str">
        <f t="shared" ca="1" si="112"/>
        <v/>
      </c>
      <c r="C711" s="31" t="str">
        <f t="shared" ca="1" si="107"/>
        <v/>
      </c>
      <c r="D711" s="32" t="str">
        <f t="shared" ca="1" si="113"/>
        <v/>
      </c>
      <c r="E711" s="4" t="str">
        <f t="shared" ca="1" si="108"/>
        <v/>
      </c>
      <c r="F711" s="31" t="str">
        <f t="shared" ca="1" si="109"/>
        <v/>
      </c>
      <c r="G711" s="32" t="str">
        <f t="shared" ca="1" si="114"/>
        <v/>
      </c>
      <c r="H711" s="79" t="str">
        <f t="shared" ca="1" si="115"/>
        <v/>
      </c>
      <c r="N711" s="168" t="str">
        <f t="shared" si="110"/>
        <v/>
      </c>
      <c r="O711" s="168" t="str">
        <f t="shared" si="116"/>
        <v/>
      </c>
    </row>
    <row r="712" spans="1:15">
      <c r="A712" s="173" t="str">
        <f t="shared" ca="1" si="111"/>
        <v/>
      </c>
      <c r="B712" s="45" t="str">
        <f t="shared" ca="1" si="112"/>
        <v/>
      </c>
      <c r="C712" s="31" t="str">
        <f t="shared" ca="1" si="107"/>
        <v/>
      </c>
      <c r="D712" s="32" t="str">
        <f t="shared" ca="1" si="113"/>
        <v/>
      </c>
      <c r="E712" s="4" t="str">
        <f t="shared" ca="1" si="108"/>
        <v/>
      </c>
      <c r="F712" s="31" t="str">
        <f t="shared" ca="1" si="109"/>
        <v/>
      </c>
      <c r="G712" s="32" t="str">
        <f t="shared" ca="1" si="114"/>
        <v/>
      </c>
      <c r="H712" s="79" t="str">
        <f t="shared" ca="1" si="115"/>
        <v/>
      </c>
      <c r="N712" s="168" t="str">
        <f t="shared" si="110"/>
        <v/>
      </c>
      <c r="O712" s="168" t="str">
        <f t="shared" si="116"/>
        <v/>
      </c>
    </row>
    <row r="713" spans="1:15">
      <c r="A713" s="173" t="str">
        <f t="shared" ca="1" si="111"/>
        <v/>
      </c>
      <c r="B713" s="45" t="str">
        <f t="shared" ca="1" si="112"/>
        <v/>
      </c>
      <c r="C713" s="31" t="str">
        <f t="shared" ca="1" si="107"/>
        <v/>
      </c>
      <c r="D713" s="32" t="str">
        <f t="shared" ca="1" si="113"/>
        <v/>
      </c>
      <c r="E713" s="4" t="str">
        <f t="shared" ca="1" si="108"/>
        <v/>
      </c>
      <c r="F713" s="31" t="str">
        <f t="shared" ca="1" si="109"/>
        <v/>
      </c>
      <c r="G713" s="32" t="str">
        <f t="shared" ca="1" si="114"/>
        <v/>
      </c>
      <c r="H713" s="79" t="str">
        <f t="shared" ca="1" si="115"/>
        <v/>
      </c>
      <c r="N713" s="168" t="str">
        <f t="shared" si="110"/>
        <v/>
      </c>
      <c r="O713" s="168" t="str">
        <f t="shared" si="116"/>
        <v/>
      </c>
    </row>
    <row r="714" spans="1:15">
      <c r="A714" s="173" t="str">
        <f t="shared" ca="1" si="111"/>
        <v/>
      </c>
      <c r="B714" s="45" t="str">
        <f t="shared" ca="1" si="112"/>
        <v/>
      </c>
      <c r="C714" s="31" t="str">
        <f t="shared" ca="1" si="107"/>
        <v/>
      </c>
      <c r="D714" s="32" t="str">
        <f t="shared" ca="1" si="113"/>
        <v/>
      </c>
      <c r="E714" s="4" t="str">
        <f t="shared" ca="1" si="108"/>
        <v/>
      </c>
      <c r="F714" s="31" t="str">
        <f t="shared" ca="1" si="109"/>
        <v/>
      </c>
      <c r="G714" s="32" t="str">
        <f t="shared" ca="1" si="114"/>
        <v/>
      </c>
      <c r="H714" s="79" t="str">
        <f t="shared" ca="1" si="115"/>
        <v/>
      </c>
      <c r="N714" s="168" t="str">
        <f t="shared" si="110"/>
        <v/>
      </c>
      <c r="O714" s="168" t="str">
        <f t="shared" si="116"/>
        <v/>
      </c>
    </row>
    <row r="715" spans="1:15">
      <c r="A715" s="173" t="str">
        <f t="shared" ca="1" si="111"/>
        <v/>
      </c>
      <c r="B715" s="45" t="str">
        <f t="shared" ca="1" si="112"/>
        <v/>
      </c>
      <c r="C715" s="31" t="str">
        <f t="shared" ca="1" si="107"/>
        <v/>
      </c>
      <c r="D715" s="32" t="str">
        <f t="shared" ca="1" si="113"/>
        <v/>
      </c>
      <c r="E715" s="4" t="str">
        <f t="shared" ca="1" si="108"/>
        <v/>
      </c>
      <c r="F715" s="31" t="str">
        <f t="shared" ca="1" si="109"/>
        <v/>
      </c>
      <c r="G715" s="32" t="str">
        <f t="shared" ca="1" si="114"/>
        <v/>
      </c>
      <c r="H715" s="79" t="str">
        <f t="shared" ca="1" si="115"/>
        <v/>
      </c>
      <c r="N715" s="168" t="str">
        <f t="shared" si="110"/>
        <v/>
      </c>
      <c r="O715" s="168" t="str">
        <f t="shared" si="116"/>
        <v/>
      </c>
    </row>
    <row r="716" spans="1:15">
      <c r="A716" s="173" t="str">
        <f t="shared" ca="1" si="111"/>
        <v/>
      </c>
      <c r="B716" s="45" t="str">
        <f t="shared" ca="1" si="112"/>
        <v/>
      </c>
      <c r="C716" s="31" t="str">
        <f t="shared" ca="1" si="107"/>
        <v/>
      </c>
      <c r="D716" s="32" t="str">
        <f t="shared" ca="1" si="113"/>
        <v/>
      </c>
      <c r="E716" s="4" t="str">
        <f t="shared" ca="1" si="108"/>
        <v/>
      </c>
      <c r="F716" s="31" t="str">
        <f t="shared" ca="1" si="109"/>
        <v/>
      </c>
      <c r="G716" s="32" t="str">
        <f t="shared" ca="1" si="114"/>
        <v/>
      </c>
      <c r="H716" s="79" t="str">
        <f t="shared" ca="1" si="115"/>
        <v/>
      </c>
      <c r="N716" s="168" t="str">
        <f t="shared" si="110"/>
        <v/>
      </c>
      <c r="O716" s="168" t="str">
        <f t="shared" si="116"/>
        <v/>
      </c>
    </row>
    <row r="717" spans="1:15">
      <c r="A717" s="173" t="str">
        <f t="shared" ca="1" si="111"/>
        <v/>
      </c>
      <c r="B717" s="45" t="str">
        <f t="shared" ca="1" si="112"/>
        <v/>
      </c>
      <c r="C717" s="31" t="str">
        <f t="shared" ca="1" si="107"/>
        <v/>
      </c>
      <c r="D717" s="32" t="str">
        <f t="shared" ca="1" si="113"/>
        <v/>
      </c>
      <c r="E717" s="4" t="str">
        <f t="shared" ca="1" si="108"/>
        <v/>
      </c>
      <c r="F717" s="31" t="str">
        <f t="shared" ca="1" si="109"/>
        <v/>
      </c>
      <c r="G717" s="32" t="str">
        <f t="shared" ca="1" si="114"/>
        <v/>
      </c>
      <c r="H717" s="79" t="str">
        <f t="shared" ca="1" si="115"/>
        <v/>
      </c>
      <c r="N717" s="168" t="str">
        <f t="shared" si="110"/>
        <v/>
      </c>
      <c r="O717" s="168" t="str">
        <f t="shared" si="116"/>
        <v/>
      </c>
    </row>
    <row r="718" spans="1:15">
      <c r="A718" s="173" t="str">
        <f t="shared" ca="1" si="111"/>
        <v/>
      </c>
      <c r="B718" s="45" t="str">
        <f t="shared" ca="1" si="112"/>
        <v/>
      </c>
      <c r="C718" s="31" t="str">
        <f t="shared" ca="1" si="107"/>
        <v/>
      </c>
      <c r="D718" s="32" t="str">
        <f t="shared" ca="1" si="113"/>
        <v/>
      </c>
      <c r="E718" s="4" t="str">
        <f t="shared" ca="1" si="108"/>
        <v/>
      </c>
      <c r="F718" s="31" t="str">
        <f t="shared" ca="1" si="109"/>
        <v/>
      </c>
      <c r="G718" s="32" t="str">
        <f t="shared" ca="1" si="114"/>
        <v/>
      </c>
      <c r="H718" s="79" t="str">
        <f t="shared" ca="1" si="115"/>
        <v/>
      </c>
      <c r="N718" s="168" t="str">
        <f t="shared" si="110"/>
        <v/>
      </c>
      <c r="O718" s="168" t="str">
        <f t="shared" si="116"/>
        <v/>
      </c>
    </row>
    <row r="719" spans="1:15">
      <c r="A719" s="173" t="str">
        <f t="shared" ca="1" si="111"/>
        <v/>
      </c>
      <c r="B719" s="45" t="str">
        <f t="shared" ca="1" si="112"/>
        <v/>
      </c>
      <c r="C719" s="31" t="str">
        <f t="shared" ca="1" si="107"/>
        <v/>
      </c>
      <c r="D719" s="32" t="str">
        <f t="shared" ca="1" si="113"/>
        <v/>
      </c>
      <c r="E719" s="4" t="str">
        <f t="shared" ca="1" si="108"/>
        <v/>
      </c>
      <c r="F719" s="31" t="str">
        <f t="shared" ca="1" si="109"/>
        <v/>
      </c>
      <c r="G719" s="32" t="str">
        <f t="shared" ca="1" si="114"/>
        <v/>
      </c>
      <c r="H719" s="79" t="str">
        <f t="shared" ca="1" si="115"/>
        <v/>
      </c>
      <c r="N719" s="168" t="str">
        <f t="shared" si="110"/>
        <v/>
      </c>
      <c r="O719" s="168" t="str">
        <f t="shared" si="116"/>
        <v/>
      </c>
    </row>
    <row r="720" spans="1:15">
      <c r="A720" s="173" t="str">
        <f t="shared" ca="1" si="111"/>
        <v/>
      </c>
      <c r="B720" s="45" t="str">
        <f t="shared" ca="1" si="112"/>
        <v/>
      </c>
      <c r="C720" s="31" t="str">
        <f t="shared" ref="C720:C748" ca="1" si="117">IF(ISERROR(B720-2),"",-1*(B720-$B$14)*10^-4*$B$8*$B$5)</f>
        <v/>
      </c>
      <c r="D720" s="32" t="str">
        <f t="shared" ca="1" si="113"/>
        <v/>
      </c>
      <c r="E720" s="4" t="str">
        <f t="shared" ref="E720:E748" ca="1" si="118">IF(COUNTIF(L:L,A720)=1,VLOOKUP(A720,L:M,2), IF(COUNTIF(L:L,A720)=0,$C$10,""))</f>
        <v/>
      </c>
      <c r="F720" s="31" t="str">
        <f t="shared" ref="F720:F748" ca="1" si="119">IF(ISERROR(E720-2),"",-1*(E720-$E$14)*10^-4*$C$8*$C$5)</f>
        <v/>
      </c>
      <c r="G720" s="32" t="str">
        <f t="shared" ca="1" si="114"/>
        <v/>
      </c>
      <c r="H720" s="79" t="str">
        <f t="shared" ca="1" si="115"/>
        <v/>
      </c>
      <c r="N720" s="168" t="str">
        <f t="shared" ref="N720:N746" si="120">IF(COUNTIF(L:L,J720),J720,"")</f>
        <v/>
      </c>
      <c r="O720" s="168" t="str">
        <f t="shared" si="116"/>
        <v/>
      </c>
    </row>
    <row r="721" spans="1:15">
      <c r="A721" s="173" t="str">
        <f t="shared" ca="1" si="111"/>
        <v/>
      </c>
      <c r="B721" s="45" t="str">
        <f t="shared" ca="1" si="112"/>
        <v/>
      </c>
      <c r="C721" s="31" t="str">
        <f t="shared" ca="1" si="117"/>
        <v/>
      </c>
      <c r="D721" s="32" t="str">
        <f t="shared" ca="1" si="113"/>
        <v/>
      </c>
      <c r="E721" s="4" t="str">
        <f t="shared" ca="1" si="118"/>
        <v/>
      </c>
      <c r="F721" s="31" t="str">
        <f t="shared" ca="1" si="119"/>
        <v/>
      </c>
      <c r="G721" s="32" t="str">
        <f t="shared" ca="1" si="114"/>
        <v/>
      </c>
      <c r="H721" s="79" t="str">
        <f t="shared" ca="1" si="115"/>
        <v/>
      </c>
      <c r="N721" s="168" t="str">
        <f t="shared" si="120"/>
        <v/>
      </c>
      <c r="O721" s="168" t="str">
        <f t="shared" si="116"/>
        <v/>
      </c>
    </row>
    <row r="722" spans="1:15">
      <c r="A722" s="173" t="str">
        <f t="shared" ca="1" si="111"/>
        <v/>
      </c>
      <c r="B722" s="45" t="str">
        <f t="shared" ca="1" si="112"/>
        <v/>
      </c>
      <c r="C722" s="31" t="str">
        <f t="shared" ca="1" si="117"/>
        <v/>
      </c>
      <c r="D722" s="32" t="str">
        <f t="shared" ca="1" si="113"/>
        <v/>
      </c>
      <c r="E722" s="4" t="str">
        <f t="shared" ca="1" si="118"/>
        <v/>
      </c>
      <c r="F722" s="31" t="str">
        <f t="shared" ca="1" si="119"/>
        <v/>
      </c>
      <c r="G722" s="32" t="str">
        <f t="shared" ca="1" si="114"/>
        <v/>
      </c>
      <c r="H722" s="79" t="str">
        <f t="shared" ca="1" si="115"/>
        <v/>
      </c>
      <c r="N722" s="168" t="str">
        <f t="shared" si="120"/>
        <v/>
      </c>
      <c r="O722" s="168" t="str">
        <f t="shared" si="116"/>
        <v/>
      </c>
    </row>
    <row r="723" spans="1:15">
      <c r="A723" s="173" t="str">
        <f t="shared" ca="1" si="111"/>
        <v/>
      </c>
      <c r="B723" s="45" t="str">
        <f t="shared" ca="1" si="112"/>
        <v/>
      </c>
      <c r="C723" s="31" t="str">
        <f t="shared" ca="1" si="117"/>
        <v/>
      </c>
      <c r="D723" s="32" t="str">
        <f t="shared" ca="1" si="113"/>
        <v/>
      </c>
      <c r="E723" s="4" t="str">
        <f t="shared" ca="1" si="118"/>
        <v/>
      </c>
      <c r="F723" s="31" t="str">
        <f t="shared" ca="1" si="119"/>
        <v/>
      </c>
      <c r="G723" s="32" t="str">
        <f t="shared" ca="1" si="114"/>
        <v/>
      </c>
      <c r="H723" s="79" t="str">
        <f t="shared" ca="1" si="115"/>
        <v/>
      </c>
      <c r="N723" s="168" t="str">
        <f t="shared" si="120"/>
        <v/>
      </c>
      <c r="O723" s="168" t="str">
        <f t="shared" si="116"/>
        <v/>
      </c>
    </row>
    <row r="724" spans="1:15">
      <c r="A724" s="173" t="str">
        <f t="shared" ca="1" si="111"/>
        <v/>
      </c>
      <c r="B724" s="45" t="str">
        <f t="shared" ca="1" si="112"/>
        <v/>
      </c>
      <c r="C724" s="31" t="str">
        <f t="shared" ca="1" si="117"/>
        <v/>
      </c>
      <c r="D724" s="32" t="str">
        <f t="shared" ca="1" si="113"/>
        <v/>
      </c>
      <c r="E724" s="4" t="str">
        <f t="shared" ca="1" si="118"/>
        <v/>
      </c>
      <c r="F724" s="31" t="str">
        <f t="shared" ca="1" si="119"/>
        <v/>
      </c>
      <c r="G724" s="32" t="str">
        <f t="shared" ca="1" si="114"/>
        <v/>
      </c>
      <c r="H724" s="79" t="str">
        <f t="shared" ca="1" si="115"/>
        <v/>
      </c>
      <c r="N724" s="168" t="str">
        <f t="shared" si="120"/>
        <v/>
      </c>
      <c r="O724" s="168" t="str">
        <f t="shared" si="116"/>
        <v/>
      </c>
    </row>
    <row r="725" spans="1:15">
      <c r="A725" s="173" t="str">
        <f t="shared" ca="1" si="111"/>
        <v/>
      </c>
      <c r="B725" s="45" t="str">
        <f t="shared" ca="1" si="112"/>
        <v/>
      </c>
      <c r="C725" s="31" t="str">
        <f t="shared" ca="1" si="117"/>
        <v/>
      </c>
      <c r="D725" s="32" t="str">
        <f t="shared" ca="1" si="113"/>
        <v/>
      </c>
      <c r="E725" s="4" t="str">
        <f t="shared" ca="1" si="118"/>
        <v/>
      </c>
      <c r="F725" s="31" t="str">
        <f t="shared" ca="1" si="119"/>
        <v/>
      </c>
      <c r="G725" s="32" t="str">
        <f t="shared" ca="1" si="114"/>
        <v/>
      </c>
      <c r="H725" s="79" t="str">
        <f t="shared" ca="1" si="115"/>
        <v/>
      </c>
      <c r="N725" s="168" t="str">
        <f t="shared" si="120"/>
        <v/>
      </c>
      <c r="O725" s="168" t="str">
        <f t="shared" si="116"/>
        <v/>
      </c>
    </row>
    <row r="726" spans="1:15">
      <c r="A726" s="173" t="str">
        <f t="shared" ca="1" si="111"/>
        <v/>
      </c>
      <c r="B726" s="45" t="str">
        <f t="shared" ca="1" si="112"/>
        <v/>
      </c>
      <c r="C726" s="31" t="str">
        <f t="shared" ca="1" si="117"/>
        <v/>
      </c>
      <c r="D726" s="32" t="str">
        <f t="shared" ca="1" si="113"/>
        <v/>
      </c>
      <c r="E726" s="4" t="str">
        <f t="shared" ca="1" si="118"/>
        <v/>
      </c>
      <c r="F726" s="31" t="str">
        <f t="shared" ca="1" si="119"/>
        <v/>
      </c>
      <c r="G726" s="32" t="str">
        <f t="shared" ca="1" si="114"/>
        <v/>
      </c>
      <c r="H726" s="79" t="str">
        <f t="shared" ca="1" si="115"/>
        <v/>
      </c>
      <c r="N726" s="168" t="str">
        <f t="shared" si="120"/>
        <v/>
      </c>
      <c r="O726" s="168" t="str">
        <f t="shared" si="116"/>
        <v/>
      </c>
    </row>
    <row r="727" spans="1:15">
      <c r="A727" s="173" t="str">
        <f t="shared" ca="1" si="111"/>
        <v/>
      </c>
      <c r="B727" s="45" t="str">
        <f t="shared" ca="1" si="112"/>
        <v/>
      </c>
      <c r="C727" s="31" t="str">
        <f t="shared" ca="1" si="117"/>
        <v/>
      </c>
      <c r="D727" s="32" t="str">
        <f t="shared" ca="1" si="113"/>
        <v/>
      </c>
      <c r="E727" s="4" t="str">
        <f t="shared" ca="1" si="118"/>
        <v/>
      </c>
      <c r="F727" s="31" t="str">
        <f t="shared" ca="1" si="119"/>
        <v/>
      </c>
      <c r="G727" s="32" t="str">
        <f t="shared" ca="1" si="114"/>
        <v/>
      </c>
      <c r="H727" s="79" t="str">
        <f t="shared" ca="1" si="115"/>
        <v/>
      </c>
      <c r="N727" s="168" t="str">
        <f t="shared" si="120"/>
        <v/>
      </c>
      <c r="O727" s="168" t="str">
        <f t="shared" si="116"/>
        <v/>
      </c>
    </row>
    <row r="728" spans="1:15">
      <c r="A728" s="173" t="str">
        <f t="shared" ca="1" si="111"/>
        <v/>
      </c>
      <c r="B728" s="45" t="str">
        <f t="shared" ca="1" si="112"/>
        <v/>
      </c>
      <c r="C728" s="31" t="str">
        <f t="shared" ca="1" si="117"/>
        <v/>
      </c>
      <c r="D728" s="32" t="str">
        <f t="shared" ca="1" si="113"/>
        <v/>
      </c>
      <c r="E728" s="4" t="str">
        <f t="shared" ca="1" si="118"/>
        <v/>
      </c>
      <c r="F728" s="31" t="str">
        <f t="shared" ca="1" si="119"/>
        <v/>
      </c>
      <c r="G728" s="32" t="str">
        <f t="shared" ca="1" si="114"/>
        <v/>
      </c>
      <c r="H728" s="79" t="str">
        <f t="shared" ca="1" si="115"/>
        <v/>
      </c>
      <c r="N728" s="168" t="str">
        <f t="shared" si="120"/>
        <v/>
      </c>
      <c r="O728" s="168" t="str">
        <f t="shared" si="116"/>
        <v/>
      </c>
    </row>
    <row r="729" spans="1:15">
      <c r="A729" s="173" t="str">
        <f t="shared" ca="1" si="111"/>
        <v/>
      </c>
      <c r="B729" s="45" t="str">
        <f t="shared" ca="1" si="112"/>
        <v/>
      </c>
      <c r="C729" s="31" t="str">
        <f t="shared" ca="1" si="117"/>
        <v/>
      </c>
      <c r="D729" s="32" t="str">
        <f t="shared" ca="1" si="113"/>
        <v/>
      </c>
      <c r="E729" s="4" t="str">
        <f t="shared" ca="1" si="118"/>
        <v/>
      </c>
      <c r="F729" s="31" t="str">
        <f t="shared" ca="1" si="119"/>
        <v/>
      </c>
      <c r="G729" s="32" t="str">
        <f t="shared" ca="1" si="114"/>
        <v/>
      </c>
      <c r="H729" s="79" t="str">
        <f t="shared" ca="1" si="115"/>
        <v/>
      </c>
      <c r="N729" s="168" t="str">
        <f t="shared" si="120"/>
        <v/>
      </c>
      <c r="O729" s="168" t="str">
        <f t="shared" si="116"/>
        <v/>
      </c>
    </row>
    <row r="730" spans="1:15">
      <c r="A730" s="173" t="str">
        <f t="shared" ca="1" si="111"/>
        <v/>
      </c>
      <c r="B730" s="45" t="str">
        <f t="shared" ca="1" si="112"/>
        <v/>
      </c>
      <c r="C730" s="31" t="str">
        <f t="shared" ca="1" si="117"/>
        <v/>
      </c>
      <c r="D730" s="32" t="str">
        <f t="shared" ca="1" si="113"/>
        <v/>
      </c>
      <c r="E730" s="4" t="str">
        <f t="shared" ca="1" si="118"/>
        <v/>
      </c>
      <c r="F730" s="31" t="str">
        <f t="shared" ca="1" si="119"/>
        <v/>
      </c>
      <c r="G730" s="32" t="str">
        <f t="shared" ca="1" si="114"/>
        <v/>
      </c>
      <c r="H730" s="79" t="str">
        <f t="shared" ca="1" si="115"/>
        <v/>
      </c>
      <c r="N730" s="168" t="str">
        <f t="shared" si="120"/>
        <v/>
      </c>
      <c r="O730" s="168" t="str">
        <f t="shared" si="116"/>
        <v/>
      </c>
    </row>
    <row r="731" spans="1:15">
      <c r="A731" s="173" t="str">
        <f t="shared" ca="1" si="111"/>
        <v/>
      </c>
      <c r="B731" s="45" t="str">
        <f t="shared" ca="1" si="112"/>
        <v/>
      </c>
      <c r="C731" s="31" t="str">
        <f t="shared" ca="1" si="117"/>
        <v/>
      </c>
      <c r="D731" s="32" t="str">
        <f t="shared" ca="1" si="113"/>
        <v/>
      </c>
      <c r="E731" s="4" t="str">
        <f t="shared" ca="1" si="118"/>
        <v/>
      </c>
      <c r="F731" s="31" t="str">
        <f t="shared" ca="1" si="119"/>
        <v/>
      </c>
      <c r="G731" s="32" t="str">
        <f t="shared" ca="1" si="114"/>
        <v/>
      </c>
      <c r="H731" s="79" t="str">
        <f t="shared" ca="1" si="115"/>
        <v/>
      </c>
      <c r="N731" s="168" t="str">
        <f t="shared" si="120"/>
        <v/>
      </c>
      <c r="O731" s="168" t="str">
        <f t="shared" si="116"/>
        <v/>
      </c>
    </row>
    <row r="732" spans="1:15">
      <c r="A732" s="173" t="str">
        <f t="shared" ca="1" si="111"/>
        <v/>
      </c>
      <c r="B732" s="45" t="str">
        <f t="shared" ca="1" si="112"/>
        <v/>
      </c>
      <c r="C732" s="31" t="str">
        <f t="shared" ca="1" si="117"/>
        <v/>
      </c>
      <c r="D732" s="32" t="str">
        <f t="shared" ca="1" si="113"/>
        <v/>
      </c>
      <c r="E732" s="4" t="str">
        <f t="shared" ca="1" si="118"/>
        <v/>
      </c>
      <c r="F732" s="31" t="str">
        <f t="shared" ca="1" si="119"/>
        <v/>
      </c>
      <c r="G732" s="32" t="str">
        <f t="shared" ca="1" si="114"/>
        <v/>
      </c>
      <c r="H732" s="79" t="str">
        <f t="shared" ca="1" si="115"/>
        <v/>
      </c>
      <c r="N732" s="168" t="str">
        <f t="shared" si="120"/>
        <v/>
      </c>
      <c r="O732" s="168" t="str">
        <f t="shared" si="116"/>
        <v/>
      </c>
    </row>
    <row r="733" spans="1:15">
      <c r="A733" s="173" t="str">
        <f t="shared" ca="1" si="111"/>
        <v/>
      </c>
      <c r="B733" s="45" t="str">
        <f t="shared" ca="1" si="112"/>
        <v/>
      </c>
      <c r="C733" s="31" t="str">
        <f t="shared" ca="1" si="117"/>
        <v/>
      </c>
      <c r="D733" s="32" t="str">
        <f t="shared" ca="1" si="113"/>
        <v/>
      </c>
      <c r="E733" s="4" t="str">
        <f t="shared" ca="1" si="118"/>
        <v/>
      </c>
      <c r="F733" s="31" t="str">
        <f t="shared" ca="1" si="119"/>
        <v/>
      </c>
      <c r="G733" s="32" t="str">
        <f t="shared" ca="1" si="114"/>
        <v/>
      </c>
      <c r="H733" s="79" t="str">
        <f t="shared" ca="1" si="115"/>
        <v/>
      </c>
      <c r="N733" s="168" t="str">
        <f t="shared" si="120"/>
        <v/>
      </c>
      <c r="O733" s="168" t="str">
        <f t="shared" si="116"/>
        <v/>
      </c>
    </row>
    <row r="734" spans="1:15">
      <c r="A734" s="173" t="str">
        <f t="shared" ca="1" si="111"/>
        <v/>
      </c>
      <c r="B734" s="45" t="str">
        <f t="shared" ca="1" si="112"/>
        <v/>
      </c>
      <c r="C734" s="31" t="str">
        <f t="shared" ca="1" si="117"/>
        <v/>
      </c>
      <c r="D734" s="32" t="str">
        <f t="shared" ca="1" si="113"/>
        <v/>
      </c>
      <c r="E734" s="4" t="str">
        <f t="shared" ca="1" si="118"/>
        <v/>
      </c>
      <c r="F734" s="31" t="str">
        <f t="shared" ca="1" si="119"/>
        <v/>
      </c>
      <c r="G734" s="32" t="str">
        <f t="shared" ca="1" si="114"/>
        <v/>
      </c>
      <c r="H734" s="79" t="str">
        <f t="shared" ca="1" si="115"/>
        <v/>
      </c>
      <c r="N734" s="168" t="str">
        <f t="shared" si="120"/>
        <v/>
      </c>
      <c r="O734" s="168" t="str">
        <f t="shared" si="116"/>
        <v/>
      </c>
    </row>
    <row r="735" spans="1:15">
      <c r="A735" s="173" t="str">
        <f t="shared" ca="1" si="111"/>
        <v/>
      </c>
      <c r="B735" s="45" t="str">
        <f t="shared" ca="1" si="112"/>
        <v/>
      </c>
      <c r="C735" s="31" t="str">
        <f t="shared" ca="1" si="117"/>
        <v/>
      </c>
      <c r="D735" s="32" t="str">
        <f t="shared" ca="1" si="113"/>
        <v/>
      </c>
      <c r="E735" s="4" t="str">
        <f t="shared" ca="1" si="118"/>
        <v/>
      </c>
      <c r="F735" s="31" t="str">
        <f t="shared" ca="1" si="119"/>
        <v/>
      </c>
      <c r="G735" s="32" t="str">
        <f t="shared" ca="1" si="114"/>
        <v/>
      </c>
      <c r="H735" s="79" t="str">
        <f t="shared" ca="1" si="115"/>
        <v/>
      </c>
      <c r="N735" s="168" t="str">
        <f t="shared" si="120"/>
        <v/>
      </c>
      <c r="O735" s="168" t="str">
        <f t="shared" si="116"/>
        <v/>
      </c>
    </row>
    <row r="736" spans="1:15">
      <c r="A736" s="173" t="str">
        <f t="shared" ca="1" si="111"/>
        <v/>
      </c>
      <c r="B736" s="45" t="str">
        <f t="shared" ca="1" si="112"/>
        <v/>
      </c>
      <c r="C736" s="31" t="str">
        <f t="shared" ca="1" si="117"/>
        <v/>
      </c>
      <c r="D736" s="32" t="str">
        <f t="shared" ca="1" si="113"/>
        <v/>
      </c>
      <c r="E736" s="4" t="str">
        <f t="shared" ca="1" si="118"/>
        <v/>
      </c>
      <c r="F736" s="31" t="str">
        <f t="shared" ca="1" si="119"/>
        <v/>
      </c>
      <c r="G736" s="32" t="str">
        <f t="shared" ca="1" si="114"/>
        <v/>
      </c>
      <c r="H736" s="79" t="str">
        <f t="shared" ca="1" si="115"/>
        <v/>
      </c>
      <c r="N736" s="168" t="str">
        <f t="shared" si="120"/>
        <v/>
      </c>
      <c r="O736" s="168" t="str">
        <f t="shared" si="116"/>
        <v/>
      </c>
    </row>
    <row r="737" spans="1:15">
      <c r="A737" s="173" t="str">
        <f t="shared" ca="1" si="111"/>
        <v/>
      </c>
      <c r="B737" s="45" t="str">
        <f t="shared" ca="1" si="112"/>
        <v/>
      </c>
      <c r="C737" s="31" t="str">
        <f t="shared" ca="1" si="117"/>
        <v/>
      </c>
      <c r="D737" s="32" t="str">
        <f t="shared" ca="1" si="113"/>
        <v/>
      </c>
      <c r="E737" s="4" t="str">
        <f t="shared" ca="1" si="118"/>
        <v/>
      </c>
      <c r="F737" s="31" t="str">
        <f t="shared" ca="1" si="119"/>
        <v/>
      </c>
      <c r="G737" s="32" t="str">
        <f t="shared" ca="1" si="114"/>
        <v/>
      </c>
      <c r="H737" s="79" t="str">
        <f t="shared" ca="1" si="115"/>
        <v/>
      </c>
      <c r="N737" s="168" t="str">
        <f t="shared" si="120"/>
        <v/>
      </c>
      <c r="O737" s="168" t="str">
        <f t="shared" si="116"/>
        <v/>
      </c>
    </row>
    <row r="738" spans="1:15">
      <c r="A738" s="173" t="str">
        <f t="shared" ca="1" si="111"/>
        <v/>
      </c>
      <c r="B738" s="45" t="str">
        <f t="shared" ca="1" si="112"/>
        <v/>
      </c>
      <c r="C738" s="31" t="str">
        <f t="shared" ca="1" si="117"/>
        <v/>
      </c>
      <c r="D738" s="32" t="str">
        <f t="shared" ca="1" si="113"/>
        <v/>
      </c>
      <c r="E738" s="4" t="str">
        <f t="shared" ca="1" si="118"/>
        <v/>
      </c>
      <c r="F738" s="31" t="str">
        <f t="shared" ca="1" si="119"/>
        <v/>
      </c>
      <c r="G738" s="32" t="str">
        <f t="shared" ca="1" si="114"/>
        <v/>
      </c>
      <c r="H738" s="79" t="str">
        <f t="shared" ca="1" si="115"/>
        <v/>
      </c>
      <c r="N738" s="168" t="str">
        <f t="shared" si="120"/>
        <v/>
      </c>
      <c r="O738" s="168" t="str">
        <f t="shared" si="116"/>
        <v/>
      </c>
    </row>
    <row r="739" spans="1:15">
      <c r="A739" s="173" t="str">
        <f t="shared" ca="1" si="111"/>
        <v/>
      </c>
      <c r="B739" s="45" t="str">
        <f t="shared" ca="1" si="112"/>
        <v/>
      </c>
      <c r="C739" s="31" t="str">
        <f t="shared" ca="1" si="117"/>
        <v/>
      </c>
      <c r="D739" s="32" t="str">
        <f t="shared" ca="1" si="113"/>
        <v/>
      </c>
      <c r="E739" s="4" t="str">
        <f t="shared" ca="1" si="118"/>
        <v/>
      </c>
      <c r="F739" s="31" t="str">
        <f t="shared" ca="1" si="119"/>
        <v/>
      </c>
      <c r="G739" s="32" t="str">
        <f t="shared" ca="1" si="114"/>
        <v/>
      </c>
      <c r="H739" s="79" t="str">
        <f t="shared" ca="1" si="115"/>
        <v/>
      </c>
      <c r="N739" s="168" t="str">
        <f t="shared" si="120"/>
        <v/>
      </c>
      <c r="O739" s="168" t="str">
        <f t="shared" si="116"/>
        <v/>
      </c>
    </row>
    <row r="740" spans="1:15">
      <c r="A740" s="173" t="str">
        <f t="shared" ca="1" si="111"/>
        <v/>
      </c>
      <c r="B740" s="45" t="str">
        <f t="shared" ca="1" si="112"/>
        <v/>
      </c>
      <c r="C740" s="31" t="str">
        <f t="shared" ca="1" si="117"/>
        <v/>
      </c>
      <c r="D740" s="32" t="str">
        <f t="shared" ca="1" si="113"/>
        <v/>
      </c>
      <c r="E740" s="4" t="str">
        <f t="shared" ca="1" si="118"/>
        <v/>
      </c>
      <c r="F740" s="31" t="str">
        <f t="shared" ca="1" si="119"/>
        <v/>
      </c>
      <c r="G740" s="32" t="str">
        <f t="shared" ca="1" si="114"/>
        <v/>
      </c>
      <c r="H740" s="79" t="str">
        <f t="shared" ca="1" si="115"/>
        <v/>
      </c>
      <c r="N740" s="168" t="str">
        <f t="shared" si="120"/>
        <v/>
      </c>
      <c r="O740" s="168" t="str">
        <f t="shared" si="116"/>
        <v/>
      </c>
    </row>
    <row r="741" spans="1:15">
      <c r="A741" s="173" t="str">
        <f t="shared" ca="1" si="111"/>
        <v/>
      </c>
      <c r="B741" s="45" t="str">
        <f t="shared" ca="1" si="112"/>
        <v/>
      </c>
      <c r="C741" s="31" t="str">
        <f t="shared" ca="1" si="117"/>
        <v/>
      </c>
      <c r="D741" s="32" t="str">
        <f t="shared" ca="1" si="113"/>
        <v/>
      </c>
      <c r="E741" s="4" t="str">
        <f t="shared" ca="1" si="118"/>
        <v/>
      </c>
      <c r="F741" s="31" t="str">
        <f t="shared" ca="1" si="119"/>
        <v/>
      </c>
      <c r="G741" s="32" t="str">
        <f t="shared" ca="1" si="114"/>
        <v/>
      </c>
      <c r="H741" s="79" t="str">
        <f t="shared" ca="1" si="115"/>
        <v/>
      </c>
      <c r="N741" s="168" t="str">
        <f t="shared" si="120"/>
        <v/>
      </c>
      <c r="O741" s="168" t="str">
        <f t="shared" si="116"/>
        <v/>
      </c>
    </row>
    <row r="742" spans="1:15">
      <c r="A742" s="173" t="str">
        <f t="shared" ca="1" si="111"/>
        <v/>
      </c>
      <c r="B742" s="45" t="str">
        <f t="shared" ca="1" si="112"/>
        <v/>
      </c>
      <c r="C742" s="31" t="str">
        <f t="shared" ca="1" si="117"/>
        <v/>
      </c>
      <c r="D742" s="32" t="str">
        <f t="shared" ca="1" si="113"/>
        <v/>
      </c>
      <c r="E742" s="4" t="str">
        <f t="shared" ca="1" si="118"/>
        <v/>
      </c>
      <c r="F742" s="31" t="str">
        <f t="shared" ca="1" si="119"/>
        <v/>
      </c>
      <c r="G742" s="32" t="str">
        <f t="shared" ca="1" si="114"/>
        <v/>
      </c>
      <c r="H742" s="79" t="str">
        <f t="shared" ca="1" si="115"/>
        <v/>
      </c>
      <c r="N742" s="168" t="str">
        <f t="shared" si="120"/>
        <v/>
      </c>
      <c r="O742" s="168" t="str">
        <f t="shared" si="116"/>
        <v/>
      </c>
    </row>
    <row r="743" spans="1:15">
      <c r="A743" s="173" t="str">
        <f t="shared" ca="1" si="111"/>
        <v/>
      </c>
      <c r="B743" s="45" t="str">
        <f t="shared" ca="1" si="112"/>
        <v/>
      </c>
      <c r="C743" s="31" t="str">
        <f t="shared" ca="1" si="117"/>
        <v/>
      </c>
      <c r="D743" s="32" t="str">
        <f t="shared" ca="1" si="113"/>
        <v/>
      </c>
      <c r="E743" s="4" t="str">
        <f t="shared" ca="1" si="118"/>
        <v/>
      </c>
      <c r="F743" s="31" t="str">
        <f t="shared" ca="1" si="119"/>
        <v/>
      </c>
      <c r="G743" s="32" t="str">
        <f t="shared" ca="1" si="114"/>
        <v/>
      </c>
      <c r="H743" s="79" t="str">
        <f t="shared" ca="1" si="115"/>
        <v/>
      </c>
      <c r="N743" s="168" t="str">
        <f t="shared" si="120"/>
        <v/>
      </c>
      <c r="O743" s="168" t="str">
        <f t="shared" si="116"/>
        <v/>
      </c>
    </row>
    <row r="744" spans="1:15">
      <c r="A744" s="173" t="str">
        <f t="shared" ca="1" si="111"/>
        <v/>
      </c>
      <c r="B744" s="45" t="str">
        <f t="shared" ca="1" si="112"/>
        <v/>
      </c>
      <c r="C744" s="31" t="str">
        <f t="shared" ca="1" si="117"/>
        <v/>
      </c>
      <c r="D744" s="32" t="str">
        <f t="shared" ca="1" si="113"/>
        <v/>
      </c>
      <c r="E744" s="4" t="str">
        <f t="shared" ca="1" si="118"/>
        <v/>
      </c>
      <c r="F744" s="31" t="str">
        <f t="shared" ca="1" si="119"/>
        <v/>
      </c>
      <c r="G744" s="32" t="str">
        <f t="shared" ca="1" si="114"/>
        <v/>
      </c>
      <c r="H744" s="79" t="str">
        <f t="shared" ca="1" si="115"/>
        <v/>
      </c>
      <c r="N744" s="168" t="str">
        <f t="shared" si="120"/>
        <v/>
      </c>
      <c r="O744" s="168" t="str">
        <f t="shared" si="116"/>
        <v/>
      </c>
    </row>
    <row r="745" spans="1:15">
      <c r="A745" s="173" t="str">
        <f t="shared" ref="A745:A748" ca="1" si="121">IF(AND(ISBLANK(P734), A744 = $P$1),NOW(),IF(ISBLANK(P734),"",P734))</f>
        <v/>
      </c>
      <c r="B745" s="45" t="str">
        <f t="shared" ref="B745:B748" ca="1" si="122">IF(COUNTIF(J:J,A745)=1,VLOOKUP(A745,J:K,2), IF(COUNTIF(J:J,A745)=0,$B$10,""))</f>
        <v/>
      </c>
      <c r="C745" s="31" t="str">
        <f t="shared" ca="1" si="117"/>
        <v/>
      </c>
      <c r="D745" s="32" t="str">
        <f t="shared" ref="D745:D748" ca="1" si="123">IF(ISERROR(B745-2),"",$B$6*ROUNDUP(A745-$A$14,0)/360*$B$5)</f>
        <v/>
      </c>
      <c r="E745" s="4" t="str">
        <f t="shared" ca="1" si="118"/>
        <v/>
      </c>
      <c r="F745" s="31" t="str">
        <f t="shared" ca="1" si="119"/>
        <v/>
      </c>
      <c r="G745" s="32" t="str">
        <f t="shared" ref="G745:G748" ca="1" si="124">IF(ISERROR(E745-2),"",$C$6*ROUNDUP(A745-$A$14,0)/360*$C$5)</f>
        <v/>
      </c>
      <c r="H745" s="79" t="str">
        <f t="shared" ref="H745:H748" ca="1" si="125">IF(ISERROR(B745-2),"",C745+D745-F745-G745)</f>
        <v/>
      </c>
      <c r="N745" s="168" t="str">
        <f t="shared" si="120"/>
        <v/>
      </c>
      <c r="O745" s="168" t="str">
        <f t="shared" si="116"/>
        <v/>
      </c>
    </row>
    <row r="746" spans="1:15">
      <c r="A746" s="173" t="str">
        <f t="shared" ca="1" si="121"/>
        <v/>
      </c>
      <c r="B746" s="45" t="str">
        <f t="shared" ca="1" si="122"/>
        <v/>
      </c>
      <c r="C746" s="31" t="str">
        <f t="shared" ca="1" si="117"/>
        <v/>
      </c>
      <c r="D746" s="32" t="str">
        <f t="shared" ca="1" si="123"/>
        <v/>
      </c>
      <c r="E746" s="4" t="str">
        <f t="shared" ca="1" si="118"/>
        <v/>
      </c>
      <c r="F746" s="31" t="str">
        <f t="shared" ca="1" si="119"/>
        <v/>
      </c>
      <c r="G746" s="32" t="str">
        <f t="shared" ca="1" si="124"/>
        <v/>
      </c>
      <c r="H746" s="79" t="str">
        <f t="shared" ca="1" si="125"/>
        <v/>
      </c>
      <c r="N746" s="168" t="str">
        <f t="shared" si="120"/>
        <v/>
      </c>
      <c r="O746" s="168" t="str">
        <f t="shared" si="116"/>
        <v/>
      </c>
    </row>
    <row r="747" spans="1:15">
      <c r="A747" s="173" t="str">
        <f t="shared" ca="1" si="121"/>
        <v/>
      </c>
      <c r="B747" s="45" t="str">
        <f t="shared" ca="1" si="122"/>
        <v/>
      </c>
      <c r="C747" s="31" t="str">
        <f t="shared" ca="1" si="117"/>
        <v/>
      </c>
      <c r="D747" s="32" t="str">
        <f t="shared" ca="1" si="123"/>
        <v/>
      </c>
      <c r="E747" s="4" t="str">
        <f t="shared" ca="1" si="118"/>
        <v/>
      </c>
      <c r="F747" s="31" t="str">
        <f t="shared" ca="1" si="119"/>
        <v/>
      </c>
      <c r="G747" s="32" t="str">
        <f t="shared" ca="1" si="124"/>
        <v/>
      </c>
      <c r="H747" s="79" t="str">
        <f t="shared" ca="1" si="125"/>
        <v/>
      </c>
    </row>
    <row r="748" spans="1:15">
      <c r="A748" s="173" t="str">
        <f t="shared" ca="1" si="121"/>
        <v/>
      </c>
      <c r="B748" s="45" t="str">
        <f t="shared" ca="1" si="122"/>
        <v/>
      </c>
      <c r="C748" s="31" t="str">
        <f t="shared" ca="1" si="117"/>
        <v/>
      </c>
      <c r="D748" s="32" t="str">
        <f t="shared" ca="1" si="123"/>
        <v/>
      </c>
      <c r="E748" s="4" t="str">
        <f t="shared" ca="1" si="118"/>
        <v/>
      </c>
      <c r="F748" s="31" t="str">
        <f t="shared" ca="1" si="119"/>
        <v/>
      </c>
      <c r="G748" s="32" t="str">
        <f t="shared" ca="1" si="124"/>
        <v/>
      </c>
      <c r="H748" s="79" t="str">
        <f t="shared" ca="1" si="125"/>
        <v/>
      </c>
    </row>
  </sheetData>
  <mergeCells count="2">
    <mergeCell ref="B12:D12"/>
    <mergeCell ref="E12:G12"/>
  </mergeCells>
  <conditionalFormatting sqref="M1:M7 H8:H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P1032"/>
  <sheetViews>
    <sheetView zoomScale="80" zoomScaleNormal="80" workbookViewId="0">
      <selection activeCell="G5" sqref="G5"/>
    </sheetView>
  </sheetViews>
  <sheetFormatPr defaultColWidth="8.88671875" defaultRowHeight="14.4"/>
  <cols>
    <col min="1" max="1" width="15.44140625" style="168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customWidth="1"/>
    <col min="11" max="11" width="5.5546875" style="59" bestFit="1" customWidth="1"/>
    <col min="12" max="12" width="15.6640625" style="3" bestFit="1" customWidth="1"/>
    <col min="13" max="13" width="6.5546875" style="59" bestFit="1" customWidth="1"/>
    <col min="14" max="16" width="15.6640625" style="168" bestFit="1" customWidth="1"/>
    <col min="17" max="16384" width="8.88671875" style="3"/>
  </cols>
  <sheetData>
    <row r="1" spans="1:16" ht="15" thickBot="1">
      <c r="A1" s="1"/>
      <c r="B1" s="1"/>
      <c r="C1" s="1"/>
      <c r="D1" s="1"/>
      <c r="I1" s="1"/>
      <c r="J1" s="53"/>
      <c r="L1" s="1"/>
      <c r="M1" s="46"/>
      <c r="P1" s="168" cm="1">
        <f t="array" ref="P1">LOOKUP(2,1/(P:P&lt;&gt;""),P:P)</f>
        <v>45961.625</v>
      </c>
    </row>
    <row r="2" spans="1:16" ht="15" thickBot="1">
      <c r="A2" s="30"/>
      <c r="B2" s="40" t="s">
        <v>0</v>
      </c>
      <c r="C2" s="28" t="s">
        <v>1</v>
      </c>
      <c r="E2" s="123"/>
      <c r="F2" s="124"/>
      <c r="J2" s="27" t="s">
        <v>0</v>
      </c>
      <c r="K2" s="46"/>
      <c r="L2" s="28" t="s">
        <v>1</v>
      </c>
      <c r="M2" s="46"/>
      <c r="P2" s="201" cm="1">
        <f t="array" ref="P2:P24">_xlfn.UNIQUE(O:O)</f>
        <v>0</v>
      </c>
    </row>
    <row r="3" spans="1:16">
      <c r="A3" s="15" t="s">
        <v>32</v>
      </c>
      <c r="B3" s="61" t="s">
        <v>40</v>
      </c>
      <c r="C3" s="62" t="s">
        <v>41</v>
      </c>
      <c r="J3" s="122" cm="1">
        <f t="array" ref="J3:K136">_xll.BDH(B4, "LAST_PRICE", "01/01/2025 15:00:00", "01/01/2035 16:00:00", "BarSize=60", "BarType=T", "RecurDaily=True", "TZ=London")</f>
        <v>45768.625</v>
      </c>
      <c r="K3" s="46">
        <v>88.53</v>
      </c>
      <c r="L3" s="122" cm="1">
        <f t="array" ref="L3:M74">_xll.BDH(C4, "LAST_PRICE", "01/01/2025 15:00:00", "01/01/2035 16:00:00", "BarSize=60", "BarType=T", "RecurDaily=True", "TZ=London")</f>
        <v>45859.625</v>
      </c>
      <c r="M3" s="46">
        <v>101.462</v>
      </c>
      <c r="N3" s="168" t="str">
        <f>IF(COUNTIF(L:L,J3),J3,"")</f>
        <v/>
      </c>
      <c r="O3" s="168" t="str">
        <f>IF(N3&gt;$A$14,N3,"")</f>
        <v/>
      </c>
      <c r="P3" s="168" t="str">
        <v/>
      </c>
    </row>
    <row r="4" spans="1:16" ht="32.25" customHeight="1">
      <c r="A4" s="15" t="s">
        <v>33</v>
      </c>
      <c r="B4" s="63" t="s">
        <v>42</v>
      </c>
      <c r="C4" s="42" t="s">
        <v>43</v>
      </c>
      <c r="I4" s="1"/>
      <c r="J4" s="126">
        <v>45769.625</v>
      </c>
      <c r="K4" s="46">
        <v>88.399000000000001</v>
      </c>
      <c r="L4" s="126">
        <v>45860.625</v>
      </c>
      <c r="M4" s="46">
        <v>101.461</v>
      </c>
      <c r="N4" s="168" t="str">
        <f t="shared" ref="N4:N67" si="0">IF(COUNTIF(L:L,J4),J4,"")</f>
        <v/>
      </c>
      <c r="O4" s="168" t="str">
        <f t="shared" ref="O4:O67" si="1">IF(N4&gt;$A$14,N4,"")</f>
        <v/>
      </c>
      <c r="P4" s="168">
        <v>45931.625</v>
      </c>
    </row>
    <row r="5" spans="1:16">
      <c r="A5" s="15" t="s">
        <v>8</v>
      </c>
      <c r="B5" s="64">
        <f>18*10^6</f>
        <v>18000000</v>
      </c>
      <c r="C5" s="8">
        <f>10*10^6</f>
        <v>10000000</v>
      </c>
      <c r="I5" s="1"/>
      <c r="J5" s="126">
        <v>45770.625</v>
      </c>
      <c r="K5" s="46">
        <v>89.498999999999995</v>
      </c>
      <c r="L5" s="126">
        <v>45861.625</v>
      </c>
      <c r="M5" s="46">
        <v>101.749</v>
      </c>
      <c r="N5" s="168" t="str">
        <f t="shared" si="0"/>
        <v/>
      </c>
      <c r="O5" s="168" t="str">
        <f t="shared" si="1"/>
        <v/>
      </c>
      <c r="P5" s="168">
        <v>45932.625</v>
      </c>
    </row>
    <row r="6" spans="1:16">
      <c r="A6" s="15" t="s">
        <v>10</v>
      </c>
      <c r="B6" s="65">
        <v>4.3749999999999997E-2</v>
      </c>
      <c r="C6" s="60">
        <v>7.6249999999999998E-2</v>
      </c>
      <c r="I6" s="1"/>
      <c r="J6" s="126">
        <v>45771.625</v>
      </c>
      <c r="K6" s="46">
        <v>89.617000000000004</v>
      </c>
      <c r="L6" s="126">
        <v>45862.625</v>
      </c>
      <c r="M6" s="46">
        <v>101.851</v>
      </c>
      <c r="N6" s="168" t="str">
        <f t="shared" si="0"/>
        <v/>
      </c>
      <c r="O6" s="168" t="str">
        <f t="shared" si="1"/>
        <v/>
      </c>
      <c r="P6" s="168">
        <v>45933.625</v>
      </c>
    </row>
    <row r="7" spans="1:16">
      <c r="A7" s="15" t="s">
        <v>12</v>
      </c>
      <c r="B7" s="66">
        <v>4.2299999999999997E-2</v>
      </c>
      <c r="C7" s="10">
        <v>4.2299999999999997E-2</v>
      </c>
      <c r="I7" s="1"/>
      <c r="J7" s="126">
        <v>45772.625</v>
      </c>
      <c r="K7" s="46">
        <v>89.903000000000006</v>
      </c>
      <c r="L7" s="126">
        <v>45863.625</v>
      </c>
      <c r="M7" s="46">
        <v>101.883</v>
      </c>
      <c r="N7" s="168" t="str">
        <f t="shared" si="0"/>
        <v/>
      </c>
      <c r="O7" s="168" t="str">
        <f t="shared" si="1"/>
        <v/>
      </c>
      <c r="P7" s="168">
        <v>45936.625</v>
      </c>
    </row>
    <row r="8" spans="1:16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2">
        <v>45775.625</v>
      </c>
      <c r="K8" s="59">
        <v>90.022999999999996</v>
      </c>
      <c r="L8" s="122">
        <v>45866.625</v>
      </c>
      <c r="M8" s="59">
        <v>102.01300000000001</v>
      </c>
      <c r="N8" s="168" t="str">
        <f t="shared" ref="N8:N71" si="2">IF(COUNTIF(L:L,J8),J8,"")</f>
        <v/>
      </c>
      <c r="O8" s="168" t="str">
        <f t="shared" si="1"/>
        <v/>
      </c>
      <c r="P8" s="168">
        <v>45937.625</v>
      </c>
    </row>
    <row r="9" spans="1:16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2">
        <v>45776.625</v>
      </c>
      <c r="K9" s="59">
        <v>89.804000000000002</v>
      </c>
      <c r="L9" s="122">
        <v>45867.625</v>
      </c>
      <c r="M9" s="59">
        <v>102.40600000000001</v>
      </c>
      <c r="N9" s="168" t="str">
        <f t="shared" si="2"/>
        <v/>
      </c>
      <c r="O9" s="168" t="str">
        <f t="shared" si="1"/>
        <v/>
      </c>
      <c r="P9" s="168">
        <v>45938.625</v>
      </c>
    </row>
    <row r="10" spans="1:16" ht="15" thickBot="1">
      <c r="A10" s="16" t="s">
        <v>28</v>
      </c>
      <c r="B10" s="11" cm="1">
        <f t="array" ref="B10">_xll.BDP(B4,"px_last")</f>
        <v>95.513999999999996</v>
      </c>
      <c r="C10" s="22" cm="1">
        <f t="array" ref="C10">_xll.BDP(C4,"px_last")</f>
        <v>105.842</v>
      </c>
      <c r="E10" s="1"/>
      <c r="F10" s="1"/>
      <c r="G10" s="1"/>
      <c r="H10" s="1"/>
      <c r="I10" s="1"/>
      <c r="J10" s="122">
        <v>45777.625</v>
      </c>
      <c r="K10" s="59">
        <v>89.712999999999994</v>
      </c>
      <c r="L10" s="122">
        <v>45868.625</v>
      </c>
      <c r="M10" s="59">
        <v>102.268</v>
      </c>
      <c r="N10" s="168" t="str">
        <f t="shared" si="2"/>
        <v/>
      </c>
      <c r="O10" s="168" t="str">
        <f t="shared" si="1"/>
        <v/>
      </c>
      <c r="P10" s="168">
        <v>45939.625</v>
      </c>
    </row>
    <row r="11" spans="1:16" ht="15" thickBot="1">
      <c r="A11" s="3"/>
      <c r="C11" s="1"/>
      <c r="D11" s="1"/>
      <c r="E11" s="1"/>
      <c r="F11" s="1"/>
      <c r="G11" s="1"/>
      <c r="H11" s="1"/>
      <c r="I11" s="1"/>
      <c r="J11" s="122">
        <v>45778.625</v>
      </c>
      <c r="K11" s="59">
        <v>89.786000000000001</v>
      </c>
      <c r="L11" s="122">
        <v>45869.625</v>
      </c>
      <c r="M11" s="59">
        <v>102.7</v>
      </c>
      <c r="N11" s="168" t="str">
        <f t="shared" si="2"/>
        <v/>
      </c>
      <c r="O11" s="168" t="str">
        <f t="shared" si="1"/>
        <v/>
      </c>
      <c r="P11" s="168">
        <v>45944.625</v>
      </c>
    </row>
    <row r="12" spans="1:16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39" t="s">
        <v>16</v>
      </c>
      <c r="I12" s="1"/>
      <c r="J12" s="122">
        <v>45779.625</v>
      </c>
      <c r="K12" s="59">
        <v>90.061000000000007</v>
      </c>
      <c r="L12" s="122">
        <v>45870.625</v>
      </c>
      <c r="M12" s="59">
        <v>102.351</v>
      </c>
      <c r="N12" s="168" t="str">
        <f t="shared" si="2"/>
        <v/>
      </c>
      <c r="O12" s="168" t="str">
        <f t="shared" si="1"/>
        <v/>
      </c>
      <c r="P12" s="168">
        <v>45945.625</v>
      </c>
    </row>
    <row r="13" spans="1:1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2">
        <v>45782.625</v>
      </c>
      <c r="K13" s="59">
        <v>90.048000000000002</v>
      </c>
      <c r="L13" s="122">
        <v>45873.625</v>
      </c>
      <c r="M13" s="59">
        <v>102.357</v>
      </c>
      <c r="N13" s="168" t="str">
        <f t="shared" si="2"/>
        <v/>
      </c>
      <c r="O13" s="168" t="str">
        <f t="shared" si="1"/>
        <v/>
      </c>
      <c r="P13" s="168">
        <v>45946.625</v>
      </c>
    </row>
    <row r="14" spans="1:16">
      <c r="A14" s="173">
        <v>45930.625</v>
      </c>
      <c r="B14" s="45">
        <v>94.875</v>
      </c>
      <c r="C14" s="46"/>
      <c r="D14" s="47"/>
      <c r="E14" s="4">
        <v>105.75</v>
      </c>
      <c r="F14" s="1"/>
      <c r="G14" s="5"/>
      <c r="H14" s="78">
        <v>0</v>
      </c>
      <c r="I14" s="1"/>
      <c r="J14" s="122">
        <v>45783.625</v>
      </c>
      <c r="K14" s="59">
        <v>90.156000000000006</v>
      </c>
      <c r="L14" s="122">
        <v>45874.625</v>
      </c>
      <c r="M14" s="59">
        <v>102.56</v>
      </c>
      <c r="N14" s="168" t="str">
        <f t="shared" si="2"/>
        <v/>
      </c>
      <c r="O14" s="168" t="str">
        <f t="shared" si="1"/>
        <v/>
      </c>
      <c r="P14" s="168">
        <v>45947.625</v>
      </c>
    </row>
    <row r="15" spans="1:16">
      <c r="A15" s="173">
        <f ca="1">IF(AND(ISBLANK(P4), A14 = $P$1),NOW(),IF(ISBLANK(P4),"",P4))</f>
        <v>45931.625</v>
      </c>
      <c r="B15" s="45">
        <f ca="1">IF(COUNTIF(J:J,A15)=1,VLOOKUP(A15,J:K,2), IF(COUNTIF(J:J,A15)=0,$B$10,""))</f>
        <v>94.775999999999996</v>
      </c>
      <c r="C15" s="31">
        <f ca="1">IF(ISERROR(B15-2),"",(B15-$B$14)/100*$B$5)</f>
        <v>-17820.000000000677</v>
      </c>
      <c r="D15" s="32">
        <f ca="1">IF(ISERROR(B15-2),"",ROUNDUP(A15-$A$14,0)/360*$B$6*$B$5-ROUNDUP(A15-$A$14,0)/360*$B$7*$B$5*$B$14/100)</f>
        <v>180.89374999999995</v>
      </c>
      <c r="E15" s="4">
        <f ca="1">IF(COUNTIF(L:L,A15)=1,VLOOKUP(A15,L:M,2), IF(COUNTIF(L:L,A15)=0,$C$10,""))</f>
        <v>105.97199999999999</v>
      </c>
      <c r="F15" s="31">
        <f ca="1">IF(ISERROR(E15-2), "", (E15-$E$14)/100*$C$5)</f>
        <v>22199.999999999422</v>
      </c>
      <c r="G15" s="32">
        <f ca="1">IF(ISERROR(E15-2),"",ROUNDUP(A15-$A$14,0)/360*$C$6*$C$5-ROUNDUP(A15-$A$14,0)/360*$C$7*$C$5*$E$14/100)</f>
        <v>875.49305555555566</v>
      </c>
      <c r="H15" s="79">
        <f ca="1">IF(ISERROR(E15-2),"",C15+D15-F15-G15)</f>
        <v>-40714.599305555654</v>
      </c>
      <c r="I15" s="1"/>
      <c r="J15" s="122">
        <v>45784.625</v>
      </c>
      <c r="K15" s="59">
        <v>90.430999999999997</v>
      </c>
      <c r="L15" s="122">
        <v>45875.625</v>
      </c>
      <c r="M15" s="59">
        <v>102.556</v>
      </c>
      <c r="N15" s="168" t="str">
        <f t="shared" si="2"/>
        <v/>
      </c>
      <c r="O15" s="168" t="str">
        <f t="shared" si="1"/>
        <v/>
      </c>
      <c r="P15" s="168">
        <v>45950.625</v>
      </c>
    </row>
    <row r="16" spans="1:16">
      <c r="A16" s="173">
        <f t="shared" ref="A16:A44" ca="1" si="3">IF(AND(ISBLANK(P5), A15 = $P$1),NOW(),IF(ISBLANK(P5),"",P5))</f>
        <v>45932.625</v>
      </c>
      <c r="B16" s="45">
        <f t="shared" ref="B16:B37" ca="1" si="4">IF(COUNTIF(J:J,A16)=1,VLOOKUP(A16,J:K,2), IF(COUNTIF(J:J,A16)=0,$B$10,""))</f>
        <v>94.875</v>
      </c>
      <c r="C16" s="31">
        <f t="shared" ref="C16:C79" ca="1" si="5">IF(ISERROR(B16-2),"",(B16-$B$14)/100*$B$5)</f>
        <v>0</v>
      </c>
      <c r="D16" s="32">
        <f t="shared" ref="D16:D37" ca="1" si="6">IF(ISERROR(B16-2),"",ROUNDUP(A16-$A$14,0)/360*$B$6*$B$5-ROUNDUP(A16-$A$14,0)/360*$B$7*$B$5*$B$14/100)</f>
        <v>361.78749999999991</v>
      </c>
      <c r="E16" s="4">
        <f t="shared" ref="E16:E37" ca="1" si="7">IF(COUNTIF(L:L,A16)=1,VLOOKUP(A16,L:M,2), IF(COUNTIF(L:L,A16)=0,$C$10,""))</f>
        <v>106.182</v>
      </c>
      <c r="F16" s="31">
        <f t="shared" ref="F16:F79" ca="1" si="8">IF(ISERROR(E16-2), "", (E16-$E$14)/100*$C$5)</f>
        <v>43200.000000000218</v>
      </c>
      <c r="G16" s="32">
        <f t="shared" ref="G16:G37" ca="1" si="9">IF(ISERROR(E16-2),"",ROUNDUP(A16-$A$14,0)/360*$C$6*$C$5-ROUNDUP(A16-$A$14,0)/360*$C$7*$C$5*$E$14/100)</f>
        <v>1750.9861111111113</v>
      </c>
      <c r="H16" s="79">
        <f t="shared" ref="H16:H37" ca="1" si="10">IF(ISERROR(E16-2),"",C16+D16-F16-G16)</f>
        <v>-44589.198611111329</v>
      </c>
      <c r="I16" s="1"/>
      <c r="J16" s="122">
        <v>45785.625</v>
      </c>
      <c r="K16" s="59">
        <v>90.667000000000002</v>
      </c>
      <c r="L16" s="122">
        <v>45876.625</v>
      </c>
      <c r="M16" s="59">
        <v>102.75700000000001</v>
      </c>
      <c r="N16" s="168" t="str">
        <f t="shared" si="2"/>
        <v/>
      </c>
      <c r="O16" s="168" t="str">
        <f t="shared" si="1"/>
        <v/>
      </c>
      <c r="P16" s="168">
        <v>45951.625</v>
      </c>
    </row>
    <row r="17" spans="1:16">
      <c r="A17" s="173">
        <f t="shared" ca="1" si="3"/>
        <v>45933.625</v>
      </c>
      <c r="B17" s="45">
        <f t="shared" ca="1" si="4"/>
        <v>94.998000000000005</v>
      </c>
      <c r="C17" s="31">
        <f t="shared" ca="1" si="5"/>
        <v>22140.00000000084</v>
      </c>
      <c r="D17" s="32">
        <f t="shared" ca="1" si="6"/>
        <v>542.68125000000055</v>
      </c>
      <c r="E17" s="4">
        <f t="shared" ca="1" si="7"/>
        <v>106.56399999999999</v>
      </c>
      <c r="F17" s="31">
        <f t="shared" ca="1" si="8"/>
        <v>81399.999999999302</v>
      </c>
      <c r="G17" s="32">
        <f t="shared" ca="1" si="9"/>
        <v>2626.4791666666665</v>
      </c>
      <c r="H17" s="79">
        <f t="shared" ca="1" si="10"/>
        <v>-61343.797916665128</v>
      </c>
      <c r="I17" s="1"/>
      <c r="J17" s="122">
        <v>45786.625</v>
      </c>
      <c r="K17" s="59">
        <v>91.271000000000001</v>
      </c>
      <c r="L17" s="122">
        <v>45877.625</v>
      </c>
      <c r="M17" s="59">
        <v>103.453</v>
      </c>
      <c r="N17" s="168" t="str">
        <f t="shared" si="2"/>
        <v/>
      </c>
      <c r="O17" s="168" t="str">
        <f t="shared" si="1"/>
        <v/>
      </c>
      <c r="P17" s="168">
        <v>45952.625</v>
      </c>
    </row>
    <row r="18" spans="1:16">
      <c r="A18" s="173">
        <f t="shared" ca="1" si="3"/>
        <v>45936.625</v>
      </c>
      <c r="B18" s="45">
        <f t="shared" ca="1" si="4"/>
        <v>94.927999999999997</v>
      </c>
      <c r="C18" s="31">
        <f t="shared" ca="1" si="5"/>
        <v>9539.9999999995107</v>
      </c>
      <c r="D18" s="32">
        <f t="shared" ca="1" si="6"/>
        <v>1085.3625000000011</v>
      </c>
      <c r="E18" s="4">
        <f t="shared" ca="1" si="7"/>
        <v>106.185</v>
      </c>
      <c r="F18" s="31">
        <f t="shared" ca="1" si="8"/>
        <v>43500.000000000233</v>
      </c>
      <c r="G18" s="32">
        <f t="shared" ca="1" si="9"/>
        <v>5252.958333333333</v>
      </c>
      <c r="H18" s="79">
        <f t="shared" ca="1" si="10"/>
        <v>-38127.59583333406</v>
      </c>
      <c r="I18" s="1"/>
      <c r="J18" s="122">
        <v>45789.625</v>
      </c>
      <c r="K18" s="59">
        <v>91.808000000000007</v>
      </c>
      <c r="L18" s="122">
        <v>45880.625</v>
      </c>
      <c r="M18" s="59">
        <v>103.404</v>
      </c>
      <c r="N18" s="168" t="str">
        <f t="shared" si="2"/>
        <v/>
      </c>
      <c r="O18" s="168" t="str">
        <f t="shared" si="1"/>
        <v/>
      </c>
      <c r="P18" s="168">
        <v>45953.625</v>
      </c>
    </row>
    <row r="19" spans="1:16">
      <c r="A19" s="173">
        <f t="shared" ca="1" si="3"/>
        <v>45937.625</v>
      </c>
      <c r="B19" s="45">
        <f t="shared" ca="1" si="4"/>
        <v>94.911000000000001</v>
      </c>
      <c r="C19" s="31">
        <f t="shared" ca="1" si="5"/>
        <v>6480.0000000002456</v>
      </c>
      <c r="D19" s="32">
        <f t="shared" ca="1" si="6"/>
        <v>1266.2562499999985</v>
      </c>
      <c r="E19" s="4">
        <f t="shared" ca="1" si="7"/>
        <v>106.161</v>
      </c>
      <c r="F19" s="31">
        <f t="shared" ca="1" si="8"/>
        <v>41100.000000000138</v>
      </c>
      <c r="G19" s="32">
        <f t="shared" ca="1" si="9"/>
        <v>6128.4513888888887</v>
      </c>
      <c r="H19" s="79">
        <f t="shared" ca="1" si="10"/>
        <v>-39482.195138888783</v>
      </c>
      <c r="I19" s="1"/>
      <c r="J19" s="122">
        <v>45790.625</v>
      </c>
      <c r="K19" s="59">
        <v>91.846999999999994</v>
      </c>
      <c r="L19" s="122">
        <v>45881.625</v>
      </c>
      <c r="M19" s="59">
        <v>103.584</v>
      </c>
      <c r="N19" s="168" t="str">
        <f t="shared" si="2"/>
        <v/>
      </c>
      <c r="O19" s="168" t="str">
        <f t="shared" si="1"/>
        <v/>
      </c>
      <c r="P19" s="168">
        <v>45954.625</v>
      </c>
    </row>
    <row r="20" spans="1:16">
      <c r="A20" s="173">
        <f t="shared" ca="1" si="3"/>
        <v>45938.625</v>
      </c>
      <c r="B20" s="45">
        <f t="shared" ca="1" si="4"/>
        <v>94.834000000000003</v>
      </c>
      <c r="C20" s="31">
        <f t="shared" ca="1" si="5"/>
        <v>-7379.999999999427</v>
      </c>
      <c r="D20" s="32">
        <f t="shared" ca="1" si="6"/>
        <v>1447.1499999999996</v>
      </c>
      <c r="E20" s="4">
        <f t="shared" ca="1" si="7"/>
        <v>106.06399999999999</v>
      </c>
      <c r="F20" s="31">
        <f t="shared" ca="1" si="8"/>
        <v>31399.999999999294</v>
      </c>
      <c r="G20" s="32">
        <f t="shared" ca="1" si="9"/>
        <v>7003.9444444444453</v>
      </c>
      <c r="H20" s="79">
        <f t="shared" ca="1" si="10"/>
        <v>-44336.794444443171</v>
      </c>
      <c r="I20" s="1"/>
      <c r="J20" s="122">
        <v>45791.625</v>
      </c>
      <c r="K20" s="59">
        <v>91.81</v>
      </c>
      <c r="L20" s="122">
        <v>45882.625</v>
      </c>
      <c r="M20" s="59">
        <v>103.68600000000001</v>
      </c>
      <c r="N20" s="168" t="str">
        <f t="shared" si="2"/>
        <v/>
      </c>
      <c r="O20" s="168" t="str">
        <f t="shared" si="1"/>
        <v/>
      </c>
      <c r="P20" s="168">
        <v>45957.625</v>
      </c>
    </row>
    <row r="21" spans="1:16">
      <c r="A21" s="173">
        <f t="shared" ca="1" si="3"/>
        <v>45939.625</v>
      </c>
      <c r="B21" s="45">
        <f t="shared" ca="1" si="4"/>
        <v>94.65</v>
      </c>
      <c r="C21" s="31">
        <f t="shared" ca="1" si="5"/>
        <v>-40499.999999998974</v>
      </c>
      <c r="D21" s="32">
        <f t="shared" ca="1" si="6"/>
        <v>1628.0437499999971</v>
      </c>
      <c r="E21" s="4">
        <f t="shared" ca="1" si="7"/>
        <v>105.71299999999999</v>
      </c>
      <c r="F21" s="31">
        <f t="shared" ca="1" si="8"/>
        <v>-3700.0000000006144</v>
      </c>
      <c r="G21" s="32">
        <f t="shared" ca="1" si="9"/>
        <v>7879.4375</v>
      </c>
      <c r="H21" s="79">
        <f t="shared" ca="1" si="10"/>
        <v>-43051.393749998366</v>
      </c>
      <c r="I21" s="1"/>
      <c r="J21" s="122">
        <v>45792.625</v>
      </c>
      <c r="K21" s="59">
        <v>91.201999999999998</v>
      </c>
      <c r="L21" s="122">
        <v>45883.625</v>
      </c>
      <c r="M21" s="59">
        <v>103.584</v>
      </c>
      <c r="N21" s="168" t="str">
        <f t="shared" si="2"/>
        <v/>
      </c>
      <c r="O21" s="168" t="str">
        <f t="shared" si="1"/>
        <v/>
      </c>
      <c r="P21" s="168">
        <v>45958.625</v>
      </c>
    </row>
    <row r="22" spans="1:16">
      <c r="A22" s="173">
        <f t="shared" ca="1" si="3"/>
        <v>45944.625</v>
      </c>
      <c r="B22" s="45">
        <f t="shared" ca="1" si="4"/>
        <v>94.346999999999994</v>
      </c>
      <c r="C22" s="31">
        <f t="shared" ca="1" si="5"/>
        <v>-95040.000000001048</v>
      </c>
      <c r="D22" s="32">
        <f t="shared" ca="1" si="6"/>
        <v>2532.5124999999971</v>
      </c>
      <c r="E22" s="4">
        <f t="shared" ca="1" si="7"/>
        <v>104.839</v>
      </c>
      <c r="F22" s="31">
        <f t="shared" ca="1" si="8"/>
        <v>-91100.000000000146</v>
      </c>
      <c r="G22" s="32">
        <f t="shared" ca="1" si="9"/>
        <v>12256.902777777777</v>
      </c>
      <c r="H22" s="79">
        <f t="shared" ca="1" si="10"/>
        <v>-13664.390277778683</v>
      </c>
      <c r="I22" s="1"/>
      <c r="J22" s="122">
        <v>45793.625</v>
      </c>
      <c r="K22" s="59">
        <v>91.384</v>
      </c>
      <c r="L22" s="122">
        <v>45884.625</v>
      </c>
      <c r="M22" s="59">
        <v>103.661</v>
      </c>
      <c r="N22" s="168" t="str">
        <f t="shared" si="2"/>
        <v/>
      </c>
      <c r="O22" s="168" t="str">
        <f t="shared" si="1"/>
        <v/>
      </c>
      <c r="P22" s="168">
        <v>45959.625</v>
      </c>
    </row>
    <row r="23" spans="1:16">
      <c r="A23" s="173">
        <f t="shared" ca="1" si="3"/>
        <v>45945.625</v>
      </c>
      <c r="B23" s="45">
        <f t="shared" ca="1" si="4"/>
        <v>94.986999999999995</v>
      </c>
      <c r="C23" s="31">
        <f t="shared" ca="1" si="5"/>
        <v>20159.999999999058</v>
      </c>
      <c r="D23" s="32">
        <f t="shared" ca="1" si="6"/>
        <v>2713.4062500000036</v>
      </c>
      <c r="E23" s="4">
        <f t="shared" ca="1" si="7"/>
        <v>106.086</v>
      </c>
      <c r="F23" s="31">
        <f t="shared" ca="1" si="8"/>
        <v>33599.999999999854</v>
      </c>
      <c r="G23" s="32">
        <f t="shared" ca="1" si="9"/>
        <v>13132.395833333332</v>
      </c>
      <c r="H23" s="79">
        <f t="shared" ca="1" si="10"/>
        <v>-23858.989583334125</v>
      </c>
      <c r="I23" s="1"/>
      <c r="J23" s="122">
        <v>45796.625</v>
      </c>
      <c r="K23" s="59">
        <v>90.736000000000004</v>
      </c>
      <c r="L23" s="122">
        <v>45887.625</v>
      </c>
      <c r="M23" s="59">
        <v>103.56100000000001</v>
      </c>
      <c r="N23" s="168" t="str">
        <f t="shared" si="2"/>
        <v/>
      </c>
      <c r="O23" s="168" t="str">
        <f t="shared" si="1"/>
        <v/>
      </c>
      <c r="P23" s="168">
        <v>45960.625</v>
      </c>
    </row>
    <row r="24" spans="1:16">
      <c r="A24" s="173">
        <f t="shared" ca="1" si="3"/>
        <v>45946.625</v>
      </c>
      <c r="B24" s="45">
        <f t="shared" ca="1" si="4"/>
        <v>95.355000000000004</v>
      </c>
      <c r="C24" s="31">
        <f t="shared" ca="1" si="5"/>
        <v>86400.000000000713</v>
      </c>
      <c r="D24" s="32">
        <f t="shared" ca="1" si="6"/>
        <v>2894.2999999999993</v>
      </c>
      <c r="E24" s="4">
        <f t="shared" ca="1" si="7"/>
        <v>105.911</v>
      </c>
      <c r="F24" s="31">
        <f t="shared" ca="1" si="8"/>
        <v>16100.000000000135</v>
      </c>
      <c r="G24" s="32">
        <f t="shared" ca="1" si="9"/>
        <v>14007.888888888891</v>
      </c>
      <c r="H24" s="79">
        <f t="shared" ca="1" si="10"/>
        <v>59186.411111111694</v>
      </c>
      <c r="I24" s="1"/>
      <c r="J24" s="122">
        <v>45797.625</v>
      </c>
      <c r="K24" s="59">
        <v>91.295000000000002</v>
      </c>
      <c r="L24" s="122">
        <v>45888.625</v>
      </c>
      <c r="M24" s="59">
        <v>103.69799999999999</v>
      </c>
      <c r="N24" s="168" t="str">
        <f t="shared" si="2"/>
        <v/>
      </c>
      <c r="O24" s="168" t="str">
        <f t="shared" si="1"/>
        <v/>
      </c>
      <c r="P24" s="168">
        <v>45961.625</v>
      </c>
    </row>
    <row r="25" spans="1:16">
      <c r="A25" s="173">
        <f t="shared" ca="1" si="3"/>
        <v>45947.625</v>
      </c>
      <c r="B25" s="45">
        <f t="shared" ca="1" si="4"/>
        <v>95.215000000000003</v>
      </c>
      <c r="C25" s="31">
        <f t="shared" ca="1" si="5"/>
        <v>61200.000000000611</v>
      </c>
      <c r="D25" s="32">
        <f t="shared" ca="1" si="6"/>
        <v>3075.1937500000058</v>
      </c>
      <c r="E25" s="4">
        <f t="shared" ca="1" si="7"/>
        <v>105.65300000000001</v>
      </c>
      <c r="F25" s="31">
        <f t="shared" ca="1" si="8"/>
        <v>-9699.9999999994197</v>
      </c>
      <c r="G25" s="32">
        <f t="shared" ca="1" si="9"/>
        <v>14883.381944444442</v>
      </c>
      <c r="H25" s="79">
        <f t="shared" ca="1" si="10"/>
        <v>59091.811805555597</v>
      </c>
      <c r="I25" s="1"/>
      <c r="J25" s="122">
        <v>45798.625</v>
      </c>
      <c r="K25" s="59">
        <v>91.424999999999997</v>
      </c>
      <c r="L25" s="122">
        <v>45889.625</v>
      </c>
      <c r="M25" s="59">
        <v>103.352</v>
      </c>
      <c r="N25" s="168" t="str">
        <f t="shared" si="2"/>
        <v/>
      </c>
      <c r="O25" s="168" t="str">
        <f t="shared" si="1"/>
        <v/>
      </c>
    </row>
    <row r="26" spans="1:16">
      <c r="A26" s="173">
        <f t="shared" ca="1" si="3"/>
        <v>45950.625</v>
      </c>
      <c r="B26" s="45">
        <f t="shared" ca="1" si="4"/>
        <v>95.445999999999998</v>
      </c>
      <c r="C26" s="31">
        <f t="shared" ca="1" si="5"/>
        <v>102779.99999999964</v>
      </c>
      <c r="D26" s="32">
        <f t="shared" ca="1" si="6"/>
        <v>3617.875</v>
      </c>
      <c r="E26" s="4">
        <f t="shared" ca="1" si="7"/>
        <v>105.88200000000001</v>
      </c>
      <c r="F26" s="31">
        <f t="shared" ca="1" si="8"/>
        <v>13200.0000000005</v>
      </c>
      <c r="G26" s="32">
        <f t="shared" ca="1" si="9"/>
        <v>17509.861111111113</v>
      </c>
      <c r="H26" s="79">
        <f t="shared" ca="1" si="10"/>
        <v>75688.013888888032</v>
      </c>
      <c r="I26" s="1"/>
      <c r="J26" s="122">
        <v>45799.625</v>
      </c>
      <c r="K26" s="59">
        <v>90.965999999999994</v>
      </c>
      <c r="L26" s="122">
        <v>45890.625</v>
      </c>
      <c r="M26" s="59">
        <v>103.078</v>
      </c>
      <c r="N26" s="168" t="str">
        <f t="shared" si="2"/>
        <v/>
      </c>
      <c r="O26" s="168" t="str">
        <f t="shared" si="1"/>
        <v/>
      </c>
    </row>
    <row r="27" spans="1:16">
      <c r="A27" s="173">
        <f t="shared" ca="1" si="3"/>
        <v>45951.625</v>
      </c>
      <c r="B27" s="45">
        <f t="shared" ca="1" si="4"/>
        <v>95.558999999999997</v>
      </c>
      <c r="C27" s="31">
        <f t="shared" ca="1" si="5"/>
        <v>123119.99999999955</v>
      </c>
      <c r="D27" s="32">
        <f t="shared" ca="1" si="6"/>
        <v>3798.7687500000029</v>
      </c>
      <c r="E27" s="4">
        <f t="shared" ca="1" si="7"/>
        <v>106.151</v>
      </c>
      <c r="F27" s="31">
        <f t="shared" ca="1" si="8"/>
        <v>40099.999999999622</v>
      </c>
      <c r="G27" s="32">
        <f t="shared" ca="1" si="9"/>
        <v>18385.354166666672</v>
      </c>
      <c r="H27" s="79">
        <f t="shared" ca="1" si="10"/>
        <v>68433.414583333259</v>
      </c>
      <c r="I27" s="1"/>
      <c r="J27" s="122">
        <v>45800.625</v>
      </c>
      <c r="K27" s="59">
        <v>90.989000000000004</v>
      </c>
      <c r="L27" s="122">
        <v>45891.625</v>
      </c>
      <c r="M27" s="59">
        <v>103.32899999999999</v>
      </c>
      <c r="N27" s="168" t="str">
        <f t="shared" si="2"/>
        <v/>
      </c>
      <c r="O27" s="168" t="str">
        <f t="shared" si="1"/>
        <v/>
      </c>
    </row>
    <row r="28" spans="1:16">
      <c r="A28" s="173">
        <f t="shared" ca="1" si="3"/>
        <v>45952.625</v>
      </c>
      <c r="B28" s="45">
        <f t="shared" ca="1" si="4"/>
        <v>95.542000000000002</v>
      </c>
      <c r="C28" s="31">
        <f t="shared" ca="1" si="5"/>
        <v>120060.00000000029</v>
      </c>
      <c r="D28" s="32">
        <f t="shared" ca="1" si="6"/>
        <v>3979.6625000000058</v>
      </c>
      <c r="E28" s="4">
        <f t="shared" ca="1" si="7"/>
        <v>105.9</v>
      </c>
      <c r="F28" s="31">
        <f t="shared" ca="1" si="8"/>
        <v>15000.000000000568</v>
      </c>
      <c r="G28" s="32">
        <f t="shared" ca="1" si="9"/>
        <v>19260.847222222223</v>
      </c>
      <c r="H28" s="79">
        <f t="shared" ca="1" si="10"/>
        <v>89778.81527777751</v>
      </c>
      <c r="I28" s="1"/>
      <c r="J28" s="122">
        <v>45804.625</v>
      </c>
      <c r="K28" s="59">
        <v>91.275000000000006</v>
      </c>
      <c r="L28" s="122">
        <v>45894.625</v>
      </c>
      <c r="M28" s="59">
        <v>103.706</v>
      </c>
      <c r="N28" s="168" t="str">
        <f t="shared" si="2"/>
        <v/>
      </c>
      <c r="O28" s="168" t="str">
        <f t="shared" si="1"/>
        <v/>
      </c>
    </row>
    <row r="29" spans="1:16">
      <c r="A29" s="173">
        <f t="shared" ca="1" si="3"/>
        <v>45953.625</v>
      </c>
      <c r="B29" s="45">
        <f t="shared" ca="1" si="4"/>
        <v>95.227999999999994</v>
      </c>
      <c r="C29" s="31">
        <f t="shared" ca="1" si="5"/>
        <v>63539.999999998996</v>
      </c>
      <c r="D29" s="32">
        <f t="shared" ca="1" si="6"/>
        <v>4160.5562500000015</v>
      </c>
      <c r="E29" s="4">
        <f t="shared" ca="1" si="7"/>
        <v>105.767</v>
      </c>
      <c r="F29" s="31">
        <f t="shared" ca="1" si="8"/>
        <v>1699.9999999995907</v>
      </c>
      <c r="G29" s="32">
        <f t="shared" ca="1" si="9"/>
        <v>20136.340277777777</v>
      </c>
      <c r="H29" s="79">
        <f t="shared" ca="1" si="10"/>
        <v>45864.215972221631</v>
      </c>
      <c r="I29" s="1"/>
      <c r="J29" s="122">
        <v>45805.625</v>
      </c>
      <c r="K29" s="59">
        <v>91.344999999999999</v>
      </c>
      <c r="L29" s="122">
        <v>45895.625</v>
      </c>
      <c r="M29" s="59">
        <v>103.366</v>
      </c>
      <c r="N29" s="168" t="str">
        <f t="shared" si="2"/>
        <v/>
      </c>
      <c r="O29" s="168" t="str">
        <f t="shared" si="1"/>
        <v/>
      </c>
    </row>
    <row r="30" spans="1:16">
      <c r="A30" s="173">
        <f t="shared" ca="1" si="3"/>
        <v>45954.625</v>
      </c>
      <c r="B30" s="45">
        <f t="shared" ca="1" si="4"/>
        <v>95.394999999999996</v>
      </c>
      <c r="C30" s="31">
        <f t="shared" ca="1" si="5"/>
        <v>93599.999999999272</v>
      </c>
      <c r="D30" s="32">
        <f t="shared" ca="1" si="6"/>
        <v>4341.4500000000044</v>
      </c>
      <c r="E30" s="4">
        <f t="shared" ca="1" si="7"/>
        <v>106.066</v>
      </c>
      <c r="F30" s="31">
        <f t="shared" ca="1" si="8"/>
        <v>31600.000000000251</v>
      </c>
      <c r="G30" s="32">
        <f t="shared" ca="1" si="9"/>
        <v>21011.833333333332</v>
      </c>
      <c r="H30" s="79">
        <f t="shared" ca="1" si="10"/>
        <v>45329.616666665708</v>
      </c>
      <c r="I30" s="1"/>
      <c r="J30" s="122">
        <v>45806.625</v>
      </c>
      <c r="K30" s="59">
        <v>91.444999999999993</v>
      </c>
      <c r="L30" s="122">
        <v>45896.625</v>
      </c>
      <c r="M30" s="59">
        <v>103.446</v>
      </c>
      <c r="N30" s="168" t="str">
        <f t="shared" si="2"/>
        <v/>
      </c>
      <c r="O30" s="168" t="str">
        <f t="shared" si="1"/>
        <v/>
      </c>
    </row>
    <row r="31" spans="1:16">
      <c r="A31" s="173">
        <f t="shared" ca="1" si="3"/>
        <v>45957.625</v>
      </c>
      <c r="B31" s="45">
        <f t="shared" ca="1" si="4"/>
        <v>95.512</v>
      </c>
      <c r="C31" s="31">
        <f t="shared" ca="1" si="5"/>
        <v>114660.00000000007</v>
      </c>
      <c r="D31" s="32">
        <f t="shared" ca="1" si="6"/>
        <v>4884.1312500000058</v>
      </c>
      <c r="E31" s="4">
        <f t="shared" ca="1" si="7"/>
        <v>106.47</v>
      </c>
      <c r="F31" s="31">
        <f t="shared" ca="1" si="8"/>
        <v>71999.999999999884</v>
      </c>
      <c r="G31" s="32">
        <f t="shared" ca="1" si="9"/>
        <v>23638.312500000007</v>
      </c>
      <c r="H31" s="79">
        <f t="shared" ca="1" si="10"/>
        <v>23905.818750000188</v>
      </c>
      <c r="I31" s="1"/>
      <c r="J31" s="122">
        <v>45807.625</v>
      </c>
      <c r="K31" s="59">
        <v>91.534000000000006</v>
      </c>
      <c r="L31" s="122">
        <v>45897.625</v>
      </c>
      <c r="M31" s="59">
        <v>103.749</v>
      </c>
      <c r="N31" s="168" t="str">
        <f t="shared" si="2"/>
        <v/>
      </c>
      <c r="O31" s="168" t="str">
        <f t="shared" si="1"/>
        <v/>
      </c>
    </row>
    <row r="32" spans="1:16">
      <c r="A32" s="173">
        <f t="shared" ca="1" si="3"/>
        <v>45958.625</v>
      </c>
      <c r="B32" s="45">
        <f t="shared" ca="1" si="4"/>
        <v>95.64</v>
      </c>
      <c r="C32" s="31">
        <f t="shared" ca="1" si="5"/>
        <v>137700.00000000012</v>
      </c>
      <c r="D32" s="32">
        <f t="shared" ca="1" si="6"/>
        <v>5065.0249999999942</v>
      </c>
      <c r="E32" s="4">
        <f t="shared" ca="1" si="7"/>
        <v>106.438</v>
      </c>
      <c r="F32" s="31">
        <f t="shared" ca="1" si="8"/>
        <v>68800.000000000247</v>
      </c>
      <c r="G32" s="32">
        <f t="shared" ca="1" si="9"/>
        <v>24513.805555555555</v>
      </c>
      <c r="H32" s="79">
        <f t="shared" ca="1" si="10"/>
        <v>49451.219444444308</v>
      </c>
      <c r="I32" s="1"/>
      <c r="J32" s="122">
        <v>45810.625</v>
      </c>
      <c r="K32" s="59">
        <v>91.498000000000005</v>
      </c>
      <c r="L32" s="122">
        <v>45898.625</v>
      </c>
      <c r="M32" s="59">
        <v>103.458</v>
      </c>
      <c r="N32" s="168" t="str">
        <f t="shared" si="2"/>
        <v/>
      </c>
      <c r="O32" s="168" t="str">
        <f t="shared" si="1"/>
        <v/>
      </c>
    </row>
    <row r="33" spans="1:15">
      <c r="A33" s="173">
        <f t="shared" ca="1" si="3"/>
        <v>45959.625</v>
      </c>
      <c r="B33" s="45">
        <f t="shared" ca="1" si="4"/>
        <v>95.855000000000004</v>
      </c>
      <c r="C33" s="31">
        <f t="shared" ca="1" si="5"/>
        <v>176400.0000000007</v>
      </c>
      <c r="D33" s="32">
        <f t="shared" ca="1" si="6"/>
        <v>5245.9187499999971</v>
      </c>
      <c r="E33" s="4">
        <f t="shared" ca="1" si="7"/>
        <v>106.494</v>
      </c>
      <c r="F33" s="31">
        <f t="shared" ca="1" si="8"/>
        <v>74399.999999999985</v>
      </c>
      <c r="G33" s="32">
        <f t="shared" ca="1" si="9"/>
        <v>25389.298611111117</v>
      </c>
      <c r="H33" s="79">
        <f t="shared" ca="1" si="10"/>
        <v>81856.620138889615</v>
      </c>
      <c r="I33" s="1"/>
      <c r="J33" s="122">
        <v>45811.625</v>
      </c>
      <c r="K33" s="59">
        <v>91.686000000000007</v>
      </c>
      <c r="L33" s="122">
        <v>45902.625</v>
      </c>
      <c r="M33" s="59">
        <v>102.735</v>
      </c>
      <c r="N33" s="168" t="str">
        <f t="shared" si="2"/>
        <v/>
      </c>
      <c r="O33" s="168" t="str">
        <f t="shared" si="1"/>
        <v/>
      </c>
    </row>
    <row r="34" spans="1:15">
      <c r="A34" s="173">
        <f t="shared" ca="1" si="3"/>
        <v>45960.625</v>
      </c>
      <c r="B34" s="45">
        <f t="shared" ca="1" si="4"/>
        <v>95.501000000000005</v>
      </c>
      <c r="C34" s="31">
        <f t="shared" ca="1" si="5"/>
        <v>112680.00000000086</v>
      </c>
      <c r="D34" s="32">
        <f t="shared" ca="1" si="6"/>
        <v>5426.8125000000073</v>
      </c>
      <c r="E34" s="4">
        <f t="shared" ca="1" si="7"/>
        <v>105.86799999999999</v>
      </c>
      <c r="F34" s="31">
        <f t="shared" ca="1" si="8"/>
        <v>11799.9999999995</v>
      </c>
      <c r="G34" s="32">
        <f t="shared" ca="1" si="9"/>
        <v>26264.791666666664</v>
      </c>
      <c r="H34" s="79">
        <f t="shared" ca="1" si="10"/>
        <v>80042.020833334711</v>
      </c>
      <c r="I34" s="1"/>
      <c r="J34" s="122">
        <v>45812.625</v>
      </c>
      <c r="K34" s="59">
        <v>91.866</v>
      </c>
      <c r="L34" s="122">
        <v>45903.625</v>
      </c>
      <c r="M34" s="59">
        <v>102.913</v>
      </c>
      <c r="N34" s="168" t="str">
        <f t="shared" si="2"/>
        <v/>
      </c>
      <c r="O34" s="168" t="str">
        <f t="shared" si="1"/>
        <v/>
      </c>
    </row>
    <row r="35" spans="1:15">
      <c r="A35" s="173">
        <f t="shared" ca="1" si="3"/>
        <v>45961.625</v>
      </c>
      <c r="B35" s="45">
        <f t="shared" ca="1" si="4"/>
        <v>95.555999999999997</v>
      </c>
      <c r="C35" s="31">
        <f t="shared" ca="1" si="5"/>
        <v>122579.99999999953</v>
      </c>
      <c r="D35" s="32">
        <f t="shared" ca="1" si="6"/>
        <v>5607.7062499999884</v>
      </c>
      <c r="E35" s="4">
        <f t="shared" ca="1" si="7"/>
        <v>105.877</v>
      </c>
      <c r="F35" s="31">
        <f t="shared" ca="1" si="8"/>
        <v>12699.999999999534</v>
      </c>
      <c r="G35" s="32">
        <f t="shared" ca="1" si="9"/>
        <v>27140.284722222219</v>
      </c>
      <c r="H35" s="79">
        <f t="shared" ca="1" si="10"/>
        <v>88347.421527777769</v>
      </c>
      <c r="I35" s="1"/>
      <c r="J35" s="122">
        <v>45813.625</v>
      </c>
      <c r="K35" s="59">
        <v>92.236000000000004</v>
      </c>
      <c r="L35" s="122">
        <v>45904.625</v>
      </c>
      <c r="M35" s="59">
        <v>102.804</v>
      </c>
      <c r="N35" s="168" t="str">
        <f t="shared" si="2"/>
        <v/>
      </c>
      <c r="O35" s="168" t="str">
        <f t="shared" si="1"/>
        <v/>
      </c>
    </row>
    <row r="36" spans="1:15">
      <c r="A36" s="173">
        <f t="shared" ca="1" si="3"/>
        <v>45961.721304513892</v>
      </c>
      <c r="B36" s="45">
        <f t="shared" ca="1" si="4"/>
        <v>95.513999999999996</v>
      </c>
      <c r="C36" s="31">
        <f t="shared" ca="1" si="5"/>
        <v>115019.99999999924</v>
      </c>
      <c r="D36" s="32">
        <f t="shared" ca="1" si="6"/>
        <v>5788.5999999999985</v>
      </c>
      <c r="E36" s="4">
        <f t="shared" ca="1" si="7"/>
        <v>105.842</v>
      </c>
      <c r="F36" s="31">
        <f t="shared" ca="1" si="8"/>
        <v>9199.9999999998745</v>
      </c>
      <c r="G36" s="32">
        <f t="shared" ca="1" si="9"/>
        <v>28015.777777777781</v>
      </c>
      <c r="H36" s="79">
        <f t="shared" ca="1" si="10"/>
        <v>83592.822222221599</v>
      </c>
      <c r="I36" s="1"/>
      <c r="J36" s="122">
        <v>45814.625</v>
      </c>
      <c r="K36" s="59">
        <v>92.4</v>
      </c>
      <c r="L36" s="122">
        <v>45905.625</v>
      </c>
      <c r="M36" s="59">
        <v>103.672</v>
      </c>
      <c r="N36" s="168" t="str">
        <f t="shared" si="2"/>
        <v/>
      </c>
      <c r="O36" s="168" t="str">
        <f t="shared" si="1"/>
        <v/>
      </c>
    </row>
    <row r="37" spans="1:15">
      <c r="A37" s="173" t="str">
        <f t="shared" ref="A37:A38" ca="1" si="11">IF(AND(ISBLANK(P26), A36 = $P$1),NOW(),IF(ISBLANK(P26),"",P26))</f>
        <v/>
      </c>
      <c r="B37" s="45" t="str">
        <f t="shared" ref="B37:B38" ca="1" si="12">IF(COUNTIF(J:J,A37)=1,VLOOKUP(A37,J:K,2), IF(COUNTIF(J:J,A37)=0,$B$10,""))</f>
        <v/>
      </c>
      <c r="C37" s="31" t="str">
        <f t="shared" ca="1" si="5"/>
        <v/>
      </c>
      <c r="D37" s="32" t="str">
        <f t="shared" ref="D37:D38" ca="1" si="13">IF(ISERROR(B37-2),"",ROUNDUP(A37-$A$14,0)/360*$B$6*$B$5-ROUNDUP(A37-$A$14,0)/360*$B$7*$B$5*$B$14/100)</f>
        <v/>
      </c>
      <c r="E37" s="4" t="str">
        <f t="shared" ref="E37:E38" ca="1" si="14">IF(COUNTIF(L:L,A37)=1,VLOOKUP(A37,L:M,2), IF(COUNTIF(L:L,A37)=0,$C$10,""))</f>
        <v/>
      </c>
      <c r="F37" s="31" t="str">
        <f t="shared" ca="1" si="8"/>
        <v/>
      </c>
      <c r="G37" s="32" t="str">
        <f t="shared" ref="G37:G38" ca="1" si="15">IF(ISERROR(E37-2),"",ROUNDUP(A37-$A$14,0)/360*$C$6*$C$5-ROUNDUP(A37-$A$14,0)/360*$C$7*$C$5*$E$14/100)</f>
        <v/>
      </c>
      <c r="H37" s="79" t="str">
        <f t="shared" ref="H37:H38" ca="1" si="16">IF(ISERROR(E37-2),"",C37+D37-F37-G37)</f>
        <v/>
      </c>
      <c r="I37" s="1"/>
      <c r="J37" s="122">
        <v>45817.625</v>
      </c>
      <c r="K37" s="59">
        <v>92.602000000000004</v>
      </c>
      <c r="L37" s="122">
        <v>45908.625</v>
      </c>
      <c r="M37" s="59">
        <v>103.732</v>
      </c>
      <c r="N37" s="168" t="str">
        <f t="shared" si="2"/>
        <v/>
      </c>
      <c r="O37" s="168" t="str">
        <f t="shared" si="1"/>
        <v/>
      </c>
    </row>
    <row r="38" spans="1:15">
      <c r="A38" s="173" t="str">
        <f t="shared" ca="1" si="11"/>
        <v/>
      </c>
      <c r="B38" s="45" t="str">
        <f t="shared" ca="1" si="12"/>
        <v/>
      </c>
      <c r="C38" s="31" t="str">
        <f t="shared" ca="1" si="5"/>
        <v/>
      </c>
      <c r="D38" s="32" t="str">
        <f t="shared" ca="1" si="13"/>
        <v/>
      </c>
      <c r="E38" s="4" t="str">
        <f t="shared" ca="1" si="14"/>
        <v/>
      </c>
      <c r="F38" s="31" t="str">
        <f t="shared" ca="1" si="8"/>
        <v/>
      </c>
      <c r="G38" s="32" t="str">
        <f t="shared" ca="1" si="15"/>
        <v/>
      </c>
      <c r="H38" s="79" t="str">
        <f t="shared" ca="1" si="16"/>
        <v/>
      </c>
      <c r="I38" s="1"/>
      <c r="J38" s="122">
        <v>45818.625</v>
      </c>
      <c r="K38" s="59">
        <v>92.813999999999993</v>
      </c>
      <c r="L38" s="122">
        <v>45909.625</v>
      </c>
      <c r="M38" s="59">
        <v>103.703</v>
      </c>
      <c r="N38" s="168" t="str">
        <f t="shared" si="2"/>
        <v/>
      </c>
      <c r="O38" s="168" t="str">
        <f t="shared" si="1"/>
        <v/>
      </c>
    </row>
    <row r="39" spans="1:15">
      <c r="A39" s="173" t="str">
        <f t="shared" ref="A39:A102" ca="1" si="17">IF(AND(ISBLANK(P28), A38 = $P$1),NOW(),IF(ISBLANK(P28),"",P28))</f>
        <v/>
      </c>
      <c r="B39" s="45" t="str">
        <f t="shared" ref="B39:B102" ca="1" si="18">IF(COUNTIF(J:J,A39)=1,VLOOKUP(A39,J:K,2), IF(COUNTIF(J:J,A39)=0,$B$10,""))</f>
        <v/>
      </c>
      <c r="C39" s="31" t="str">
        <f t="shared" ca="1" si="5"/>
        <v/>
      </c>
      <c r="D39" s="32" t="str">
        <f t="shared" ref="D39:D102" ca="1" si="19">IF(ISERROR(B39-2),"",ROUNDUP(A39-$A$14,0)/360*$B$6*$B$5-ROUNDUP(A39-$A$14,0)/360*$B$7*$B$5*$B$14/100)</f>
        <v/>
      </c>
      <c r="E39" s="4" t="str">
        <f t="shared" ref="E39:E102" ca="1" si="20">IF(COUNTIF(L:L,A39)=1,VLOOKUP(A39,L:M,2), IF(COUNTIF(L:L,A39)=0,$C$10,""))</f>
        <v/>
      </c>
      <c r="F39" s="31" t="str">
        <f t="shared" ca="1" si="8"/>
        <v/>
      </c>
      <c r="G39" s="32" t="str">
        <f t="shared" ref="G39:G102" ca="1" si="21">IF(ISERROR(E39-2),"",ROUNDUP(A39-$A$14,0)/360*$C$6*$C$5-ROUNDUP(A39-$A$14,0)/360*$C$7*$C$5*$E$14/100)</f>
        <v/>
      </c>
      <c r="H39" s="79" t="str">
        <f t="shared" ref="H39:H102" ca="1" si="22">IF(ISERROR(E39-2),"",C39+D39-F39-G39)</f>
        <v/>
      </c>
      <c r="I39" s="1"/>
      <c r="J39" s="122">
        <v>45819.625</v>
      </c>
      <c r="K39" s="59">
        <v>92.998000000000005</v>
      </c>
      <c r="L39" s="122">
        <v>45910.625</v>
      </c>
      <c r="M39" s="59">
        <v>104.074</v>
      </c>
      <c r="N39" s="168" t="str">
        <f t="shared" si="2"/>
        <v/>
      </c>
      <c r="O39" s="168" t="str">
        <f t="shared" si="1"/>
        <v/>
      </c>
    </row>
    <row r="40" spans="1:15">
      <c r="A40" s="173" t="str">
        <f t="shared" ca="1" si="17"/>
        <v/>
      </c>
      <c r="B40" s="45" t="str">
        <f t="shared" ca="1" si="18"/>
        <v/>
      </c>
      <c r="C40" s="31" t="str">
        <f t="shared" ca="1" si="5"/>
        <v/>
      </c>
      <c r="D40" s="32" t="str">
        <f t="shared" ca="1" si="19"/>
        <v/>
      </c>
      <c r="E40" s="4" t="str">
        <f t="shared" ca="1" si="20"/>
        <v/>
      </c>
      <c r="F40" s="31" t="str">
        <f t="shared" ca="1" si="8"/>
        <v/>
      </c>
      <c r="G40" s="32" t="str">
        <f t="shared" ca="1" si="21"/>
        <v/>
      </c>
      <c r="H40" s="79" t="str">
        <f t="shared" ca="1" si="22"/>
        <v/>
      </c>
      <c r="I40" s="1"/>
      <c r="J40" s="122">
        <v>45820.625</v>
      </c>
      <c r="K40" s="59">
        <v>92.992999999999995</v>
      </c>
      <c r="L40" s="122">
        <v>45911.625</v>
      </c>
      <c r="M40" s="59">
        <v>104.438</v>
      </c>
      <c r="N40" s="168" t="str">
        <f t="shared" si="2"/>
        <v/>
      </c>
      <c r="O40" s="168" t="str">
        <f t="shared" si="1"/>
        <v/>
      </c>
    </row>
    <row r="41" spans="1:15">
      <c r="A41" s="173" t="str">
        <f t="shared" ca="1" si="17"/>
        <v/>
      </c>
      <c r="B41" s="45" t="str">
        <f t="shared" ca="1" si="18"/>
        <v/>
      </c>
      <c r="C41" s="31" t="str">
        <f t="shared" ca="1" si="5"/>
        <v/>
      </c>
      <c r="D41" s="32" t="str">
        <f t="shared" ca="1" si="19"/>
        <v/>
      </c>
      <c r="E41" s="4" t="str">
        <f t="shared" ca="1" si="20"/>
        <v/>
      </c>
      <c r="F41" s="31" t="str">
        <f t="shared" ca="1" si="8"/>
        <v/>
      </c>
      <c r="G41" s="32" t="str">
        <f t="shared" ca="1" si="21"/>
        <v/>
      </c>
      <c r="H41" s="79" t="str">
        <f t="shared" ca="1" si="22"/>
        <v/>
      </c>
      <c r="I41" s="1"/>
      <c r="J41" s="122">
        <v>45821.625</v>
      </c>
      <c r="K41" s="59">
        <v>92.897000000000006</v>
      </c>
      <c r="L41" s="122">
        <v>45912.625</v>
      </c>
      <c r="M41" s="59">
        <v>104.88</v>
      </c>
      <c r="N41" s="168" t="str">
        <f t="shared" si="2"/>
        <v/>
      </c>
      <c r="O41" s="168" t="str">
        <f t="shared" si="1"/>
        <v/>
      </c>
    </row>
    <row r="42" spans="1:15">
      <c r="A42" s="173" t="str">
        <f t="shared" ca="1" si="17"/>
        <v/>
      </c>
      <c r="B42" s="45" t="str">
        <f t="shared" ca="1" si="18"/>
        <v/>
      </c>
      <c r="C42" s="31" t="str">
        <f t="shared" ca="1" si="5"/>
        <v/>
      </c>
      <c r="D42" s="32" t="str">
        <f t="shared" ca="1" si="19"/>
        <v/>
      </c>
      <c r="E42" s="4" t="str">
        <f t="shared" ca="1" si="20"/>
        <v/>
      </c>
      <c r="F42" s="31" t="str">
        <f t="shared" ca="1" si="8"/>
        <v/>
      </c>
      <c r="G42" s="32" t="str">
        <f t="shared" ca="1" si="21"/>
        <v/>
      </c>
      <c r="H42" s="79" t="str">
        <f t="shared" ca="1" si="22"/>
        <v/>
      </c>
      <c r="I42" s="1"/>
      <c r="J42" s="122">
        <v>45824.625</v>
      </c>
      <c r="K42" s="59">
        <v>92.980999999999995</v>
      </c>
      <c r="L42" s="122">
        <v>45915.625</v>
      </c>
      <c r="M42" s="59">
        <v>105.64</v>
      </c>
      <c r="N42" s="168" t="str">
        <f t="shared" si="2"/>
        <v/>
      </c>
      <c r="O42" s="168" t="str">
        <f t="shared" si="1"/>
        <v/>
      </c>
    </row>
    <row r="43" spans="1:15">
      <c r="A43" s="173" t="str">
        <f t="shared" ca="1" si="17"/>
        <v/>
      </c>
      <c r="B43" s="45" t="str">
        <f t="shared" ca="1" si="18"/>
        <v/>
      </c>
      <c r="C43" s="31" t="str">
        <f t="shared" ca="1" si="5"/>
        <v/>
      </c>
      <c r="D43" s="32" t="str">
        <f t="shared" ca="1" si="19"/>
        <v/>
      </c>
      <c r="E43" s="4" t="str">
        <f t="shared" ca="1" si="20"/>
        <v/>
      </c>
      <c r="F43" s="31" t="str">
        <f t="shared" ca="1" si="8"/>
        <v/>
      </c>
      <c r="G43" s="32" t="str">
        <f t="shared" ca="1" si="21"/>
        <v/>
      </c>
      <c r="H43" s="79" t="str">
        <f t="shared" ca="1" si="22"/>
        <v/>
      </c>
      <c r="I43" s="1"/>
      <c r="J43" s="122">
        <v>45825.625</v>
      </c>
      <c r="K43" s="59">
        <v>92.956999999999994</v>
      </c>
      <c r="L43" s="122">
        <v>45916.625</v>
      </c>
      <c r="M43" s="59">
        <v>105.506</v>
      </c>
      <c r="N43" s="168" t="str">
        <f t="shared" si="2"/>
        <v/>
      </c>
      <c r="O43" s="168" t="str">
        <f t="shared" si="1"/>
        <v/>
      </c>
    </row>
    <row r="44" spans="1:15">
      <c r="A44" s="173" t="str">
        <f t="shared" ca="1" si="17"/>
        <v/>
      </c>
      <c r="B44" s="45" t="str">
        <f t="shared" ca="1" si="18"/>
        <v/>
      </c>
      <c r="C44" s="31" t="str">
        <f t="shared" ca="1" si="5"/>
        <v/>
      </c>
      <c r="D44" s="32" t="str">
        <f t="shared" ca="1" si="19"/>
        <v/>
      </c>
      <c r="E44" s="4" t="str">
        <f t="shared" ca="1" si="20"/>
        <v/>
      </c>
      <c r="F44" s="31" t="str">
        <f t="shared" ca="1" si="8"/>
        <v/>
      </c>
      <c r="G44" s="32" t="str">
        <f t="shared" ca="1" si="21"/>
        <v/>
      </c>
      <c r="H44" s="79" t="str">
        <f t="shared" ca="1" si="22"/>
        <v/>
      </c>
      <c r="I44" s="1"/>
      <c r="J44" s="122">
        <v>45826.625</v>
      </c>
      <c r="K44" s="59">
        <v>92.912000000000006</v>
      </c>
      <c r="L44" s="122">
        <v>45917.625</v>
      </c>
      <c r="M44" s="59">
        <v>105.589</v>
      </c>
      <c r="N44" s="168" t="str">
        <f t="shared" si="2"/>
        <v/>
      </c>
      <c r="O44" s="168" t="str">
        <f t="shared" si="1"/>
        <v/>
      </c>
    </row>
    <row r="45" spans="1:15">
      <c r="A45" s="173" t="str">
        <f t="shared" ca="1" si="17"/>
        <v/>
      </c>
      <c r="B45" s="45" t="str">
        <f t="shared" ca="1" si="18"/>
        <v/>
      </c>
      <c r="C45" s="31" t="str">
        <f t="shared" ca="1" si="5"/>
        <v/>
      </c>
      <c r="D45" s="32" t="str">
        <f t="shared" ca="1" si="19"/>
        <v/>
      </c>
      <c r="E45" s="4" t="str">
        <f t="shared" ca="1" si="20"/>
        <v/>
      </c>
      <c r="F45" s="31" t="str">
        <f t="shared" ca="1" si="8"/>
        <v/>
      </c>
      <c r="G45" s="32" t="str">
        <f t="shared" ca="1" si="21"/>
        <v/>
      </c>
      <c r="H45" s="79" t="str">
        <f t="shared" ca="1" si="22"/>
        <v/>
      </c>
      <c r="I45" s="1"/>
      <c r="J45" s="122">
        <v>45828.625</v>
      </c>
      <c r="K45" s="59">
        <v>92.826999999999998</v>
      </c>
      <c r="L45" s="122">
        <v>45918.625</v>
      </c>
      <c r="M45" s="59">
        <v>105.7</v>
      </c>
      <c r="N45" s="168" t="str">
        <f t="shared" si="2"/>
        <v/>
      </c>
      <c r="O45" s="168" t="str">
        <f t="shared" si="1"/>
        <v/>
      </c>
    </row>
    <row r="46" spans="1:15">
      <c r="A46" s="173" t="str">
        <f t="shared" ca="1" si="17"/>
        <v/>
      </c>
      <c r="B46" s="45" t="str">
        <f t="shared" ca="1" si="18"/>
        <v/>
      </c>
      <c r="C46" s="31" t="str">
        <f t="shared" ca="1" si="5"/>
        <v/>
      </c>
      <c r="D46" s="32" t="str">
        <f t="shared" ca="1" si="19"/>
        <v/>
      </c>
      <c r="E46" s="4" t="str">
        <f t="shared" ca="1" si="20"/>
        <v/>
      </c>
      <c r="F46" s="31" t="str">
        <f t="shared" ca="1" si="8"/>
        <v/>
      </c>
      <c r="G46" s="32" t="str">
        <f t="shared" ca="1" si="21"/>
        <v/>
      </c>
      <c r="H46" s="79" t="str">
        <f t="shared" ca="1" si="22"/>
        <v/>
      </c>
      <c r="I46" s="1"/>
      <c r="J46" s="122">
        <v>45831.625</v>
      </c>
      <c r="K46" s="59">
        <v>92.81</v>
      </c>
      <c r="L46" s="122">
        <v>45919.625</v>
      </c>
      <c r="M46" s="59">
        <v>105.929</v>
      </c>
      <c r="N46" s="168" t="str">
        <f t="shared" si="2"/>
        <v/>
      </c>
      <c r="O46" s="168" t="str">
        <f t="shared" si="1"/>
        <v/>
      </c>
    </row>
    <row r="47" spans="1:15">
      <c r="A47" s="173" t="str">
        <f t="shared" ca="1" si="17"/>
        <v/>
      </c>
      <c r="B47" s="45" t="str">
        <f t="shared" ca="1" si="18"/>
        <v/>
      </c>
      <c r="C47" s="31" t="str">
        <f t="shared" ca="1" si="5"/>
        <v/>
      </c>
      <c r="D47" s="32" t="str">
        <f t="shared" ca="1" si="19"/>
        <v/>
      </c>
      <c r="E47" s="4" t="str">
        <f t="shared" ca="1" si="20"/>
        <v/>
      </c>
      <c r="F47" s="31" t="str">
        <f t="shared" ca="1" si="8"/>
        <v/>
      </c>
      <c r="G47" s="32" t="str">
        <f t="shared" ca="1" si="21"/>
        <v/>
      </c>
      <c r="H47" s="79" t="str">
        <f t="shared" ca="1" si="22"/>
        <v/>
      </c>
      <c r="I47" s="1"/>
      <c r="J47" s="122">
        <v>45832.625</v>
      </c>
      <c r="K47" s="59">
        <v>93.058000000000007</v>
      </c>
      <c r="L47" s="122">
        <v>45922.625</v>
      </c>
      <c r="M47" s="59">
        <v>105.965</v>
      </c>
      <c r="N47" s="168" t="str">
        <f t="shared" si="2"/>
        <v/>
      </c>
      <c r="O47" s="168" t="str">
        <f t="shared" si="1"/>
        <v/>
      </c>
    </row>
    <row r="48" spans="1:15">
      <c r="A48" s="173" t="str">
        <f t="shared" ca="1" si="17"/>
        <v/>
      </c>
      <c r="B48" s="45" t="str">
        <f t="shared" ca="1" si="18"/>
        <v/>
      </c>
      <c r="C48" s="31" t="str">
        <f t="shared" ca="1" si="5"/>
        <v/>
      </c>
      <c r="D48" s="32" t="str">
        <f t="shared" ca="1" si="19"/>
        <v/>
      </c>
      <c r="E48" s="4" t="str">
        <f t="shared" ca="1" si="20"/>
        <v/>
      </c>
      <c r="F48" s="31" t="str">
        <f t="shared" ca="1" si="8"/>
        <v/>
      </c>
      <c r="G48" s="32" t="str">
        <f t="shared" ca="1" si="21"/>
        <v/>
      </c>
      <c r="H48" s="79" t="str">
        <f t="shared" ca="1" si="22"/>
        <v/>
      </c>
      <c r="I48" s="1"/>
      <c r="J48" s="122">
        <v>45833.625</v>
      </c>
      <c r="K48" s="59">
        <v>93.129000000000005</v>
      </c>
      <c r="L48" s="122">
        <v>45923.625</v>
      </c>
      <c r="M48" s="59">
        <v>106.09099999999999</v>
      </c>
      <c r="N48" s="168" t="str">
        <f t="shared" si="2"/>
        <v/>
      </c>
      <c r="O48" s="168" t="str">
        <f t="shared" si="1"/>
        <v/>
      </c>
    </row>
    <row r="49" spans="1:15">
      <c r="A49" s="173" t="str">
        <f t="shared" ca="1" si="17"/>
        <v/>
      </c>
      <c r="B49" s="45" t="str">
        <f t="shared" ca="1" si="18"/>
        <v/>
      </c>
      <c r="C49" s="31" t="str">
        <f t="shared" ca="1" si="5"/>
        <v/>
      </c>
      <c r="D49" s="32" t="str">
        <f t="shared" ca="1" si="19"/>
        <v/>
      </c>
      <c r="E49" s="4" t="str">
        <f t="shared" ca="1" si="20"/>
        <v/>
      </c>
      <c r="F49" s="31" t="str">
        <f t="shared" ca="1" si="8"/>
        <v/>
      </c>
      <c r="G49" s="32" t="str">
        <f t="shared" ca="1" si="21"/>
        <v/>
      </c>
      <c r="H49" s="79" t="str">
        <f t="shared" ca="1" si="22"/>
        <v/>
      </c>
      <c r="J49" s="122">
        <v>45834.625</v>
      </c>
      <c r="K49" s="59">
        <v>93.075999999999993</v>
      </c>
      <c r="L49" s="122">
        <v>45924.625</v>
      </c>
      <c r="M49" s="59">
        <v>106.227</v>
      </c>
      <c r="N49" s="168" t="str">
        <f t="shared" si="2"/>
        <v/>
      </c>
      <c r="O49" s="168" t="str">
        <f t="shared" si="1"/>
        <v/>
      </c>
    </row>
    <row r="50" spans="1:15">
      <c r="A50" s="173" t="str">
        <f t="shared" ca="1" si="17"/>
        <v/>
      </c>
      <c r="B50" s="45" t="str">
        <f t="shared" ca="1" si="18"/>
        <v/>
      </c>
      <c r="C50" s="31" t="str">
        <f t="shared" ca="1" si="5"/>
        <v/>
      </c>
      <c r="D50" s="32" t="str">
        <f t="shared" ca="1" si="19"/>
        <v/>
      </c>
      <c r="E50" s="4" t="str">
        <f t="shared" ca="1" si="20"/>
        <v/>
      </c>
      <c r="F50" s="31" t="str">
        <f t="shared" ca="1" si="8"/>
        <v/>
      </c>
      <c r="G50" s="32" t="str">
        <f t="shared" ca="1" si="21"/>
        <v/>
      </c>
      <c r="H50" s="79" t="str">
        <f t="shared" ca="1" si="22"/>
        <v/>
      </c>
      <c r="J50" s="122">
        <v>45835.625</v>
      </c>
      <c r="K50" s="59">
        <v>93.183999999999997</v>
      </c>
      <c r="L50" s="122">
        <v>45925.625</v>
      </c>
      <c r="M50" s="59">
        <v>105.794</v>
      </c>
      <c r="N50" s="168" t="str">
        <f t="shared" si="2"/>
        <v/>
      </c>
      <c r="O50" s="168" t="str">
        <f t="shared" si="1"/>
        <v/>
      </c>
    </row>
    <row r="51" spans="1:15">
      <c r="A51" s="173" t="str">
        <f t="shared" ca="1" si="17"/>
        <v/>
      </c>
      <c r="B51" s="45" t="str">
        <f t="shared" ca="1" si="18"/>
        <v/>
      </c>
      <c r="C51" s="31" t="str">
        <f t="shared" ca="1" si="5"/>
        <v/>
      </c>
      <c r="D51" s="32" t="str">
        <f t="shared" ca="1" si="19"/>
        <v/>
      </c>
      <c r="E51" s="4" t="str">
        <f t="shared" ca="1" si="20"/>
        <v/>
      </c>
      <c r="F51" s="31" t="str">
        <f t="shared" ca="1" si="8"/>
        <v/>
      </c>
      <c r="G51" s="32" t="str">
        <f t="shared" ca="1" si="21"/>
        <v/>
      </c>
      <c r="H51" s="79" t="str">
        <f t="shared" ca="1" si="22"/>
        <v/>
      </c>
      <c r="J51" s="122">
        <v>45838.625</v>
      </c>
      <c r="K51" s="59">
        <v>93.289000000000001</v>
      </c>
      <c r="L51" s="122">
        <v>45926.625</v>
      </c>
      <c r="M51" s="59">
        <v>105.94499999999999</v>
      </c>
      <c r="N51" s="168" t="str">
        <f t="shared" si="2"/>
        <v/>
      </c>
      <c r="O51" s="168" t="str">
        <f t="shared" si="1"/>
        <v/>
      </c>
    </row>
    <row r="52" spans="1:15">
      <c r="A52" s="173" t="str">
        <f t="shared" ca="1" si="17"/>
        <v/>
      </c>
      <c r="B52" s="45" t="str">
        <f t="shared" ca="1" si="18"/>
        <v/>
      </c>
      <c r="C52" s="31" t="str">
        <f t="shared" ca="1" si="5"/>
        <v/>
      </c>
      <c r="D52" s="32" t="str">
        <f t="shared" ca="1" si="19"/>
        <v/>
      </c>
      <c r="E52" s="4" t="str">
        <f t="shared" ca="1" si="20"/>
        <v/>
      </c>
      <c r="F52" s="31" t="str">
        <f t="shared" ca="1" si="8"/>
        <v/>
      </c>
      <c r="G52" s="32" t="str">
        <f t="shared" ca="1" si="21"/>
        <v/>
      </c>
      <c r="H52" s="79" t="str">
        <f t="shared" ca="1" si="22"/>
        <v/>
      </c>
      <c r="J52" s="122">
        <v>45839.625</v>
      </c>
      <c r="K52" s="59">
        <v>93.647999999999996</v>
      </c>
      <c r="L52" s="122">
        <v>45929.625</v>
      </c>
      <c r="M52" s="59">
        <v>105.934</v>
      </c>
      <c r="N52" s="168" t="str">
        <f t="shared" si="2"/>
        <v/>
      </c>
      <c r="O52" s="168" t="str">
        <f t="shared" si="1"/>
        <v/>
      </c>
    </row>
    <row r="53" spans="1:15">
      <c r="A53" s="173" t="str">
        <f t="shared" ca="1" si="17"/>
        <v/>
      </c>
      <c r="B53" s="45" t="str">
        <f t="shared" ca="1" si="18"/>
        <v/>
      </c>
      <c r="C53" s="31" t="str">
        <f t="shared" ca="1" si="5"/>
        <v/>
      </c>
      <c r="D53" s="32" t="str">
        <f t="shared" ca="1" si="19"/>
        <v/>
      </c>
      <c r="E53" s="4" t="str">
        <f t="shared" ca="1" si="20"/>
        <v/>
      </c>
      <c r="F53" s="31" t="str">
        <f t="shared" ca="1" si="8"/>
        <v/>
      </c>
      <c r="G53" s="32" t="str">
        <f t="shared" ca="1" si="21"/>
        <v/>
      </c>
      <c r="H53" s="79" t="str">
        <f t="shared" ca="1" si="22"/>
        <v/>
      </c>
      <c r="J53" s="122">
        <v>45840.625</v>
      </c>
      <c r="K53" s="59">
        <v>93.677000000000007</v>
      </c>
      <c r="L53" s="122">
        <v>45930.625</v>
      </c>
      <c r="M53" s="59">
        <v>105.986</v>
      </c>
      <c r="N53" s="168" t="str">
        <f t="shared" si="2"/>
        <v/>
      </c>
      <c r="O53" s="168" t="str">
        <f t="shared" si="1"/>
        <v/>
      </c>
    </row>
    <row r="54" spans="1:15">
      <c r="A54" s="173" t="str">
        <f t="shared" ca="1" si="17"/>
        <v/>
      </c>
      <c r="B54" s="45" t="str">
        <f t="shared" ca="1" si="18"/>
        <v/>
      </c>
      <c r="C54" s="31" t="str">
        <f t="shared" ca="1" si="5"/>
        <v/>
      </c>
      <c r="D54" s="32" t="str">
        <f t="shared" ca="1" si="19"/>
        <v/>
      </c>
      <c r="E54" s="4" t="str">
        <f t="shared" ca="1" si="20"/>
        <v/>
      </c>
      <c r="F54" s="31" t="str">
        <f t="shared" ca="1" si="8"/>
        <v/>
      </c>
      <c r="G54" s="32" t="str">
        <f t="shared" ca="1" si="21"/>
        <v/>
      </c>
      <c r="H54" s="79" t="str">
        <f t="shared" ca="1" si="22"/>
        <v/>
      </c>
      <c r="J54" s="122">
        <v>45841.625</v>
      </c>
      <c r="K54" s="59">
        <v>93.95</v>
      </c>
      <c r="L54" s="122">
        <v>45931.625</v>
      </c>
      <c r="M54" s="59">
        <v>105.97199999999999</v>
      </c>
      <c r="N54" s="168" t="str">
        <f t="shared" si="2"/>
        <v/>
      </c>
      <c r="O54" s="168" t="str">
        <f t="shared" si="1"/>
        <v/>
      </c>
    </row>
    <row r="55" spans="1:15">
      <c r="A55" s="173" t="str">
        <f t="shared" ca="1" si="17"/>
        <v/>
      </c>
      <c r="B55" s="45" t="str">
        <f t="shared" ca="1" si="18"/>
        <v/>
      </c>
      <c r="C55" s="31" t="str">
        <f t="shared" ca="1" si="5"/>
        <v/>
      </c>
      <c r="D55" s="32" t="str">
        <f t="shared" ca="1" si="19"/>
        <v/>
      </c>
      <c r="E55" s="4" t="str">
        <f t="shared" ca="1" si="20"/>
        <v/>
      </c>
      <c r="F55" s="31" t="str">
        <f t="shared" ca="1" si="8"/>
        <v/>
      </c>
      <c r="G55" s="32" t="str">
        <f t="shared" ca="1" si="21"/>
        <v/>
      </c>
      <c r="H55" s="79" t="str">
        <f t="shared" ca="1" si="22"/>
        <v/>
      </c>
      <c r="J55" s="122">
        <v>45845.625</v>
      </c>
      <c r="K55" s="59">
        <v>94.081000000000003</v>
      </c>
      <c r="L55" s="122">
        <v>45932.625</v>
      </c>
      <c r="M55" s="59">
        <v>106.182</v>
      </c>
      <c r="N55" s="168" t="str">
        <f t="shared" si="2"/>
        <v/>
      </c>
      <c r="O55" s="168" t="str">
        <f t="shared" si="1"/>
        <v/>
      </c>
    </row>
    <row r="56" spans="1:15">
      <c r="A56" s="173" t="str">
        <f t="shared" ca="1" si="17"/>
        <v/>
      </c>
      <c r="B56" s="45" t="str">
        <f t="shared" ca="1" si="18"/>
        <v/>
      </c>
      <c r="C56" s="31" t="str">
        <f t="shared" ca="1" si="5"/>
        <v/>
      </c>
      <c r="D56" s="32" t="str">
        <f t="shared" ca="1" si="19"/>
        <v/>
      </c>
      <c r="E56" s="4" t="str">
        <f t="shared" ca="1" si="20"/>
        <v/>
      </c>
      <c r="F56" s="31" t="str">
        <f t="shared" ca="1" si="8"/>
        <v/>
      </c>
      <c r="G56" s="32" t="str">
        <f t="shared" ca="1" si="21"/>
        <v/>
      </c>
      <c r="H56" s="79" t="str">
        <f t="shared" ca="1" si="22"/>
        <v/>
      </c>
      <c r="J56" s="122">
        <v>45846.625</v>
      </c>
      <c r="K56" s="59">
        <v>94.171000000000006</v>
      </c>
      <c r="L56" s="122">
        <v>45933.625</v>
      </c>
      <c r="M56" s="59">
        <v>106.56399999999999</v>
      </c>
      <c r="N56" s="168" t="str">
        <f t="shared" si="2"/>
        <v/>
      </c>
      <c r="O56" s="168" t="str">
        <f t="shared" si="1"/>
        <v/>
      </c>
    </row>
    <row r="57" spans="1:15">
      <c r="A57" s="173" t="str">
        <f t="shared" ca="1" si="17"/>
        <v/>
      </c>
      <c r="B57" s="45" t="str">
        <f t="shared" ca="1" si="18"/>
        <v/>
      </c>
      <c r="C57" s="31" t="str">
        <f t="shared" ca="1" si="5"/>
        <v/>
      </c>
      <c r="D57" s="32" t="str">
        <f t="shared" ca="1" si="19"/>
        <v/>
      </c>
      <c r="E57" s="4" t="str">
        <f t="shared" ca="1" si="20"/>
        <v/>
      </c>
      <c r="F57" s="31" t="str">
        <f t="shared" ca="1" si="8"/>
        <v/>
      </c>
      <c r="G57" s="32" t="str">
        <f t="shared" ca="1" si="21"/>
        <v/>
      </c>
      <c r="H57" s="79" t="str">
        <f t="shared" ca="1" si="22"/>
        <v/>
      </c>
      <c r="J57" s="122">
        <v>45847.625</v>
      </c>
      <c r="K57" s="59">
        <v>94.325999999999993</v>
      </c>
      <c r="L57" s="122">
        <v>45936.625</v>
      </c>
      <c r="M57" s="59">
        <v>106.185</v>
      </c>
      <c r="N57" s="168" t="str">
        <f t="shared" si="2"/>
        <v/>
      </c>
      <c r="O57" s="168" t="str">
        <f t="shared" si="1"/>
        <v/>
      </c>
    </row>
    <row r="58" spans="1:15">
      <c r="A58" s="173" t="str">
        <f t="shared" ca="1" si="17"/>
        <v/>
      </c>
      <c r="B58" s="45" t="str">
        <f t="shared" ca="1" si="18"/>
        <v/>
      </c>
      <c r="C58" s="31" t="str">
        <f t="shared" ca="1" si="5"/>
        <v/>
      </c>
      <c r="D58" s="32" t="str">
        <f t="shared" ca="1" si="19"/>
        <v/>
      </c>
      <c r="E58" s="4" t="str">
        <f t="shared" ca="1" si="20"/>
        <v/>
      </c>
      <c r="F58" s="31" t="str">
        <f t="shared" ca="1" si="8"/>
        <v/>
      </c>
      <c r="G58" s="32" t="str">
        <f t="shared" ca="1" si="21"/>
        <v/>
      </c>
      <c r="H58" s="79" t="str">
        <f t="shared" ca="1" si="22"/>
        <v/>
      </c>
      <c r="J58" s="122">
        <v>45848.625</v>
      </c>
      <c r="K58" s="59">
        <v>94.418999999999997</v>
      </c>
      <c r="L58" s="122">
        <v>45937.625</v>
      </c>
      <c r="M58" s="59">
        <v>106.161</v>
      </c>
      <c r="N58" s="168" t="str">
        <f t="shared" si="2"/>
        <v/>
      </c>
      <c r="O58" s="168" t="str">
        <f t="shared" si="1"/>
        <v/>
      </c>
    </row>
    <row r="59" spans="1:15">
      <c r="A59" s="173" t="str">
        <f t="shared" ca="1" si="17"/>
        <v/>
      </c>
      <c r="B59" s="45" t="str">
        <f t="shared" ca="1" si="18"/>
        <v/>
      </c>
      <c r="C59" s="31" t="str">
        <f t="shared" ca="1" si="5"/>
        <v/>
      </c>
      <c r="D59" s="32" t="str">
        <f t="shared" ca="1" si="19"/>
        <v/>
      </c>
      <c r="E59" s="4" t="str">
        <f t="shared" ca="1" si="20"/>
        <v/>
      </c>
      <c r="F59" s="31" t="str">
        <f t="shared" ca="1" si="8"/>
        <v/>
      </c>
      <c r="G59" s="32" t="str">
        <f t="shared" ca="1" si="21"/>
        <v/>
      </c>
      <c r="H59" s="79" t="str">
        <f t="shared" ca="1" si="22"/>
        <v/>
      </c>
      <c r="J59" s="122">
        <v>45849.625</v>
      </c>
      <c r="K59" s="59">
        <v>94.393000000000001</v>
      </c>
      <c r="L59" s="122">
        <v>45938.625</v>
      </c>
      <c r="M59" s="59">
        <v>106.06399999999999</v>
      </c>
      <c r="N59" s="168" t="str">
        <f t="shared" si="2"/>
        <v/>
      </c>
      <c r="O59" s="168" t="str">
        <f t="shared" si="1"/>
        <v/>
      </c>
    </row>
    <row r="60" spans="1:15">
      <c r="A60" s="173" t="str">
        <f t="shared" ca="1" si="17"/>
        <v/>
      </c>
      <c r="B60" s="45" t="str">
        <f t="shared" ca="1" si="18"/>
        <v/>
      </c>
      <c r="C60" s="31" t="str">
        <f t="shared" ca="1" si="5"/>
        <v/>
      </c>
      <c r="D60" s="32" t="str">
        <f t="shared" ca="1" si="19"/>
        <v/>
      </c>
      <c r="E60" s="4" t="str">
        <f t="shared" ca="1" si="20"/>
        <v/>
      </c>
      <c r="F60" s="31" t="str">
        <f t="shared" ca="1" si="8"/>
        <v/>
      </c>
      <c r="G60" s="32" t="str">
        <f t="shared" ca="1" si="21"/>
        <v/>
      </c>
      <c r="H60" s="79" t="str">
        <f t="shared" ca="1" si="22"/>
        <v/>
      </c>
      <c r="J60" s="122">
        <v>45852.625</v>
      </c>
      <c r="K60" s="59">
        <v>94.340999999999994</v>
      </c>
      <c r="L60" s="122">
        <v>45939.625</v>
      </c>
      <c r="M60" s="59">
        <v>105.71299999999999</v>
      </c>
      <c r="N60" s="168" t="str">
        <f t="shared" si="2"/>
        <v/>
      </c>
      <c r="O60" s="168" t="str">
        <f t="shared" si="1"/>
        <v/>
      </c>
    </row>
    <row r="61" spans="1:15">
      <c r="A61" s="173" t="str">
        <f t="shared" ca="1" si="17"/>
        <v/>
      </c>
      <c r="B61" s="45" t="str">
        <f t="shared" ca="1" si="18"/>
        <v/>
      </c>
      <c r="C61" s="31" t="str">
        <f t="shared" ca="1" si="5"/>
        <v/>
      </c>
      <c r="D61" s="32" t="str">
        <f t="shared" ca="1" si="19"/>
        <v/>
      </c>
      <c r="E61" s="4" t="str">
        <f t="shared" ca="1" si="20"/>
        <v/>
      </c>
      <c r="F61" s="31" t="str">
        <f t="shared" ca="1" si="8"/>
        <v/>
      </c>
      <c r="G61" s="32" t="str">
        <f t="shared" ca="1" si="21"/>
        <v/>
      </c>
      <c r="H61" s="79" t="str">
        <f t="shared" ca="1" si="22"/>
        <v/>
      </c>
      <c r="J61" s="122">
        <v>45853.625</v>
      </c>
      <c r="K61" s="59">
        <v>94.376999999999995</v>
      </c>
      <c r="L61" s="122">
        <v>45944.625</v>
      </c>
      <c r="M61" s="59">
        <v>104.839</v>
      </c>
      <c r="N61" s="168" t="str">
        <f t="shared" si="2"/>
        <v/>
      </c>
      <c r="O61" s="168" t="str">
        <f t="shared" si="1"/>
        <v/>
      </c>
    </row>
    <row r="62" spans="1:15">
      <c r="A62" s="173" t="str">
        <f t="shared" ca="1" si="17"/>
        <v/>
      </c>
      <c r="B62" s="45" t="str">
        <f t="shared" ca="1" si="18"/>
        <v/>
      </c>
      <c r="C62" s="31" t="str">
        <f t="shared" ca="1" si="5"/>
        <v/>
      </c>
      <c r="D62" s="32" t="str">
        <f t="shared" ca="1" si="19"/>
        <v/>
      </c>
      <c r="E62" s="4" t="str">
        <f t="shared" ca="1" si="20"/>
        <v/>
      </c>
      <c r="F62" s="31" t="str">
        <f t="shared" ca="1" si="8"/>
        <v/>
      </c>
      <c r="G62" s="32" t="str">
        <f t="shared" ca="1" si="21"/>
        <v/>
      </c>
      <c r="H62" s="79" t="str">
        <f t="shared" ca="1" si="22"/>
        <v/>
      </c>
      <c r="J62" s="122">
        <v>45854.625</v>
      </c>
      <c r="K62" s="59">
        <v>94.259</v>
      </c>
      <c r="L62" s="122">
        <v>45945.625</v>
      </c>
      <c r="M62" s="59">
        <v>106.086</v>
      </c>
      <c r="N62" s="168" t="str">
        <f t="shared" si="2"/>
        <v/>
      </c>
      <c r="O62" s="168" t="str">
        <f t="shared" si="1"/>
        <v/>
      </c>
    </row>
    <row r="63" spans="1:15">
      <c r="A63" s="173" t="str">
        <f t="shared" ca="1" si="17"/>
        <v/>
      </c>
      <c r="B63" s="45" t="str">
        <f t="shared" ca="1" si="18"/>
        <v/>
      </c>
      <c r="C63" s="31" t="str">
        <f t="shared" ca="1" si="5"/>
        <v/>
      </c>
      <c r="D63" s="32" t="str">
        <f t="shared" ca="1" si="19"/>
        <v/>
      </c>
      <c r="E63" s="4" t="str">
        <f t="shared" ca="1" si="20"/>
        <v/>
      </c>
      <c r="F63" s="31" t="str">
        <f t="shared" ca="1" si="8"/>
        <v/>
      </c>
      <c r="G63" s="32" t="str">
        <f t="shared" ca="1" si="21"/>
        <v/>
      </c>
      <c r="H63" s="79" t="str">
        <f t="shared" ca="1" si="22"/>
        <v/>
      </c>
      <c r="J63" s="122">
        <v>45855.625</v>
      </c>
      <c r="K63" s="59">
        <v>94.277000000000001</v>
      </c>
      <c r="L63" s="122">
        <v>45946.625</v>
      </c>
      <c r="M63" s="59">
        <v>105.911</v>
      </c>
      <c r="N63" s="168" t="str">
        <f t="shared" si="2"/>
        <v/>
      </c>
      <c r="O63" s="168" t="str">
        <f t="shared" si="1"/>
        <v/>
      </c>
    </row>
    <row r="64" spans="1:15">
      <c r="A64" s="173" t="str">
        <f t="shared" ca="1" si="17"/>
        <v/>
      </c>
      <c r="B64" s="45" t="str">
        <f t="shared" ca="1" si="18"/>
        <v/>
      </c>
      <c r="C64" s="31" t="str">
        <f t="shared" ca="1" si="5"/>
        <v/>
      </c>
      <c r="D64" s="32" t="str">
        <f t="shared" ca="1" si="19"/>
        <v/>
      </c>
      <c r="E64" s="4" t="str">
        <f t="shared" ca="1" si="20"/>
        <v/>
      </c>
      <c r="F64" s="31" t="str">
        <f t="shared" ca="1" si="8"/>
        <v/>
      </c>
      <c r="G64" s="32" t="str">
        <f t="shared" ca="1" si="21"/>
        <v/>
      </c>
      <c r="H64" s="79" t="str">
        <f t="shared" ca="1" si="22"/>
        <v/>
      </c>
      <c r="J64" s="122">
        <v>45856.625</v>
      </c>
      <c r="K64" s="59">
        <v>94.381</v>
      </c>
      <c r="L64" s="122">
        <v>45947.625</v>
      </c>
      <c r="M64" s="59">
        <v>105.65300000000001</v>
      </c>
      <c r="N64" s="168" t="str">
        <f t="shared" si="2"/>
        <v/>
      </c>
      <c r="O64" s="168" t="str">
        <f t="shared" si="1"/>
        <v/>
      </c>
    </row>
    <row r="65" spans="1:15">
      <c r="A65" s="173" t="str">
        <f t="shared" ca="1" si="17"/>
        <v/>
      </c>
      <c r="B65" s="45" t="str">
        <f t="shared" ca="1" si="18"/>
        <v/>
      </c>
      <c r="C65" s="31" t="str">
        <f t="shared" ca="1" si="5"/>
        <v/>
      </c>
      <c r="D65" s="32" t="str">
        <f t="shared" ca="1" si="19"/>
        <v/>
      </c>
      <c r="E65" s="4" t="str">
        <f t="shared" ca="1" si="20"/>
        <v/>
      </c>
      <c r="F65" s="31" t="str">
        <f t="shared" ca="1" si="8"/>
        <v/>
      </c>
      <c r="G65" s="32" t="str">
        <f t="shared" ca="1" si="21"/>
        <v/>
      </c>
      <c r="H65" s="79" t="str">
        <f t="shared" ca="1" si="22"/>
        <v/>
      </c>
      <c r="J65" s="122">
        <v>45859.625</v>
      </c>
      <c r="K65" s="59">
        <v>94.393000000000001</v>
      </c>
      <c r="L65" s="122">
        <v>45950.625</v>
      </c>
      <c r="M65" s="59">
        <v>105.88200000000001</v>
      </c>
      <c r="N65" s="168">
        <f t="shared" si="2"/>
        <v>45859.625</v>
      </c>
      <c r="O65" s="168" t="str">
        <f t="shared" si="1"/>
        <v/>
      </c>
    </row>
    <row r="66" spans="1:15">
      <c r="A66" s="173" t="str">
        <f t="shared" ca="1" si="17"/>
        <v/>
      </c>
      <c r="B66" s="45" t="str">
        <f t="shared" ca="1" si="18"/>
        <v/>
      </c>
      <c r="C66" s="31" t="str">
        <f t="shared" ca="1" si="5"/>
        <v/>
      </c>
      <c r="D66" s="32" t="str">
        <f t="shared" ca="1" si="19"/>
        <v/>
      </c>
      <c r="E66" s="4" t="str">
        <f t="shared" ca="1" si="20"/>
        <v/>
      </c>
      <c r="F66" s="31" t="str">
        <f t="shared" ca="1" si="8"/>
        <v/>
      </c>
      <c r="G66" s="32" t="str">
        <f t="shared" ca="1" si="21"/>
        <v/>
      </c>
      <c r="H66" s="79" t="str">
        <f t="shared" ca="1" si="22"/>
        <v/>
      </c>
      <c r="J66" s="122">
        <v>45860.625</v>
      </c>
      <c r="K66" s="59">
        <v>94.63</v>
      </c>
      <c r="L66" s="122">
        <v>45951.625</v>
      </c>
      <c r="M66" s="59">
        <v>106.151</v>
      </c>
      <c r="N66" s="168">
        <f t="shared" si="2"/>
        <v>45860.625</v>
      </c>
      <c r="O66" s="168" t="str">
        <f t="shared" si="1"/>
        <v/>
      </c>
    </row>
    <row r="67" spans="1:15">
      <c r="A67" s="173" t="str">
        <f t="shared" ca="1" si="17"/>
        <v/>
      </c>
      <c r="B67" s="45" t="str">
        <f t="shared" ca="1" si="18"/>
        <v/>
      </c>
      <c r="C67" s="31" t="str">
        <f t="shared" ca="1" si="5"/>
        <v/>
      </c>
      <c r="D67" s="32" t="str">
        <f t="shared" ca="1" si="19"/>
        <v/>
      </c>
      <c r="E67" s="4" t="str">
        <f t="shared" ca="1" si="20"/>
        <v/>
      </c>
      <c r="F67" s="31" t="str">
        <f t="shared" ca="1" si="8"/>
        <v/>
      </c>
      <c r="G67" s="32" t="str">
        <f t="shared" ca="1" si="21"/>
        <v/>
      </c>
      <c r="H67" s="79" t="str">
        <f t="shared" ca="1" si="22"/>
        <v/>
      </c>
      <c r="J67" s="122">
        <v>45861.625</v>
      </c>
      <c r="K67" s="59">
        <v>94.623000000000005</v>
      </c>
      <c r="L67" s="122">
        <v>45952.625</v>
      </c>
      <c r="M67" s="59">
        <v>105.9</v>
      </c>
      <c r="N67" s="168">
        <f t="shared" si="2"/>
        <v>45861.625</v>
      </c>
      <c r="O67" s="168" t="str">
        <f t="shared" si="1"/>
        <v/>
      </c>
    </row>
    <row r="68" spans="1:15">
      <c r="A68" s="173" t="str">
        <f t="shared" ca="1" si="17"/>
        <v/>
      </c>
      <c r="B68" s="45" t="str">
        <f t="shared" ca="1" si="18"/>
        <v/>
      </c>
      <c r="C68" s="31" t="str">
        <f t="shared" ca="1" si="5"/>
        <v/>
      </c>
      <c r="D68" s="32" t="str">
        <f t="shared" ca="1" si="19"/>
        <v/>
      </c>
      <c r="E68" s="4" t="str">
        <f t="shared" ca="1" si="20"/>
        <v/>
      </c>
      <c r="F68" s="31" t="str">
        <f t="shared" ca="1" si="8"/>
        <v/>
      </c>
      <c r="G68" s="32" t="str">
        <f t="shared" ca="1" si="21"/>
        <v/>
      </c>
      <c r="H68" s="79" t="str">
        <f t="shared" ca="1" si="22"/>
        <v/>
      </c>
      <c r="J68" s="122">
        <v>45862.625</v>
      </c>
      <c r="K68" s="59">
        <v>94.912000000000006</v>
      </c>
      <c r="L68" s="122">
        <v>45953.625</v>
      </c>
      <c r="M68" s="59">
        <v>105.767</v>
      </c>
      <c r="N68" s="168">
        <f t="shared" si="2"/>
        <v>45862.625</v>
      </c>
      <c r="O68" s="168" t="str">
        <f t="shared" ref="O68:O131" si="23">IF(N68&gt;$A$14,N68,"")</f>
        <v/>
      </c>
    </row>
    <row r="69" spans="1:15">
      <c r="A69" s="173" t="str">
        <f t="shared" ca="1" si="17"/>
        <v/>
      </c>
      <c r="B69" s="45" t="str">
        <f t="shared" ca="1" si="18"/>
        <v/>
      </c>
      <c r="C69" s="31" t="str">
        <f t="shared" ca="1" si="5"/>
        <v/>
      </c>
      <c r="D69" s="32" t="str">
        <f t="shared" ca="1" si="19"/>
        <v/>
      </c>
      <c r="E69" s="4" t="str">
        <f t="shared" ca="1" si="20"/>
        <v/>
      </c>
      <c r="F69" s="31" t="str">
        <f t="shared" ca="1" si="8"/>
        <v/>
      </c>
      <c r="G69" s="32" t="str">
        <f t="shared" ca="1" si="21"/>
        <v/>
      </c>
      <c r="H69" s="79" t="str">
        <f t="shared" ca="1" si="22"/>
        <v/>
      </c>
      <c r="J69" s="122">
        <v>45863.625</v>
      </c>
      <c r="K69" s="59">
        <v>94.930999999999997</v>
      </c>
      <c r="L69" s="122">
        <v>45954.625</v>
      </c>
      <c r="M69" s="59">
        <v>106.066</v>
      </c>
      <c r="N69" s="168">
        <f t="shared" si="2"/>
        <v>45863.625</v>
      </c>
      <c r="O69" s="168" t="str">
        <f t="shared" si="23"/>
        <v/>
      </c>
    </row>
    <row r="70" spans="1:15">
      <c r="A70" s="173" t="str">
        <f t="shared" ca="1" si="17"/>
        <v/>
      </c>
      <c r="B70" s="45" t="str">
        <f t="shared" ca="1" si="18"/>
        <v/>
      </c>
      <c r="C70" s="31" t="str">
        <f t="shared" ca="1" si="5"/>
        <v/>
      </c>
      <c r="D70" s="32" t="str">
        <f t="shared" ca="1" si="19"/>
        <v/>
      </c>
      <c r="E70" s="4" t="str">
        <f t="shared" ca="1" si="20"/>
        <v/>
      </c>
      <c r="F70" s="31" t="str">
        <f t="shared" ca="1" si="8"/>
        <v/>
      </c>
      <c r="G70" s="32" t="str">
        <f t="shared" ca="1" si="21"/>
        <v/>
      </c>
      <c r="H70" s="79" t="str">
        <f t="shared" ca="1" si="22"/>
        <v/>
      </c>
      <c r="J70" s="122">
        <v>45866.625</v>
      </c>
      <c r="K70" s="59">
        <v>95.052999999999997</v>
      </c>
      <c r="L70" s="122">
        <v>45957.625</v>
      </c>
      <c r="M70" s="59">
        <v>106.47</v>
      </c>
      <c r="N70" s="168">
        <f t="shared" si="2"/>
        <v>45866.625</v>
      </c>
      <c r="O70" s="168" t="str">
        <f t="shared" si="23"/>
        <v/>
      </c>
    </row>
    <row r="71" spans="1:15">
      <c r="A71" s="173" t="str">
        <f t="shared" ca="1" si="17"/>
        <v/>
      </c>
      <c r="B71" s="45" t="str">
        <f t="shared" ca="1" si="18"/>
        <v/>
      </c>
      <c r="C71" s="31" t="str">
        <f t="shared" ca="1" si="5"/>
        <v/>
      </c>
      <c r="D71" s="32" t="str">
        <f t="shared" ca="1" si="19"/>
        <v/>
      </c>
      <c r="E71" s="4" t="str">
        <f t="shared" ca="1" si="20"/>
        <v/>
      </c>
      <c r="F71" s="31" t="str">
        <f t="shared" ca="1" si="8"/>
        <v/>
      </c>
      <c r="G71" s="32" t="str">
        <f t="shared" ca="1" si="21"/>
        <v/>
      </c>
      <c r="H71" s="79" t="str">
        <f t="shared" ca="1" si="22"/>
        <v/>
      </c>
      <c r="J71" s="122">
        <v>45867.625</v>
      </c>
      <c r="K71" s="59">
        <v>95.07</v>
      </c>
      <c r="L71" s="122">
        <v>45958.625</v>
      </c>
      <c r="M71" s="59">
        <v>106.438</v>
      </c>
      <c r="N71" s="168">
        <f t="shared" si="2"/>
        <v>45867.625</v>
      </c>
      <c r="O71" s="168" t="str">
        <f t="shared" si="23"/>
        <v/>
      </c>
    </row>
    <row r="72" spans="1:15">
      <c r="A72" s="173" t="str">
        <f t="shared" ca="1" si="17"/>
        <v/>
      </c>
      <c r="B72" s="45" t="str">
        <f t="shared" ca="1" si="18"/>
        <v/>
      </c>
      <c r="C72" s="31" t="str">
        <f t="shared" ca="1" si="5"/>
        <v/>
      </c>
      <c r="D72" s="32" t="str">
        <f t="shared" ca="1" si="19"/>
        <v/>
      </c>
      <c r="E72" s="4" t="str">
        <f t="shared" ca="1" si="20"/>
        <v/>
      </c>
      <c r="F72" s="31" t="str">
        <f t="shared" ca="1" si="8"/>
        <v/>
      </c>
      <c r="G72" s="32" t="str">
        <f t="shared" ca="1" si="21"/>
        <v/>
      </c>
      <c r="H72" s="79" t="str">
        <f t="shared" ca="1" si="22"/>
        <v/>
      </c>
      <c r="J72" s="122">
        <v>45868.625</v>
      </c>
      <c r="K72" s="59">
        <v>95.052999999999997</v>
      </c>
      <c r="L72" s="122">
        <v>45959.625</v>
      </c>
      <c r="M72" s="59">
        <v>106.494</v>
      </c>
      <c r="N72" s="168">
        <f t="shared" ref="N72:N135" si="24">IF(COUNTIF(L:L,J72),J72,"")</f>
        <v>45868.625</v>
      </c>
      <c r="O72" s="168" t="str">
        <f t="shared" si="23"/>
        <v/>
      </c>
    </row>
    <row r="73" spans="1:15">
      <c r="A73" s="173" t="str">
        <f t="shared" ca="1" si="17"/>
        <v/>
      </c>
      <c r="B73" s="45" t="str">
        <f t="shared" ca="1" si="18"/>
        <v/>
      </c>
      <c r="C73" s="31" t="str">
        <f t="shared" ca="1" si="5"/>
        <v/>
      </c>
      <c r="D73" s="32" t="str">
        <f t="shared" ca="1" si="19"/>
        <v/>
      </c>
      <c r="E73" s="4" t="str">
        <f t="shared" ca="1" si="20"/>
        <v/>
      </c>
      <c r="F73" s="31" t="str">
        <f t="shared" ca="1" si="8"/>
        <v/>
      </c>
      <c r="G73" s="32" t="str">
        <f t="shared" ca="1" si="21"/>
        <v/>
      </c>
      <c r="H73" s="79" t="str">
        <f t="shared" ca="1" si="22"/>
        <v/>
      </c>
      <c r="J73" s="122">
        <v>45869.625</v>
      </c>
      <c r="K73" s="59">
        <v>95.078000000000003</v>
      </c>
      <c r="L73" s="122">
        <v>45960.625</v>
      </c>
      <c r="M73" s="59">
        <v>105.86799999999999</v>
      </c>
      <c r="N73" s="168">
        <f t="shared" si="24"/>
        <v>45869.625</v>
      </c>
      <c r="O73" s="168" t="str">
        <f t="shared" si="23"/>
        <v/>
      </c>
    </row>
    <row r="74" spans="1:15">
      <c r="A74" s="173" t="str">
        <f t="shared" ca="1" si="17"/>
        <v/>
      </c>
      <c r="B74" s="45" t="str">
        <f t="shared" ca="1" si="18"/>
        <v/>
      </c>
      <c r="C74" s="31" t="str">
        <f t="shared" ca="1" si="5"/>
        <v/>
      </c>
      <c r="D74" s="32" t="str">
        <f t="shared" ca="1" si="19"/>
        <v/>
      </c>
      <c r="E74" s="4" t="str">
        <f t="shared" ca="1" si="20"/>
        <v/>
      </c>
      <c r="F74" s="31" t="str">
        <f t="shared" ca="1" si="8"/>
        <v/>
      </c>
      <c r="G74" s="32" t="str">
        <f t="shared" ca="1" si="21"/>
        <v/>
      </c>
      <c r="H74" s="79" t="str">
        <f t="shared" ca="1" si="22"/>
        <v/>
      </c>
      <c r="J74" s="122">
        <v>45870.625</v>
      </c>
      <c r="K74" s="59">
        <v>94.99</v>
      </c>
      <c r="L74" s="122">
        <v>45961.625</v>
      </c>
      <c r="M74" s="59">
        <v>105.877</v>
      </c>
      <c r="N74" s="168">
        <f t="shared" si="24"/>
        <v>45870.625</v>
      </c>
      <c r="O74" s="168" t="str">
        <f t="shared" si="23"/>
        <v/>
      </c>
    </row>
    <row r="75" spans="1:15">
      <c r="A75" s="173" t="str">
        <f t="shared" ca="1" si="17"/>
        <v/>
      </c>
      <c r="B75" s="45" t="str">
        <f t="shared" ca="1" si="18"/>
        <v/>
      </c>
      <c r="C75" s="31" t="str">
        <f t="shared" ca="1" si="5"/>
        <v/>
      </c>
      <c r="D75" s="32" t="str">
        <f t="shared" ca="1" si="19"/>
        <v/>
      </c>
      <c r="E75" s="4" t="str">
        <f t="shared" ca="1" si="20"/>
        <v/>
      </c>
      <c r="F75" s="31" t="str">
        <f t="shared" ca="1" si="8"/>
        <v/>
      </c>
      <c r="G75" s="32" t="str">
        <f t="shared" ca="1" si="21"/>
        <v/>
      </c>
      <c r="H75" s="79" t="str">
        <f t="shared" ca="1" si="22"/>
        <v/>
      </c>
      <c r="J75" s="122">
        <v>45873.625</v>
      </c>
      <c r="K75" s="59">
        <v>94.972999999999999</v>
      </c>
      <c r="L75" s="122"/>
      <c r="N75" s="168">
        <f t="shared" si="24"/>
        <v>45873.625</v>
      </c>
      <c r="O75" s="168" t="str">
        <f t="shared" si="23"/>
        <v/>
      </c>
    </row>
    <row r="76" spans="1:15">
      <c r="A76" s="173" t="str">
        <f t="shared" ca="1" si="17"/>
        <v/>
      </c>
      <c r="B76" s="45" t="str">
        <f t="shared" ca="1" si="18"/>
        <v/>
      </c>
      <c r="C76" s="31" t="str">
        <f t="shared" ca="1" si="5"/>
        <v/>
      </c>
      <c r="D76" s="32" t="str">
        <f t="shared" ca="1" si="19"/>
        <v/>
      </c>
      <c r="E76" s="4" t="str">
        <f t="shared" ca="1" si="20"/>
        <v/>
      </c>
      <c r="F76" s="31" t="str">
        <f t="shared" ca="1" si="8"/>
        <v/>
      </c>
      <c r="G76" s="32" t="str">
        <f t="shared" ca="1" si="21"/>
        <v/>
      </c>
      <c r="H76" s="79" t="str">
        <f t="shared" ca="1" si="22"/>
        <v/>
      </c>
      <c r="J76" s="122">
        <v>45874.625</v>
      </c>
      <c r="K76" s="59">
        <v>95.025999999999996</v>
      </c>
      <c r="L76" s="122"/>
      <c r="N76" s="168">
        <f t="shared" si="24"/>
        <v>45874.625</v>
      </c>
      <c r="O76" s="168" t="str">
        <f t="shared" si="23"/>
        <v/>
      </c>
    </row>
    <row r="77" spans="1:15">
      <c r="A77" s="173" t="str">
        <f t="shared" ca="1" si="17"/>
        <v/>
      </c>
      <c r="B77" s="45" t="str">
        <f t="shared" ca="1" si="18"/>
        <v/>
      </c>
      <c r="C77" s="31" t="str">
        <f t="shared" ca="1" si="5"/>
        <v/>
      </c>
      <c r="D77" s="32" t="str">
        <f t="shared" ca="1" si="19"/>
        <v/>
      </c>
      <c r="E77" s="4" t="str">
        <f t="shared" ca="1" si="20"/>
        <v/>
      </c>
      <c r="F77" s="31" t="str">
        <f t="shared" ca="1" si="8"/>
        <v/>
      </c>
      <c r="G77" s="32" t="str">
        <f t="shared" ca="1" si="21"/>
        <v/>
      </c>
      <c r="H77" s="79" t="str">
        <f t="shared" ca="1" si="22"/>
        <v/>
      </c>
      <c r="J77" s="122">
        <v>45875.625</v>
      </c>
      <c r="K77" s="59">
        <v>95.06</v>
      </c>
      <c r="L77" s="122"/>
      <c r="N77" s="168">
        <f t="shared" si="24"/>
        <v>45875.625</v>
      </c>
      <c r="O77" s="168" t="str">
        <f t="shared" si="23"/>
        <v/>
      </c>
    </row>
    <row r="78" spans="1:15">
      <c r="A78" s="173" t="str">
        <f t="shared" ca="1" si="17"/>
        <v/>
      </c>
      <c r="B78" s="45" t="str">
        <f t="shared" ca="1" si="18"/>
        <v/>
      </c>
      <c r="C78" s="31" t="str">
        <f t="shared" ca="1" si="5"/>
        <v/>
      </c>
      <c r="D78" s="32" t="str">
        <f t="shared" ca="1" si="19"/>
        <v/>
      </c>
      <c r="E78" s="4" t="str">
        <f t="shared" ca="1" si="20"/>
        <v/>
      </c>
      <c r="F78" s="31" t="str">
        <f t="shared" ca="1" si="8"/>
        <v/>
      </c>
      <c r="G78" s="32" t="str">
        <f t="shared" ca="1" si="21"/>
        <v/>
      </c>
      <c r="H78" s="79" t="str">
        <f t="shared" ca="1" si="22"/>
        <v/>
      </c>
      <c r="J78" s="122">
        <v>45876.625</v>
      </c>
      <c r="K78" s="59">
        <v>95.17</v>
      </c>
      <c r="L78" s="122"/>
      <c r="N78" s="168">
        <f t="shared" si="24"/>
        <v>45876.625</v>
      </c>
      <c r="O78" s="168" t="str">
        <f t="shared" si="23"/>
        <v/>
      </c>
    </row>
    <row r="79" spans="1:15">
      <c r="A79" s="173" t="str">
        <f t="shared" ca="1" si="17"/>
        <v/>
      </c>
      <c r="B79" s="45" t="str">
        <f t="shared" ca="1" si="18"/>
        <v/>
      </c>
      <c r="C79" s="31" t="str">
        <f t="shared" ca="1" si="5"/>
        <v/>
      </c>
      <c r="D79" s="32" t="str">
        <f t="shared" ca="1" si="19"/>
        <v/>
      </c>
      <c r="E79" s="4" t="str">
        <f t="shared" ca="1" si="20"/>
        <v/>
      </c>
      <c r="F79" s="31" t="str">
        <f t="shared" ca="1" si="8"/>
        <v/>
      </c>
      <c r="G79" s="32" t="str">
        <f t="shared" ca="1" si="21"/>
        <v/>
      </c>
      <c r="H79" s="79" t="str">
        <f t="shared" ca="1" si="22"/>
        <v/>
      </c>
      <c r="J79" s="122">
        <v>45877.625</v>
      </c>
      <c r="K79" s="59">
        <v>95.186999999999998</v>
      </c>
      <c r="L79" s="122"/>
      <c r="N79" s="168">
        <f t="shared" si="24"/>
        <v>45877.625</v>
      </c>
      <c r="O79" s="168" t="str">
        <f t="shared" si="23"/>
        <v/>
      </c>
    </row>
    <row r="80" spans="1:15">
      <c r="A80" s="173" t="str">
        <f t="shared" ca="1" si="17"/>
        <v/>
      </c>
      <c r="B80" s="45" t="str">
        <f t="shared" ca="1" si="18"/>
        <v/>
      </c>
      <c r="C80" s="31" t="str">
        <f t="shared" ref="C80:C143" ca="1" si="25">IF(ISERROR(B80-2),"",(B80-$B$14)/100*$B$5)</f>
        <v/>
      </c>
      <c r="D80" s="32" t="str">
        <f t="shared" ca="1" si="19"/>
        <v/>
      </c>
      <c r="E80" s="4" t="str">
        <f t="shared" ca="1" si="20"/>
        <v/>
      </c>
      <c r="F80" s="31" t="str">
        <f t="shared" ref="F80:F143" ca="1" si="26">IF(ISERROR(E80-2), "", (E80-$E$14)/100*$C$5)</f>
        <v/>
      </c>
      <c r="G80" s="32" t="str">
        <f t="shared" ca="1" si="21"/>
        <v/>
      </c>
      <c r="H80" s="79" t="str">
        <f t="shared" ca="1" si="22"/>
        <v/>
      </c>
      <c r="J80" s="122">
        <v>45880.625</v>
      </c>
      <c r="K80" s="59">
        <v>95.293999999999997</v>
      </c>
      <c r="L80" s="122"/>
      <c r="N80" s="168">
        <f t="shared" si="24"/>
        <v>45880.625</v>
      </c>
      <c r="O80" s="168" t="str">
        <f t="shared" si="23"/>
        <v/>
      </c>
    </row>
    <row r="81" spans="1:15">
      <c r="A81" s="173" t="str">
        <f t="shared" ca="1" si="17"/>
        <v/>
      </c>
      <c r="B81" s="45" t="str">
        <f t="shared" ca="1" si="18"/>
        <v/>
      </c>
      <c r="C81" s="31" t="str">
        <f t="shared" ca="1" si="25"/>
        <v/>
      </c>
      <c r="D81" s="32" t="str">
        <f t="shared" ca="1" si="19"/>
        <v/>
      </c>
      <c r="E81" s="4" t="str">
        <f t="shared" ca="1" si="20"/>
        <v/>
      </c>
      <c r="F81" s="31" t="str">
        <f t="shared" ca="1" si="26"/>
        <v/>
      </c>
      <c r="G81" s="32" t="str">
        <f t="shared" ca="1" si="21"/>
        <v/>
      </c>
      <c r="H81" s="79" t="str">
        <f t="shared" ca="1" si="22"/>
        <v/>
      </c>
      <c r="J81" s="122">
        <v>45881.625</v>
      </c>
      <c r="K81" s="59">
        <v>95.337000000000003</v>
      </c>
      <c r="N81" s="168">
        <f t="shared" si="24"/>
        <v>45881.625</v>
      </c>
      <c r="O81" s="168" t="str">
        <f t="shared" si="23"/>
        <v/>
      </c>
    </row>
    <row r="82" spans="1:15">
      <c r="A82" s="173" t="str">
        <f t="shared" ca="1" si="17"/>
        <v/>
      </c>
      <c r="B82" s="45" t="str">
        <f t="shared" ca="1" si="18"/>
        <v/>
      </c>
      <c r="C82" s="31" t="str">
        <f t="shared" ca="1" si="25"/>
        <v/>
      </c>
      <c r="D82" s="32" t="str">
        <f t="shared" ca="1" si="19"/>
        <v/>
      </c>
      <c r="E82" s="4" t="str">
        <f t="shared" ca="1" si="20"/>
        <v/>
      </c>
      <c r="F82" s="31" t="str">
        <f t="shared" ca="1" si="26"/>
        <v/>
      </c>
      <c r="G82" s="32" t="str">
        <f t="shared" ca="1" si="21"/>
        <v/>
      </c>
      <c r="H82" s="79" t="str">
        <f t="shared" ca="1" si="22"/>
        <v/>
      </c>
      <c r="J82" s="122">
        <v>45882.625</v>
      </c>
      <c r="K82" s="59">
        <v>95.337000000000003</v>
      </c>
      <c r="N82" s="168">
        <f t="shared" si="24"/>
        <v>45882.625</v>
      </c>
      <c r="O82" s="168" t="str">
        <f t="shared" si="23"/>
        <v/>
      </c>
    </row>
    <row r="83" spans="1:15">
      <c r="A83" s="173" t="str">
        <f t="shared" ca="1" si="17"/>
        <v/>
      </c>
      <c r="B83" s="45" t="str">
        <f t="shared" ca="1" si="18"/>
        <v/>
      </c>
      <c r="C83" s="31" t="str">
        <f t="shared" ca="1" si="25"/>
        <v/>
      </c>
      <c r="D83" s="32" t="str">
        <f t="shared" ca="1" si="19"/>
        <v/>
      </c>
      <c r="E83" s="4" t="str">
        <f t="shared" ca="1" si="20"/>
        <v/>
      </c>
      <c r="F83" s="31" t="str">
        <f t="shared" ca="1" si="26"/>
        <v/>
      </c>
      <c r="G83" s="32" t="str">
        <f t="shared" ca="1" si="21"/>
        <v/>
      </c>
      <c r="H83" s="79" t="str">
        <f t="shared" ca="1" si="22"/>
        <v/>
      </c>
      <c r="J83" s="122">
        <v>45883.625</v>
      </c>
      <c r="K83" s="59">
        <v>95.251000000000005</v>
      </c>
      <c r="N83" s="168">
        <f t="shared" si="24"/>
        <v>45883.625</v>
      </c>
      <c r="O83" s="168" t="str">
        <f t="shared" si="23"/>
        <v/>
      </c>
    </row>
    <row r="84" spans="1:15">
      <c r="A84" s="173" t="str">
        <f t="shared" ca="1" si="17"/>
        <v/>
      </c>
      <c r="B84" s="45" t="str">
        <f t="shared" ca="1" si="18"/>
        <v/>
      </c>
      <c r="C84" s="31" t="str">
        <f t="shared" ca="1" si="25"/>
        <v/>
      </c>
      <c r="D84" s="32" t="str">
        <f t="shared" ca="1" si="19"/>
        <v/>
      </c>
      <c r="E84" s="4" t="str">
        <f t="shared" ca="1" si="20"/>
        <v/>
      </c>
      <c r="F84" s="31" t="str">
        <f t="shared" ca="1" si="26"/>
        <v/>
      </c>
      <c r="G84" s="32" t="str">
        <f t="shared" ca="1" si="21"/>
        <v/>
      </c>
      <c r="H84" s="79" t="str">
        <f t="shared" ca="1" si="22"/>
        <v/>
      </c>
      <c r="J84" s="122">
        <v>45884.625</v>
      </c>
      <c r="K84" s="59">
        <v>95.251000000000005</v>
      </c>
      <c r="N84" s="168">
        <f t="shared" si="24"/>
        <v>45884.625</v>
      </c>
      <c r="O84" s="168" t="str">
        <f t="shared" si="23"/>
        <v/>
      </c>
    </row>
    <row r="85" spans="1:15">
      <c r="A85" s="173" t="str">
        <f t="shared" ca="1" si="17"/>
        <v/>
      </c>
      <c r="B85" s="45" t="str">
        <f t="shared" ca="1" si="18"/>
        <v/>
      </c>
      <c r="C85" s="31" t="str">
        <f t="shared" ca="1" si="25"/>
        <v/>
      </c>
      <c r="D85" s="32" t="str">
        <f t="shared" ca="1" si="19"/>
        <v/>
      </c>
      <c r="E85" s="4" t="str">
        <f t="shared" ca="1" si="20"/>
        <v/>
      </c>
      <c r="F85" s="31" t="str">
        <f t="shared" ca="1" si="26"/>
        <v/>
      </c>
      <c r="G85" s="32" t="str">
        <f t="shared" ca="1" si="21"/>
        <v/>
      </c>
      <c r="H85" s="79" t="str">
        <f t="shared" ca="1" si="22"/>
        <v/>
      </c>
      <c r="J85" s="122">
        <v>45887.625</v>
      </c>
      <c r="K85" s="59">
        <v>95.216999999999999</v>
      </c>
      <c r="N85" s="168">
        <f t="shared" si="24"/>
        <v>45887.625</v>
      </c>
      <c r="O85" s="168" t="str">
        <f t="shared" si="23"/>
        <v/>
      </c>
    </row>
    <row r="86" spans="1:15">
      <c r="A86" s="173" t="str">
        <f t="shared" ca="1" si="17"/>
        <v/>
      </c>
      <c r="B86" s="45" t="str">
        <f t="shared" ca="1" si="18"/>
        <v/>
      </c>
      <c r="C86" s="31" t="str">
        <f t="shared" ca="1" si="25"/>
        <v/>
      </c>
      <c r="D86" s="32" t="str">
        <f t="shared" ca="1" si="19"/>
        <v/>
      </c>
      <c r="E86" s="4" t="str">
        <f t="shared" ca="1" si="20"/>
        <v/>
      </c>
      <c r="F86" s="31" t="str">
        <f t="shared" ca="1" si="26"/>
        <v/>
      </c>
      <c r="G86" s="32" t="str">
        <f t="shared" ca="1" si="21"/>
        <v/>
      </c>
      <c r="H86" s="79" t="str">
        <f t="shared" ca="1" si="22"/>
        <v/>
      </c>
      <c r="J86" s="122">
        <v>45888.625</v>
      </c>
      <c r="K86" s="59">
        <v>95.19</v>
      </c>
      <c r="N86" s="168">
        <f t="shared" si="24"/>
        <v>45888.625</v>
      </c>
      <c r="O86" s="168" t="str">
        <f t="shared" si="23"/>
        <v/>
      </c>
    </row>
    <row r="87" spans="1:15">
      <c r="A87" s="173" t="str">
        <f t="shared" ca="1" si="17"/>
        <v/>
      </c>
      <c r="B87" s="45" t="str">
        <f t="shared" ca="1" si="18"/>
        <v/>
      </c>
      <c r="C87" s="31" t="str">
        <f t="shared" ca="1" si="25"/>
        <v/>
      </c>
      <c r="D87" s="32" t="str">
        <f t="shared" ca="1" si="19"/>
        <v/>
      </c>
      <c r="E87" s="4" t="str">
        <f t="shared" ca="1" si="20"/>
        <v/>
      </c>
      <c r="F87" s="31" t="str">
        <f t="shared" ca="1" si="26"/>
        <v/>
      </c>
      <c r="G87" s="32" t="str">
        <f t="shared" ca="1" si="21"/>
        <v/>
      </c>
      <c r="H87" s="79" t="str">
        <f t="shared" ca="1" si="22"/>
        <v/>
      </c>
      <c r="J87" s="122">
        <v>45889.625</v>
      </c>
      <c r="K87" s="59">
        <v>94.927000000000007</v>
      </c>
      <c r="N87" s="168">
        <f t="shared" si="24"/>
        <v>45889.625</v>
      </c>
      <c r="O87" s="168" t="str">
        <f t="shared" si="23"/>
        <v/>
      </c>
    </row>
    <row r="88" spans="1:15">
      <c r="A88" s="173" t="str">
        <f t="shared" ca="1" si="17"/>
        <v/>
      </c>
      <c r="B88" s="45" t="str">
        <f t="shared" ca="1" si="18"/>
        <v/>
      </c>
      <c r="C88" s="31" t="str">
        <f t="shared" ca="1" si="25"/>
        <v/>
      </c>
      <c r="D88" s="32" t="str">
        <f t="shared" ca="1" si="19"/>
        <v/>
      </c>
      <c r="E88" s="4" t="str">
        <f t="shared" ca="1" si="20"/>
        <v/>
      </c>
      <c r="F88" s="31" t="str">
        <f t="shared" ca="1" si="26"/>
        <v/>
      </c>
      <c r="G88" s="32" t="str">
        <f t="shared" ca="1" si="21"/>
        <v/>
      </c>
      <c r="H88" s="79" t="str">
        <f t="shared" ca="1" si="22"/>
        <v/>
      </c>
      <c r="J88" s="122">
        <v>45890.625</v>
      </c>
      <c r="K88" s="59">
        <v>94.682000000000002</v>
      </c>
      <c r="N88" s="168">
        <f t="shared" si="24"/>
        <v>45890.625</v>
      </c>
      <c r="O88" s="168" t="str">
        <f t="shared" si="23"/>
        <v/>
      </c>
    </row>
    <row r="89" spans="1:15">
      <c r="A89" s="173" t="str">
        <f t="shared" ca="1" si="17"/>
        <v/>
      </c>
      <c r="B89" s="45" t="str">
        <f t="shared" ca="1" si="18"/>
        <v/>
      </c>
      <c r="C89" s="31" t="str">
        <f t="shared" ca="1" si="25"/>
        <v/>
      </c>
      <c r="D89" s="32" t="str">
        <f t="shared" ca="1" si="19"/>
        <v/>
      </c>
      <c r="E89" s="4" t="str">
        <f t="shared" ca="1" si="20"/>
        <v/>
      </c>
      <c r="F89" s="31" t="str">
        <f t="shared" ca="1" si="26"/>
        <v/>
      </c>
      <c r="G89" s="32" t="str">
        <f t="shared" ca="1" si="21"/>
        <v/>
      </c>
      <c r="H89" s="79" t="str">
        <f t="shared" ca="1" si="22"/>
        <v/>
      </c>
      <c r="J89" s="122">
        <v>45891.625</v>
      </c>
      <c r="K89" s="59">
        <v>94.811999999999998</v>
      </c>
      <c r="N89" s="168">
        <f t="shared" si="24"/>
        <v>45891.625</v>
      </c>
      <c r="O89" s="168" t="str">
        <f t="shared" si="23"/>
        <v/>
      </c>
    </row>
    <row r="90" spans="1:15">
      <c r="A90" s="173" t="str">
        <f t="shared" ca="1" si="17"/>
        <v/>
      </c>
      <c r="B90" s="45" t="str">
        <f t="shared" ca="1" si="18"/>
        <v/>
      </c>
      <c r="C90" s="31" t="str">
        <f t="shared" ca="1" si="25"/>
        <v/>
      </c>
      <c r="D90" s="32" t="str">
        <f t="shared" ca="1" si="19"/>
        <v/>
      </c>
      <c r="E90" s="4" t="str">
        <f t="shared" ca="1" si="20"/>
        <v/>
      </c>
      <c r="F90" s="31" t="str">
        <f t="shared" ca="1" si="26"/>
        <v/>
      </c>
      <c r="G90" s="32" t="str">
        <f t="shared" ca="1" si="21"/>
        <v/>
      </c>
      <c r="H90" s="79" t="str">
        <f t="shared" ca="1" si="22"/>
        <v/>
      </c>
      <c r="J90" s="122">
        <v>45894.625</v>
      </c>
      <c r="K90" s="59">
        <v>94.853999999999999</v>
      </c>
      <c r="N90" s="168">
        <f t="shared" si="24"/>
        <v>45894.625</v>
      </c>
      <c r="O90" s="168" t="str">
        <f t="shared" si="23"/>
        <v/>
      </c>
    </row>
    <row r="91" spans="1:15">
      <c r="A91" s="173" t="str">
        <f t="shared" ca="1" si="17"/>
        <v/>
      </c>
      <c r="B91" s="45" t="str">
        <f t="shared" ca="1" si="18"/>
        <v/>
      </c>
      <c r="C91" s="31" t="str">
        <f t="shared" ca="1" si="25"/>
        <v/>
      </c>
      <c r="D91" s="32" t="str">
        <f t="shared" ca="1" si="19"/>
        <v/>
      </c>
      <c r="E91" s="4" t="str">
        <f t="shared" ca="1" si="20"/>
        <v/>
      </c>
      <c r="F91" s="31" t="str">
        <f t="shared" ca="1" si="26"/>
        <v/>
      </c>
      <c r="G91" s="32" t="str">
        <f t="shared" ca="1" si="21"/>
        <v/>
      </c>
      <c r="H91" s="79" t="str">
        <f t="shared" ca="1" si="22"/>
        <v/>
      </c>
      <c r="J91" s="122">
        <v>45895.625</v>
      </c>
      <c r="K91" s="59">
        <v>94.569000000000003</v>
      </c>
      <c r="N91" s="168">
        <f t="shared" si="24"/>
        <v>45895.625</v>
      </c>
      <c r="O91" s="168" t="str">
        <f t="shared" si="23"/>
        <v/>
      </c>
    </row>
    <row r="92" spans="1:15">
      <c r="A92" s="173" t="str">
        <f t="shared" ca="1" si="17"/>
        <v/>
      </c>
      <c r="B92" s="45" t="str">
        <f t="shared" ca="1" si="18"/>
        <v/>
      </c>
      <c r="C92" s="31" t="str">
        <f t="shared" ca="1" si="25"/>
        <v/>
      </c>
      <c r="D92" s="32" t="str">
        <f t="shared" ca="1" si="19"/>
        <v/>
      </c>
      <c r="E92" s="4" t="str">
        <f t="shared" ca="1" si="20"/>
        <v/>
      </c>
      <c r="F92" s="31" t="str">
        <f t="shared" ca="1" si="26"/>
        <v/>
      </c>
      <c r="G92" s="32" t="str">
        <f t="shared" ca="1" si="21"/>
        <v/>
      </c>
      <c r="H92" s="79" t="str">
        <f t="shared" ca="1" si="22"/>
        <v/>
      </c>
      <c r="J92" s="122">
        <v>45896.625</v>
      </c>
      <c r="K92" s="59">
        <v>94.542000000000002</v>
      </c>
      <c r="N92" s="168">
        <f t="shared" si="24"/>
        <v>45896.625</v>
      </c>
      <c r="O92" s="168" t="str">
        <f t="shared" si="23"/>
        <v/>
      </c>
    </row>
    <row r="93" spans="1:15">
      <c r="A93" s="173" t="str">
        <f t="shared" ca="1" si="17"/>
        <v/>
      </c>
      <c r="B93" s="45" t="str">
        <f t="shared" ca="1" si="18"/>
        <v/>
      </c>
      <c r="C93" s="31" t="str">
        <f t="shared" ca="1" si="25"/>
        <v/>
      </c>
      <c r="D93" s="32" t="str">
        <f t="shared" ca="1" si="19"/>
        <v/>
      </c>
      <c r="E93" s="4" t="str">
        <f t="shared" ca="1" si="20"/>
        <v/>
      </c>
      <c r="F93" s="31" t="str">
        <f t="shared" ca="1" si="26"/>
        <v/>
      </c>
      <c r="G93" s="32" t="str">
        <f t="shared" ca="1" si="21"/>
        <v/>
      </c>
      <c r="H93" s="79" t="str">
        <f t="shared" ca="1" si="22"/>
        <v/>
      </c>
      <c r="J93" s="122">
        <v>45897.625</v>
      </c>
      <c r="K93" s="59">
        <v>94.539000000000001</v>
      </c>
      <c r="N93" s="168">
        <f t="shared" si="24"/>
        <v>45897.625</v>
      </c>
      <c r="O93" s="168" t="str">
        <f t="shared" si="23"/>
        <v/>
      </c>
    </row>
    <row r="94" spans="1:15">
      <c r="A94" s="173" t="str">
        <f t="shared" ca="1" si="17"/>
        <v/>
      </c>
      <c r="B94" s="45" t="str">
        <f t="shared" ca="1" si="18"/>
        <v/>
      </c>
      <c r="C94" s="31" t="str">
        <f t="shared" ca="1" si="25"/>
        <v/>
      </c>
      <c r="D94" s="32" t="str">
        <f t="shared" ca="1" si="19"/>
        <v/>
      </c>
      <c r="E94" s="4" t="str">
        <f t="shared" ca="1" si="20"/>
        <v/>
      </c>
      <c r="F94" s="31" t="str">
        <f t="shared" ca="1" si="26"/>
        <v/>
      </c>
      <c r="G94" s="32" t="str">
        <f t="shared" ca="1" si="21"/>
        <v/>
      </c>
      <c r="H94" s="79" t="str">
        <f t="shared" ca="1" si="22"/>
        <v/>
      </c>
      <c r="J94" s="122">
        <v>45898.625</v>
      </c>
      <c r="K94" s="59">
        <v>94.376000000000005</v>
      </c>
      <c r="N94" s="168">
        <f t="shared" si="24"/>
        <v>45898.625</v>
      </c>
      <c r="O94" s="168" t="str">
        <f t="shared" si="23"/>
        <v/>
      </c>
    </row>
    <row r="95" spans="1:15">
      <c r="A95" s="173" t="str">
        <f t="shared" ca="1" si="17"/>
        <v/>
      </c>
      <c r="B95" s="45" t="str">
        <f t="shared" ca="1" si="18"/>
        <v/>
      </c>
      <c r="C95" s="31" t="str">
        <f t="shared" ca="1" si="25"/>
        <v/>
      </c>
      <c r="D95" s="32" t="str">
        <f t="shared" ca="1" si="19"/>
        <v/>
      </c>
      <c r="E95" s="4" t="str">
        <f t="shared" ca="1" si="20"/>
        <v/>
      </c>
      <c r="F95" s="31" t="str">
        <f t="shared" ca="1" si="26"/>
        <v/>
      </c>
      <c r="G95" s="32" t="str">
        <f t="shared" ca="1" si="21"/>
        <v/>
      </c>
      <c r="H95" s="79" t="str">
        <f t="shared" ca="1" si="22"/>
        <v/>
      </c>
      <c r="J95" s="122">
        <v>45902.625</v>
      </c>
      <c r="K95" s="59">
        <v>94.259</v>
      </c>
      <c r="N95" s="168">
        <f t="shared" si="24"/>
        <v>45902.625</v>
      </c>
      <c r="O95" s="168" t="str">
        <f t="shared" si="23"/>
        <v/>
      </c>
    </row>
    <row r="96" spans="1:15">
      <c r="A96" s="173" t="str">
        <f t="shared" ca="1" si="17"/>
        <v/>
      </c>
      <c r="B96" s="45" t="str">
        <f t="shared" ca="1" si="18"/>
        <v/>
      </c>
      <c r="C96" s="31" t="str">
        <f t="shared" ca="1" si="25"/>
        <v/>
      </c>
      <c r="D96" s="32" t="str">
        <f t="shared" ca="1" si="19"/>
        <v/>
      </c>
      <c r="E96" s="4" t="str">
        <f t="shared" ca="1" si="20"/>
        <v/>
      </c>
      <c r="F96" s="31" t="str">
        <f t="shared" ca="1" si="26"/>
        <v/>
      </c>
      <c r="G96" s="32" t="str">
        <f t="shared" ca="1" si="21"/>
        <v/>
      </c>
      <c r="H96" s="79" t="str">
        <f t="shared" ca="1" si="22"/>
        <v/>
      </c>
      <c r="J96" s="122">
        <v>45903.625</v>
      </c>
      <c r="K96" s="59">
        <v>94.162999999999997</v>
      </c>
      <c r="N96" s="168">
        <f t="shared" si="24"/>
        <v>45903.625</v>
      </c>
      <c r="O96" s="168" t="str">
        <f t="shared" si="23"/>
        <v/>
      </c>
    </row>
    <row r="97" spans="1:15">
      <c r="A97" s="173" t="str">
        <f t="shared" ca="1" si="17"/>
        <v/>
      </c>
      <c r="B97" s="45" t="str">
        <f t="shared" ca="1" si="18"/>
        <v/>
      </c>
      <c r="C97" s="31" t="str">
        <f t="shared" ca="1" si="25"/>
        <v/>
      </c>
      <c r="D97" s="32" t="str">
        <f t="shared" ca="1" si="19"/>
        <v/>
      </c>
      <c r="E97" s="4" t="str">
        <f t="shared" ca="1" si="20"/>
        <v/>
      </c>
      <c r="F97" s="31" t="str">
        <f t="shared" ca="1" si="26"/>
        <v/>
      </c>
      <c r="G97" s="32" t="str">
        <f t="shared" ca="1" si="21"/>
        <v/>
      </c>
      <c r="H97" s="79" t="str">
        <f t="shared" ca="1" si="22"/>
        <v/>
      </c>
      <c r="J97" s="122">
        <v>45904.625</v>
      </c>
      <c r="K97" s="59">
        <v>94.207999999999998</v>
      </c>
      <c r="N97" s="168">
        <f t="shared" si="24"/>
        <v>45904.625</v>
      </c>
      <c r="O97" s="168" t="str">
        <f t="shared" si="23"/>
        <v/>
      </c>
    </row>
    <row r="98" spans="1:15">
      <c r="A98" s="173" t="str">
        <f t="shared" ca="1" si="17"/>
        <v/>
      </c>
      <c r="B98" s="45" t="str">
        <f t="shared" ca="1" si="18"/>
        <v/>
      </c>
      <c r="C98" s="31" t="str">
        <f t="shared" ca="1" si="25"/>
        <v/>
      </c>
      <c r="D98" s="32" t="str">
        <f t="shared" ca="1" si="19"/>
        <v/>
      </c>
      <c r="E98" s="4" t="str">
        <f t="shared" ca="1" si="20"/>
        <v/>
      </c>
      <c r="F98" s="31" t="str">
        <f t="shared" ca="1" si="26"/>
        <v/>
      </c>
      <c r="G98" s="32" t="str">
        <f t="shared" ca="1" si="21"/>
        <v/>
      </c>
      <c r="H98" s="79" t="str">
        <f t="shared" ca="1" si="22"/>
        <v/>
      </c>
      <c r="J98" s="122">
        <v>45905.625</v>
      </c>
      <c r="K98" s="59">
        <v>94.412000000000006</v>
      </c>
      <c r="N98" s="168">
        <f t="shared" si="24"/>
        <v>45905.625</v>
      </c>
      <c r="O98" s="168" t="str">
        <f t="shared" si="23"/>
        <v/>
      </c>
    </row>
    <row r="99" spans="1:15">
      <c r="A99" s="173" t="str">
        <f t="shared" ca="1" si="17"/>
        <v/>
      </c>
      <c r="B99" s="45" t="str">
        <f t="shared" ca="1" si="18"/>
        <v/>
      </c>
      <c r="C99" s="31" t="str">
        <f t="shared" ca="1" si="25"/>
        <v/>
      </c>
      <c r="D99" s="32" t="str">
        <f t="shared" ca="1" si="19"/>
        <v/>
      </c>
      <c r="E99" s="4" t="str">
        <f t="shared" ca="1" si="20"/>
        <v/>
      </c>
      <c r="F99" s="31" t="str">
        <f t="shared" ca="1" si="26"/>
        <v/>
      </c>
      <c r="G99" s="32" t="str">
        <f t="shared" ca="1" si="21"/>
        <v/>
      </c>
      <c r="H99" s="79" t="str">
        <f t="shared" ca="1" si="22"/>
        <v/>
      </c>
      <c r="J99" s="122">
        <v>45908.625</v>
      </c>
      <c r="K99" s="59">
        <v>94.566000000000003</v>
      </c>
      <c r="N99" s="168">
        <f t="shared" si="24"/>
        <v>45908.625</v>
      </c>
      <c r="O99" s="168" t="str">
        <f t="shared" si="23"/>
        <v/>
      </c>
    </row>
    <row r="100" spans="1:15">
      <c r="A100" s="173" t="str">
        <f t="shared" ca="1" si="17"/>
        <v/>
      </c>
      <c r="B100" s="45" t="str">
        <f t="shared" ca="1" si="18"/>
        <v/>
      </c>
      <c r="C100" s="31" t="str">
        <f t="shared" ca="1" si="25"/>
        <v/>
      </c>
      <c r="D100" s="32" t="str">
        <f t="shared" ca="1" si="19"/>
        <v/>
      </c>
      <c r="E100" s="4" t="str">
        <f t="shared" ca="1" si="20"/>
        <v/>
      </c>
      <c r="F100" s="31" t="str">
        <f t="shared" ca="1" si="26"/>
        <v/>
      </c>
      <c r="G100" s="32" t="str">
        <f t="shared" ca="1" si="21"/>
        <v/>
      </c>
      <c r="H100" s="79" t="str">
        <f t="shared" ca="1" si="22"/>
        <v/>
      </c>
      <c r="J100" s="122">
        <v>45909.625</v>
      </c>
      <c r="K100" s="59">
        <v>94.63</v>
      </c>
      <c r="N100" s="168">
        <f t="shared" si="24"/>
        <v>45909.625</v>
      </c>
      <c r="O100" s="168" t="str">
        <f t="shared" si="23"/>
        <v/>
      </c>
    </row>
    <row r="101" spans="1:15">
      <c r="A101" s="173" t="str">
        <f t="shared" ca="1" si="17"/>
        <v/>
      </c>
      <c r="B101" s="45" t="str">
        <f t="shared" ca="1" si="18"/>
        <v/>
      </c>
      <c r="C101" s="31" t="str">
        <f t="shared" ca="1" si="25"/>
        <v/>
      </c>
      <c r="D101" s="32" t="str">
        <f t="shared" ca="1" si="19"/>
        <v/>
      </c>
      <c r="E101" s="4" t="str">
        <f t="shared" ca="1" si="20"/>
        <v/>
      </c>
      <c r="F101" s="31" t="str">
        <f t="shared" ca="1" si="26"/>
        <v/>
      </c>
      <c r="G101" s="32" t="str">
        <f t="shared" ca="1" si="21"/>
        <v/>
      </c>
      <c r="H101" s="79" t="str">
        <f t="shared" ca="1" si="22"/>
        <v/>
      </c>
      <c r="J101" s="122">
        <v>45910.625</v>
      </c>
      <c r="K101" s="59">
        <v>94.74</v>
      </c>
      <c r="N101" s="168">
        <f t="shared" si="24"/>
        <v>45910.625</v>
      </c>
      <c r="O101" s="168" t="str">
        <f t="shared" si="23"/>
        <v/>
      </c>
    </row>
    <row r="102" spans="1:15">
      <c r="A102" s="173" t="str">
        <f t="shared" ca="1" si="17"/>
        <v/>
      </c>
      <c r="B102" s="45" t="str">
        <f t="shared" ca="1" si="18"/>
        <v/>
      </c>
      <c r="C102" s="31" t="str">
        <f t="shared" ca="1" si="25"/>
        <v/>
      </c>
      <c r="D102" s="32" t="str">
        <f t="shared" ca="1" si="19"/>
        <v/>
      </c>
      <c r="E102" s="4" t="str">
        <f t="shared" ca="1" si="20"/>
        <v/>
      </c>
      <c r="F102" s="31" t="str">
        <f t="shared" ca="1" si="26"/>
        <v/>
      </c>
      <c r="G102" s="32" t="str">
        <f t="shared" ca="1" si="21"/>
        <v/>
      </c>
      <c r="H102" s="79" t="str">
        <f t="shared" ca="1" si="22"/>
        <v/>
      </c>
      <c r="J102" s="122">
        <v>45911.625</v>
      </c>
      <c r="K102" s="59">
        <v>94.674999999999997</v>
      </c>
      <c r="N102" s="168">
        <f t="shared" si="24"/>
        <v>45911.625</v>
      </c>
      <c r="O102" s="168" t="str">
        <f t="shared" si="23"/>
        <v/>
      </c>
    </row>
    <row r="103" spans="1:15">
      <c r="A103" s="173" t="str">
        <f t="shared" ref="A103:A166" ca="1" si="27">IF(AND(ISBLANK(P92), A102 = $P$1),NOW(),IF(ISBLANK(P92),"",P92))</f>
        <v/>
      </c>
      <c r="B103" s="45" t="str">
        <f t="shared" ref="B103:B166" ca="1" si="28">IF(COUNTIF(J:J,A103)=1,VLOOKUP(A103,J:K,2), IF(COUNTIF(J:J,A103)=0,$B$10,""))</f>
        <v/>
      </c>
      <c r="C103" s="31" t="str">
        <f t="shared" ca="1" si="25"/>
        <v/>
      </c>
      <c r="D103" s="32" t="str">
        <f t="shared" ref="D103:D166" ca="1" si="29">IF(ISERROR(B103-2),"",ROUNDUP(A103-$A$14,0)/360*$B$6*$B$5-ROUNDUP(A103-$A$14,0)/360*$B$7*$B$5*$B$14/100)</f>
        <v/>
      </c>
      <c r="E103" s="4" t="str">
        <f t="shared" ref="E103:E166" ca="1" si="30">IF(COUNTIF(L:L,A103)=1,VLOOKUP(A103,L:M,2), IF(COUNTIF(L:L,A103)=0,$C$10,""))</f>
        <v/>
      </c>
      <c r="F103" s="31" t="str">
        <f t="shared" ca="1" si="26"/>
        <v/>
      </c>
      <c r="G103" s="32" t="str">
        <f t="shared" ref="G103:G166" ca="1" si="31">IF(ISERROR(E103-2),"",ROUNDUP(A103-$A$14,0)/360*$C$6*$C$5-ROUNDUP(A103-$A$14,0)/360*$C$7*$C$5*$E$14/100)</f>
        <v/>
      </c>
      <c r="H103" s="79" t="str">
        <f t="shared" ref="H103:H166" ca="1" si="32">IF(ISERROR(E103-2),"",C103+D103-F103-G103)</f>
        <v/>
      </c>
      <c r="J103" s="122">
        <v>45912.625</v>
      </c>
      <c r="K103" s="59">
        <v>94.858999999999995</v>
      </c>
      <c r="N103" s="168">
        <f t="shared" si="24"/>
        <v>45912.625</v>
      </c>
      <c r="O103" s="168" t="str">
        <f t="shared" si="23"/>
        <v/>
      </c>
    </row>
    <row r="104" spans="1:15">
      <c r="A104" s="173" t="str">
        <f t="shared" ca="1" si="27"/>
        <v/>
      </c>
      <c r="B104" s="45" t="str">
        <f t="shared" ca="1" si="28"/>
        <v/>
      </c>
      <c r="C104" s="31" t="str">
        <f t="shared" ca="1" si="25"/>
        <v/>
      </c>
      <c r="D104" s="32" t="str">
        <f t="shared" ca="1" si="29"/>
        <v/>
      </c>
      <c r="E104" s="4" t="str">
        <f t="shared" ca="1" si="30"/>
        <v/>
      </c>
      <c r="F104" s="31" t="str">
        <f t="shared" ca="1" si="26"/>
        <v/>
      </c>
      <c r="G104" s="32" t="str">
        <f t="shared" ca="1" si="31"/>
        <v/>
      </c>
      <c r="H104" s="79" t="str">
        <f t="shared" ca="1" si="32"/>
        <v/>
      </c>
      <c r="J104" s="122">
        <v>45915.625</v>
      </c>
      <c r="K104" s="59">
        <v>94.914000000000001</v>
      </c>
      <c r="N104" s="168">
        <f t="shared" si="24"/>
        <v>45915.625</v>
      </c>
      <c r="O104" s="168" t="str">
        <f t="shared" si="23"/>
        <v/>
      </c>
    </row>
    <row r="105" spans="1:15">
      <c r="A105" s="173" t="str">
        <f t="shared" ca="1" si="27"/>
        <v/>
      </c>
      <c r="B105" s="45" t="str">
        <f t="shared" ca="1" si="28"/>
        <v/>
      </c>
      <c r="C105" s="31" t="str">
        <f t="shared" ca="1" si="25"/>
        <v/>
      </c>
      <c r="D105" s="32" t="str">
        <f t="shared" ca="1" si="29"/>
        <v/>
      </c>
      <c r="E105" s="4" t="str">
        <f t="shared" ca="1" si="30"/>
        <v/>
      </c>
      <c r="F105" s="31" t="str">
        <f t="shared" ca="1" si="26"/>
        <v/>
      </c>
      <c r="G105" s="32" t="str">
        <f t="shared" ca="1" si="31"/>
        <v/>
      </c>
      <c r="H105" s="79" t="str">
        <f t="shared" ca="1" si="32"/>
        <v/>
      </c>
      <c r="J105" s="122">
        <v>45916.625</v>
      </c>
      <c r="K105" s="59">
        <v>94.938000000000002</v>
      </c>
      <c r="N105" s="168">
        <f t="shared" si="24"/>
        <v>45916.625</v>
      </c>
      <c r="O105" s="168" t="str">
        <f t="shared" si="23"/>
        <v/>
      </c>
    </row>
    <row r="106" spans="1:15">
      <c r="A106" s="173" t="str">
        <f t="shared" ca="1" si="27"/>
        <v/>
      </c>
      <c r="B106" s="45" t="str">
        <f t="shared" ca="1" si="28"/>
        <v/>
      </c>
      <c r="C106" s="31" t="str">
        <f t="shared" ca="1" si="25"/>
        <v/>
      </c>
      <c r="D106" s="32" t="str">
        <f t="shared" ca="1" si="29"/>
        <v/>
      </c>
      <c r="E106" s="4" t="str">
        <f t="shared" ca="1" si="30"/>
        <v/>
      </c>
      <c r="F106" s="31" t="str">
        <f t="shared" ca="1" si="26"/>
        <v/>
      </c>
      <c r="G106" s="32" t="str">
        <f t="shared" ca="1" si="31"/>
        <v/>
      </c>
      <c r="H106" s="79" t="str">
        <f t="shared" ca="1" si="32"/>
        <v/>
      </c>
      <c r="J106" s="122">
        <v>45917.625</v>
      </c>
      <c r="K106" s="59">
        <v>94.878</v>
      </c>
      <c r="N106" s="168">
        <f t="shared" si="24"/>
        <v>45917.625</v>
      </c>
      <c r="O106" s="168" t="str">
        <f t="shared" si="23"/>
        <v/>
      </c>
    </row>
    <row r="107" spans="1:15">
      <c r="A107" s="173" t="str">
        <f t="shared" ca="1" si="27"/>
        <v/>
      </c>
      <c r="B107" s="45" t="str">
        <f t="shared" ca="1" si="28"/>
        <v/>
      </c>
      <c r="C107" s="31" t="str">
        <f t="shared" ca="1" si="25"/>
        <v/>
      </c>
      <c r="D107" s="32" t="str">
        <f t="shared" ca="1" si="29"/>
        <v/>
      </c>
      <c r="E107" s="4" t="str">
        <f t="shared" ca="1" si="30"/>
        <v/>
      </c>
      <c r="F107" s="31" t="str">
        <f t="shared" ca="1" si="26"/>
        <v/>
      </c>
      <c r="G107" s="32" t="str">
        <f t="shared" ca="1" si="31"/>
        <v/>
      </c>
      <c r="H107" s="79" t="str">
        <f t="shared" ca="1" si="32"/>
        <v/>
      </c>
      <c r="J107" s="122">
        <v>45918.625</v>
      </c>
      <c r="K107" s="59">
        <v>94.921999999999997</v>
      </c>
      <c r="N107" s="168">
        <f t="shared" si="24"/>
        <v>45918.625</v>
      </c>
      <c r="O107" s="168" t="str">
        <f t="shared" si="23"/>
        <v/>
      </c>
    </row>
    <row r="108" spans="1:15">
      <c r="A108" s="173" t="str">
        <f t="shared" ca="1" si="27"/>
        <v/>
      </c>
      <c r="B108" s="45" t="str">
        <f t="shared" ca="1" si="28"/>
        <v/>
      </c>
      <c r="C108" s="31" t="str">
        <f t="shared" ca="1" si="25"/>
        <v/>
      </c>
      <c r="D108" s="32" t="str">
        <f t="shared" ca="1" si="29"/>
        <v/>
      </c>
      <c r="E108" s="4" t="str">
        <f t="shared" ca="1" si="30"/>
        <v/>
      </c>
      <c r="F108" s="31" t="str">
        <f t="shared" ca="1" si="26"/>
        <v/>
      </c>
      <c r="G108" s="32" t="str">
        <f t="shared" ca="1" si="31"/>
        <v/>
      </c>
      <c r="H108" s="79" t="str">
        <f t="shared" ca="1" si="32"/>
        <v/>
      </c>
      <c r="J108" s="122">
        <v>45919.625</v>
      </c>
      <c r="K108" s="59">
        <v>94.891999999999996</v>
      </c>
      <c r="N108" s="168">
        <f t="shared" si="24"/>
        <v>45919.625</v>
      </c>
      <c r="O108" s="168" t="str">
        <f t="shared" si="23"/>
        <v/>
      </c>
    </row>
    <row r="109" spans="1:15">
      <c r="A109" s="173" t="str">
        <f t="shared" ca="1" si="27"/>
        <v/>
      </c>
      <c r="B109" s="45" t="str">
        <f t="shared" ca="1" si="28"/>
        <v/>
      </c>
      <c r="C109" s="31" t="str">
        <f t="shared" ca="1" si="25"/>
        <v/>
      </c>
      <c r="D109" s="32" t="str">
        <f t="shared" ca="1" si="29"/>
        <v/>
      </c>
      <c r="E109" s="4" t="str">
        <f t="shared" ca="1" si="30"/>
        <v/>
      </c>
      <c r="F109" s="31" t="str">
        <f t="shared" ca="1" si="26"/>
        <v/>
      </c>
      <c r="G109" s="32" t="str">
        <f t="shared" ca="1" si="31"/>
        <v/>
      </c>
      <c r="H109" s="79" t="str">
        <f t="shared" ca="1" si="32"/>
        <v/>
      </c>
      <c r="J109" s="122">
        <v>45922.625</v>
      </c>
      <c r="K109" s="59">
        <v>94.825999999999993</v>
      </c>
      <c r="N109" s="168">
        <f t="shared" si="24"/>
        <v>45922.625</v>
      </c>
      <c r="O109" s="168" t="str">
        <f t="shared" si="23"/>
        <v/>
      </c>
    </row>
    <row r="110" spans="1:15">
      <c r="A110" s="173" t="str">
        <f t="shared" ca="1" si="27"/>
        <v/>
      </c>
      <c r="B110" s="45" t="str">
        <f t="shared" ca="1" si="28"/>
        <v/>
      </c>
      <c r="C110" s="31" t="str">
        <f t="shared" ca="1" si="25"/>
        <v/>
      </c>
      <c r="D110" s="32" t="str">
        <f t="shared" ca="1" si="29"/>
        <v/>
      </c>
      <c r="E110" s="4" t="str">
        <f t="shared" ca="1" si="30"/>
        <v/>
      </c>
      <c r="F110" s="31" t="str">
        <f t="shared" ca="1" si="26"/>
        <v/>
      </c>
      <c r="G110" s="32" t="str">
        <f t="shared" ca="1" si="31"/>
        <v/>
      </c>
      <c r="H110" s="79" t="str">
        <f t="shared" ca="1" si="32"/>
        <v/>
      </c>
      <c r="J110" s="122">
        <v>45923.625</v>
      </c>
      <c r="K110" s="59">
        <v>94.789000000000001</v>
      </c>
      <c r="N110" s="168">
        <f t="shared" si="24"/>
        <v>45923.625</v>
      </c>
      <c r="O110" s="168" t="str">
        <f t="shared" si="23"/>
        <v/>
      </c>
    </row>
    <row r="111" spans="1:15">
      <c r="A111" s="173" t="str">
        <f t="shared" ca="1" si="27"/>
        <v/>
      </c>
      <c r="B111" s="45" t="str">
        <f t="shared" ca="1" si="28"/>
        <v/>
      </c>
      <c r="C111" s="31" t="str">
        <f t="shared" ca="1" si="25"/>
        <v/>
      </c>
      <c r="D111" s="32" t="str">
        <f t="shared" ca="1" si="29"/>
        <v/>
      </c>
      <c r="E111" s="4" t="str">
        <f t="shared" ca="1" si="30"/>
        <v/>
      </c>
      <c r="F111" s="31" t="str">
        <f t="shared" ca="1" si="26"/>
        <v/>
      </c>
      <c r="G111" s="32" t="str">
        <f t="shared" ca="1" si="31"/>
        <v/>
      </c>
      <c r="H111" s="79" t="str">
        <f t="shared" ca="1" si="32"/>
        <v/>
      </c>
      <c r="J111" s="122">
        <v>45924.625</v>
      </c>
      <c r="K111" s="59">
        <v>94.733999999999995</v>
      </c>
      <c r="N111" s="168">
        <f t="shared" si="24"/>
        <v>45924.625</v>
      </c>
      <c r="O111" s="168" t="str">
        <f t="shared" si="23"/>
        <v/>
      </c>
    </row>
    <row r="112" spans="1:15">
      <c r="A112" s="173" t="str">
        <f t="shared" ca="1" si="27"/>
        <v/>
      </c>
      <c r="B112" s="45" t="str">
        <f t="shared" ca="1" si="28"/>
        <v/>
      </c>
      <c r="C112" s="31" t="str">
        <f t="shared" ca="1" si="25"/>
        <v/>
      </c>
      <c r="D112" s="32" t="str">
        <f t="shared" ca="1" si="29"/>
        <v/>
      </c>
      <c r="E112" s="4" t="str">
        <f t="shared" ca="1" si="30"/>
        <v/>
      </c>
      <c r="F112" s="31" t="str">
        <f t="shared" ca="1" si="26"/>
        <v/>
      </c>
      <c r="G112" s="32" t="str">
        <f t="shared" ca="1" si="31"/>
        <v/>
      </c>
      <c r="H112" s="79" t="str">
        <f t="shared" ca="1" si="32"/>
        <v/>
      </c>
      <c r="J112" s="122">
        <v>45925.625</v>
      </c>
      <c r="K112" s="59">
        <v>94.597999999999999</v>
      </c>
      <c r="N112" s="168">
        <f t="shared" si="24"/>
        <v>45925.625</v>
      </c>
      <c r="O112" s="168" t="str">
        <f t="shared" si="23"/>
        <v/>
      </c>
    </row>
    <row r="113" spans="1:15">
      <c r="A113" s="173" t="str">
        <f t="shared" ca="1" si="27"/>
        <v/>
      </c>
      <c r="B113" s="45" t="str">
        <f t="shared" ca="1" si="28"/>
        <v/>
      </c>
      <c r="C113" s="31" t="str">
        <f t="shared" ca="1" si="25"/>
        <v/>
      </c>
      <c r="D113" s="32" t="str">
        <f t="shared" ca="1" si="29"/>
        <v/>
      </c>
      <c r="E113" s="4" t="str">
        <f t="shared" ca="1" si="30"/>
        <v/>
      </c>
      <c r="F113" s="31" t="str">
        <f t="shared" ca="1" si="26"/>
        <v/>
      </c>
      <c r="G113" s="32" t="str">
        <f t="shared" ca="1" si="31"/>
        <v/>
      </c>
      <c r="H113" s="79" t="str">
        <f t="shared" ca="1" si="32"/>
        <v/>
      </c>
      <c r="J113" s="122">
        <v>45926.625</v>
      </c>
      <c r="K113" s="59">
        <v>94.596000000000004</v>
      </c>
      <c r="N113" s="168">
        <f t="shared" si="24"/>
        <v>45926.625</v>
      </c>
      <c r="O113" s="168" t="str">
        <f t="shared" si="23"/>
        <v/>
      </c>
    </row>
    <row r="114" spans="1:15">
      <c r="A114" s="173" t="str">
        <f t="shared" ca="1" si="27"/>
        <v/>
      </c>
      <c r="B114" s="45" t="str">
        <f t="shared" ca="1" si="28"/>
        <v/>
      </c>
      <c r="C114" s="31" t="str">
        <f t="shared" ca="1" si="25"/>
        <v/>
      </c>
      <c r="D114" s="32" t="str">
        <f t="shared" ca="1" si="29"/>
        <v/>
      </c>
      <c r="E114" s="4" t="str">
        <f t="shared" ca="1" si="30"/>
        <v/>
      </c>
      <c r="F114" s="31" t="str">
        <f t="shared" ca="1" si="26"/>
        <v/>
      </c>
      <c r="G114" s="32" t="str">
        <f t="shared" ca="1" si="31"/>
        <v/>
      </c>
      <c r="H114" s="79" t="str">
        <f t="shared" ca="1" si="32"/>
        <v/>
      </c>
      <c r="J114" s="122">
        <v>45929.625</v>
      </c>
      <c r="K114" s="59">
        <v>94.68</v>
      </c>
      <c r="N114" s="168">
        <f t="shared" si="24"/>
        <v>45929.625</v>
      </c>
      <c r="O114" s="168" t="str">
        <f t="shared" si="23"/>
        <v/>
      </c>
    </row>
    <row r="115" spans="1:15">
      <c r="A115" s="173" t="str">
        <f t="shared" ca="1" si="27"/>
        <v/>
      </c>
      <c r="B115" s="45" t="str">
        <f t="shared" ca="1" si="28"/>
        <v/>
      </c>
      <c r="C115" s="31" t="str">
        <f t="shared" ca="1" si="25"/>
        <v/>
      </c>
      <c r="D115" s="32" t="str">
        <f t="shared" ca="1" si="29"/>
        <v/>
      </c>
      <c r="E115" s="4" t="str">
        <f t="shared" ca="1" si="30"/>
        <v/>
      </c>
      <c r="F115" s="31" t="str">
        <f t="shared" ca="1" si="26"/>
        <v/>
      </c>
      <c r="G115" s="32" t="str">
        <f t="shared" ca="1" si="31"/>
        <v/>
      </c>
      <c r="H115" s="79" t="str">
        <f t="shared" ca="1" si="32"/>
        <v/>
      </c>
      <c r="J115" s="122">
        <v>45930.625</v>
      </c>
      <c r="K115" s="59">
        <v>94.614999999999995</v>
      </c>
      <c r="N115" s="168">
        <f t="shared" si="24"/>
        <v>45930.625</v>
      </c>
      <c r="O115" s="168" t="str">
        <f t="shared" si="23"/>
        <v/>
      </c>
    </row>
    <row r="116" spans="1:15">
      <c r="A116" s="173" t="str">
        <f t="shared" ca="1" si="27"/>
        <v/>
      </c>
      <c r="B116" s="45" t="str">
        <f t="shared" ca="1" si="28"/>
        <v/>
      </c>
      <c r="C116" s="31" t="str">
        <f t="shared" ca="1" si="25"/>
        <v/>
      </c>
      <c r="D116" s="32" t="str">
        <f t="shared" ca="1" si="29"/>
        <v/>
      </c>
      <c r="E116" s="4" t="str">
        <f t="shared" ca="1" si="30"/>
        <v/>
      </c>
      <c r="F116" s="31" t="str">
        <f t="shared" ca="1" si="26"/>
        <v/>
      </c>
      <c r="G116" s="32" t="str">
        <f t="shared" ca="1" si="31"/>
        <v/>
      </c>
      <c r="H116" s="79" t="str">
        <f t="shared" ca="1" si="32"/>
        <v/>
      </c>
      <c r="J116" s="122">
        <v>45931.625</v>
      </c>
      <c r="K116" s="59">
        <v>94.775999999999996</v>
      </c>
      <c r="N116" s="168">
        <f t="shared" si="24"/>
        <v>45931.625</v>
      </c>
      <c r="O116" s="168">
        <f t="shared" si="23"/>
        <v>45931.625</v>
      </c>
    </row>
    <row r="117" spans="1:15">
      <c r="A117" s="173" t="str">
        <f t="shared" ca="1" si="27"/>
        <v/>
      </c>
      <c r="B117" s="45" t="str">
        <f t="shared" ca="1" si="28"/>
        <v/>
      </c>
      <c r="C117" s="31" t="str">
        <f t="shared" ca="1" si="25"/>
        <v/>
      </c>
      <c r="D117" s="32" t="str">
        <f t="shared" ca="1" si="29"/>
        <v/>
      </c>
      <c r="E117" s="4" t="str">
        <f t="shared" ca="1" si="30"/>
        <v/>
      </c>
      <c r="F117" s="31" t="str">
        <f t="shared" ca="1" si="26"/>
        <v/>
      </c>
      <c r="G117" s="32" t="str">
        <f t="shared" ca="1" si="31"/>
        <v/>
      </c>
      <c r="H117" s="79" t="str">
        <f t="shared" ca="1" si="32"/>
        <v/>
      </c>
      <c r="J117" s="122">
        <v>45932.625</v>
      </c>
      <c r="K117" s="59">
        <v>94.875</v>
      </c>
      <c r="N117" s="168">
        <f t="shared" si="24"/>
        <v>45932.625</v>
      </c>
      <c r="O117" s="168">
        <f t="shared" si="23"/>
        <v>45932.625</v>
      </c>
    </row>
    <row r="118" spans="1:15">
      <c r="A118" s="173" t="str">
        <f t="shared" ca="1" si="27"/>
        <v/>
      </c>
      <c r="B118" s="45" t="str">
        <f t="shared" ca="1" si="28"/>
        <v/>
      </c>
      <c r="C118" s="31" t="str">
        <f t="shared" ca="1" si="25"/>
        <v/>
      </c>
      <c r="D118" s="32" t="str">
        <f t="shared" ca="1" si="29"/>
        <v/>
      </c>
      <c r="E118" s="4" t="str">
        <f t="shared" ca="1" si="30"/>
        <v/>
      </c>
      <c r="F118" s="31" t="str">
        <f t="shared" ca="1" si="26"/>
        <v/>
      </c>
      <c r="G118" s="32" t="str">
        <f t="shared" ca="1" si="31"/>
        <v/>
      </c>
      <c r="H118" s="79" t="str">
        <f t="shared" ca="1" si="32"/>
        <v/>
      </c>
      <c r="J118" s="122">
        <v>45933.625</v>
      </c>
      <c r="K118" s="59">
        <v>94.998000000000005</v>
      </c>
      <c r="N118" s="168">
        <f t="shared" si="24"/>
        <v>45933.625</v>
      </c>
      <c r="O118" s="168">
        <f t="shared" si="23"/>
        <v>45933.625</v>
      </c>
    </row>
    <row r="119" spans="1:15">
      <c r="A119" s="173" t="str">
        <f t="shared" ca="1" si="27"/>
        <v/>
      </c>
      <c r="B119" s="45" t="str">
        <f t="shared" ca="1" si="28"/>
        <v/>
      </c>
      <c r="C119" s="31" t="str">
        <f t="shared" ca="1" si="25"/>
        <v/>
      </c>
      <c r="D119" s="32" t="str">
        <f t="shared" ca="1" si="29"/>
        <v/>
      </c>
      <c r="E119" s="4" t="str">
        <f t="shared" ca="1" si="30"/>
        <v/>
      </c>
      <c r="F119" s="31" t="str">
        <f t="shared" ca="1" si="26"/>
        <v/>
      </c>
      <c r="G119" s="32" t="str">
        <f t="shared" ca="1" si="31"/>
        <v/>
      </c>
      <c r="H119" s="79" t="str">
        <f t="shared" ca="1" si="32"/>
        <v/>
      </c>
      <c r="J119" s="122">
        <v>45936.625</v>
      </c>
      <c r="K119" s="59">
        <v>94.927999999999997</v>
      </c>
      <c r="N119" s="168">
        <f t="shared" si="24"/>
        <v>45936.625</v>
      </c>
      <c r="O119" s="168">
        <f t="shared" si="23"/>
        <v>45936.625</v>
      </c>
    </row>
    <row r="120" spans="1:15">
      <c r="A120" s="173" t="str">
        <f t="shared" ca="1" si="27"/>
        <v/>
      </c>
      <c r="B120" s="45" t="str">
        <f t="shared" ca="1" si="28"/>
        <v/>
      </c>
      <c r="C120" s="31" t="str">
        <f t="shared" ca="1" si="25"/>
        <v/>
      </c>
      <c r="D120" s="32" t="str">
        <f t="shared" ca="1" si="29"/>
        <v/>
      </c>
      <c r="E120" s="4" t="str">
        <f t="shared" ca="1" si="30"/>
        <v/>
      </c>
      <c r="F120" s="31" t="str">
        <f t="shared" ca="1" si="26"/>
        <v/>
      </c>
      <c r="G120" s="32" t="str">
        <f t="shared" ca="1" si="31"/>
        <v/>
      </c>
      <c r="H120" s="79" t="str">
        <f t="shared" ca="1" si="32"/>
        <v/>
      </c>
      <c r="J120" s="122">
        <v>45937.625</v>
      </c>
      <c r="K120" s="59">
        <v>94.911000000000001</v>
      </c>
      <c r="N120" s="168">
        <f t="shared" si="24"/>
        <v>45937.625</v>
      </c>
      <c r="O120" s="168">
        <f t="shared" si="23"/>
        <v>45937.625</v>
      </c>
    </row>
    <row r="121" spans="1:15">
      <c r="A121" s="173" t="str">
        <f t="shared" ca="1" si="27"/>
        <v/>
      </c>
      <c r="B121" s="45" t="str">
        <f t="shared" ca="1" si="28"/>
        <v/>
      </c>
      <c r="C121" s="31" t="str">
        <f t="shared" ca="1" si="25"/>
        <v/>
      </c>
      <c r="D121" s="32" t="str">
        <f t="shared" ca="1" si="29"/>
        <v/>
      </c>
      <c r="E121" s="4" t="str">
        <f t="shared" ca="1" si="30"/>
        <v/>
      </c>
      <c r="F121" s="31" t="str">
        <f t="shared" ca="1" si="26"/>
        <v/>
      </c>
      <c r="G121" s="32" t="str">
        <f t="shared" ca="1" si="31"/>
        <v/>
      </c>
      <c r="H121" s="79" t="str">
        <f t="shared" ca="1" si="32"/>
        <v/>
      </c>
      <c r="J121" s="122">
        <v>45938.625</v>
      </c>
      <c r="K121" s="59">
        <v>94.834000000000003</v>
      </c>
      <c r="N121" s="168">
        <f t="shared" si="24"/>
        <v>45938.625</v>
      </c>
      <c r="O121" s="168">
        <f t="shared" si="23"/>
        <v>45938.625</v>
      </c>
    </row>
    <row r="122" spans="1:15">
      <c r="A122" s="173" t="str">
        <f t="shared" ca="1" si="27"/>
        <v/>
      </c>
      <c r="B122" s="45" t="str">
        <f t="shared" ca="1" si="28"/>
        <v/>
      </c>
      <c r="C122" s="31" t="str">
        <f t="shared" ca="1" si="25"/>
        <v/>
      </c>
      <c r="D122" s="32" t="str">
        <f t="shared" ca="1" si="29"/>
        <v/>
      </c>
      <c r="E122" s="4" t="str">
        <f t="shared" ca="1" si="30"/>
        <v/>
      </c>
      <c r="F122" s="31" t="str">
        <f t="shared" ca="1" si="26"/>
        <v/>
      </c>
      <c r="G122" s="32" t="str">
        <f t="shared" ca="1" si="31"/>
        <v/>
      </c>
      <c r="H122" s="79" t="str">
        <f t="shared" ca="1" si="32"/>
        <v/>
      </c>
      <c r="J122" s="122">
        <v>45939.625</v>
      </c>
      <c r="K122" s="59">
        <v>94.65</v>
      </c>
      <c r="N122" s="168">
        <f t="shared" si="24"/>
        <v>45939.625</v>
      </c>
      <c r="O122" s="168">
        <f t="shared" si="23"/>
        <v>45939.625</v>
      </c>
    </row>
    <row r="123" spans="1:15">
      <c r="A123" s="173" t="str">
        <f t="shared" ca="1" si="27"/>
        <v/>
      </c>
      <c r="B123" s="45" t="str">
        <f t="shared" ca="1" si="28"/>
        <v/>
      </c>
      <c r="C123" s="31" t="str">
        <f t="shared" ca="1" si="25"/>
        <v/>
      </c>
      <c r="D123" s="32" t="str">
        <f t="shared" ca="1" si="29"/>
        <v/>
      </c>
      <c r="E123" s="4" t="str">
        <f t="shared" ca="1" si="30"/>
        <v/>
      </c>
      <c r="F123" s="31" t="str">
        <f t="shared" ca="1" si="26"/>
        <v/>
      </c>
      <c r="G123" s="32" t="str">
        <f t="shared" ca="1" si="31"/>
        <v/>
      </c>
      <c r="H123" s="79" t="str">
        <f t="shared" ca="1" si="32"/>
        <v/>
      </c>
      <c r="J123" s="122">
        <v>45944.625</v>
      </c>
      <c r="K123" s="59">
        <v>94.346999999999994</v>
      </c>
      <c r="N123" s="168">
        <f t="shared" si="24"/>
        <v>45944.625</v>
      </c>
      <c r="O123" s="168">
        <f t="shared" si="23"/>
        <v>45944.625</v>
      </c>
    </row>
    <row r="124" spans="1:15">
      <c r="A124" s="173" t="str">
        <f t="shared" ca="1" si="27"/>
        <v/>
      </c>
      <c r="B124" s="45" t="str">
        <f t="shared" ca="1" si="28"/>
        <v/>
      </c>
      <c r="C124" s="31" t="str">
        <f t="shared" ca="1" si="25"/>
        <v/>
      </c>
      <c r="D124" s="32" t="str">
        <f t="shared" ca="1" si="29"/>
        <v/>
      </c>
      <c r="E124" s="4" t="str">
        <f t="shared" ca="1" si="30"/>
        <v/>
      </c>
      <c r="F124" s="31" t="str">
        <f t="shared" ca="1" si="26"/>
        <v/>
      </c>
      <c r="G124" s="32" t="str">
        <f t="shared" ca="1" si="31"/>
        <v/>
      </c>
      <c r="H124" s="79" t="str">
        <f t="shared" ca="1" si="32"/>
        <v/>
      </c>
      <c r="J124" s="122">
        <v>45945.625</v>
      </c>
      <c r="K124" s="59">
        <v>94.986999999999995</v>
      </c>
      <c r="N124" s="168">
        <f t="shared" si="24"/>
        <v>45945.625</v>
      </c>
      <c r="O124" s="168">
        <f t="shared" si="23"/>
        <v>45945.625</v>
      </c>
    </row>
    <row r="125" spans="1:15">
      <c r="A125" s="173" t="str">
        <f t="shared" ca="1" si="27"/>
        <v/>
      </c>
      <c r="B125" s="45" t="str">
        <f t="shared" ca="1" si="28"/>
        <v/>
      </c>
      <c r="C125" s="31" t="str">
        <f t="shared" ca="1" si="25"/>
        <v/>
      </c>
      <c r="D125" s="32" t="str">
        <f t="shared" ca="1" si="29"/>
        <v/>
      </c>
      <c r="E125" s="4" t="str">
        <f t="shared" ca="1" si="30"/>
        <v/>
      </c>
      <c r="F125" s="31" t="str">
        <f t="shared" ca="1" si="26"/>
        <v/>
      </c>
      <c r="G125" s="32" t="str">
        <f t="shared" ca="1" si="31"/>
        <v/>
      </c>
      <c r="H125" s="79" t="str">
        <f t="shared" ca="1" si="32"/>
        <v/>
      </c>
      <c r="J125" s="122">
        <v>45946.625</v>
      </c>
      <c r="K125" s="59">
        <v>95.355000000000004</v>
      </c>
      <c r="N125" s="168">
        <f t="shared" si="24"/>
        <v>45946.625</v>
      </c>
      <c r="O125" s="168">
        <f t="shared" si="23"/>
        <v>45946.625</v>
      </c>
    </row>
    <row r="126" spans="1:15">
      <c r="A126" s="173" t="str">
        <f t="shared" ca="1" si="27"/>
        <v/>
      </c>
      <c r="B126" s="45" t="str">
        <f t="shared" ca="1" si="28"/>
        <v/>
      </c>
      <c r="C126" s="31" t="str">
        <f t="shared" ca="1" si="25"/>
        <v/>
      </c>
      <c r="D126" s="32" t="str">
        <f t="shared" ca="1" si="29"/>
        <v/>
      </c>
      <c r="E126" s="4" t="str">
        <f t="shared" ca="1" si="30"/>
        <v/>
      </c>
      <c r="F126" s="31" t="str">
        <f t="shared" ca="1" si="26"/>
        <v/>
      </c>
      <c r="G126" s="32" t="str">
        <f t="shared" ca="1" si="31"/>
        <v/>
      </c>
      <c r="H126" s="79" t="str">
        <f t="shared" ca="1" si="32"/>
        <v/>
      </c>
      <c r="J126" s="122">
        <v>45947.625</v>
      </c>
      <c r="K126" s="59">
        <v>95.215000000000003</v>
      </c>
      <c r="N126" s="168">
        <f t="shared" si="24"/>
        <v>45947.625</v>
      </c>
      <c r="O126" s="168">
        <f t="shared" si="23"/>
        <v>45947.625</v>
      </c>
    </row>
    <row r="127" spans="1:15">
      <c r="A127" s="173" t="str">
        <f t="shared" ca="1" si="27"/>
        <v/>
      </c>
      <c r="B127" s="45" t="str">
        <f t="shared" ca="1" si="28"/>
        <v/>
      </c>
      <c r="C127" s="31" t="str">
        <f t="shared" ca="1" si="25"/>
        <v/>
      </c>
      <c r="D127" s="32" t="str">
        <f t="shared" ca="1" si="29"/>
        <v/>
      </c>
      <c r="E127" s="4" t="str">
        <f t="shared" ca="1" si="30"/>
        <v/>
      </c>
      <c r="F127" s="31" t="str">
        <f t="shared" ca="1" si="26"/>
        <v/>
      </c>
      <c r="G127" s="32" t="str">
        <f t="shared" ca="1" si="31"/>
        <v/>
      </c>
      <c r="H127" s="79" t="str">
        <f t="shared" ca="1" si="32"/>
        <v/>
      </c>
      <c r="J127" s="122">
        <v>45950.625</v>
      </c>
      <c r="K127" s="59">
        <v>95.445999999999998</v>
      </c>
      <c r="N127" s="168">
        <f t="shared" si="24"/>
        <v>45950.625</v>
      </c>
      <c r="O127" s="168">
        <f t="shared" si="23"/>
        <v>45950.625</v>
      </c>
    </row>
    <row r="128" spans="1:15">
      <c r="A128" s="173" t="str">
        <f t="shared" ca="1" si="27"/>
        <v/>
      </c>
      <c r="B128" s="45" t="str">
        <f t="shared" ca="1" si="28"/>
        <v/>
      </c>
      <c r="C128" s="31" t="str">
        <f t="shared" ca="1" si="25"/>
        <v/>
      </c>
      <c r="D128" s="32" t="str">
        <f t="shared" ca="1" si="29"/>
        <v/>
      </c>
      <c r="E128" s="4" t="str">
        <f t="shared" ca="1" si="30"/>
        <v/>
      </c>
      <c r="F128" s="31" t="str">
        <f t="shared" ca="1" si="26"/>
        <v/>
      </c>
      <c r="G128" s="32" t="str">
        <f t="shared" ca="1" si="31"/>
        <v/>
      </c>
      <c r="H128" s="79" t="str">
        <f t="shared" ca="1" si="32"/>
        <v/>
      </c>
      <c r="J128" s="122">
        <v>45951.625</v>
      </c>
      <c r="K128" s="59">
        <v>95.558999999999997</v>
      </c>
      <c r="N128" s="168">
        <f t="shared" si="24"/>
        <v>45951.625</v>
      </c>
      <c r="O128" s="168">
        <f t="shared" si="23"/>
        <v>45951.625</v>
      </c>
    </row>
    <row r="129" spans="1:15">
      <c r="A129" s="173" t="str">
        <f t="shared" ca="1" si="27"/>
        <v/>
      </c>
      <c r="B129" s="45" t="str">
        <f t="shared" ca="1" si="28"/>
        <v/>
      </c>
      <c r="C129" s="31" t="str">
        <f t="shared" ca="1" si="25"/>
        <v/>
      </c>
      <c r="D129" s="32" t="str">
        <f t="shared" ca="1" si="29"/>
        <v/>
      </c>
      <c r="E129" s="4" t="str">
        <f t="shared" ca="1" si="30"/>
        <v/>
      </c>
      <c r="F129" s="31" t="str">
        <f t="shared" ca="1" si="26"/>
        <v/>
      </c>
      <c r="G129" s="32" t="str">
        <f t="shared" ca="1" si="31"/>
        <v/>
      </c>
      <c r="H129" s="79" t="str">
        <f t="shared" ca="1" si="32"/>
        <v/>
      </c>
      <c r="J129" s="122">
        <v>45952.625</v>
      </c>
      <c r="K129" s="59">
        <v>95.542000000000002</v>
      </c>
      <c r="N129" s="168">
        <f t="shared" si="24"/>
        <v>45952.625</v>
      </c>
      <c r="O129" s="168">
        <f t="shared" si="23"/>
        <v>45952.625</v>
      </c>
    </row>
    <row r="130" spans="1:15">
      <c r="A130" s="173" t="str">
        <f t="shared" ca="1" si="27"/>
        <v/>
      </c>
      <c r="B130" s="45" t="str">
        <f t="shared" ca="1" si="28"/>
        <v/>
      </c>
      <c r="C130" s="31" t="str">
        <f t="shared" ca="1" si="25"/>
        <v/>
      </c>
      <c r="D130" s="32" t="str">
        <f t="shared" ca="1" si="29"/>
        <v/>
      </c>
      <c r="E130" s="4" t="str">
        <f t="shared" ca="1" si="30"/>
        <v/>
      </c>
      <c r="F130" s="31" t="str">
        <f t="shared" ca="1" si="26"/>
        <v/>
      </c>
      <c r="G130" s="32" t="str">
        <f t="shared" ca="1" si="31"/>
        <v/>
      </c>
      <c r="H130" s="79" t="str">
        <f t="shared" ca="1" si="32"/>
        <v/>
      </c>
      <c r="J130" s="122">
        <v>45953.625</v>
      </c>
      <c r="K130" s="59">
        <v>95.227999999999994</v>
      </c>
      <c r="N130" s="168">
        <f t="shared" si="24"/>
        <v>45953.625</v>
      </c>
      <c r="O130" s="168">
        <f t="shared" si="23"/>
        <v>45953.625</v>
      </c>
    </row>
    <row r="131" spans="1:15">
      <c r="A131" s="173" t="str">
        <f t="shared" ca="1" si="27"/>
        <v/>
      </c>
      <c r="B131" s="45" t="str">
        <f t="shared" ca="1" si="28"/>
        <v/>
      </c>
      <c r="C131" s="31" t="str">
        <f t="shared" ca="1" si="25"/>
        <v/>
      </c>
      <c r="D131" s="32" t="str">
        <f t="shared" ca="1" si="29"/>
        <v/>
      </c>
      <c r="E131" s="4" t="str">
        <f t="shared" ca="1" si="30"/>
        <v/>
      </c>
      <c r="F131" s="31" t="str">
        <f t="shared" ca="1" si="26"/>
        <v/>
      </c>
      <c r="G131" s="32" t="str">
        <f t="shared" ca="1" si="31"/>
        <v/>
      </c>
      <c r="H131" s="79" t="str">
        <f t="shared" ca="1" si="32"/>
        <v/>
      </c>
      <c r="J131" s="122">
        <v>45954.625</v>
      </c>
      <c r="K131" s="59">
        <v>95.394999999999996</v>
      </c>
      <c r="N131" s="168">
        <f t="shared" si="24"/>
        <v>45954.625</v>
      </c>
      <c r="O131" s="168">
        <f t="shared" si="23"/>
        <v>45954.625</v>
      </c>
    </row>
    <row r="132" spans="1:15">
      <c r="A132" s="173" t="str">
        <f t="shared" ca="1" si="27"/>
        <v/>
      </c>
      <c r="B132" s="45" t="str">
        <f t="shared" ca="1" si="28"/>
        <v/>
      </c>
      <c r="C132" s="31" t="str">
        <f t="shared" ca="1" si="25"/>
        <v/>
      </c>
      <c r="D132" s="32" t="str">
        <f t="shared" ca="1" si="29"/>
        <v/>
      </c>
      <c r="E132" s="4" t="str">
        <f t="shared" ca="1" si="30"/>
        <v/>
      </c>
      <c r="F132" s="31" t="str">
        <f t="shared" ca="1" si="26"/>
        <v/>
      </c>
      <c r="G132" s="32" t="str">
        <f t="shared" ca="1" si="31"/>
        <v/>
      </c>
      <c r="H132" s="79" t="str">
        <f t="shared" ca="1" si="32"/>
        <v/>
      </c>
      <c r="J132" s="122">
        <v>45957.625</v>
      </c>
      <c r="K132" s="59">
        <v>95.512</v>
      </c>
      <c r="N132" s="168">
        <f t="shared" si="24"/>
        <v>45957.625</v>
      </c>
      <c r="O132" s="168">
        <f t="shared" ref="O132:O195" si="33">IF(N132&gt;$A$14,N132,"")</f>
        <v>45957.625</v>
      </c>
    </row>
    <row r="133" spans="1:15">
      <c r="A133" s="173" t="str">
        <f t="shared" ca="1" si="27"/>
        <v/>
      </c>
      <c r="B133" s="45" t="str">
        <f t="shared" ca="1" si="28"/>
        <v/>
      </c>
      <c r="C133" s="31" t="str">
        <f t="shared" ca="1" si="25"/>
        <v/>
      </c>
      <c r="D133" s="32" t="str">
        <f t="shared" ca="1" si="29"/>
        <v/>
      </c>
      <c r="E133" s="4" t="str">
        <f t="shared" ca="1" si="30"/>
        <v/>
      </c>
      <c r="F133" s="31" t="str">
        <f t="shared" ca="1" si="26"/>
        <v/>
      </c>
      <c r="G133" s="32" t="str">
        <f t="shared" ca="1" si="31"/>
        <v/>
      </c>
      <c r="H133" s="79" t="str">
        <f t="shared" ca="1" si="32"/>
        <v/>
      </c>
      <c r="J133" s="122">
        <v>45958.625</v>
      </c>
      <c r="K133" s="59">
        <v>95.64</v>
      </c>
      <c r="N133" s="168">
        <f t="shared" si="24"/>
        <v>45958.625</v>
      </c>
      <c r="O133" s="168">
        <f t="shared" si="33"/>
        <v>45958.625</v>
      </c>
    </row>
    <row r="134" spans="1:15">
      <c r="A134" s="173" t="str">
        <f t="shared" ca="1" si="27"/>
        <v/>
      </c>
      <c r="B134" s="45" t="str">
        <f t="shared" ca="1" si="28"/>
        <v/>
      </c>
      <c r="C134" s="31" t="str">
        <f t="shared" ca="1" si="25"/>
        <v/>
      </c>
      <c r="D134" s="32" t="str">
        <f t="shared" ca="1" si="29"/>
        <v/>
      </c>
      <c r="E134" s="4" t="str">
        <f t="shared" ca="1" si="30"/>
        <v/>
      </c>
      <c r="F134" s="31" t="str">
        <f t="shared" ca="1" si="26"/>
        <v/>
      </c>
      <c r="G134" s="32" t="str">
        <f t="shared" ca="1" si="31"/>
        <v/>
      </c>
      <c r="H134" s="79" t="str">
        <f t="shared" ca="1" si="32"/>
        <v/>
      </c>
      <c r="J134" s="122">
        <v>45959.625</v>
      </c>
      <c r="K134" s="59">
        <v>95.855000000000004</v>
      </c>
      <c r="N134" s="168">
        <f t="shared" si="24"/>
        <v>45959.625</v>
      </c>
      <c r="O134" s="168">
        <f t="shared" si="33"/>
        <v>45959.625</v>
      </c>
    </row>
    <row r="135" spans="1:15">
      <c r="A135" s="173" t="str">
        <f t="shared" ca="1" si="27"/>
        <v/>
      </c>
      <c r="B135" s="45" t="str">
        <f t="shared" ca="1" si="28"/>
        <v/>
      </c>
      <c r="C135" s="31" t="str">
        <f t="shared" ca="1" si="25"/>
        <v/>
      </c>
      <c r="D135" s="32" t="str">
        <f t="shared" ca="1" si="29"/>
        <v/>
      </c>
      <c r="E135" s="4" t="str">
        <f t="shared" ca="1" si="30"/>
        <v/>
      </c>
      <c r="F135" s="31" t="str">
        <f t="shared" ca="1" si="26"/>
        <v/>
      </c>
      <c r="G135" s="32" t="str">
        <f t="shared" ca="1" si="31"/>
        <v/>
      </c>
      <c r="H135" s="79" t="str">
        <f t="shared" ca="1" si="32"/>
        <v/>
      </c>
      <c r="J135" s="122">
        <v>45960.625</v>
      </c>
      <c r="K135" s="59">
        <v>95.501000000000005</v>
      </c>
      <c r="N135" s="168">
        <f t="shared" si="24"/>
        <v>45960.625</v>
      </c>
      <c r="O135" s="168">
        <f t="shared" si="33"/>
        <v>45960.625</v>
      </c>
    </row>
    <row r="136" spans="1:15">
      <c r="A136" s="173" t="str">
        <f t="shared" ca="1" si="27"/>
        <v/>
      </c>
      <c r="B136" s="45" t="str">
        <f t="shared" ca="1" si="28"/>
        <v/>
      </c>
      <c r="C136" s="31" t="str">
        <f t="shared" ca="1" si="25"/>
        <v/>
      </c>
      <c r="D136" s="32" t="str">
        <f t="shared" ca="1" si="29"/>
        <v/>
      </c>
      <c r="E136" s="4" t="str">
        <f t="shared" ca="1" si="30"/>
        <v/>
      </c>
      <c r="F136" s="31" t="str">
        <f t="shared" ca="1" si="26"/>
        <v/>
      </c>
      <c r="G136" s="32" t="str">
        <f t="shared" ca="1" si="31"/>
        <v/>
      </c>
      <c r="H136" s="79" t="str">
        <f t="shared" ca="1" si="32"/>
        <v/>
      </c>
      <c r="J136" s="122">
        <v>45961.625</v>
      </c>
      <c r="K136" s="59">
        <v>95.555999999999997</v>
      </c>
      <c r="N136" s="168">
        <f t="shared" ref="N136:N199" si="34">IF(COUNTIF(L:L,J136),J136,"")</f>
        <v>45961.625</v>
      </c>
      <c r="O136" s="168">
        <f t="shared" si="33"/>
        <v>45961.625</v>
      </c>
    </row>
    <row r="137" spans="1:15">
      <c r="A137" s="173" t="str">
        <f t="shared" ca="1" si="27"/>
        <v/>
      </c>
      <c r="B137" s="45" t="str">
        <f t="shared" ca="1" si="28"/>
        <v/>
      </c>
      <c r="C137" s="31" t="str">
        <f t="shared" ca="1" si="25"/>
        <v/>
      </c>
      <c r="D137" s="32" t="str">
        <f t="shared" ca="1" si="29"/>
        <v/>
      </c>
      <c r="E137" s="4" t="str">
        <f t="shared" ca="1" si="30"/>
        <v/>
      </c>
      <c r="F137" s="31" t="str">
        <f t="shared" ca="1" si="26"/>
        <v/>
      </c>
      <c r="G137" s="32" t="str">
        <f t="shared" ca="1" si="31"/>
        <v/>
      </c>
      <c r="H137" s="79" t="str">
        <f t="shared" ca="1" si="32"/>
        <v/>
      </c>
      <c r="J137" s="122"/>
      <c r="N137" s="168" t="str">
        <f t="shared" si="34"/>
        <v/>
      </c>
      <c r="O137" s="168" t="str">
        <f t="shared" si="33"/>
        <v/>
      </c>
    </row>
    <row r="138" spans="1:15">
      <c r="A138" s="173" t="str">
        <f t="shared" ca="1" si="27"/>
        <v/>
      </c>
      <c r="B138" s="45" t="str">
        <f t="shared" ca="1" si="28"/>
        <v/>
      </c>
      <c r="C138" s="31" t="str">
        <f t="shared" ca="1" si="25"/>
        <v/>
      </c>
      <c r="D138" s="32" t="str">
        <f t="shared" ca="1" si="29"/>
        <v/>
      </c>
      <c r="E138" s="4" t="str">
        <f t="shared" ca="1" si="30"/>
        <v/>
      </c>
      <c r="F138" s="31" t="str">
        <f t="shared" ca="1" si="26"/>
        <v/>
      </c>
      <c r="G138" s="32" t="str">
        <f t="shared" ca="1" si="31"/>
        <v/>
      </c>
      <c r="H138" s="79" t="str">
        <f t="shared" ca="1" si="32"/>
        <v/>
      </c>
      <c r="J138" s="122"/>
      <c r="N138" s="168" t="str">
        <f t="shared" si="34"/>
        <v/>
      </c>
      <c r="O138" s="168" t="str">
        <f t="shared" si="33"/>
        <v/>
      </c>
    </row>
    <row r="139" spans="1:15">
      <c r="A139" s="173" t="str">
        <f t="shared" ca="1" si="27"/>
        <v/>
      </c>
      <c r="B139" s="45" t="str">
        <f t="shared" ca="1" si="28"/>
        <v/>
      </c>
      <c r="C139" s="31" t="str">
        <f t="shared" ca="1" si="25"/>
        <v/>
      </c>
      <c r="D139" s="32" t="str">
        <f t="shared" ca="1" si="29"/>
        <v/>
      </c>
      <c r="E139" s="4" t="str">
        <f t="shared" ca="1" si="30"/>
        <v/>
      </c>
      <c r="F139" s="31" t="str">
        <f t="shared" ca="1" si="26"/>
        <v/>
      </c>
      <c r="G139" s="32" t="str">
        <f t="shared" ca="1" si="31"/>
        <v/>
      </c>
      <c r="H139" s="79" t="str">
        <f t="shared" ca="1" si="32"/>
        <v/>
      </c>
      <c r="J139" s="122"/>
      <c r="N139" s="168" t="str">
        <f t="shared" si="34"/>
        <v/>
      </c>
      <c r="O139" s="168" t="str">
        <f t="shared" si="33"/>
        <v/>
      </c>
    </row>
    <row r="140" spans="1:15">
      <c r="A140" s="173" t="str">
        <f t="shared" ca="1" si="27"/>
        <v/>
      </c>
      <c r="B140" s="45" t="str">
        <f t="shared" ca="1" si="28"/>
        <v/>
      </c>
      <c r="C140" s="31" t="str">
        <f t="shared" ca="1" si="25"/>
        <v/>
      </c>
      <c r="D140" s="32" t="str">
        <f t="shared" ca="1" si="29"/>
        <v/>
      </c>
      <c r="E140" s="4" t="str">
        <f t="shared" ca="1" si="30"/>
        <v/>
      </c>
      <c r="F140" s="31" t="str">
        <f t="shared" ca="1" si="26"/>
        <v/>
      </c>
      <c r="G140" s="32" t="str">
        <f t="shared" ca="1" si="31"/>
        <v/>
      </c>
      <c r="H140" s="79" t="str">
        <f t="shared" ca="1" si="32"/>
        <v/>
      </c>
      <c r="J140" s="122"/>
      <c r="N140" s="168" t="str">
        <f t="shared" si="34"/>
        <v/>
      </c>
      <c r="O140" s="168" t="str">
        <f t="shared" si="33"/>
        <v/>
      </c>
    </row>
    <row r="141" spans="1:15">
      <c r="A141" s="173" t="str">
        <f t="shared" ca="1" si="27"/>
        <v/>
      </c>
      <c r="B141" s="45" t="str">
        <f t="shared" ca="1" si="28"/>
        <v/>
      </c>
      <c r="C141" s="31" t="str">
        <f t="shared" ca="1" si="25"/>
        <v/>
      </c>
      <c r="D141" s="32" t="str">
        <f t="shared" ca="1" si="29"/>
        <v/>
      </c>
      <c r="E141" s="4" t="str">
        <f t="shared" ca="1" si="30"/>
        <v/>
      </c>
      <c r="F141" s="31" t="str">
        <f t="shared" ca="1" si="26"/>
        <v/>
      </c>
      <c r="G141" s="32" t="str">
        <f t="shared" ca="1" si="31"/>
        <v/>
      </c>
      <c r="H141" s="79" t="str">
        <f t="shared" ca="1" si="32"/>
        <v/>
      </c>
      <c r="J141" s="122"/>
      <c r="N141" s="168" t="str">
        <f t="shared" si="34"/>
        <v/>
      </c>
      <c r="O141" s="168" t="str">
        <f t="shared" si="33"/>
        <v/>
      </c>
    </row>
    <row r="142" spans="1:15">
      <c r="A142" s="173" t="str">
        <f t="shared" ca="1" si="27"/>
        <v/>
      </c>
      <c r="B142" s="45" t="str">
        <f t="shared" ca="1" si="28"/>
        <v/>
      </c>
      <c r="C142" s="31" t="str">
        <f t="shared" ca="1" si="25"/>
        <v/>
      </c>
      <c r="D142" s="32" t="str">
        <f t="shared" ca="1" si="29"/>
        <v/>
      </c>
      <c r="E142" s="4" t="str">
        <f t="shared" ca="1" si="30"/>
        <v/>
      </c>
      <c r="F142" s="31" t="str">
        <f t="shared" ca="1" si="26"/>
        <v/>
      </c>
      <c r="G142" s="32" t="str">
        <f t="shared" ca="1" si="31"/>
        <v/>
      </c>
      <c r="H142" s="79" t="str">
        <f t="shared" ca="1" si="32"/>
        <v/>
      </c>
      <c r="J142" s="122"/>
      <c r="N142" s="168" t="str">
        <f t="shared" si="34"/>
        <v/>
      </c>
      <c r="O142" s="168" t="str">
        <f t="shared" si="33"/>
        <v/>
      </c>
    </row>
    <row r="143" spans="1:15">
      <c r="A143" s="173" t="str">
        <f t="shared" ca="1" si="27"/>
        <v/>
      </c>
      <c r="B143" s="45" t="str">
        <f t="shared" ca="1" si="28"/>
        <v/>
      </c>
      <c r="C143" s="31" t="str">
        <f t="shared" ca="1" si="25"/>
        <v/>
      </c>
      <c r="D143" s="32" t="str">
        <f t="shared" ca="1" si="29"/>
        <v/>
      </c>
      <c r="E143" s="4" t="str">
        <f t="shared" ca="1" si="30"/>
        <v/>
      </c>
      <c r="F143" s="31" t="str">
        <f t="shared" ca="1" si="26"/>
        <v/>
      </c>
      <c r="G143" s="32" t="str">
        <f t="shared" ca="1" si="31"/>
        <v/>
      </c>
      <c r="H143" s="79" t="str">
        <f t="shared" ca="1" si="32"/>
        <v/>
      </c>
      <c r="J143" s="122"/>
      <c r="N143" s="168" t="str">
        <f t="shared" si="34"/>
        <v/>
      </c>
      <c r="O143" s="168" t="str">
        <f t="shared" si="33"/>
        <v/>
      </c>
    </row>
    <row r="144" spans="1:15">
      <c r="A144" s="173" t="str">
        <f t="shared" ca="1" si="27"/>
        <v/>
      </c>
      <c r="B144" s="45" t="str">
        <f t="shared" ca="1" si="28"/>
        <v/>
      </c>
      <c r="C144" s="31" t="str">
        <f t="shared" ref="C144:C207" ca="1" si="35">IF(ISERROR(B144-2),"",(B144-$B$14)/100*$B$5)</f>
        <v/>
      </c>
      <c r="D144" s="32" t="str">
        <f t="shared" ca="1" si="29"/>
        <v/>
      </c>
      <c r="E144" s="4" t="str">
        <f t="shared" ca="1" si="30"/>
        <v/>
      </c>
      <c r="F144" s="31" t="str">
        <f t="shared" ref="F144:F207" ca="1" si="36">IF(ISERROR(E144-2), "", (E144-$E$14)/100*$C$5)</f>
        <v/>
      </c>
      <c r="G144" s="32" t="str">
        <f t="shared" ca="1" si="31"/>
        <v/>
      </c>
      <c r="H144" s="79" t="str">
        <f t="shared" ca="1" si="32"/>
        <v/>
      </c>
      <c r="N144" s="168" t="str">
        <f t="shared" si="34"/>
        <v/>
      </c>
      <c r="O144" s="168" t="str">
        <f t="shared" si="33"/>
        <v/>
      </c>
    </row>
    <row r="145" spans="1:15">
      <c r="A145" s="173" t="str">
        <f t="shared" ca="1" si="27"/>
        <v/>
      </c>
      <c r="B145" s="45" t="str">
        <f t="shared" ca="1" si="28"/>
        <v/>
      </c>
      <c r="C145" s="31" t="str">
        <f t="shared" ca="1" si="35"/>
        <v/>
      </c>
      <c r="D145" s="32" t="str">
        <f t="shared" ca="1" si="29"/>
        <v/>
      </c>
      <c r="E145" s="4" t="str">
        <f t="shared" ca="1" si="30"/>
        <v/>
      </c>
      <c r="F145" s="31" t="str">
        <f t="shared" ca="1" si="36"/>
        <v/>
      </c>
      <c r="G145" s="32" t="str">
        <f t="shared" ca="1" si="31"/>
        <v/>
      </c>
      <c r="H145" s="79" t="str">
        <f t="shared" ca="1" si="32"/>
        <v/>
      </c>
      <c r="N145" s="168" t="str">
        <f t="shared" si="34"/>
        <v/>
      </c>
      <c r="O145" s="168" t="str">
        <f t="shared" si="33"/>
        <v/>
      </c>
    </row>
    <row r="146" spans="1:15">
      <c r="A146" s="173" t="str">
        <f t="shared" ca="1" si="27"/>
        <v/>
      </c>
      <c r="B146" s="45" t="str">
        <f t="shared" ca="1" si="28"/>
        <v/>
      </c>
      <c r="C146" s="31" t="str">
        <f t="shared" ca="1" si="35"/>
        <v/>
      </c>
      <c r="D146" s="32" t="str">
        <f t="shared" ca="1" si="29"/>
        <v/>
      </c>
      <c r="E146" s="4" t="str">
        <f t="shared" ca="1" si="30"/>
        <v/>
      </c>
      <c r="F146" s="31" t="str">
        <f t="shared" ca="1" si="36"/>
        <v/>
      </c>
      <c r="G146" s="32" t="str">
        <f t="shared" ca="1" si="31"/>
        <v/>
      </c>
      <c r="H146" s="79" t="str">
        <f t="shared" ca="1" si="32"/>
        <v/>
      </c>
      <c r="N146" s="168" t="str">
        <f t="shared" si="34"/>
        <v/>
      </c>
      <c r="O146" s="168" t="str">
        <f t="shared" si="33"/>
        <v/>
      </c>
    </row>
    <row r="147" spans="1:15">
      <c r="A147" s="173" t="str">
        <f t="shared" ca="1" si="27"/>
        <v/>
      </c>
      <c r="B147" s="45" t="str">
        <f t="shared" ca="1" si="28"/>
        <v/>
      </c>
      <c r="C147" s="31" t="str">
        <f t="shared" ca="1" si="35"/>
        <v/>
      </c>
      <c r="D147" s="32" t="str">
        <f t="shared" ca="1" si="29"/>
        <v/>
      </c>
      <c r="E147" s="4" t="str">
        <f t="shared" ca="1" si="30"/>
        <v/>
      </c>
      <c r="F147" s="31" t="str">
        <f t="shared" ca="1" si="36"/>
        <v/>
      </c>
      <c r="G147" s="32" t="str">
        <f t="shared" ca="1" si="31"/>
        <v/>
      </c>
      <c r="H147" s="79" t="str">
        <f t="shared" ca="1" si="32"/>
        <v/>
      </c>
      <c r="N147" s="168" t="str">
        <f t="shared" si="34"/>
        <v/>
      </c>
      <c r="O147" s="168" t="str">
        <f t="shared" si="33"/>
        <v/>
      </c>
    </row>
    <row r="148" spans="1:15">
      <c r="A148" s="173" t="str">
        <f t="shared" ca="1" si="27"/>
        <v/>
      </c>
      <c r="B148" s="45" t="str">
        <f t="shared" ca="1" si="28"/>
        <v/>
      </c>
      <c r="C148" s="31" t="str">
        <f t="shared" ca="1" si="35"/>
        <v/>
      </c>
      <c r="D148" s="32" t="str">
        <f t="shared" ca="1" si="29"/>
        <v/>
      </c>
      <c r="E148" s="4" t="str">
        <f t="shared" ca="1" si="30"/>
        <v/>
      </c>
      <c r="F148" s="31" t="str">
        <f t="shared" ca="1" si="36"/>
        <v/>
      </c>
      <c r="G148" s="32" t="str">
        <f t="shared" ca="1" si="31"/>
        <v/>
      </c>
      <c r="H148" s="79" t="str">
        <f t="shared" ca="1" si="32"/>
        <v/>
      </c>
      <c r="N148" s="168" t="str">
        <f t="shared" si="34"/>
        <v/>
      </c>
      <c r="O148" s="168" t="str">
        <f t="shared" si="33"/>
        <v/>
      </c>
    </row>
    <row r="149" spans="1:15">
      <c r="A149" s="173" t="str">
        <f t="shared" ca="1" si="27"/>
        <v/>
      </c>
      <c r="B149" s="45" t="str">
        <f t="shared" ca="1" si="28"/>
        <v/>
      </c>
      <c r="C149" s="31" t="str">
        <f t="shared" ca="1" si="35"/>
        <v/>
      </c>
      <c r="D149" s="32" t="str">
        <f t="shared" ca="1" si="29"/>
        <v/>
      </c>
      <c r="E149" s="4" t="str">
        <f t="shared" ca="1" si="30"/>
        <v/>
      </c>
      <c r="F149" s="31" t="str">
        <f t="shared" ca="1" si="36"/>
        <v/>
      </c>
      <c r="G149" s="32" t="str">
        <f t="shared" ca="1" si="31"/>
        <v/>
      </c>
      <c r="H149" s="79" t="str">
        <f t="shared" ca="1" si="32"/>
        <v/>
      </c>
      <c r="N149" s="168" t="str">
        <f t="shared" si="34"/>
        <v/>
      </c>
      <c r="O149" s="168" t="str">
        <f t="shared" si="33"/>
        <v/>
      </c>
    </row>
    <row r="150" spans="1:15">
      <c r="A150" s="173" t="str">
        <f t="shared" ca="1" si="27"/>
        <v/>
      </c>
      <c r="B150" s="45" t="str">
        <f t="shared" ca="1" si="28"/>
        <v/>
      </c>
      <c r="C150" s="31" t="str">
        <f t="shared" ca="1" si="35"/>
        <v/>
      </c>
      <c r="D150" s="32" t="str">
        <f t="shared" ca="1" si="29"/>
        <v/>
      </c>
      <c r="E150" s="4" t="str">
        <f t="shared" ca="1" si="30"/>
        <v/>
      </c>
      <c r="F150" s="31" t="str">
        <f t="shared" ca="1" si="36"/>
        <v/>
      </c>
      <c r="G150" s="32" t="str">
        <f t="shared" ca="1" si="31"/>
        <v/>
      </c>
      <c r="H150" s="79" t="str">
        <f t="shared" ca="1" si="32"/>
        <v/>
      </c>
      <c r="N150" s="168" t="str">
        <f t="shared" si="34"/>
        <v/>
      </c>
      <c r="O150" s="168" t="str">
        <f t="shared" si="33"/>
        <v/>
      </c>
    </row>
    <row r="151" spans="1:15">
      <c r="A151" s="173" t="str">
        <f t="shared" ca="1" si="27"/>
        <v/>
      </c>
      <c r="B151" s="45" t="str">
        <f t="shared" ca="1" si="28"/>
        <v/>
      </c>
      <c r="C151" s="31" t="str">
        <f t="shared" ca="1" si="35"/>
        <v/>
      </c>
      <c r="D151" s="32" t="str">
        <f t="shared" ca="1" si="29"/>
        <v/>
      </c>
      <c r="E151" s="4" t="str">
        <f t="shared" ca="1" si="30"/>
        <v/>
      </c>
      <c r="F151" s="31" t="str">
        <f t="shared" ca="1" si="36"/>
        <v/>
      </c>
      <c r="G151" s="32" t="str">
        <f t="shared" ca="1" si="31"/>
        <v/>
      </c>
      <c r="H151" s="79" t="str">
        <f t="shared" ca="1" si="32"/>
        <v/>
      </c>
      <c r="N151" s="168" t="str">
        <f t="shared" si="34"/>
        <v/>
      </c>
      <c r="O151" s="168" t="str">
        <f t="shared" si="33"/>
        <v/>
      </c>
    </row>
    <row r="152" spans="1:15">
      <c r="A152" s="173" t="str">
        <f t="shared" ca="1" si="27"/>
        <v/>
      </c>
      <c r="B152" s="45" t="str">
        <f t="shared" ca="1" si="28"/>
        <v/>
      </c>
      <c r="C152" s="31" t="str">
        <f t="shared" ca="1" si="35"/>
        <v/>
      </c>
      <c r="D152" s="32" t="str">
        <f t="shared" ca="1" si="29"/>
        <v/>
      </c>
      <c r="E152" s="4" t="str">
        <f t="shared" ca="1" si="30"/>
        <v/>
      </c>
      <c r="F152" s="31" t="str">
        <f t="shared" ca="1" si="36"/>
        <v/>
      </c>
      <c r="G152" s="32" t="str">
        <f t="shared" ca="1" si="31"/>
        <v/>
      </c>
      <c r="H152" s="79" t="str">
        <f t="shared" ca="1" si="32"/>
        <v/>
      </c>
      <c r="N152" s="168" t="str">
        <f t="shared" si="34"/>
        <v/>
      </c>
      <c r="O152" s="168" t="str">
        <f t="shared" si="33"/>
        <v/>
      </c>
    </row>
    <row r="153" spans="1:15">
      <c r="A153" s="173" t="str">
        <f t="shared" ca="1" si="27"/>
        <v/>
      </c>
      <c r="B153" s="45" t="str">
        <f t="shared" ca="1" si="28"/>
        <v/>
      </c>
      <c r="C153" s="31" t="str">
        <f t="shared" ca="1" si="35"/>
        <v/>
      </c>
      <c r="D153" s="32" t="str">
        <f t="shared" ca="1" si="29"/>
        <v/>
      </c>
      <c r="E153" s="4" t="str">
        <f t="shared" ca="1" si="30"/>
        <v/>
      </c>
      <c r="F153" s="31" t="str">
        <f t="shared" ca="1" si="36"/>
        <v/>
      </c>
      <c r="G153" s="32" t="str">
        <f t="shared" ca="1" si="31"/>
        <v/>
      </c>
      <c r="H153" s="79" t="str">
        <f t="shared" ca="1" si="32"/>
        <v/>
      </c>
      <c r="N153" s="168" t="str">
        <f t="shared" si="34"/>
        <v/>
      </c>
      <c r="O153" s="168" t="str">
        <f t="shared" si="33"/>
        <v/>
      </c>
    </row>
    <row r="154" spans="1:15">
      <c r="A154" s="173" t="str">
        <f t="shared" ca="1" si="27"/>
        <v/>
      </c>
      <c r="B154" s="45" t="str">
        <f t="shared" ca="1" si="28"/>
        <v/>
      </c>
      <c r="C154" s="31" t="str">
        <f t="shared" ca="1" si="35"/>
        <v/>
      </c>
      <c r="D154" s="32" t="str">
        <f t="shared" ca="1" si="29"/>
        <v/>
      </c>
      <c r="E154" s="4" t="str">
        <f t="shared" ca="1" si="30"/>
        <v/>
      </c>
      <c r="F154" s="31" t="str">
        <f t="shared" ca="1" si="36"/>
        <v/>
      </c>
      <c r="G154" s="32" t="str">
        <f t="shared" ca="1" si="31"/>
        <v/>
      </c>
      <c r="H154" s="79" t="str">
        <f t="shared" ca="1" si="32"/>
        <v/>
      </c>
      <c r="N154" s="168" t="str">
        <f t="shared" si="34"/>
        <v/>
      </c>
      <c r="O154" s="168" t="str">
        <f t="shared" si="33"/>
        <v/>
      </c>
    </row>
    <row r="155" spans="1:15">
      <c r="A155" s="173" t="str">
        <f t="shared" ca="1" si="27"/>
        <v/>
      </c>
      <c r="B155" s="45" t="str">
        <f t="shared" ca="1" si="28"/>
        <v/>
      </c>
      <c r="C155" s="31" t="str">
        <f t="shared" ca="1" si="35"/>
        <v/>
      </c>
      <c r="D155" s="32" t="str">
        <f t="shared" ca="1" si="29"/>
        <v/>
      </c>
      <c r="E155" s="4" t="str">
        <f t="shared" ca="1" si="30"/>
        <v/>
      </c>
      <c r="F155" s="31" t="str">
        <f t="shared" ca="1" si="36"/>
        <v/>
      </c>
      <c r="G155" s="32" t="str">
        <f t="shared" ca="1" si="31"/>
        <v/>
      </c>
      <c r="H155" s="79" t="str">
        <f t="shared" ca="1" si="32"/>
        <v/>
      </c>
      <c r="N155" s="168" t="str">
        <f t="shared" si="34"/>
        <v/>
      </c>
      <c r="O155" s="168" t="str">
        <f t="shared" si="33"/>
        <v/>
      </c>
    </row>
    <row r="156" spans="1:15">
      <c r="A156" s="173" t="str">
        <f t="shared" ca="1" si="27"/>
        <v/>
      </c>
      <c r="B156" s="45" t="str">
        <f t="shared" ca="1" si="28"/>
        <v/>
      </c>
      <c r="C156" s="31" t="str">
        <f t="shared" ca="1" si="35"/>
        <v/>
      </c>
      <c r="D156" s="32" t="str">
        <f t="shared" ca="1" si="29"/>
        <v/>
      </c>
      <c r="E156" s="4" t="str">
        <f t="shared" ca="1" si="30"/>
        <v/>
      </c>
      <c r="F156" s="31" t="str">
        <f t="shared" ca="1" si="36"/>
        <v/>
      </c>
      <c r="G156" s="32" t="str">
        <f t="shared" ca="1" si="31"/>
        <v/>
      </c>
      <c r="H156" s="79" t="str">
        <f t="shared" ca="1" si="32"/>
        <v/>
      </c>
      <c r="N156" s="168" t="str">
        <f t="shared" si="34"/>
        <v/>
      </c>
      <c r="O156" s="168" t="str">
        <f t="shared" si="33"/>
        <v/>
      </c>
    </row>
    <row r="157" spans="1:15">
      <c r="A157" s="173" t="str">
        <f t="shared" ca="1" si="27"/>
        <v/>
      </c>
      <c r="B157" s="45" t="str">
        <f t="shared" ca="1" si="28"/>
        <v/>
      </c>
      <c r="C157" s="31" t="str">
        <f t="shared" ca="1" si="35"/>
        <v/>
      </c>
      <c r="D157" s="32" t="str">
        <f t="shared" ca="1" si="29"/>
        <v/>
      </c>
      <c r="E157" s="4" t="str">
        <f t="shared" ca="1" si="30"/>
        <v/>
      </c>
      <c r="F157" s="31" t="str">
        <f t="shared" ca="1" si="36"/>
        <v/>
      </c>
      <c r="G157" s="32" t="str">
        <f t="shared" ca="1" si="31"/>
        <v/>
      </c>
      <c r="H157" s="79" t="str">
        <f t="shared" ca="1" si="32"/>
        <v/>
      </c>
      <c r="N157" s="168" t="str">
        <f t="shared" si="34"/>
        <v/>
      </c>
      <c r="O157" s="168" t="str">
        <f t="shared" si="33"/>
        <v/>
      </c>
    </row>
    <row r="158" spans="1:15">
      <c r="A158" s="173" t="str">
        <f t="shared" ca="1" si="27"/>
        <v/>
      </c>
      <c r="B158" s="45" t="str">
        <f t="shared" ca="1" si="28"/>
        <v/>
      </c>
      <c r="C158" s="31" t="str">
        <f t="shared" ca="1" si="35"/>
        <v/>
      </c>
      <c r="D158" s="32" t="str">
        <f t="shared" ca="1" si="29"/>
        <v/>
      </c>
      <c r="E158" s="4" t="str">
        <f t="shared" ca="1" si="30"/>
        <v/>
      </c>
      <c r="F158" s="31" t="str">
        <f t="shared" ca="1" si="36"/>
        <v/>
      </c>
      <c r="G158" s="32" t="str">
        <f t="shared" ca="1" si="31"/>
        <v/>
      </c>
      <c r="H158" s="79" t="str">
        <f t="shared" ca="1" si="32"/>
        <v/>
      </c>
      <c r="N158" s="168" t="str">
        <f t="shared" si="34"/>
        <v/>
      </c>
      <c r="O158" s="168" t="str">
        <f t="shared" si="33"/>
        <v/>
      </c>
    </row>
    <row r="159" spans="1:15">
      <c r="A159" s="173" t="str">
        <f t="shared" ca="1" si="27"/>
        <v/>
      </c>
      <c r="B159" s="45" t="str">
        <f t="shared" ca="1" si="28"/>
        <v/>
      </c>
      <c r="C159" s="31" t="str">
        <f t="shared" ca="1" si="35"/>
        <v/>
      </c>
      <c r="D159" s="32" t="str">
        <f t="shared" ca="1" si="29"/>
        <v/>
      </c>
      <c r="E159" s="4" t="str">
        <f t="shared" ca="1" si="30"/>
        <v/>
      </c>
      <c r="F159" s="31" t="str">
        <f t="shared" ca="1" si="36"/>
        <v/>
      </c>
      <c r="G159" s="32" t="str">
        <f t="shared" ca="1" si="31"/>
        <v/>
      </c>
      <c r="H159" s="79" t="str">
        <f t="shared" ca="1" si="32"/>
        <v/>
      </c>
      <c r="N159" s="168" t="str">
        <f t="shared" si="34"/>
        <v/>
      </c>
      <c r="O159" s="168" t="str">
        <f t="shared" si="33"/>
        <v/>
      </c>
    </row>
    <row r="160" spans="1:15">
      <c r="A160" s="173" t="str">
        <f t="shared" ca="1" si="27"/>
        <v/>
      </c>
      <c r="B160" s="45" t="str">
        <f t="shared" ca="1" si="28"/>
        <v/>
      </c>
      <c r="C160" s="31" t="str">
        <f t="shared" ca="1" si="35"/>
        <v/>
      </c>
      <c r="D160" s="32" t="str">
        <f t="shared" ca="1" si="29"/>
        <v/>
      </c>
      <c r="E160" s="4" t="str">
        <f t="shared" ca="1" si="30"/>
        <v/>
      </c>
      <c r="F160" s="31" t="str">
        <f t="shared" ca="1" si="36"/>
        <v/>
      </c>
      <c r="G160" s="32" t="str">
        <f t="shared" ca="1" si="31"/>
        <v/>
      </c>
      <c r="H160" s="79" t="str">
        <f t="shared" ca="1" si="32"/>
        <v/>
      </c>
      <c r="N160" s="168" t="str">
        <f t="shared" si="34"/>
        <v/>
      </c>
      <c r="O160" s="168" t="str">
        <f t="shared" si="33"/>
        <v/>
      </c>
    </row>
    <row r="161" spans="1:15">
      <c r="A161" s="173" t="str">
        <f t="shared" ca="1" si="27"/>
        <v/>
      </c>
      <c r="B161" s="45" t="str">
        <f t="shared" ca="1" si="28"/>
        <v/>
      </c>
      <c r="C161" s="31" t="str">
        <f t="shared" ca="1" si="35"/>
        <v/>
      </c>
      <c r="D161" s="32" t="str">
        <f t="shared" ca="1" si="29"/>
        <v/>
      </c>
      <c r="E161" s="4" t="str">
        <f t="shared" ca="1" si="30"/>
        <v/>
      </c>
      <c r="F161" s="31" t="str">
        <f t="shared" ca="1" si="36"/>
        <v/>
      </c>
      <c r="G161" s="32" t="str">
        <f t="shared" ca="1" si="31"/>
        <v/>
      </c>
      <c r="H161" s="79" t="str">
        <f t="shared" ca="1" si="32"/>
        <v/>
      </c>
      <c r="N161" s="168" t="str">
        <f t="shared" si="34"/>
        <v/>
      </c>
      <c r="O161" s="168" t="str">
        <f t="shared" si="33"/>
        <v/>
      </c>
    </row>
    <row r="162" spans="1:15">
      <c r="A162" s="173" t="str">
        <f t="shared" ca="1" si="27"/>
        <v/>
      </c>
      <c r="B162" s="45" t="str">
        <f t="shared" ca="1" si="28"/>
        <v/>
      </c>
      <c r="C162" s="31" t="str">
        <f t="shared" ca="1" si="35"/>
        <v/>
      </c>
      <c r="D162" s="32" t="str">
        <f t="shared" ca="1" si="29"/>
        <v/>
      </c>
      <c r="E162" s="4" t="str">
        <f t="shared" ca="1" si="30"/>
        <v/>
      </c>
      <c r="F162" s="31" t="str">
        <f t="shared" ca="1" si="36"/>
        <v/>
      </c>
      <c r="G162" s="32" t="str">
        <f t="shared" ca="1" si="31"/>
        <v/>
      </c>
      <c r="H162" s="79" t="str">
        <f t="shared" ca="1" si="32"/>
        <v/>
      </c>
      <c r="N162" s="168" t="str">
        <f t="shared" si="34"/>
        <v/>
      </c>
      <c r="O162" s="168" t="str">
        <f t="shared" si="33"/>
        <v/>
      </c>
    </row>
    <row r="163" spans="1:15">
      <c r="A163" s="173" t="str">
        <f t="shared" ca="1" si="27"/>
        <v/>
      </c>
      <c r="B163" s="45" t="str">
        <f t="shared" ca="1" si="28"/>
        <v/>
      </c>
      <c r="C163" s="31" t="str">
        <f t="shared" ca="1" si="35"/>
        <v/>
      </c>
      <c r="D163" s="32" t="str">
        <f t="shared" ca="1" si="29"/>
        <v/>
      </c>
      <c r="E163" s="4" t="str">
        <f t="shared" ca="1" si="30"/>
        <v/>
      </c>
      <c r="F163" s="31" t="str">
        <f t="shared" ca="1" si="36"/>
        <v/>
      </c>
      <c r="G163" s="32" t="str">
        <f t="shared" ca="1" si="31"/>
        <v/>
      </c>
      <c r="H163" s="79" t="str">
        <f t="shared" ca="1" si="32"/>
        <v/>
      </c>
      <c r="N163" s="168" t="str">
        <f t="shared" si="34"/>
        <v/>
      </c>
      <c r="O163" s="168" t="str">
        <f t="shared" si="33"/>
        <v/>
      </c>
    </row>
    <row r="164" spans="1:15">
      <c r="A164" s="173" t="str">
        <f t="shared" ca="1" si="27"/>
        <v/>
      </c>
      <c r="B164" s="45" t="str">
        <f t="shared" ca="1" si="28"/>
        <v/>
      </c>
      <c r="C164" s="31" t="str">
        <f t="shared" ca="1" si="35"/>
        <v/>
      </c>
      <c r="D164" s="32" t="str">
        <f t="shared" ca="1" si="29"/>
        <v/>
      </c>
      <c r="E164" s="4" t="str">
        <f t="shared" ca="1" si="30"/>
        <v/>
      </c>
      <c r="F164" s="31" t="str">
        <f t="shared" ca="1" si="36"/>
        <v/>
      </c>
      <c r="G164" s="32" t="str">
        <f t="shared" ca="1" si="31"/>
        <v/>
      </c>
      <c r="H164" s="79" t="str">
        <f t="shared" ca="1" si="32"/>
        <v/>
      </c>
      <c r="N164" s="168" t="str">
        <f t="shared" si="34"/>
        <v/>
      </c>
      <c r="O164" s="168" t="str">
        <f t="shared" si="33"/>
        <v/>
      </c>
    </row>
    <row r="165" spans="1:15">
      <c r="A165" s="173" t="str">
        <f t="shared" ca="1" si="27"/>
        <v/>
      </c>
      <c r="B165" s="45" t="str">
        <f t="shared" ca="1" si="28"/>
        <v/>
      </c>
      <c r="C165" s="31" t="str">
        <f t="shared" ca="1" si="35"/>
        <v/>
      </c>
      <c r="D165" s="32" t="str">
        <f t="shared" ca="1" si="29"/>
        <v/>
      </c>
      <c r="E165" s="4" t="str">
        <f t="shared" ca="1" si="30"/>
        <v/>
      </c>
      <c r="F165" s="31" t="str">
        <f t="shared" ca="1" si="36"/>
        <v/>
      </c>
      <c r="G165" s="32" t="str">
        <f t="shared" ca="1" si="31"/>
        <v/>
      </c>
      <c r="H165" s="79" t="str">
        <f t="shared" ca="1" si="32"/>
        <v/>
      </c>
      <c r="N165" s="168" t="str">
        <f t="shared" si="34"/>
        <v/>
      </c>
      <c r="O165" s="168" t="str">
        <f t="shared" si="33"/>
        <v/>
      </c>
    </row>
    <row r="166" spans="1:15">
      <c r="A166" s="173" t="str">
        <f t="shared" ca="1" si="27"/>
        <v/>
      </c>
      <c r="B166" s="45" t="str">
        <f t="shared" ca="1" si="28"/>
        <v/>
      </c>
      <c r="C166" s="31" t="str">
        <f t="shared" ca="1" si="35"/>
        <v/>
      </c>
      <c r="D166" s="32" t="str">
        <f t="shared" ca="1" si="29"/>
        <v/>
      </c>
      <c r="E166" s="4" t="str">
        <f t="shared" ca="1" si="30"/>
        <v/>
      </c>
      <c r="F166" s="31" t="str">
        <f t="shared" ca="1" si="36"/>
        <v/>
      </c>
      <c r="G166" s="32" t="str">
        <f t="shared" ca="1" si="31"/>
        <v/>
      </c>
      <c r="H166" s="79" t="str">
        <f t="shared" ca="1" si="32"/>
        <v/>
      </c>
      <c r="N166" s="168" t="str">
        <f t="shared" si="34"/>
        <v/>
      </c>
      <c r="O166" s="168" t="str">
        <f t="shared" si="33"/>
        <v/>
      </c>
    </row>
    <row r="167" spans="1:15">
      <c r="A167" s="173" t="str">
        <f t="shared" ref="A167:A230" ca="1" si="37">IF(AND(ISBLANK(P156), A166 = $P$1),NOW(),IF(ISBLANK(P156),"",P156))</f>
        <v/>
      </c>
      <c r="B167" s="45" t="str">
        <f t="shared" ref="B167:B230" ca="1" si="38">IF(COUNTIF(J:J,A167)=1,VLOOKUP(A167,J:K,2), IF(COUNTIF(J:J,A167)=0,$B$10,""))</f>
        <v/>
      </c>
      <c r="C167" s="31" t="str">
        <f t="shared" ca="1" si="35"/>
        <v/>
      </c>
      <c r="D167" s="32" t="str">
        <f t="shared" ref="D167:D230" ca="1" si="39">IF(ISERROR(B167-2),"",ROUNDUP(A167-$A$14,0)/360*$B$6*$B$5-ROUNDUP(A167-$A$14,0)/360*$B$7*$B$5*$B$14/100)</f>
        <v/>
      </c>
      <c r="E167" s="4" t="str">
        <f t="shared" ref="E167:E230" ca="1" si="40">IF(COUNTIF(L:L,A167)=1,VLOOKUP(A167,L:M,2), IF(COUNTIF(L:L,A167)=0,$C$10,""))</f>
        <v/>
      </c>
      <c r="F167" s="31" t="str">
        <f t="shared" ca="1" si="36"/>
        <v/>
      </c>
      <c r="G167" s="32" t="str">
        <f t="shared" ref="G167:G230" ca="1" si="41">IF(ISERROR(E167-2),"",ROUNDUP(A167-$A$14,0)/360*$C$6*$C$5-ROUNDUP(A167-$A$14,0)/360*$C$7*$C$5*$E$14/100)</f>
        <v/>
      </c>
      <c r="H167" s="79" t="str">
        <f t="shared" ref="H167:H230" ca="1" si="42">IF(ISERROR(E167-2),"",C167+D167-F167-G167)</f>
        <v/>
      </c>
      <c r="N167" s="168" t="str">
        <f t="shared" si="34"/>
        <v/>
      </c>
      <c r="O167" s="168" t="str">
        <f t="shared" si="33"/>
        <v/>
      </c>
    </row>
    <row r="168" spans="1:15">
      <c r="A168" s="173" t="str">
        <f t="shared" ca="1" si="37"/>
        <v/>
      </c>
      <c r="B168" s="45" t="str">
        <f t="shared" ca="1" si="38"/>
        <v/>
      </c>
      <c r="C168" s="31" t="str">
        <f t="shared" ca="1" si="35"/>
        <v/>
      </c>
      <c r="D168" s="32" t="str">
        <f t="shared" ca="1" si="39"/>
        <v/>
      </c>
      <c r="E168" s="4" t="str">
        <f t="shared" ca="1" si="40"/>
        <v/>
      </c>
      <c r="F168" s="31" t="str">
        <f t="shared" ca="1" si="36"/>
        <v/>
      </c>
      <c r="G168" s="32" t="str">
        <f t="shared" ca="1" si="41"/>
        <v/>
      </c>
      <c r="H168" s="79" t="str">
        <f t="shared" ca="1" si="42"/>
        <v/>
      </c>
      <c r="N168" s="168" t="str">
        <f t="shared" si="34"/>
        <v/>
      </c>
      <c r="O168" s="168" t="str">
        <f t="shared" si="33"/>
        <v/>
      </c>
    </row>
    <row r="169" spans="1:15">
      <c r="A169" s="173" t="str">
        <f t="shared" ca="1" si="37"/>
        <v/>
      </c>
      <c r="B169" s="45" t="str">
        <f t="shared" ca="1" si="38"/>
        <v/>
      </c>
      <c r="C169" s="31" t="str">
        <f t="shared" ca="1" si="35"/>
        <v/>
      </c>
      <c r="D169" s="32" t="str">
        <f t="shared" ca="1" si="39"/>
        <v/>
      </c>
      <c r="E169" s="4" t="str">
        <f t="shared" ca="1" si="40"/>
        <v/>
      </c>
      <c r="F169" s="31" t="str">
        <f t="shared" ca="1" si="36"/>
        <v/>
      </c>
      <c r="G169" s="32" t="str">
        <f t="shared" ca="1" si="41"/>
        <v/>
      </c>
      <c r="H169" s="79" t="str">
        <f t="shared" ca="1" si="42"/>
        <v/>
      </c>
      <c r="N169" s="168" t="str">
        <f t="shared" si="34"/>
        <v/>
      </c>
      <c r="O169" s="168" t="str">
        <f t="shared" si="33"/>
        <v/>
      </c>
    </row>
    <row r="170" spans="1:15">
      <c r="A170" s="173" t="str">
        <f t="shared" ca="1" si="37"/>
        <v/>
      </c>
      <c r="B170" s="45" t="str">
        <f t="shared" ca="1" si="38"/>
        <v/>
      </c>
      <c r="C170" s="31" t="str">
        <f t="shared" ca="1" si="35"/>
        <v/>
      </c>
      <c r="D170" s="32" t="str">
        <f t="shared" ca="1" si="39"/>
        <v/>
      </c>
      <c r="E170" s="4" t="str">
        <f t="shared" ca="1" si="40"/>
        <v/>
      </c>
      <c r="F170" s="31" t="str">
        <f t="shared" ca="1" si="36"/>
        <v/>
      </c>
      <c r="G170" s="32" t="str">
        <f t="shared" ca="1" si="41"/>
        <v/>
      </c>
      <c r="H170" s="79" t="str">
        <f t="shared" ca="1" si="42"/>
        <v/>
      </c>
      <c r="N170" s="168" t="str">
        <f t="shared" si="34"/>
        <v/>
      </c>
      <c r="O170" s="168" t="str">
        <f t="shared" si="33"/>
        <v/>
      </c>
    </row>
    <row r="171" spans="1:15">
      <c r="A171" s="173" t="str">
        <f t="shared" ca="1" si="37"/>
        <v/>
      </c>
      <c r="B171" s="45" t="str">
        <f t="shared" ca="1" si="38"/>
        <v/>
      </c>
      <c r="C171" s="31" t="str">
        <f t="shared" ca="1" si="35"/>
        <v/>
      </c>
      <c r="D171" s="32" t="str">
        <f t="shared" ca="1" si="39"/>
        <v/>
      </c>
      <c r="E171" s="4" t="str">
        <f t="shared" ca="1" si="40"/>
        <v/>
      </c>
      <c r="F171" s="31" t="str">
        <f t="shared" ca="1" si="36"/>
        <v/>
      </c>
      <c r="G171" s="32" t="str">
        <f t="shared" ca="1" si="41"/>
        <v/>
      </c>
      <c r="H171" s="79" t="str">
        <f t="shared" ca="1" si="42"/>
        <v/>
      </c>
      <c r="N171" s="168" t="str">
        <f t="shared" si="34"/>
        <v/>
      </c>
      <c r="O171" s="168" t="str">
        <f t="shared" si="33"/>
        <v/>
      </c>
    </row>
    <row r="172" spans="1:15">
      <c r="A172" s="173" t="str">
        <f t="shared" ca="1" si="37"/>
        <v/>
      </c>
      <c r="B172" s="45" t="str">
        <f t="shared" ca="1" si="38"/>
        <v/>
      </c>
      <c r="C172" s="31" t="str">
        <f t="shared" ca="1" si="35"/>
        <v/>
      </c>
      <c r="D172" s="32" t="str">
        <f t="shared" ca="1" si="39"/>
        <v/>
      </c>
      <c r="E172" s="4" t="str">
        <f t="shared" ca="1" si="40"/>
        <v/>
      </c>
      <c r="F172" s="31" t="str">
        <f t="shared" ca="1" si="36"/>
        <v/>
      </c>
      <c r="G172" s="32" t="str">
        <f t="shared" ca="1" si="41"/>
        <v/>
      </c>
      <c r="H172" s="79" t="str">
        <f t="shared" ca="1" si="42"/>
        <v/>
      </c>
      <c r="N172" s="168" t="str">
        <f t="shared" si="34"/>
        <v/>
      </c>
      <c r="O172" s="168" t="str">
        <f t="shared" si="33"/>
        <v/>
      </c>
    </row>
    <row r="173" spans="1:15">
      <c r="A173" s="173" t="str">
        <f t="shared" ca="1" si="37"/>
        <v/>
      </c>
      <c r="B173" s="45" t="str">
        <f t="shared" ca="1" si="38"/>
        <v/>
      </c>
      <c r="C173" s="31" t="str">
        <f t="shared" ca="1" si="35"/>
        <v/>
      </c>
      <c r="D173" s="32" t="str">
        <f t="shared" ca="1" si="39"/>
        <v/>
      </c>
      <c r="E173" s="4" t="str">
        <f t="shared" ca="1" si="40"/>
        <v/>
      </c>
      <c r="F173" s="31" t="str">
        <f t="shared" ca="1" si="36"/>
        <v/>
      </c>
      <c r="G173" s="32" t="str">
        <f t="shared" ca="1" si="41"/>
        <v/>
      </c>
      <c r="H173" s="79" t="str">
        <f t="shared" ca="1" si="42"/>
        <v/>
      </c>
      <c r="N173" s="168" t="str">
        <f t="shared" si="34"/>
        <v/>
      </c>
      <c r="O173" s="168" t="str">
        <f t="shared" si="33"/>
        <v/>
      </c>
    </row>
    <row r="174" spans="1:15">
      <c r="A174" s="173" t="str">
        <f t="shared" ca="1" si="37"/>
        <v/>
      </c>
      <c r="B174" s="45" t="str">
        <f t="shared" ca="1" si="38"/>
        <v/>
      </c>
      <c r="C174" s="31" t="str">
        <f t="shared" ca="1" si="35"/>
        <v/>
      </c>
      <c r="D174" s="32" t="str">
        <f t="shared" ca="1" si="39"/>
        <v/>
      </c>
      <c r="E174" s="4" t="str">
        <f t="shared" ca="1" si="40"/>
        <v/>
      </c>
      <c r="F174" s="31" t="str">
        <f t="shared" ca="1" si="36"/>
        <v/>
      </c>
      <c r="G174" s="32" t="str">
        <f t="shared" ca="1" si="41"/>
        <v/>
      </c>
      <c r="H174" s="79" t="str">
        <f t="shared" ca="1" si="42"/>
        <v/>
      </c>
      <c r="N174" s="168" t="str">
        <f t="shared" si="34"/>
        <v/>
      </c>
      <c r="O174" s="168" t="str">
        <f t="shared" si="33"/>
        <v/>
      </c>
    </row>
    <row r="175" spans="1:15">
      <c r="A175" s="173" t="str">
        <f t="shared" ca="1" si="37"/>
        <v/>
      </c>
      <c r="B175" s="45" t="str">
        <f t="shared" ca="1" si="38"/>
        <v/>
      </c>
      <c r="C175" s="31" t="str">
        <f t="shared" ca="1" si="35"/>
        <v/>
      </c>
      <c r="D175" s="32" t="str">
        <f t="shared" ca="1" si="39"/>
        <v/>
      </c>
      <c r="E175" s="4" t="str">
        <f t="shared" ca="1" si="40"/>
        <v/>
      </c>
      <c r="F175" s="31" t="str">
        <f t="shared" ca="1" si="36"/>
        <v/>
      </c>
      <c r="G175" s="32" t="str">
        <f t="shared" ca="1" si="41"/>
        <v/>
      </c>
      <c r="H175" s="79" t="str">
        <f t="shared" ca="1" si="42"/>
        <v/>
      </c>
      <c r="N175" s="168" t="str">
        <f t="shared" si="34"/>
        <v/>
      </c>
      <c r="O175" s="168" t="str">
        <f t="shared" si="33"/>
        <v/>
      </c>
    </row>
    <row r="176" spans="1:15">
      <c r="A176" s="173" t="str">
        <f t="shared" ca="1" si="37"/>
        <v/>
      </c>
      <c r="B176" s="45" t="str">
        <f t="shared" ca="1" si="38"/>
        <v/>
      </c>
      <c r="C176" s="31" t="str">
        <f t="shared" ca="1" si="35"/>
        <v/>
      </c>
      <c r="D176" s="32" t="str">
        <f t="shared" ca="1" si="39"/>
        <v/>
      </c>
      <c r="E176" s="4" t="str">
        <f t="shared" ca="1" si="40"/>
        <v/>
      </c>
      <c r="F176" s="31" t="str">
        <f t="shared" ca="1" si="36"/>
        <v/>
      </c>
      <c r="G176" s="32" t="str">
        <f t="shared" ca="1" si="41"/>
        <v/>
      </c>
      <c r="H176" s="79" t="str">
        <f t="shared" ca="1" si="42"/>
        <v/>
      </c>
      <c r="N176" s="168" t="str">
        <f t="shared" si="34"/>
        <v/>
      </c>
      <c r="O176" s="168" t="str">
        <f t="shared" si="33"/>
        <v/>
      </c>
    </row>
    <row r="177" spans="1:15">
      <c r="A177" s="173" t="str">
        <f t="shared" ca="1" si="37"/>
        <v/>
      </c>
      <c r="B177" s="45" t="str">
        <f t="shared" ca="1" si="38"/>
        <v/>
      </c>
      <c r="C177" s="31" t="str">
        <f t="shared" ca="1" si="35"/>
        <v/>
      </c>
      <c r="D177" s="32" t="str">
        <f t="shared" ca="1" si="39"/>
        <v/>
      </c>
      <c r="E177" s="4" t="str">
        <f t="shared" ca="1" si="40"/>
        <v/>
      </c>
      <c r="F177" s="31" t="str">
        <f t="shared" ca="1" si="36"/>
        <v/>
      </c>
      <c r="G177" s="32" t="str">
        <f t="shared" ca="1" si="41"/>
        <v/>
      </c>
      <c r="H177" s="79" t="str">
        <f t="shared" ca="1" si="42"/>
        <v/>
      </c>
      <c r="N177" s="168" t="str">
        <f t="shared" si="34"/>
        <v/>
      </c>
      <c r="O177" s="168" t="str">
        <f t="shared" si="33"/>
        <v/>
      </c>
    </row>
    <row r="178" spans="1:15">
      <c r="A178" s="173" t="str">
        <f t="shared" ca="1" si="37"/>
        <v/>
      </c>
      <c r="B178" s="45" t="str">
        <f t="shared" ca="1" si="38"/>
        <v/>
      </c>
      <c r="C178" s="31" t="str">
        <f t="shared" ca="1" si="35"/>
        <v/>
      </c>
      <c r="D178" s="32" t="str">
        <f t="shared" ca="1" si="39"/>
        <v/>
      </c>
      <c r="E178" s="4" t="str">
        <f t="shared" ca="1" si="40"/>
        <v/>
      </c>
      <c r="F178" s="31" t="str">
        <f t="shared" ca="1" si="36"/>
        <v/>
      </c>
      <c r="G178" s="32" t="str">
        <f t="shared" ca="1" si="41"/>
        <v/>
      </c>
      <c r="H178" s="79" t="str">
        <f t="shared" ca="1" si="42"/>
        <v/>
      </c>
      <c r="N178" s="168" t="str">
        <f t="shared" si="34"/>
        <v/>
      </c>
      <c r="O178" s="168" t="str">
        <f t="shared" si="33"/>
        <v/>
      </c>
    </row>
    <row r="179" spans="1:15">
      <c r="A179" s="173" t="str">
        <f t="shared" ca="1" si="37"/>
        <v/>
      </c>
      <c r="B179" s="45" t="str">
        <f t="shared" ca="1" si="38"/>
        <v/>
      </c>
      <c r="C179" s="31" t="str">
        <f t="shared" ca="1" si="35"/>
        <v/>
      </c>
      <c r="D179" s="32" t="str">
        <f t="shared" ca="1" si="39"/>
        <v/>
      </c>
      <c r="E179" s="4" t="str">
        <f t="shared" ca="1" si="40"/>
        <v/>
      </c>
      <c r="F179" s="31" t="str">
        <f t="shared" ca="1" si="36"/>
        <v/>
      </c>
      <c r="G179" s="32" t="str">
        <f t="shared" ca="1" si="41"/>
        <v/>
      </c>
      <c r="H179" s="79" t="str">
        <f t="shared" ca="1" si="42"/>
        <v/>
      </c>
      <c r="N179" s="168" t="str">
        <f t="shared" si="34"/>
        <v/>
      </c>
      <c r="O179" s="168" t="str">
        <f t="shared" si="33"/>
        <v/>
      </c>
    </row>
    <row r="180" spans="1:15">
      <c r="A180" s="173" t="str">
        <f t="shared" ca="1" si="37"/>
        <v/>
      </c>
      <c r="B180" s="45" t="str">
        <f t="shared" ca="1" si="38"/>
        <v/>
      </c>
      <c r="C180" s="31" t="str">
        <f t="shared" ca="1" si="35"/>
        <v/>
      </c>
      <c r="D180" s="32" t="str">
        <f t="shared" ca="1" si="39"/>
        <v/>
      </c>
      <c r="E180" s="4" t="str">
        <f t="shared" ca="1" si="40"/>
        <v/>
      </c>
      <c r="F180" s="31" t="str">
        <f t="shared" ca="1" si="36"/>
        <v/>
      </c>
      <c r="G180" s="32" t="str">
        <f t="shared" ca="1" si="41"/>
        <v/>
      </c>
      <c r="H180" s="79" t="str">
        <f t="shared" ca="1" si="42"/>
        <v/>
      </c>
      <c r="N180" s="168" t="str">
        <f t="shared" si="34"/>
        <v/>
      </c>
      <c r="O180" s="168" t="str">
        <f t="shared" si="33"/>
        <v/>
      </c>
    </row>
    <row r="181" spans="1:15">
      <c r="A181" s="173" t="str">
        <f t="shared" ca="1" si="37"/>
        <v/>
      </c>
      <c r="B181" s="45" t="str">
        <f t="shared" ca="1" si="38"/>
        <v/>
      </c>
      <c r="C181" s="31" t="str">
        <f t="shared" ca="1" si="35"/>
        <v/>
      </c>
      <c r="D181" s="32" t="str">
        <f t="shared" ca="1" si="39"/>
        <v/>
      </c>
      <c r="E181" s="4" t="str">
        <f t="shared" ca="1" si="40"/>
        <v/>
      </c>
      <c r="F181" s="31" t="str">
        <f t="shared" ca="1" si="36"/>
        <v/>
      </c>
      <c r="G181" s="32" t="str">
        <f t="shared" ca="1" si="41"/>
        <v/>
      </c>
      <c r="H181" s="79" t="str">
        <f t="shared" ca="1" si="42"/>
        <v/>
      </c>
      <c r="N181" s="168" t="str">
        <f t="shared" si="34"/>
        <v/>
      </c>
      <c r="O181" s="168" t="str">
        <f t="shared" si="33"/>
        <v/>
      </c>
    </row>
    <row r="182" spans="1:15">
      <c r="A182" s="173" t="str">
        <f t="shared" ca="1" si="37"/>
        <v/>
      </c>
      <c r="B182" s="45" t="str">
        <f t="shared" ca="1" si="38"/>
        <v/>
      </c>
      <c r="C182" s="31" t="str">
        <f t="shared" ca="1" si="35"/>
        <v/>
      </c>
      <c r="D182" s="32" t="str">
        <f t="shared" ca="1" si="39"/>
        <v/>
      </c>
      <c r="E182" s="4" t="str">
        <f t="shared" ca="1" si="40"/>
        <v/>
      </c>
      <c r="F182" s="31" t="str">
        <f t="shared" ca="1" si="36"/>
        <v/>
      </c>
      <c r="G182" s="32" t="str">
        <f t="shared" ca="1" si="41"/>
        <v/>
      </c>
      <c r="H182" s="79" t="str">
        <f t="shared" ca="1" si="42"/>
        <v/>
      </c>
      <c r="N182" s="168" t="str">
        <f t="shared" si="34"/>
        <v/>
      </c>
      <c r="O182" s="168" t="str">
        <f t="shared" si="33"/>
        <v/>
      </c>
    </row>
    <row r="183" spans="1:15">
      <c r="A183" s="173" t="str">
        <f t="shared" ca="1" si="37"/>
        <v/>
      </c>
      <c r="B183" s="45" t="str">
        <f t="shared" ca="1" si="38"/>
        <v/>
      </c>
      <c r="C183" s="31" t="str">
        <f t="shared" ca="1" si="35"/>
        <v/>
      </c>
      <c r="D183" s="32" t="str">
        <f t="shared" ca="1" si="39"/>
        <v/>
      </c>
      <c r="E183" s="4" t="str">
        <f t="shared" ca="1" si="40"/>
        <v/>
      </c>
      <c r="F183" s="31" t="str">
        <f t="shared" ca="1" si="36"/>
        <v/>
      </c>
      <c r="G183" s="32" t="str">
        <f t="shared" ca="1" si="41"/>
        <v/>
      </c>
      <c r="H183" s="79" t="str">
        <f t="shared" ca="1" si="42"/>
        <v/>
      </c>
      <c r="N183" s="168" t="str">
        <f t="shared" si="34"/>
        <v/>
      </c>
      <c r="O183" s="168" t="str">
        <f t="shared" si="33"/>
        <v/>
      </c>
    </row>
    <row r="184" spans="1:15">
      <c r="A184" s="173" t="str">
        <f t="shared" ca="1" si="37"/>
        <v/>
      </c>
      <c r="B184" s="45" t="str">
        <f t="shared" ca="1" si="38"/>
        <v/>
      </c>
      <c r="C184" s="31" t="str">
        <f t="shared" ca="1" si="35"/>
        <v/>
      </c>
      <c r="D184" s="32" t="str">
        <f t="shared" ca="1" si="39"/>
        <v/>
      </c>
      <c r="E184" s="4" t="str">
        <f t="shared" ca="1" si="40"/>
        <v/>
      </c>
      <c r="F184" s="31" t="str">
        <f t="shared" ca="1" si="36"/>
        <v/>
      </c>
      <c r="G184" s="32" t="str">
        <f t="shared" ca="1" si="41"/>
        <v/>
      </c>
      <c r="H184" s="79" t="str">
        <f t="shared" ca="1" si="42"/>
        <v/>
      </c>
      <c r="N184" s="168" t="str">
        <f t="shared" si="34"/>
        <v/>
      </c>
      <c r="O184" s="168" t="str">
        <f t="shared" si="33"/>
        <v/>
      </c>
    </row>
    <row r="185" spans="1:15">
      <c r="A185" s="173" t="str">
        <f t="shared" ca="1" si="37"/>
        <v/>
      </c>
      <c r="B185" s="45" t="str">
        <f t="shared" ca="1" si="38"/>
        <v/>
      </c>
      <c r="C185" s="31" t="str">
        <f t="shared" ca="1" si="35"/>
        <v/>
      </c>
      <c r="D185" s="32" t="str">
        <f t="shared" ca="1" si="39"/>
        <v/>
      </c>
      <c r="E185" s="4" t="str">
        <f t="shared" ca="1" si="40"/>
        <v/>
      </c>
      <c r="F185" s="31" t="str">
        <f t="shared" ca="1" si="36"/>
        <v/>
      </c>
      <c r="G185" s="32" t="str">
        <f t="shared" ca="1" si="41"/>
        <v/>
      </c>
      <c r="H185" s="79" t="str">
        <f t="shared" ca="1" si="42"/>
        <v/>
      </c>
      <c r="N185" s="168" t="str">
        <f t="shared" si="34"/>
        <v/>
      </c>
      <c r="O185" s="168" t="str">
        <f t="shared" si="33"/>
        <v/>
      </c>
    </row>
    <row r="186" spans="1:15">
      <c r="A186" s="173" t="str">
        <f t="shared" ca="1" si="37"/>
        <v/>
      </c>
      <c r="B186" s="45" t="str">
        <f t="shared" ca="1" si="38"/>
        <v/>
      </c>
      <c r="C186" s="31" t="str">
        <f t="shared" ca="1" si="35"/>
        <v/>
      </c>
      <c r="D186" s="32" t="str">
        <f t="shared" ca="1" si="39"/>
        <v/>
      </c>
      <c r="E186" s="4" t="str">
        <f t="shared" ca="1" si="40"/>
        <v/>
      </c>
      <c r="F186" s="31" t="str">
        <f t="shared" ca="1" si="36"/>
        <v/>
      </c>
      <c r="G186" s="32" t="str">
        <f t="shared" ca="1" si="41"/>
        <v/>
      </c>
      <c r="H186" s="79" t="str">
        <f t="shared" ca="1" si="42"/>
        <v/>
      </c>
      <c r="N186" s="168" t="str">
        <f t="shared" si="34"/>
        <v/>
      </c>
      <c r="O186" s="168" t="str">
        <f t="shared" si="33"/>
        <v/>
      </c>
    </row>
    <row r="187" spans="1:15">
      <c r="A187" s="173" t="str">
        <f t="shared" ca="1" si="37"/>
        <v/>
      </c>
      <c r="B187" s="45" t="str">
        <f t="shared" ca="1" si="38"/>
        <v/>
      </c>
      <c r="C187" s="31" t="str">
        <f t="shared" ca="1" si="35"/>
        <v/>
      </c>
      <c r="D187" s="32" t="str">
        <f t="shared" ca="1" si="39"/>
        <v/>
      </c>
      <c r="E187" s="4" t="str">
        <f t="shared" ca="1" si="40"/>
        <v/>
      </c>
      <c r="F187" s="31" t="str">
        <f t="shared" ca="1" si="36"/>
        <v/>
      </c>
      <c r="G187" s="32" t="str">
        <f t="shared" ca="1" si="41"/>
        <v/>
      </c>
      <c r="H187" s="79" t="str">
        <f t="shared" ca="1" si="42"/>
        <v/>
      </c>
      <c r="N187" s="168" t="str">
        <f t="shared" si="34"/>
        <v/>
      </c>
      <c r="O187" s="168" t="str">
        <f t="shared" si="33"/>
        <v/>
      </c>
    </row>
    <row r="188" spans="1:15">
      <c r="A188" s="173" t="str">
        <f t="shared" ca="1" si="37"/>
        <v/>
      </c>
      <c r="B188" s="45" t="str">
        <f t="shared" ca="1" si="38"/>
        <v/>
      </c>
      <c r="C188" s="31" t="str">
        <f t="shared" ca="1" si="35"/>
        <v/>
      </c>
      <c r="D188" s="32" t="str">
        <f t="shared" ca="1" si="39"/>
        <v/>
      </c>
      <c r="E188" s="4" t="str">
        <f t="shared" ca="1" si="40"/>
        <v/>
      </c>
      <c r="F188" s="31" t="str">
        <f t="shared" ca="1" si="36"/>
        <v/>
      </c>
      <c r="G188" s="32" t="str">
        <f t="shared" ca="1" si="41"/>
        <v/>
      </c>
      <c r="H188" s="79" t="str">
        <f t="shared" ca="1" si="42"/>
        <v/>
      </c>
      <c r="N188" s="168" t="str">
        <f t="shared" si="34"/>
        <v/>
      </c>
      <c r="O188" s="168" t="str">
        <f t="shared" si="33"/>
        <v/>
      </c>
    </row>
    <row r="189" spans="1:15">
      <c r="A189" s="173" t="str">
        <f t="shared" ca="1" si="37"/>
        <v/>
      </c>
      <c r="B189" s="45" t="str">
        <f t="shared" ca="1" si="38"/>
        <v/>
      </c>
      <c r="C189" s="31" t="str">
        <f t="shared" ca="1" si="35"/>
        <v/>
      </c>
      <c r="D189" s="32" t="str">
        <f t="shared" ca="1" si="39"/>
        <v/>
      </c>
      <c r="E189" s="4" t="str">
        <f t="shared" ca="1" si="40"/>
        <v/>
      </c>
      <c r="F189" s="31" t="str">
        <f t="shared" ca="1" si="36"/>
        <v/>
      </c>
      <c r="G189" s="32" t="str">
        <f t="shared" ca="1" si="41"/>
        <v/>
      </c>
      <c r="H189" s="79" t="str">
        <f t="shared" ca="1" si="42"/>
        <v/>
      </c>
      <c r="N189" s="168" t="str">
        <f t="shared" si="34"/>
        <v/>
      </c>
      <c r="O189" s="168" t="str">
        <f t="shared" si="33"/>
        <v/>
      </c>
    </row>
    <row r="190" spans="1:15">
      <c r="A190" s="173" t="str">
        <f t="shared" ca="1" si="37"/>
        <v/>
      </c>
      <c r="B190" s="45" t="str">
        <f t="shared" ca="1" si="38"/>
        <v/>
      </c>
      <c r="C190" s="31" t="str">
        <f t="shared" ca="1" si="35"/>
        <v/>
      </c>
      <c r="D190" s="32" t="str">
        <f t="shared" ca="1" si="39"/>
        <v/>
      </c>
      <c r="E190" s="4" t="str">
        <f t="shared" ca="1" si="40"/>
        <v/>
      </c>
      <c r="F190" s="31" t="str">
        <f t="shared" ca="1" si="36"/>
        <v/>
      </c>
      <c r="G190" s="32" t="str">
        <f t="shared" ca="1" si="41"/>
        <v/>
      </c>
      <c r="H190" s="79" t="str">
        <f t="shared" ca="1" si="42"/>
        <v/>
      </c>
      <c r="N190" s="168" t="str">
        <f t="shared" si="34"/>
        <v/>
      </c>
      <c r="O190" s="168" t="str">
        <f t="shared" si="33"/>
        <v/>
      </c>
    </row>
    <row r="191" spans="1:15">
      <c r="A191" s="173" t="str">
        <f t="shared" ca="1" si="37"/>
        <v/>
      </c>
      <c r="B191" s="45" t="str">
        <f t="shared" ca="1" si="38"/>
        <v/>
      </c>
      <c r="C191" s="31" t="str">
        <f t="shared" ca="1" si="35"/>
        <v/>
      </c>
      <c r="D191" s="32" t="str">
        <f t="shared" ca="1" si="39"/>
        <v/>
      </c>
      <c r="E191" s="4" t="str">
        <f t="shared" ca="1" si="40"/>
        <v/>
      </c>
      <c r="F191" s="31" t="str">
        <f t="shared" ca="1" si="36"/>
        <v/>
      </c>
      <c r="G191" s="32" t="str">
        <f t="shared" ca="1" si="41"/>
        <v/>
      </c>
      <c r="H191" s="79" t="str">
        <f t="shared" ca="1" si="42"/>
        <v/>
      </c>
      <c r="N191" s="168" t="str">
        <f t="shared" si="34"/>
        <v/>
      </c>
      <c r="O191" s="168" t="str">
        <f t="shared" si="33"/>
        <v/>
      </c>
    </row>
    <row r="192" spans="1:15">
      <c r="A192" s="173" t="str">
        <f t="shared" ca="1" si="37"/>
        <v/>
      </c>
      <c r="B192" s="45" t="str">
        <f t="shared" ca="1" si="38"/>
        <v/>
      </c>
      <c r="C192" s="31" t="str">
        <f t="shared" ca="1" si="35"/>
        <v/>
      </c>
      <c r="D192" s="32" t="str">
        <f t="shared" ca="1" si="39"/>
        <v/>
      </c>
      <c r="E192" s="4" t="str">
        <f t="shared" ca="1" si="40"/>
        <v/>
      </c>
      <c r="F192" s="31" t="str">
        <f t="shared" ca="1" si="36"/>
        <v/>
      </c>
      <c r="G192" s="32" t="str">
        <f t="shared" ca="1" si="41"/>
        <v/>
      </c>
      <c r="H192" s="79" t="str">
        <f t="shared" ca="1" si="42"/>
        <v/>
      </c>
      <c r="N192" s="168" t="str">
        <f t="shared" si="34"/>
        <v/>
      </c>
      <c r="O192" s="168" t="str">
        <f t="shared" si="33"/>
        <v/>
      </c>
    </row>
    <row r="193" spans="1:15">
      <c r="A193" s="173" t="str">
        <f t="shared" ca="1" si="37"/>
        <v/>
      </c>
      <c r="B193" s="45" t="str">
        <f t="shared" ca="1" si="38"/>
        <v/>
      </c>
      <c r="C193" s="31" t="str">
        <f t="shared" ca="1" si="35"/>
        <v/>
      </c>
      <c r="D193" s="32" t="str">
        <f t="shared" ca="1" si="39"/>
        <v/>
      </c>
      <c r="E193" s="4" t="str">
        <f t="shared" ca="1" si="40"/>
        <v/>
      </c>
      <c r="F193" s="31" t="str">
        <f t="shared" ca="1" si="36"/>
        <v/>
      </c>
      <c r="G193" s="32" t="str">
        <f t="shared" ca="1" si="41"/>
        <v/>
      </c>
      <c r="H193" s="79" t="str">
        <f t="shared" ca="1" si="42"/>
        <v/>
      </c>
      <c r="N193" s="168" t="str">
        <f t="shared" si="34"/>
        <v/>
      </c>
      <c r="O193" s="168" t="str">
        <f t="shared" si="33"/>
        <v/>
      </c>
    </row>
    <row r="194" spans="1:15">
      <c r="A194" s="173" t="str">
        <f t="shared" ca="1" si="37"/>
        <v/>
      </c>
      <c r="B194" s="45" t="str">
        <f t="shared" ca="1" si="38"/>
        <v/>
      </c>
      <c r="C194" s="31" t="str">
        <f t="shared" ca="1" si="35"/>
        <v/>
      </c>
      <c r="D194" s="32" t="str">
        <f t="shared" ca="1" si="39"/>
        <v/>
      </c>
      <c r="E194" s="4" t="str">
        <f t="shared" ca="1" si="40"/>
        <v/>
      </c>
      <c r="F194" s="31" t="str">
        <f t="shared" ca="1" si="36"/>
        <v/>
      </c>
      <c r="G194" s="32" t="str">
        <f t="shared" ca="1" si="41"/>
        <v/>
      </c>
      <c r="H194" s="79" t="str">
        <f t="shared" ca="1" si="42"/>
        <v/>
      </c>
      <c r="N194" s="168" t="str">
        <f t="shared" si="34"/>
        <v/>
      </c>
      <c r="O194" s="168" t="str">
        <f t="shared" si="33"/>
        <v/>
      </c>
    </row>
    <row r="195" spans="1:15">
      <c r="A195" s="173" t="str">
        <f t="shared" ca="1" si="37"/>
        <v/>
      </c>
      <c r="B195" s="45" t="str">
        <f t="shared" ca="1" si="38"/>
        <v/>
      </c>
      <c r="C195" s="31" t="str">
        <f t="shared" ca="1" si="35"/>
        <v/>
      </c>
      <c r="D195" s="32" t="str">
        <f t="shared" ca="1" si="39"/>
        <v/>
      </c>
      <c r="E195" s="4" t="str">
        <f t="shared" ca="1" si="40"/>
        <v/>
      </c>
      <c r="F195" s="31" t="str">
        <f t="shared" ca="1" si="36"/>
        <v/>
      </c>
      <c r="G195" s="32" t="str">
        <f t="shared" ca="1" si="41"/>
        <v/>
      </c>
      <c r="H195" s="79" t="str">
        <f t="shared" ca="1" si="42"/>
        <v/>
      </c>
      <c r="N195" s="168" t="str">
        <f t="shared" si="34"/>
        <v/>
      </c>
      <c r="O195" s="168" t="str">
        <f t="shared" si="33"/>
        <v/>
      </c>
    </row>
    <row r="196" spans="1:15">
      <c r="A196" s="173" t="str">
        <f t="shared" ca="1" si="37"/>
        <v/>
      </c>
      <c r="B196" s="45" t="str">
        <f t="shared" ca="1" si="38"/>
        <v/>
      </c>
      <c r="C196" s="31" t="str">
        <f t="shared" ca="1" si="35"/>
        <v/>
      </c>
      <c r="D196" s="32" t="str">
        <f t="shared" ca="1" si="39"/>
        <v/>
      </c>
      <c r="E196" s="4" t="str">
        <f t="shared" ca="1" si="40"/>
        <v/>
      </c>
      <c r="F196" s="31" t="str">
        <f t="shared" ca="1" si="36"/>
        <v/>
      </c>
      <c r="G196" s="32" t="str">
        <f t="shared" ca="1" si="41"/>
        <v/>
      </c>
      <c r="H196" s="79" t="str">
        <f t="shared" ca="1" si="42"/>
        <v/>
      </c>
      <c r="N196" s="168" t="str">
        <f t="shared" si="34"/>
        <v/>
      </c>
      <c r="O196" s="168" t="str">
        <f t="shared" ref="O196:O259" si="43">IF(N196&gt;$A$14,N196,"")</f>
        <v/>
      </c>
    </row>
    <row r="197" spans="1:15">
      <c r="A197" s="173" t="str">
        <f t="shared" ca="1" si="37"/>
        <v/>
      </c>
      <c r="B197" s="45" t="str">
        <f t="shared" ca="1" si="38"/>
        <v/>
      </c>
      <c r="C197" s="31" t="str">
        <f t="shared" ca="1" si="35"/>
        <v/>
      </c>
      <c r="D197" s="32" t="str">
        <f t="shared" ca="1" si="39"/>
        <v/>
      </c>
      <c r="E197" s="4" t="str">
        <f t="shared" ca="1" si="40"/>
        <v/>
      </c>
      <c r="F197" s="31" t="str">
        <f t="shared" ca="1" si="36"/>
        <v/>
      </c>
      <c r="G197" s="32" t="str">
        <f t="shared" ca="1" si="41"/>
        <v/>
      </c>
      <c r="H197" s="79" t="str">
        <f t="shared" ca="1" si="42"/>
        <v/>
      </c>
      <c r="N197" s="168" t="str">
        <f t="shared" si="34"/>
        <v/>
      </c>
      <c r="O197" s="168" t="str">
        <f t="shared" si="43"/>
        <v/>
      </c>
    </row>
    <row r="198" spans="1:15">
      <c r="A198" s="173" t="str">
        <f t="shared" ca="1" si="37"/>
        <v/>
      </c>
      <c r="B198" s="45" t="str">
        <f t="shared" ca="1" si="38"/>
        <v/>
      </c>
      <c r="C198" s="31" t="str">
        <f t="shared" ca="1" si="35"/>
        <v/>
      </c>
      <c r="D198" s="32" t="str">
        <f t="shared" ca="1" si="39"/>
        <v/>
      </c>
      <c r="E198" s="4" t="str">
        <f t="shared" ca="1" si="40"/>
        <v/>
      </c>
      <c r="F198" s="31" t="str">
        <f t="shared" ca="1" si="36"/>
        <v/>
      </c>
      <c r="G198" s="32" t="str">
        <f t="shared" ca="1" si="41"/>
        <v/>
      </c>
      <c r="H198" s="79" t="str">
        <f t="shared" ca="1" si="42"/>
        <v/>
      </c>
      <c r="N198" s="168" t="str">
        <f t="shared" si="34"/>
        <v/>
      </c>
      <c r="O198" s="168" t="str">
        <f t="shared" si="43"/>
        <v/>
      </c>
    </row>
    <row r="199" spans="1:15">
      <c r="A199" s="173" t="str">
        <f t="shared" ca="1" si="37"/>
        <v/>
      </c>
      <c r="B199" s="45" t="str">
        <f t="shared" ca="1" si="38"/>
        <v/>
      </c>
      <c r="C199" s="31" t="str">
        <f t="shared" ca="1" si="35"/>
        <v/>
      </c>
      <c r="D199" s="32" t="str">
        <f t="shared" ca="1" si="39"/>
        <v/>
      </c>
      <c r="E199" s="4" t="str">
        <f t="shared" ca="1" si="40"/>
        <v/>
      </c>
      <c r="F199" s="31" t="str">
        <f t="shared" ca="1" si="36"/>
        <v/>
      </c>
      <c r="G199" s="32" t="str">
        <f t="shared" ca="1" si="41"/>
        <v/>
      </c>
      <c r="H199" s="79" t="str">
        <f t="shared" ca="1" si="42"/>
        <v/>
      </c>
      <c r="N199" s="168" t="str">
        <f t="shared" si="34"/>
        <v/>
      </c>
      <c r="O199" s="168" t="str">
        <f t="shared" si="43"/>
        <v/>
      </c>
    </row>
    <row r="200" spans="1:15">
      <c r="A200" s="173" t="str">
        <f t="shared" ca="1" si="37"/>
        <v/>
      </c>
      <c r="B200" s="45" t="str">
        <f t="shared" ca="1" si="38"/>
        <v/>
      </c>
      <c r="C200" s="31" t="str">
        <f t="shared" ca="1" si="35"/>
        <v/>
      </c>
      <c r="D200" s="32" t="str">
        <f t="shared" ca="1" si="39"/>
        <v/>
      </c>
      <c r="E200" s="4" t="str">
        <f t="shared" ca="1" si="40"/>
        <v/>
      </c>
      <c r="F200" s="31" t="str">
        <f t="shared" ca="1" si="36"/>
        <v/>
      </c>
      <c r="G200" s="32" t="str">
        <f t="shared" ca="1" si="41"/>
        <v/>
      </c>
      <c r="H200" s="79" t="str">
        <f t="shared" ca="1" si="42"/>
        <v/>
      </c>
      <c r="N200" s="168" t="str">
        <f t="shared" ref="N200:N263" si="44">IF(COUNTIF(L:L,J200),J200,"")</f>
        <v/>
      </c>
      <c r="O200" s="168" t="str">
        <f t="shared" si="43"/>
        <v/>
      </c>
    </row>
    <row r="201" spans="1:15">
      <c r="A201" s="173" t="str">
        <f t="shared" ca="1" si="37"/>
        <v/>
      </c>
      <c r="B201" s="45" t="str">
        <f t="shared" ca="1" si="38"/>
        <v/>
      </c>
      <c r="C201" s="31" t="str">
        <f t="shared" ca="1" si="35"/>
        <v/>
      </c>
      <c r="D201" s="32" t="str">
        <f t="shared" ca="1" si="39"/>
        <v/>
      </c>
      <c r="E201" s="4" t="str">
        <f t="shared" ca="1" si="40"/>
        <v/>
      </c>
      <c r="F201" s="31" t="str">
        <f t="shared" ca="1" si="36"/>
        <v/>
      </c>
      <c r="G201" s="32" t="str">
        <f t="shared" ca="1" si="41"/>
        <v/>
      </c>
      <c r="H201" s="79" t="str">
        <f t="shared" ca="1" si="42"/>
        <v/>
      </c>
      <c r="N201" s="168" t="str">
        <f t="shared" si="44"/>
        <v/>
      </c>
      <c r="O201" s="168" t="str">
        <f t="shared" si="43"/>
        <v/>
      </c>
    </row>
    <row r="202" spans="1:15">
      <c r="A202" s="173" t="str">
        <f t="shared" ca="1" si="37"/>
        <v/>
      </c>
      <c r="B202" s="45" t="str">
        <f t="shared" ca="1" si="38"/>
        <v/>
      </c>
      <c r="C202" s="31" t="str">
        <f t="shared" ca="1" si="35"/>
        <v/>
      </c>
      <c r="D202" s="32" t="str">
        <f t="shared" ca="1" si="39"/>
        <v/>
      </c>
      <c r="E202" s="4" t="str">
        <f t="shared" ca="1" si="40"/>
        <v/>
      </c>
      <c r="F202" s="31" t="str">
        <f t="shared" ca="1" si="36"/>
        <v/>
      </c>
      <c r="G202" s="32" t="str">
        <f t="shared" ca="1" si="41"/>
        <v/>
      </c>
      <c r="H202" s="79" t="str">
        <f t="shared" ca="1" si="42"/>
        <v/>
      </c>
      <c r="N202" s="168" t="str">
        <f t="shared" si="44"/>
        <v/>
      </c>
      <c r="O202" s="168" t="str">
        <f t="shared" si="43"/>
        <v/>
      </c>
    </row>
    <row r="203" spans="1:15">
      <c r="A203" s="173" t="str">
        <f t="shared" ca="1" si="37"/>
        <v/>
      </c>
      <c r="B203" s="45" t="str">
        <f t="shared" ca="1" si="38"/>
        <v/>
      </c>
      <c r="C203" s="31" t="str">
        <f t="shared" ca="1" si="35"/>
        <v/>
      </c>
      <c r="D203" s="32" t="str">
        <f t="shared" ca="1" si="39"/>
        <v/>
      </c>
      <c r="E203" s="4" t="str">
        <f t="shared" ca="1" si="40"/>
        <v/>
      </c>
      <c r="F203" s="31" t="str">
        <f t="shared" ca="1" si="36"/>
        <v/>
      </c>
      <c r="G203" s="32" t="str">
        <f t="shared" ca="1" si="41"/>
        <v/>
      </c>
      <c r="H203" s="79" t="str">
        <f t="shared" ca="1" si="42"/>
        <v/>
      </c>
      <c r="N203" s="168" t="str">
        <f t="shared" si="44"/>
        <v/>
      </c>
      <c r="O203" s="168" t="str">
        <f t="shared" si="43"/>
        <v/>
      </c>
    </row>
    <row r="204" spans="1:15">
      <c r="A204" s="173" t="str">
        <f t="shared" ca="1" si="37"/>
        <v/>
      </c>
      <c r="B204" s="45" t="str">
        <f t="shared" ca="1" si="38"/>
        <v/>
      </c>
      <c r="C204" s="31" t="str">
        <f t="shared" ca="1" si="35"/>
        <v/>
      </c>
      <c r="D204" s="32" t="str">
        <f t="shared" ca="1" si="39"/>
        <v/>
      </c>
      <c r="E204" s="4" t="str">
        <f t="shared" ca="1" si="40"/>
        <v/>
      </c>
      <c r="F204" s="31" t="str">
        <f t="shared" ca="1" si="36"/>
        <v/>
      </c>
      <c r="G204" s="32" t="str">
        <f t="shared" ca="1" si="41"/>
        <v/>
      </c>
      <c r="H204" s="79" t="str">
        <f t="shared" ca="1" si="42"/>
        <v/>
      </c>
      <c r="N204" s="168" t="str">
        <f t="shared" si="44"/>
        <v/>
      </c>
      <c r="O204" s="168" t="str">
        <f t="shared" si="43"/>
        <v/>
      </c>
    </row>
    <row r="205" spans="1:15">
      <c r="A205" s="173" t="str">
        <f t="shared" ca="1" si="37"/>
        <v/>
      </c>
      <c r="B205" s="45" t="str">
        <f t="shared" ca="1" si="38"/>
        <v/>
      </c>
      <c r="C205" s="31" t="str">
        <f t="shared" ca="1" si="35"/>
        <v/>
      </c>
      <c r="D205" s="32" t="str">
        <f t="shared" ca="1" si="39"/>
        <v/>
      </c>
      <c r="E205" s="4" t="str">
        <f t="shared" ca="1" si="40"/>
        <v/>
      </c>
      <c r="F205" s="31" t="str">
        <f t="shared" ca="1" si="36"/>
        <v/>
      </c>
      <c r="G205" s="32" t="str">
        <f t="shared" ca="1" si="41"/>
        <v/>
      </c>
      <c r="H205" s="79" t="str">
        <f t="shared" ca="1" si="42"/>
        <v/>
      </c>
      <c r="N205" s="168" t="str">
        <f t="shared" si="44"/>
        <v/>
      </c>
      <c r="O205" s="168" t="str">
        <f t="shared" si="43"/>
        <v/>
      </c>
    </row>
    <row r="206" spans="1:15">
      <c r="A206" s="173" t="str">
        <f t="shared" ca="1" si="37"/>
        <v/>
      </c>
      <c r="B206" s="45" t="str">
        <f t="shared" ca="1" si="38"/>
        <v/>
      </c>
      <c r="C206" s="31" t="str">
        <f t="shared" ca="1" si="35"/>
        <v/>
      </c>
      <c r="D206" s="32" t="str">
        <f t="shared" ca="1" si="39"/>
        <v/>
      </c>
      <c r="E206" s="4" t="str">
        <f t="shared" ca="1" si="40"/>
        <v/>
      </c>
      <c r="F206" s="31" t="str">
        <f t="shared" ca="1" si="36"/>
        <v/>
      </c>
      <c r="G206" s="32" t="str">
        <f t="shared" ca="1" si="41"/>
        <v/>
      </c>
      <c r="H206" s="79" t="str">
        <f t="shared" ca="1" si="42"/>
        <v/>
      </c>
      <c r="N206" s="168" t="str">
        <f t="shared" si="44"/>
        <v/>
      </c>
      <c r="O206" s="168" t="str">
        <f t="shared" si="43"/>
        <v/>
      </c>
    </row>
    <row r="207" spans="1:15">
      <c r="A207" s="173" t="str">
        <f t="shared" ca="1" si="37"/>
        <v/>
      </c>
      <c r="B207" s="45" t="str">
        <f t="shared" ca="1" si="38"/>
        <v/>
      </c>
      <c r="C207" s="31" t="str">
        <f t="shared" ca="1" si="35"/>
        <v/>
      </c>
      <c r="D207" s="32" t="str">
        <f t="shared" ca="1" si="39"/>
        <v/>
      </c>
      <c r="E207" s="4" t="str">
        <f t="shared" ca="1" si="40"/>
        <v/>
      </c>
      <c r="F207" s="31" t="str">
        <f t="shared" ca="1" si="36"/>
        <v/>
      </c>
      <c r="G207" s="32" t="str">
        <f t="shared" ca="1" si="41"/>
        <v/>
      </c>
      <c r="H207" s="79" t="str">
        <f t="shared" ca="1" si="42"/>
        <v/>
      </c>
      <c r="N207" s="168" t="str">
        <f t="shared" si="44"/>
        <v/>
      </c>
      <c r="O207" s="168" t="str">
        <f t="shared" si="43"/>
        <v/>
      </c>
    </row>
    <row r="208" spans="1:15">
      <c r="A208" s="173" t="str">
        <f t="shared" ca="1" si="37"/>
        <v/>
      </c>
      <c r="B208" s="45" t="str">
        <f t="shared" ca="1" si="38"/>
        <v/>
      </c>
      <c r="C208" s="31" t="str">
        <f t="shared" ref="C208:C271" ca="1" si="45">IF(ISERROR(B208-2),"",(B208-$B$14)/100*$B$5)</f>
        <v/>
      </c>
      <c r="D208" s="32" t="str">
        <f t="shared" ca="1" si="39"/>
        <v/>
      </c>
      <c r="E208" s="4" t="str">
        <f t="shared" ca="1" si="40"/>
        <v/>
      </c>
      <c r="F208" s="31" t="str">
        <f t="shared" ref="F208:F271" ca="1" si="46">IF(ISERROR(E208-2), "", (E208-$E$14)/100*$C$5)</f>
        <v/>
      </c>
      <c r="G208" s="32" t="str">
        <f t="shared" ca="1" si="41"/>
        <v/>
      </c>
      <c r="H208" s="79" t="str">
        <f t="shared" ca="1" si="42"/>
        <v/>
      </c>
      <c r="N208" s="168" t="str">
        <f t="shared" si="44"/>
        <v/>
      </c>
      <c r="O208" s="168" t="str">
        <f t="shared" si="43"/>
        <v/>
      </c>
    </row>
    <row r="209" spans="1:15">
      <c r="A209" s="173" t="str">
        <f t="shared" ca="1" si="37"/>
        <v/>
      </c>
      <c r="B209" s="45" t="str">
        <f t="shared" ca="1" si="38"/>
        <v/>
      </c>
      <c r="C209" s="31" t="str">
        <f t="shared" ca="1" si="45"/>
        <v/>
      </c>
      <c r="D209" s="32" t="str">
        <f t="shared" ca="1" si="39"/>
        <v/>
      </c>
      <c r="E209" s="4" t="str">
        <f t="shared" ca="1" si="40"/>
        <v/>
      </c>
      <c r="F209" s="31" t="str">
        <f t="shared" ca="1" si="46"/>
        <v/>
      </c>
      <c r="G209" s="32" t="str">
        <f t="shared" ca="1" si="41"/>
        <v/>
      </c>
      <c r="H209" s="79" t="str">
        <f t="shared" ca="1" si="42"/>
        <v/>
      </c>
      <c r="N209" s="168" t="str">
        <f t="shared" si="44"/>
        <v/>
      </c>
      <c r="O209" s="168" t="str">
        <f t="shared" si="43"/>
        <v/>
      </c>
    </row>
    <row r="210" spans="1:15">
      <c r="A210" s="173" t="str">
        <f t="shared" ca="1" si="37"/>
        <v/>
      </c>
      <c r="B210" s="45" t="str">
        <f t="shared" ca="1" si="38"/>
        <v/>
      </c>
      <c r="C210" s="31" t="str">
        <f t="shared" ca="1" si="45"/>
        <v/>
      </c>
      <c r="D210" s="32" t="str">
        <f t="shared" ca="1" si="39"/>
        <v/>
      </c>
      <c r="E210" s="4" t="str">
        <f t="shared" ca="1" si="40"/>
        <v/>
      </c>
      <c r="F210" s="31" t="str">
        <f t="shared" ca="1" si="46"/>
        <v/>
      </c>
      <c r="G210" s="32" t="str">
        <f t="shared" ca="1" si="41"/>
        <v/>
      </c>
      <c r="H210" s="79" t="str">
        <f t="shared" ca="1" si="42"/>
        <v/>
      </c>
      <c r="N210" s="168" t="str">
        <f t="shared" si="44"/>
        <v/>
      </c>
      <c r="O210" s="168" t="str">
        <f t="shared" si="43"/>
        <v/>
      </c>
    </row>
    <row r="211" spans="1:15">
      <c r="A211" s="173" t="str">
        <f t="shared" ca="1" si="37"/>
        <v/>
      </c>
      <c r="B211" s="45" t="str">
        <f t="shared" ca="1" si="38"/>
        <v/>
      </c>
      <c r="C211" s="31" t="str">
        <f t="shared" ca="1" si="45"/>
        <v/>
      </c>
      <c r="D211" s="32" t="str">
        <f t="shared" ca="1" si="39"/>
        <v/>
      </c>
      <c r="E211" s="4" t="str">
        <f t="shared" ca="1" si="40"/>
        <v/>
      </c>
      <c r="F211" s="31" t="str">
        <f t="shared" ca="1" si="46"/>
        <v/>
      </c>
      <c r="G211" s="32" t="str">
        <f t="shared" ca="1" si="41"/>
        <v/>
      </c>
      <c r="H211" s="79" t="str">
        <f t="shared" ca="1" si="42"/>
        <v/>
      </c>
      <c r="N211" s="168" t="str">
        <f t="shared" si="44"/>
        <v/>
      </c>
      <c r="O211" s="168" t="str">
        <f t="shared" si="43"/>
        <v/>
      </c>
    </row>
    <row r="212" spans="1:15">
      <c r="A212" s="173" t="str">
        <f t="shared" ca="1" si="37"/>
        <v/>
      </c>
      <c r="B212" s="45" t="str">
        <f t="shared" ca="1" si="38"/>
        <v/>
      </c>
      <c r="C212" s="31" t="str">
        <f t="shared" ca="1" si="45"/>
        <v/>
      </c>
      <c r="D212" s="32" t="str">
        <f t="shared" ca="1" si="39"/>
        <v/>
      </c>
      <c r="E212" s="4" t="str">
        <f t="shared" ca="1" si="40"/>
        <v/>
      </c>
      <c r="F212" s="31" t="str">
        <f t="shared" ca="1" si="46"/>
        <v/>
      </c>
      <c r="G212" s="32" t="str">
        <f t="shared" ca="1" si="41"/>
        <v/>
      </c>
      <c r="H212" s="79" t="str">
        <f t="shared" ca="1" si="42"/>
        <v/>
      </c>
      <c r="N212" s="168" t="str">
        <f t="shared" si="44"/>
        <v/>
      </c>
      <c r="O212" s="168" t="str">
        <f t="shared" si="43"/>
        <v/>
      </c>
    </row>
    <row r="213" spans="1:15">
      <c r="A213" s="173" t="str">
        <f t="shared" ca="1" si="37"/>
        <v/>
      </c>
      <c r="B213" s="45" t="str">
        <f t="shared" ca="1" si="38"/>
        <v/>
      </c>
      <c r="C213" s="31" t="str">
        <f t="shared" ca="1" si="45"/>
        <v/>
      </c>
      <c r="D213" s="32" t="str">
        <f t="shared" ca="1" si="39"/>
        <v/>
      </c>
      <c r="E213" s="4" t="str">
        <f t="shared" ca="1" si="40"/>
        <v/>
      </c>
      <c r="F213" s="31" t="str">
        <f t="shared" ca="1" si="46"/>
        <v/>
      </c>
      <c r="G213" s="32" t="str">
        <f t="shared" ca="1" si="41"/>
        <v/>
      </c>
      <c r="H213" s="79" t="str">
        <f t="shared" ca="1" si="42"/>
        <v/>
      </c>
      <c r="N213" s="168" t="str">
        <f t="shared" si="44"/>
        <v/>
      </c>
      <c r="O213" s="168" t="str">
        <f t="shared" si="43"/>
        <v/>
      </c>
    </row>
    <row r="214" spans="1:15">
      <c r="A214" s="173" t="str">
        <f t="shared" ca="1" si="37"/>
        <v/>
      </c>
      <c r="B214" s="45" t="str">
        <f t="shared" ca="1" si="38"/>
        <v/>
      </c>
      <c r="C214" s="31" t="str">
        <f t="shared" ca="1" si="45"/>
        <v/>
      </c>
      <c r="D214" s="32" t="str">
        <f t="shared" ca="1" si="39"/>
        <v/>
      </c>
      <c r="E214" s="4" t="str">
        <f t="shared" ca="1" si="40"/>
        <v/>
      </c>
      <c r="F214" s="31" t="str">
        <f t="shared" ca="1" si="46"/>
        <v/>
      </c>
      <c r="G214" s="32" t="str">
        <f t="shared" ca="1" si="41"/>
        <v/>
      </c>
      <c r="H214" s="79" t="str">
        <f t="shared" ca="1" si="42"/>
        <v/>
      </c>
      <c r="N214" s="168" t="str">
        <f t="shared" si="44"/>
        <v/>
      </c>
      <c r="O214" s="168" t="str">
        <f t="shared" si="43"/>
        <v/>
      </c>
    </row>
    <row r="215" spans="1:15">
      <c r="A215" s="173" t="str">
        <f t="shared" ca="1" si="37"/>
        <v/>
      </c>
      <c r="B215" s="45" t="str">
        <f t="shared" ca="1" si="38"/>
        <v/>
      </c>
      <c r="C215" s="31" t="str">
        <f t="shared" ca="1" si="45"/>
        <v/>
      </c>
      <c r="D215" s="32" t="str">
        <f t="shared" ca="1" si="39"/>
        <v/>
      </c>
      <c r="E215" s="4" t="str">
        <f t="shared" ca="1" si="40"/>
        <v/>
      </c>
      <c r="F215" s="31" t="str">
        <f t="shared" ca="1" si="46"/>
        <v/>
      </c>
      <c r="G215" s="32" t="str">
        <f t="shared" ca="1" si="41"/>
        <v/>
      </c>
      <c r="H215" s="79" t="str">
        <f t="shared" ca="1" si="42"/>
        <v/>
      </c>
      <c r="N215" s="168" t="str">
        <f t="shared" si="44"/>
        <v/>
      </c>
      <c r="O215" s="168" t="str">
        <f t="shared" si="43"/>
        <v/>
      </c>
    </row>
    <row r="216" spans="1:15">
      <c r="A216" s="173" t="str">
        <f t="shared" ca="1" si="37"/>
        <v/>
      </c>
      <c r="B216" s="45" t="str">
        <f t="shared" ca="1" si="38"/>
        <v/>
      </c>
      <c r="C216" s="31" t="str">
        <f t="shared" ca="1" si="45"/>
        <v/>
      </c>
      <c r="D216" s="32" t="str">
        <f t="shared" ca="1" si="39"/>
        <v/>
      </c>
      <c r="E216" s="4" t="str">
        <f t="shared" ca="1" si="40"/>
        <v/>
      </c>
      <c r="F216" s="31" t="str">
        <f t="shared" ca="1" si="46"/>
        <v/>
      </c>
      <c r="G216" s="32" t="str">
        <f t="shared" ca="1" si="41"/>
        <v/>
      </c>
      <c r="H216" s="79" t="str">
        <f t="shared" ca="1" si="42"/>
        <v/>
      </c>
      <c r="N216" s="168" t="str">
        <f t="shared" si="44"/>
        <v/>
      </c>
      <c r="O216" s="168" t="str">
        <f t="shared" si="43"/>
        <v/>
      </c>
    </row>
    <row r="217" spans="1:15">
      <c r="A217" s="173" t="str">
        <f t="shared" ca="1" si="37"/>
        <v/>
      </c>
      <c r="B217" s="45" t="str">
        <f t="shared" ca="1" si="38"/>
        <v/>
      </c>
      <c r="C217" s="31" t="str">
        <f t="shared" ca="1" si="45"/>
        <v/>
      </c>
      <c r="D217" s="32" t="str">
        <f t="shared" ca="1" si="39"/>
        <v/>
      </c>
      <c r="E217" s="4" t="str">
        <f t="shared" ca="1" si="40"/>
        <v/>
      </c>
      <c r="F217" s="31" t="str">
        <f t="shared" ca="1" si="46"/>
        <v/>
      </c>
      <c r="G217" s="32" t="str">
        <f t="shared" ca="1" si="41"/>
        <v/>
      </c>
      <c r="H217" s="79" t="str">
        <f t="shared" ca="1" si="42"/>
        <v/>
      </c>
      <c r="N217" s="168" t="str">
        <f t="shared" si="44"/>
        <v/>
      </c>
      <c r="O217" s="168" t="str">
        <f t="shared" si="43"/>
        <v/>
      </c>
    </row>
    <row r="218" spans="1:15">
      <c r="A218" s="173" t="str">
        <f t="shared" ca="1" si="37"/>
        <v/>
      </c>
      <c r="B218" s="45" t="str">
        <f t="shared" ca="1" si="38"/>
        <v/>
      </c>
      <c r="C218" s="31" t="str">
        <f t="shared" ca="1" si="45"/>
        <v/>
      </c>
      <c r="D218" s="32" t="str">
        <f t="shared" ca="1" si="39"/>
        <v/>
      </c>
      <c r="E218" s="4" t="str">
        <f t="shared" ca="1" si="40"/>
        <v/>
      </c>
      <c r="F218" s="31" t="str">
        <f t="shared" ca="1" si="46"/>
        <v/>
      </c>
      <c r="G218" s="32" t="str">
        <f t="shared" ca="1" si="41"/>
        <v/>
      </c>
      <c r="H218" s="79" t="str">
        <f t="shared" ca="1" si="42"/>
        <v/>
      </c>
      <c r="N218" s="168" t="str">
        <f t="shared" si="44"/>
        <v/>
      </c>
      <c r="O218" s="168" t="str">
        <f t="shared" si="43"/>
        <v/>
      </c>
    </row>
    <row r="219" spans="1:15">
      <c r="A219" s="173" t="str">
        <f t="shared" ca="1" si="37"/>
        <v/>
      </c>
      <c r="B219" s="45" t="str">
        <f t="shared" ca="1" si="38"/>
        <v/>
      </c>
      <c r="C219" s="31" t="str">
        <f t="shared" ca="1" si="45"/>
        <v/>
      </c>
      <c r="D219" s="32" t="str">
        <f t="shared" ca="1" si="39"/>
        <v/>
      </c>
      <c r="E219" s="4" t="str">
        <f t="shared" ca="1" si="40"/>
        <v/>
      </c>
      <c r="F219" s="31" t="str">
        <f t="shared" ca="1" si="46"/>
        <v/>
      </c>
      <c r="G219" s="32" t="str">
        <f t="shared" ca="1" si="41"/>
        <v/>
      </c>
      <c r="H219" s="79" t="str">
        <f t="shared" ca="1" si="42"/>
        <v/>
      </c>
      <c r="N219" s="168" t="str">
        <f t="shared" si="44"/>
        <v/>
      </c>
      <c r="O219" s="168" t="str">
        <f t="shared" si="43"/>
        <v/>
      </c>
    </row>
    <row r="220" spans="1:15">
      <c r="A220" s="173" t="str">
        <f t="shared" ca="1" si="37"/>
        <v/>
      </c>
      <c r="B220" s="45" t="str">
        <f t="shared" ca="1" si="38"/>
        <v/>
      </c>
      <c r="C220" s="31" t="str">
        <f t="shared" ca="1" si="45"/>
        <v/>
      </c>
      <c r="D220" s="32" t="str">
        <f t="shared" ca="1" si="39"/>
        <v/>
      </c>
      <c r="E220" s="4" t="str">
        <f t="shared" ca="1" si="40"/>
        <v/>
      </c>
      <c r="F220" s="31" t="str">
        <f t="shared" ca="1" si="46"/>
        <v/>
      </c>
      <c r="G220" s="32" t="str">
        <f t="shared" ca="1" si="41"/>
        <v/>
      </c>
      <c r="H220" s="79" t="str">
        <f t="shared" ca="1" si="42"/>
        <v/>
      </c>
      <c r="N220" s="168" t="str">
        <f t="shared" si="44"/>
        <v/>
      </c>
      <c r="O220" s="168" t="str">
        <f t="shared" si="43"/>
        <v/>
      </c>
    </row>
    <row r="221" spans="1:15">
      <c r="A221" s="173" t="str">
        <f t="shared" ca="1" si="37"/>
        <v/>
      </c>
      <c r="B221" s="45" t="str">
        <f t="shared" ca="1" si="38"/>
        <v/>
      </c>
      <c r="C221" s="31" t="str">
        <f t="shared" ca="1" si="45"/>
        <v/>
      </c>
      <c r="D221" s="32" t="str">
        <f t="shared" ca="1" si="39"/>
        <v/>
      </c>
      <c r="E221" s="4" t="str">
        <f t="shared" ca="1" si="40"/>
        <v/>
      </c>
      <c r="F221" s="31" t="str">
        <f t="shared" ca="1" si="46"/>
        <v/>
      </c>
      <c r="G221" s="32" t="str">
        <f t="shared" ca="1" si="41"/>
        <v/>
      </c>
      <c r="H221" s="79" t="str">
        <f t="shared" ca="1" si="42"/>
        <v/>
      </c>
      <c r="N221" s="168" t="str">
        <f t="shared" si="44"/>
        <v/>
      </c>
      <c r="O221" s="168" t="str">
        <f t="shared" si="43"/>
        <v/>
      </c>
    </row>
    <row r="222" spans="1:15">
      <c r="A222" s="173" t="str">
        <f t="shared" ca="1" si="37"/>
        <v/>
      </c>
      <c r="B222" s="45" t="str">
        <f t="shared" ca="1" si="38"/>
        <v/>
      </c>
      <c r="C222" s="31" t="str">
        <f t="shared" ca="1" si="45"/>
        <v/>
      </c>
      <c r="D222" s="32" t="str">
        <f t="shared" ca="1" si="39"/>
        <v/>
      </c>
      <c r="E222" s="4" t="str">
        <f t="shared" ca="1" si="40"/>
        <v/>
      </c>
      <c r="F222" s="31" t="str">
        <f t="shared" ca="1" si="46"/>
        <v/>
      </c>
      <c r="G222" s="32" t="str">
        <f t="shared" ca="1" si="41"/>
        <v/>
      </c>
      <c r="H222" s="79" t="str">
        <f t="shared" ca="1" si="42"/>
        <v/>
      </c>
      <c r="N222" s="168" t="str">
        <f t="shared" si="44"/>
        <v/>
      </c>
      <c r="O222" s="168" t="str">
        <f t="shared" si="43"/>
        <v/>
      </c>
    </row>
    <row r="223" spans="1:15">
      <c r="A223" s="173" t="str">
        <f t="shared" ca="1" si="37"/>
        <v/>
      </c>
      <c r="B223" s="45" t="str">
        <f t="shared" ca="1" si="38"/>
        <v/>
      </c>
      <c r="C223" s="31" t="str">
        <f t="shared" ca="1" si="45"/>
        <v/>
      </c>
      <c r="D223" s="32" t="str">
        <f t="shared" ca="1" si="39"/>
        <v/>
      </c>
      <c r="E223" s="4" t="str">
        <f t="shared" ca="1" si="40"/>
        <v/>
      </c>
      <c r="F223" s="31" t="str">
        <f t="shared" ca="1" si="46"/>
        <v/>
      </c>
      <c r="G223" s="32" t="str">
        <f t="shared" ca="1" si="41"/>
        <v/>
      </c>
      <c r="H223" s="79" t="str">
        <f t="shared" ca="1" si="42"/>
        <v/>
      </c>
      <c r="N223" s="168" t="str">
        <f t="shared" si="44"/>
        <v/>
      </c>
      <c r="O223" s="168" t="str">
        <f t="shared" si="43"/>
        <v/>
      </c>
    </row>
    <row r="224" spans="1:15">
      <c r="A224" s="173" t="str">
        <f t="shared" ca="1" si="37"/>
        <v/>
      </c>
      <c r="B224" s="45" t="str">
        <f t="shared" ca="1" si="38"/>
        <v/>
      </c>
      <c r="C224" s="31" t="str">
        <f t="shared" ca="1" si="45"/>
        <v/>
      </c>
      <c r="D224" s="32" t="str">
        <f t="shared" ca="1" si="39"/>
        <v/>
      </c>
      <c r="E224" s="4" t="str">
        <f t="shared" ca="1" si="40"/>
        <v/>
      </c>
      <c r="F224" s="31" t="str">
        <f t="shared" ca="1" si="46"/>
        <v/>
      </c>
      <c r="G224" s="32" t="str">
        <f t="shared" ca="1" si="41"/>
        <v/>
      </c>
      <c r="H224" s="79" t="str">
        <f t="shared" ca="1" si="42"/>
        <v/>
      </c>
      <c r="N224" s="168" t="str">
        <f t="shared" si="44"/>
        <v/>
      </c>
      <c r="O224" s="168" t="str">
        <f t="shared" si="43"/>
        <v/>
      </c>
    </row>
    <row r="225" spans="1:15">
      <c r="A225" s="173" t="str">
        <f t="shared" ca="1" si="37"/>
        <v/>
      </c>
      <c r="B225" s="45" t="str">
        <f t="shared" ca="1" si="38"/>
        <v/>
      </c>
      <c r="C225" s="31" t="str">
        <f t="shared" ca="1" si="45"/>
        <v/>
      </c>
      <c r="D225" s="32" t="str">
        <f t="shared" ca="1" si="39"/>
        <v/>
      </c>
      <c r="E225" s="4" t="str">
        <f t="shared" ca="1" si="40"/>
        <v/>
      </c>
      <c r="F225" s="31" t="str">
        <f t="shared" ca="1" si="46"/>
        <v/>
      </c>
      <c r="G225" s="32" t="str">
        <f t="shared" ca="1" si="41"/>
        <v/>
      </c>
      <c r="H225" s="79" t="str">
        <f t="shared" ca="1" si="42"/>
        <v/>
      </c>
      <c r="N225" s="168" t="str">
        <f t="shared" si="44"/>
        <v/>
      </c>
      <c r="O225" s="168" t="str">
        <f t="shared" si="43"/>
        <v/>
      </c>
    </row>
    <row r="226" spans="1:15">
      <c r="A226" s="173" t="str">
        <f t="shared" ca="1" si="37"/>
        <v/>
      </c>
      <c r="B226" s="45" t="str">
        <f t="shared" ca="1" si="38"/>
        <v/>
      </c>
      <c r="C226" s="31" t="str">
        <f t="shared" ca="1" si="45"/>
        <v/>
      </c>
      <c r="D226" s="32" t="str">
        <f t="shared" ca="1" si="39"/>
        <v/>
      </c>
      <c r="E226" s="4" t="str">
        <f t="shared" ca="1" si="40"/>
        <v/>
      </c>
      <c r="F226" s="31" t="str">
        <f t="shared" ca="1" si="46"/>
        <v/>
      </c>
      <c r="G226" s="32" t="str">
        <f t="shared" ca="1" si="41"/>
        <v/>
      </c>
      <c r="H226" s="79" t="str">
        <f t="shared" ca="1" si="42"/>
        <v/>
      </c>
      <c r="N226" s="168" t="str">
        <f t="shared" si="44"/>
        <v/>
      </c>
      <c r="O226" s="168" t="str">
        <f t="shared" si="43"/>
        <v/>
      </c>
    </row>
    <row r="227" spans="1:15">
      <c r="A227" s="173" t="str">
        <f t="shared" ca="1" si="37"/>
        <v/>
      </c>
      <c r="B227" s="45" t="str">
        <f t="shared" ca="1" si="38"/>
        <v/>
      </c>
      <c r="C227" s="31" t="str">
        <f t="shared" ca="1" si="45"/>
        <v/>
      </c>
      <c r="D227" s="32" t="str">
        <f t="shared" ca="1" si="39"/>
        <v/>
      </c>
      <c r="E227" s="4" t="str">
        <f t="shared" ca="1" si="40"/>
        <v/>
      </c>
      <c r="F227" s="31" t="str">
        <f t="shared" ca="1" si="46"/>
        <v/>
      </c>
      <c r="G227" s="32" t="str">
        <f t="shared" ca="1" si="41"/>
        <v/>
      </c>
      <c r="H227" s="79" t="str">
        <f t="shared" ca="1" si="42"/>
        <v/>
      </c>
      <c r="N227" s="168" t="str">
        <f t="shared" si="44"/>
        <v/>
      </c>
      <c r="O227" s="168" t="str">
        <f t="shared" si="43"/>
        <v/>
      </c>
    </row>
    <row r="228" spans="1:15">
      <c r="A228" s="173" t="str">
        <f t="shared" ca="1" si="37"/>
        <v/>
      </c>
      <c r="B228" s="45" t="str">
        <f t="shared" ca="1" si="38"/>
        <v/>
      </c>
      <c r="C228" s="31" t="str">
        <f t="shared" ca="1" si="45"/>
        <v/>
      </c>
      <c r="D228" s="32" t="str">
        <f t="shared" ca="1" si="39"/>
        <v/>
      </c>
      <c r="E228" s="4" t="str">
        <f t="shared" ca="1" si="40"/>
        <v/>
      </c>
      <c r="F228" s="31" t="str">
        <f t="shared" ca="1" si="46"/>
        <v/>
      </c>
      <c r="G228" s="32" t="str">
        <f t="shared" ca="1" si="41"/>
        <v/>
      </c>
      <c r="H228" s="79" t="str">
        <f t="shared" ca="1" si="42"/>
        <v/>
      </c>
      <c r="N228" s="168" t="str">
        <f t="shared" si="44"/>
        <v/>
      </c>
      <c r="O228" s="168" t="str">
        <f t="shared" si="43"/>
        <v/>
      </c>
    </row>
    <row r="229" spans="1:15">
      <c r="A229" s="173" t="str">
        <f t="shared" ca="1" si="37"/>
        <v/>
      </c>
      <c r="B229" s="45" t="str">
        <f t="shared" ca="1" si="38"/>
        <v/>
      </c>
      <c r="C229" s="31" t="str">
        <f t="shared" ca="1" si="45"/>
        <v/>
      </c>
      <c r="D229" s="32" t="str">
        <f t="shared" ca="1" si="39"/>
        <v/>
      </c>
      <c r="E229" s="4" t="str">
        <f t="shared" ca="1" si="40"/>
        <v/>
      </c>
      <c r="F229" s="31" t="str">
        <f t="shared" ca="1" si="46"/>
        <v/>
      </c>
      <c r="G229" s="32" t="str">
        <f t="shared" ca="1" si="41"/>
        <v/>
      </c>
      <c r="H229" s="79" t="str">
        <f t="shared" ca="1" si="42"/>
        <v/>
      </c>
      <c r="N229" s="168" t="str">
        <f t="shared" si="44"/>
        <v/>
      </c>
      <c r="O229" s="168" t="str">
        <f t="shared" si="43"/>
        <v/>
      </c>
    </row>
    <row r="230" spans="1:15">
      <c r="A230" s="173" t="str">
        <f t="shared" ca="1" si="37"/>
        <v/>
      </c>
      <c r="B230" s="45" t="str">
        <f t="shared" ca="1" si="38"/>
        <v/>
      </c>
      <c r="C230" s="31" t="str">
        <f t="shared" ca="1" si="45"/>
        <v/>
      </c>
      <c r="D230" s="32" t="str">
        <f t="shared" ca="1" si="39"/>
        <v/>
      </c>
      <c r="E230" s="4" t="str">
        <f t="shared" ca="1" si="40"/>
        <v/>
      </c>
      <c r="F230" s="31" t="str">
        <f t="shared" ca="1" si="46"/>
        <v/>
      </c>
      <c r="G230" s="32" t="str">
        <f t="shared" ca="1" si="41"/>
        <v/>
      </c>
      <c r="H230" s="79" t="str">
        <f t="shared" ca="1" si="42"/>
        <v/>
      </c>
      <c r="N230" s="168" t="str">
        <f t="shared" si="44"/>
        <v/>
      </c>
      <c r="O230" s="168" t="str">
        <f t="shared" si="43"/>
        <v/>
      </c>
    </row>
    <row r="231" spans="1:15">
      <c r="A231" s="173" t="str">
        <f t="shared" ref="A231:A287" ca="1" si="47">IF(AND(ISBLANK(P220), A230 = $P$1),NOW(),IF(ISBLANK(P220),"",P220))</f>
        <v/>
      </c>
      <c r="B231" s="45" t="str">
        <f t="shared" ref="B231:B287" ca="1" si="48">IF(COUNTIF(J:J,A231)=1,VLOOKUP(A231,J:K,2), IF(COUNTIF(J:J,A231)=0,$B$10,""))</f>
        <v/>
      </c>
      <c r="C231" s="31" t="str">
        <f t="shared" ca="1" si="45"/>
        <v/>
      </c>
      <c r="D231" s="32" t="str">
        <f t="shared" ref="D231:D287" ca="1" si="49">IF(ISERROR(B231-2),"",ROUNDUP(A231-$A$14,0)/360*$B$6*$B$5-ROUNDUP(A231-$A$14,0)/360*$B$7*$B$5*$B$14/100)</f>
        <v/>
      </c>
      <c r="E231" s="4" t="str">
        <f t="shared" ref="E231:E287" ca="1" si="50">IF(COUNTIF(L:L,A231)=1,VLOOKUP(A231,L:M,2), IF(COUNTIF(L:L,A231)=0,$C$10,""))</f>
        <v/>
      </c>
      <c r="F231" s="31" t="str">
        <f t="shared" ca="1" si="46"/>
        <v/>
      </c>
      <c r="G231" s="32" t="str">
        <f t="shared" ref="G231:G287" ca="1" si="51">IF(ISERROR(E231-2),"",ROUNDUP(A231-$A$14,0)/360*$C$6*$C$5-ROUNDUP(A231-$A$14,0)/360*$C$7*$C$5*$E$14/100)</f>
        <v/>
      </c>
      <c r="H231" s="79" t="str">
        <f t="shared" ref="H231:H287" ca="1" si="52">IF(ISERROR(E231-2),"",C231+D231-F231-G231)</f>
        <v/>
      </c>
      <c r="N231" s="168" t="str">
        <f t="shared" si="44"/>
        <v/>
      </c>
      <c r="O231" s="168" t="str">
        <f t="shared" si="43"/>
        <v/>
      </c>
    </row>
    <row r="232" spans="1:15">
      <c r="A232" s="173" t="str">
        <f t="shared" ca="1" si="47"/>
        <v/>
      </c>
      <c r="B232" s="45" t="str">
        <f t="shared" ca="1" si="48"/>
        <v/>
      </c>
      <c r="C232" s="31" t="str">
        <f t="shared" ca="1" si="45"/>
        <v/>
      </c>
      <c r="D232" s="32" t="str">
        <f t="shared" ca="1" si="49"/>
        <v/>
      </c>
      <c r="E232" s="4" t="str">
        <f t="shared" ca="1" si="50"/>
        <v/>
      </c>
      <c r="F232" s="31" t="str">
        <f t="shared" ca="1" si="46"/>
        <v/>
      </c>
      <c r="G232" s="32" t="str">
        <f t="shared" ca="1" si="51"/>
        <v/>
      </c>
      <c r="H232" s="79" t="str">
        <f t="shared" ca="1" si="52"/>
        <v/>
      </c>
      <c r="N232" s="168" t="str">
        <f t="shared" si="44"/>
        <v/>
      </c>
      <c r="O232" s="168" t="str">
        <f t="shared" si="43"/>
        <v/>
      </c>
    </row>
    <row r="233" spans="1:15">
      <c r="A233" s="173" t="str">
        <f t="shared" ca="1" si="47"/>
        <v/>
      </c>
      <c r="B233" s="45" t="str">
        <f t="shared" ca="1" si="48"/>
        <v/>
      </c>
      <c r="C233" s="31" t="str">
        <f t="shared" ca="1" si="45"/>
        <v/>
      </c>
      <c r="D233" s="32" t="str">
        <f t="shared" ca="1" si="49"/>
        <v/>
      </c>
      <c r="E233" s="4" t="str">
        <f t="shared" ca="1" si="50"/>
        <v/>
      </c>
      <c r="F233" s="31" t="str">
        <f t="shared" ca="1" si="46"/>
        <v/>
      </c>
      <c r="G233" s="32" t="str">
        <f t="shared" ca="1" si="51"/>
        <v/>
      </c>
      <c r="H233" s="79" t="str">
        <f t="shared" ca="1" si="52"/>
        <v/>
      </c>
      <c r="N233" s="168" t="str">
        <f t="shared" si="44"/>
        <v/>
      </c>
      <c r="O233" s="168" t="str">
        <f t="shared" si="43"/>
        <v/>
      </c>
    </row>
    <row r="234" spans="1:15">
      <c r="A234" s="173" t="str">
        <f t="shared" ca="1" si="47"/>
        <v/>
      </c>
      <c r="B234" s="45" t="str">
        <f t="shared" ca="1" si="48"/>
        <v/>
      </c>
      <c r="C234" s="31" t="str">
        <f t="shared" ca="1" si="45"/>
        <v/>
      </c>
      <c r="D234" s="32" t="str">
        <f t="shared" ca="1" si="49"/>
        <v/>
      </c>
      <c r="E234" s="4" t="str">
        <f t="shared" ca="1" si="50"/>
        <v/>
      </c>
      <c r="F234" s="31" t="str">
        <f t="shared" ca="1" si="46"/>
        <v/>
      </c>
      <c r="G234" s="32" t="str">
        <f t="shared" ca="1" si="51"/>
        <v/>
      </c>
      <c r="H234" s="79" t="str">
        <f t="shared" ca="1" si="52"/>
        <v/>
      </c>
      <c r="N234" s="168" t="str">
        <f t="shared" si="44"/>
        <v/>
      </c>
      <c r="O234" s="168" t="str">
        <f t="shared" si="43"/>
        <v/>
      </c>
    </row>
    <row r="235" spans="1:15">
      <c r="A235" s="173" t="str">
        <f t="shared" ca="1" si="47"/>
        <v/>
      </c>
      <c r="B235" s="45" t="str">
        <f t="shared" ca="1" si="48"/>
        <v/>
      </c>
      <c r="C235" s="31" t="str">
        <f t="shared" ca="1" si="45"/>
        <v/>
      </c>
      <c r="D235" s="32" t="str">
        <f t="shared" ca="1" si="49"/>
        <v/>
      </c>
      <c r="E235" s="4" t="str">
        <f t="shared" ca="1" si="50"/>
        <v/>
      </c>
      <c r="F235" s="31" t="str">
        <f t="shared" ca="1" si="46"/>
        <v/>
      </c>
      <c r="G235" s="32" t="str">
        <f t="shared" ca="1" si="51"/>
        <v/>
      </c>
      <c r="H235" s="79" t="str">
        <f t="shared" ca="1" si="52"/>
        <v/>
      </c>
      <c r="N235" s="168" t="str">
        <f t="shared" si="44"/>
        <v/>
      </c>
      <c r="O235" s="168" t="str">
        <f t="shared" si="43"/>
        <v/>
      </c>
    </row>
    <row r="236" spans="1:15">
      <c r="A236" s="173" t="str">
        <f t="shared" ca="1" si="47"/>
        <v/>
      </c>
      <c r="B236" s="45" t="str">
        <f t="shared" ca="1" si="48"/>
        <v/>
      </c>
      <c r="C236" s="31" t="str">
        <f t="shared" ca="1" si="45"/>
        <v/>
      </c>
      <c r="D236" s="32" t="str">
        <f t="shared" ca="1" si="49"/>
        <v/>
      </c>
      <c r="E236" s="4" t="str">
        <f t="shared" ca="1" si="50"/>
        <v/>
      </c>
      <c r="F236" s="31" t="str">
        <f t="shared" ca="1" si="46"/>
        <v/>
      </c>
      <c r="G236" s="32" t="str">
        <f t="shared" ca="1" si="51"/>
        <v/>
      </c>
      <c r="H236" s="79" t="str">
        <f t="shared" ca="1" si="52"/>
        <v/>
      </c>
      <c r="N236" s="168" t="str">
        <f t="shared" si="44"/>
        <v/>
      </c>
      <c r="O236" s="168" t="str">
        <f t="shared" si="43"/>
        <v/>
      </c>
    </row>
    <row r="237" spans="1:15">
      <c r="A237" s="173" t="str">
        <f t="shared" ca="1" si="47"/>
        <v/>
      </c>
      <c r="B237" s="45" t="str">
        <f t="shared" ca="1" si="48"/>
        <v/>
      </c>
      <c r="C237" s="31" t="str">
        <f t="shared" ca="1" si="45"/>
        <v/>
      </c>
      <c r="D237" s="32" t="str">
        <f t="shared" ca="1" si="49"/>
        <v/>
      </c>
      <c r="E237" s="4" t="str">
        <f t="shared" ca="1" si="50"/>
        <v/>
      </c>
      <c r="F237" s="31" t="str">
        <f t="shared" ca="1" si="46"/>
        <v/>
      </c>
      <c r="G237" s="32" t="str">
        <f t="shared" ca="1" si="51"/>
        <v/>
      </c>
      <c r="H237" s="79" t="str">
        <f t="shared" ca="1" si="52"/>
        <v/>
      </c>
      <c r="N237" s="168" t="str">
        <f t="shared" si="44"/>
        <v/>
      </c>
      <c r="O237" s="168" t="str">
        <f t="shared" si="43"/>
        <v/>
      </c>
    </row>
    <row r="238" spans="1:15">
      <c r="A238" s="173" t="str">
        <f t="shared" ca="1" si="47"/>
        <v/>
      </c>
      <c r="B238" s="45" t="str">
        <f t="shared" ca="1" si="48"/>
        <v/>
      </c>
      <c r="C238" s="31" t="str">
        <f t="shared" ca="1" si="45"/>
        <v/>
      </c>
      <c r="D238" s="32" t="str">
        <f t="shared" ca="1" si="49"/>
        <v/>
      </c>
      <c r="E238" s="4" t="str">
        <f t="shared" ca="1" si="50"/>
        <v/>
      </c>
      <c r="F238" s="31" t="str">
        <f t="shared" ca="1" si="46"/>
        <v/>
      </c>
      <c r="G238" s="32" t="str">
        <f t="shared" ca="1" si="51"/>
        <v/>
      </c>
      <c r="H238" s="79" t="str">
        <f t="shared" ca="1" si="52"/>
        <v/>
      </c>
      <c r="N238" s="168" t="str">
        <f t="shared" si="44"/>
        <v/>
      </c>
      <c r="O238" s="168" t="str">
        <f t="shared" si="43"/>
        <v/>
      </c>
    </row>
    <row r="239" spans="1:15">
      <c r="A239" s="173" t="str">
        <f t="shared" ca="1" si="47"/>
        <v/>
      </c>
      <c r="B239" s="45" t="str">
        <f t="shared" ca="1" si="48"/>
        <v/>
      </c>
      <c r="C239" s="31" t="str">
        <f t="shared" ca="1" si="45"/>
        <v/>
      </c>
      <c r="D239" s="32" t="str">
        <f t="shared" ca="1" si="49"/>
        <v/>
      </c>
      <c r="E239" s="4" t="str">
        <f t="shared" ca="1" si="50"/>
        <v/>
      </c>
      <c r="F239" s="31" t="str">
        <f t="shared" ca="1" si="46"/>
        <v/>
      </c>
      <c r="G239" s="32" t="str">
        <f t="shared" ca="1" si="51"/>
        <v/>
      </c>
      <c r="H239" s="79" t="str">
        <f t="shared" ca="1" si="52"/>
        <v/>
      </c>
      <c r="N239" s="168" t="str">
        <f t="shared" si="44"/>
        <v/>
      </c>
      <c r="O239" s="168" t="str">
        <f t="shared" si="43"/>
        <v/>
      </c>
    </row>
    <row r="240" spans="1:15">
      <c r="A240" s="173" t="str">
        <f t="shared" ca="1" si="47"/>
        <v/>
      </c>
      <c r="B240" s="45" t="str">
        <f t="shared" ca="1" si="48"/>
        <v/>
      </c>
      <c r="C240" s="31" t="str">
        <f t="shared" ca="1" si="45"/>
        <v/>
      </c>
      <c r="D240" s="32" t="str">
        <f t="shared" ca="1" si="49"/>
        <v/>
      </c>
      <c r="E240" s="4" t="str">
        <f t="shared" ca="1" si="50"/>
        <v/>
      </c>
      <c r="F240" s="31" t="str">
        <f t="shared" ca="1" si="46"/>
        <v/>
      </c>
      <c r="G240" s="32" t="str">
        <f t="shared" ca="1" si="51"/>
        <v/>
      </c>
      <c r="H240" s="79" t="str">
        <f t="shared" ca="1" si="52"/>
        <v/>
      </c>
      <c r="N240" s="168" t="str">
        <f t="shared" si="44"/>
        <v/>
      </c>
      <c r="O240" s="168" t="str">
        <f t="shared" si="43"/>
        <v/>
      </c>
    </row>
    <row r="241" spans="1:15">
      <c r="A241" s="173" t="str">
        <f t="shared" ca="1" si="47"/>
        <v/>
      </c>
      <c r="B241" s="45" t="str">
        <f t="shared" ca="1" si="48"/>
        <v/>
      </c>
      <c r="C241" s="31" t="str">
        <f t="shared" ca="1" si="45"/>
        <v/>
      </c>
      <c r="D241" s="32" t="str">
        <f t="shared" ca="1" si="49"/>
        <v/>
      </c>
      <c r="E241" s="4" t="str">
        <f t="shared" ca="1" si="50"/>
        <v/>
      </c>
      <c r="F241" s="31" t="str">
        <f t="shared" ca="1" si="46"/>
        <v/>
      </c>
      <c r="G241" s="32" t="str">
        <f t="shared" ca="1" si="51"/>
        <v/>
      </c>
      <c r="H241" s="79" t="str">
        <f t="shared" ca="1" si="52"/>
        <v/>
      </c>
      <c r="N241" s="168" t="str">
        <f t="shared" si="44"/>
        <v/>
      </c>
      <c r="O241" s="168" t="str">
        <f t="shared" si="43"/>
        <v/>
      </c>
    </row>
    <row r="242" spans="1:15">
      <c r="A242" s="173" t="str">
        <f t="shared" ca="1" si="47"/>
        <v/>
      </c>
      <c r="B242" s="45" t="str">
        <f t="shared" ca="1" si="48"/>
        <v/>
      </c>
      <c r="C242" s="31" t="str">
        <f t="shared" ca="1" si="45"/>
        <v/>
      </c>
      <c r="D242" s="32" t="str">
        <f t="shared" ca="1" si="49"/>
        <v/>
      </c>
      <c r="E242" s="4" t="str">
        <f t="shared" ca="1" si="50"/>
        <v/>
      </c>
      <c r="F242" s="31" t="str">
        <f t="shared" ca="1" si="46"/>
        <v/>
      </c>
      <c r="G242" s="32" t="str">
        <f t="shared" ca="1" si="51"/>
        <v/>
      </c>
      <c r="H242" s="79" t="str">
        <f t="shared" ca="1" si="52"/>
        <v/>
      </c>
      <c r="N242" s="168" t="str">
        <f t="shared" si="44"/>
        <v/>
      </c>
      <c r="O242" s="168" t="str">
        <f t="shared" si="43"/>
        <v/>
      </c>
    </row>
    <row r="243" spans="1:15">
      <c r="A243" s="173" t="str">
        <f t="shared" ca="1" si="47"/>
        <v/>
      </c>
      <c r="B243" s="45" t="str">
        <f t="shared" ca="1" si="48"/>
        <v/>
      </c>
      <c r="C243" s="31" t="str">
        <f t="shared" ca="1" si="45"/>
        <v/>
      </c>
      <c r="D243" s="32" t="str">
        <f t="shared" ca="1" si="49"/>
        <v/>
      </c>
      <c r="E243" s="4" t="str">
        <f t="shared" ca="1" si="50"/>
        <v/>
      </c>
      <c r="F243" s="31" t="str">
        <f t="shared" ca="1" si="46"/>
        <v/>
      </c>
      <c r="G243" s="32" t="str">
        <f t="shared" ca="1" si="51"/>
        <v/>
      </c>
      <c r="H243" s="79" t="str">
        <f t="shared" ca="1" si="52"/>
        <v/>
      </c>
      <c r="N243" s="168" t="str">
        <f t="shared" si="44"/>
        <v/>
      </c>
      <c r="O243" s="168" t="str">
        <f t="shared" si="43"/>
        <v/>
      </c>
    </row>
    <row r="244" spans="1:15">
      <c r="A244" s="173" t="str">
        <f t="shared" ca="1" si="47"/>
        <v/>
      </c>
      <c r="B244" s="45" t="str">
        <f t="shared" ca="1" si="48"/>
        <v/>
      </c>
      <c r="C244" s="31" t="str">
        <f t="shared" ca="1" si="45"/>
        <v/>
      </c>
      <c r="D244" s="32" t="str">
        <f t="shared" ca="1" si="49"/>
        <v/>
      </c>
      <c r="E244" s="4" t="str">
        <f t="shared" ca="1" si="50"/>
        <v/>
      </c>
      <c r="F244" s="31" t="str">
        <f t="shared" ca="1" si="46"/>
        <v/>
      </c>
      <c r="G244" s="32" t="str">
        <f t="shared" ca="1" si="51"/>
        <v/>
      </c>
      <c r="H244" s="79" t="str">
        <f t="shared" ca="1" si="52"/>
        <v/>
      </c>
      <c r="N244" s="168" t="str">
        <f t="shared" si="44"/>
        <v/>
      </c>
      <c r="O244" s="168" t="str">
        <f t="shared" si="43"/>
        <v/>
      </c>
    </row>
    <row r="245" spans="1:15">
      <c r="A245" s="173" t="str">
        <f t="shared" ca="1" si="47"/>
        <v/>
      </c>
      <c r="B245" s="45" t="str">
        <f t="shared" ca="1" si="48"/>
        <v/>
      </c>
      <c r="C245" s="31" t="str">
        <f t="shared" ca="1" si="45"/>
        <v/>
      </c>
      <c r="D245" s="32" t="str">
        <f t="shared" ca="1" si="49"/>
        <v/>
      </c>
      <c r="E245" s="4" t="str">
        <f t="shared" ca="1" si="50"/>
        <v/>
      </c>
      <c r="F245" s="31" t="str">
        <f t="shared" ca="1" si="46"/>
        <v/>
      </c>
      <c r="G245" s="32" t="str">
        <f t="shared" ca="1" si="51"/>
        <v/>
      </c>
      <c r="H245" s="79" t="str">
        <f t="shared" ca="1" si="52"/>
        <v/>
      </c>
      <c r="N245" s="168" t="str">
        <f t="shared" si="44"/>
        <v/>
      </c>
      <c r="O245" s="168" t="str">
        <f t="shared" si="43"/>
        <v/>
      </c>
    </row>
    <row r="246" spans="1:15">
      <c r="A246" s="173" t="str">
        <f t="shared" ca="1" si="47"/>
        <v/>
      </c>
      <c r="B246" s="45" t="str">
        <f t="shared" ca="1" si="48"/>
        <v/>
      </c>
      <c r="C246" s="31" t="str">
        <f t="shared" ca="1" si="45"/>
        <v/>
      </c>
      <c r="D246" s="32" t="str">
        <f t="shared" ca="1" si="49"/>
        <v/>
      </c>
      <c r="E246" s="4" t="str">
        <f t="shared" ca="1" si="50"/>
        <v/>
      </c>
      <c r="F246" s="31" t="str">
        <f t="shared" ca="1" si="46"/>
        <v/>
      </c>
      <c r="G246" s="32" t="str">
        <f t="shared" ca="1" si="51"/>
        <v/>
      </c>
      <c r="H246" s="79" t="str">
        <f t="shared" ca="1" si="52"/>
        <v/>
      </c>
      <c r="N246" s="168" t="str">
        <f t="shared" si="44"/>
        <v/>
      </c>
      <c r="O246" s="168" t="str">
        <f t="shared" si="43"/>
        <v/>
      </c>
    </row>
    <row r="247" spans="1:15">
      <c r="A247" s="173" t="str">
        <f t="shared" ca="1" si="47"/>
        <v/>
      </c>
      <c r="B247" s="45" t="str">
        <f t="shared" ca="1" si="48"/>
        <v/>
      </c>
      <c r="C247" s="31" t="str">
        <f t="shared" ca="1" si="45"/>
        <v/>
      </c>
      <c r="D247" s="32" t="str">
        <f t="shared" ca="1" si="49"/>
        <v/>
      </c>
      <c r="E247" s="4" t="str">
        <f t="shared" ca="1" si="50"/>
        <v/>
      </c>
      <c r="F247" s="31" t="str">
        <f t="shared" ca="1" si="46"/>
        <v/>
      </c>
      <c r="G247" s="32" t="str">
        <f t="shared" ca="1" si="51"/>
        <v/>
      </c>
      <c r="H247" s="79" t="str">
        <f t="shared" ca="1" si="52"/>
        <v/>
      </c>
      <c r="N247" s="168" t="str">
        <f t="shared" si="44"/>
        <v/>
      </c>
      <c r="O247" s="168" t="str">
        <f t="shared" si="43"/>
        <v/>
      </c>
    </row>
    <row r="248" spans="1:15">
      <c r="A248" s="173" t="str">
        <f t="shared" ca="1" si="47"/>
        <v/>
      </c>
      <c r="B248" s="45" t="str">
        <f t="shared" ca="1" si="48"/>
        <v/>
      </c>
      <c r="C248" s="31" t="str">
        <f t="shared" ca="1" si="45"/>
        <v/>
      </c>
      <c r="D248" s="32" t="str">
        <f t="shared" ca="1" si="49"/>
        <v/>
      </c>
      <c r="E248" s="4" t="str">
        <f t="shared" ca="1" si="50"/>
        <v/>
      </c>
      <c r="F248" s="31" t="str">
        <f t="shared" ca="1" si="46"/>
        <v/>
      </c>
      <c r="G248" s="32" t="str">
        <f t="shared" ca="1" si="51"/>
        <v/>
      </c>
      <c r="H248" s="79" t="str">
        <f t="shared" ca="1" si="52"/>
        <v/>
      </c>
      <c r="N248" s="168" t="str">
        <f t="shared" si="44"/>
        <v/>
      </c>
      <c r="O248" s="168" t="str">
        <f t="shared" si="43"/>
        <v/>
      </c>
    </row>
    <row r="249" spans="1:15">
      <c r="A249" s="173" t="str">
        <f t="shared" ca="1" si="47"/>
        <v/>
      </c>
      <c r="B249" s="45" t="str">
        <f t="shared" ca="1" si="48"/>
        <v/>
      </c>
      <c r="C249" s="31" t="str">
        <f t="shared" ca="1" si="45"/>
        <v/>
      </c>
      <c r="D249" s="32" t="str">
        <f t="shared" ca="1" si="49"/>
        <v/>
      </c>
      <c r="E249" s="4" t="str">
        <f t="shared" ca="1" si="50"/>
        <v/>
      </c>
      <c r="F249" s="31" t="str">
        <f t="shared" ca="1" si="46"/>
        <v/>
      </c>
      <c r="G249" s="32" t="str">
        <f t="shared" ca="1" si="51"/>
        <v/>
      </c>
      <c r="H249" s="79" t="str">
        <f t="shared" ca="1" si="52"/>
        <v/>
      </c>
      <c r="N249" s="168" t="str">
        <f t="shared" si="44"/>
        <v/>
      </c>
      <c r="O249" s="168" t="str">
        <f t="shared" si="43"/>
        <v/>
      </c>
    </row>
    <row r="250" spans="1:15">
      <c r="A250" s="173" t="str">
        <f t="shared" ca="1" si="47"/>
        <v/>
      </c>
      <c r="B250" s="45" t="str">
        <f t="shared" ca="1" si="48"/>
        <v/>
      </c>
      <c r="C250" s="31" t="str">
        <f t="shared" ca="1" si="45"/>
        <v/>
      </c>
      <c r="D250" s="32" t="str">
        <f t="shared" ca="1" si="49"/>
        <v/>
      </c>
      <c r="E250" s="4" t="str">
        <f t="shared" ca="1" si="50"/>
        <v/>
      </c>
      <c r="F250" s="31" t="str">
        <f t="shared" ca="1" si="46"/>
        <v/>
      </c>
      <c r="G250" s="32" t="str">
        <f t="shared" ca="1" si="51"/>
        <v/>
      </c>
      <c r="H250" s="79" t="str">
        <f t="shared" ca="1" si="52"/>
        <v/>
      </c>
      <c r="N250" s="168" t="str">
        <f t="shared" si="44"/>
        <v/>
      </c>
      <c r="O250" s="168" t="str">
        <f t="shared" si="43"/>
        <v/>
      </c>
    </row>
    <row r="251" spans="1:15">
      <c r="A251" s="173" t="str">
        <f t="shared" ca="1" si="47"/>
        <v/>
      </c>
      <c r="B251" s="45" t="str">
        <f t="shared" ca="1" si="48"/>
        <v/>
      </c>
      <c r="C251" s="31" t="str">
        <f t="shared" ca="1" si="45"/>
        <v/>
      </c>
      <c r="D251" s="32" t="str">
        <f t="shared" ca="1" si="49"/>
        <v/>
      </c>
      <c r="E251" s="4" t="str">
        <f t="shared" ca="1" si="50"/>
        <v/>
      </c>
      <c r="F251" s="31" t="str">
        <f t="shared" ca="1" si="46"/>
        <v/>
      </c>
      <c r="G251" s="32" t="str">
        <f t="shared" ca="1" si="51"/>
        <v/>
      </c>
      <c r="H251" s="79" t="str">
        <f t="shared" ca="1" si="52"/>
        <v/>
      </c>
      <c r="N251" s="168" t="str">
        <f t="shared" si="44"/>
        <v/>
      </c>
      <c r="O251" s="168" t="str">
        <f t="shared" si="43"/>
        <v/>
      </c>
    </row>
    <row r="252" spans="1:15">
      <c r="A252" s="173" t="str">
        <f t="shared" ca="1" si="47"/>
        <v/>
      </c>
      <c r="B252" s="45" t="str">
        <f t="shared" ca="1" si="48"/>
        <v/>
      </c>
      <c r="C252" s="31" t="str">
        <f t="shared" ca="1" si="45"/>
        <v/>
      </c>
      <c r="D252" s="32" t="str">
        <f t="shared" ca="1" si="49"/>
        <v/>
      </c>
      <c r="E252" s="4" t="str">
        <f t="shared" ca="1" si="50"/>
        <v/>
      </c>
      <c r="F252" s="31" t="str">
        <f t="shared" ca="1" si="46"/>
        <v/>
      </c>
      <c r="G252" s="32" t="str">
        <f t="shared" ca="1" si="51"/>
        <v/>
      </c>
      <c r="H252" s="79" t="str">
        <f t="shared" ca="1" si="52"/>
        <v/>
      </c>
      <c r="N252" s="168" t="str">
        <f t="shared" si="44"/>
        <v/>
      </c>
      <c r="O252" s="168" t="str">
        <f t="shared" si="43"/>
        <v/>
      </c>
    </row>
    <row r="253" spans="1:15">
      <c r="A253" s="173" t="str">
        <f t="shared" ca="1" si="47"/>
        <v/>
      </c>
      <c r="B253" s="45" t="str">
        <f t="shared" ca="1" si="48"/>
        <v/>
      </c>
      <c r="C253" s="31" t="str">
        <f t="shared" ca="1" si="45"/>
        <v/>
      </c>
      <c r="D253" s="32" t="str">
        <f t="shared" ca="1" si="49"/>
        <v/>
      </c>
      <c r="E253" s="4" t="str">
        <f t="shared" ca="1" si="50"/>
        <v/>
      </c>
      <c r="F253" s="31" t="str">
        <f t="shared" ca="1" si="46"/>
        <v/>
      </c>
      <c r="G253" s="32" t="str">
        <f t="shared" ca="1" si="51"/>
        <v/>
      </c>
      <c r="H253" s="79" t="str">
        <f t="shared" ca="1" si="52"/>
        <v/>
      </c>
      <c r="N253" s="168" t="str">
        <f t="shared" si="44"/>
        <v/>
      </c>
      <c r="O253" s="168" t="str">
        <f t="shared" si="43"/>
        <v/>
      </c>
    </row>
    <row r="254" spans="1:15">
      <c r="A254" s="173" t="str">
        <f t="shared" ca="1" si="47"/>
        <v/>
      </c>
      <c r="B254" s="45" t="str">
        <f t="shared" ca="1" si="48"/>
        <v/>
      </c>
      <c r="C254" s="31" t="str">
        <f t="shared" ca="1" si="45"/>
        <v/>
      </c>
      <c r="D254" s="32" t="str">
        <f t="shared" ca="1" si="49"/>
        <v/>
      </c>
      <c r="E254" s="4" t="str">
        <f t="shared" ca="1" si="50"/>
        <v/>
      </c>
      <c r="F254" s="31" t="str">
        <f t="shared" ca="1" si="46"/>
        <v/>
      </c>
      <c r="G254" s="32" t="str">
        <f t="shared" ca="1" si="51"/>
        <v/>
      </c>
      <c r="H254" s="79" t="str">
        <f t="shared" ca="1" si="52"/>
        <v/>
      </c>
      <c r="N254" s="168" t="str">
        <f t="shared" si="44"/>
        <v/>
      </c>
      <c r="O254" s="168" t="str">
        <f t="shared" si="43"/>
        <v/>
      </c>
    </row>
    <row r="255" spans="1:15">
      <c r="A255" s="173" t="str">
        <f t="shared" ca="1" si="47"/>
        <v/>
      </c>
      <c r="B255" s="45" t="str">
        <f t="shared" ca="1" si="48"/>
        <v/>
      </c>
      <c r="C255" s="31" t="str">
        <f t="shared" ca="1" si="45"/>
        <v/>
      </c>
      <c r="D255" s="32" t="str">
        <f t="shared" ca="1" si="49"/>
        <v/>
      </c>
      <c r="E255" s="4" t="str">
        <f t="shared" ca="1" si="50"/>
        <v/>
      </c>
      <c r="F255" s="31" t="str">
        <f t="shared" ca="1" si="46"/>
        <v/>
      </c>
      <c r="G255" s="32" t="str">
        <f t="shared" ca="1" si="51"/>
        <v/>
      </c>
      <c r="H255" s="79" t="str">
        <f t="shared" ca="1" si="52"/>
        <v/>
      </c>
      <c r="N255" s="168" t="str">
        <f t="shared" si="44"/>
        <v/>
      </c>
      <c r="O255" s="168" t="str">
        <f t="shared" si="43"/>
        <v/>
      </c>
    </row>
    <row r="256" spans="1:15">
      <c r="A256" s="173" t="str">
        <f t="shared" ca="1" si="47"/>
        <v/>
      </c>
      <c r="B256" s="45" t="str">
        <f t="shared" ca="1" si="48"/>
        <v/>
      </c>
      <c r="C256" s="31" t="str">
        <f t="shared" ca="1" si="45"/>
        <v/>
      </c>
      <c r="D256" s="32" t="str">
        <f t="shared" ca="1" si="49"/>
        <v/>
      </c>
      <c r="E256" s="4" t="str">
        <f t="shared" ca="1" si="50"/>
        <v/>
      </c>
      <c r="F256" s="31" t="str">
        <f t="shared" ca="1" si="46"/>
        <v/>
      </c>
      <c r="G256" s="32" t="str">
        <f t="shared" ca="1" si="51"/>
        <v/>
      </c>
      <c r="H256" s="79" t="str">
        <f t="shared" ca="1" si="52"/>
        <v/>
      </c>
      <c r="N256" s="168" t="str">
        <f t="shared" si="44"/>
        <v/>
      </c>
      <c r="O256" s="168" t="str">
        <f t="shared" si="43"/>
        <v/>
      </c>
    </row>
    <row r="257" spans="1:15">
      <c r="A257" s="173" t="str">
        <f t="shared" ca="1" si="47"/>
        <v/>
      </c>
      <c r="B257" s="45" t="str">
        <f t="shared" ca="1" si="48"/>
        <v/>
      </c>
      <c r="C257" s="31" t="str">
        <f t="shared" ca="1" si="45"/>
        <v/>
      </c>
      <c r="D257" s="32" t="str">
        <f t="shared" ca="1" si="49"/>
        <v/>
      </c>
      <c r="E257" s="4" t="str">
        <f t="shared" ca="1" si="50"/>
        <v/>
      </c>
      <c r="F257" s="31" t="str">
        <f t="shared" ca="1" si="46"/>
        <v/>
      </c>
      <c r="G257" s="32" t="str">
        <f t="shared" ca="1" si="51"/>
        <v/>
      </c>
      <c r="H257" s="79" t="str">
        <f t="shared" ca="1" si="52"/>
        <v/>
      </c>
      <c r="N257" s="168" t="str">
        <f t="shared" si="44"/>
        <v/>
      </c>
      <c r="O257" s="168" t="str">
        <f t="shared" si="43"/>
        <v/>
      </c>
    </row>
    <row r="258" spans="1:15">
      <c r="A258" s="173" t="str">
        <f t="shared" ca="1" si="47"/>
        <v/>
      </c>
      <c r="B258" s="45" t="str">
        <f t="shared" ca="1" si="48"/>
        <v/>
      </c>
      <c r="C258" s="31" t="str">
        <f t="shared" ca="1" si="45"/>
        <v/>
      </c>
      <c r="D258" s="32" t="str">
        <f t="shared" ca="1" si="49"/>
        <v/>
      </c>
      <c r="E258" s="4" t="str">
        <f t="shared" ca="1" si="50"/>
        <v/>
      </c>
      <c r="F258" s="31" t="str">
        <f t="shared" ca="1" si="46"/>
        <v/>
      </c>
      <c r="G258" s="32" t="str">
        <f t="shared" ca="1" si="51"/>
        <v/>
      </c>
      <c r="H258" s="79" t="str">
        <f t="shared" ca="1" si="52"/>
        <v/>
      </c>
      <c r="N258" s="168" t="str">
        <f t="shared" si="44"/>
        <v/>
      </c>
      <c r="O258" s="168" t="str">
        <f t="shared" si="43"/>
        <v/>
      </c>
    </row>
    <row r="259" spans="1:15">
      <c r="A259" s="173" t="str">
        <f t="shared" ca="1" si="47"/>
        <v/>
      </c>
      <c r="B259" s="45" t="str">
        <f t="shared" ca="1" si="48"/>
        <v/>
      </c>
      <c r="C259" s="31" t="str">
        <f t="shared" ca="1" si="45"/>
        <v/>
      </c>
      <c r="D259" s="32" t="str">
        <f t="shared" ca="1" si="49"/>
        <v/>
      </c>
      <c r="E259" s="4" t="str">
        <f t="shared" ca="1" si="50"/>
        <v/>
      </c>
      <c r="F259" s="31" t="str">
        <f t="shared" ca="1" si="46"/>
        <v/>
      </c>
      <c r="G259" s="32" t="str">
        <f t="shared" ca="1" si="51"/>
        <v/>
      </c>
      <c r="H259" s="79" t="str">
        <f t="shared" ca="1" si="52"/>
        <v/>
      </c>
      <c r="N259" s="168" t="str">
        <f t="shared" si="44"/>
        <v/>
      </c>
      <c r="O259" s="168" t="str">
        <f t="shared" si="43"/>
        <v/>
      </c>
    </row>
    <row r="260" spans="1:15">
      <c r="A260" s="173" t="str">
        <f t="shared" ca="1" si="47"/>
        <v/>
      </c>
      <c r="B260" s="45" t="str">
        <f t="shared" ca="1" si="48"/>
        <v/>
      </c>
      <c r="C260" s="31" t="str">
        <f t="shared" ca="1" si="45"/>
        <v/>
      </c>
      <c r="D260" s="32" t="str">
        <f t="shared" ca="1" si="49"/>
        <v/>
      </c>
      <c r="E260" s="4" t="str">
        <f t="shared" ca="1" si="50"/>
        <v/>
      </c>
      <c r="F260" s="31" t="str">
        <f t="shared" ca="1" si="46"/>
        <v/>
      </c>
      <c r="G260" s="32" t="str">
        <f t="shared" ca="1" si="51"/>
        <v/>
      </c>
      <c r="H260" s="79" t="str">
        <f t="shared" ca="1" si="52"/>
        <v/>
      </c>
      <c r="N260" s="168" t="str">
        <f t="shared" si="44"/>
        <v/>
      </c>
      <c r="O260" s="168" t="str">
        <f t="shared" ref="O260:O323" si="53">IF(N260&gt;$A$14,N260,"")</f>
        <v/>
      </c>
    </row>
    <row r="261" spans="1:15">
      <c r="A261" s="173" t="str">
        <f t="shared" ca="1" si="47"/>
        <v/>
      </c>
      <c r="B261" s="45" t="str">
        <f t="shared" ca="1" si="48"/>
        <v/>
      </c>
      <c r="C261" s="31" t="str">
        <f t="shared" ca="1" si="45"/>
        <v/>
      </c>
      <c r="D261" s="32" t="str">
        <f t="shared" ca="1" si="49"/>
        <v/>
      </c>
      <c r="E261" s="4" t="str">
        <f t="shared" ca="1" si="50"/>
        <v/>
      </c>
      <c r="F261" s="31" t="str">
        <f t="shared" ca="1" si="46"/>
        <v/>
      </c>
      <c r="G261" s="32" t="str">
        <f t="shared" ca="1" si="51"/>
        <v/>
      </c>
      <c r="H261" s="79" t="str">
        <f t="shared" ca="1" si="52"/>
        <v/>
      </c>
      <c r="N261" s="168" t="str">
        <f t="shared" si="44"/>
        <v/>
      </c>
      <c r="O261" s="168" t="str">
        <f t="shared" si="53"/>
        <v/>
      </c>
    </row>
    <row r="262" spans="1:15">
      <c r="A262" s="173" t="str">
        <f t="shared" ca="1" si="47"/>
        <v/>
      </c>
      <c r="B262" s="45" t="str">
        <f t="shared" ca="1" si="48"/>
        <v/>
      </c>
      <c r="C262" s="31" t="str">
        <f t="shared" ca="1" si="45"/>
        <v/>
      </c>
      <c r="D262" s="32" t="str">
        <f t="shared" ca="1" si="49"/>
        <v/>
      </c>
      <c r="E262" s="4" t="str">
        <f t="shared" ca="1" si="50"/>
        <v/>
      </c>
      <c r="F262" s="31" t="str">
        <f t="shared" ca="1" si="46"/>
        <v/>
      </c>
      <c r="G262" s="32" t="str">
        <f t="shared" ca="1" si="51"/>
        <v/>
      </c>
      <c r="H262" s="79" t="str">
        <f t="shared" ca="1" si="52"/>
        <v/>
      </c>
      <c r="N262" s="168" t="str">
        <f t="shared" si="44"/>
        <v/>
      </c>
      <c r="O262" s="168" t="str">
        <f t="shared" si="53"/>
        <v/>
      </c>
    </row>
    <row r="263" spans="1:15">
      <c r="A263" s="173" t="str">
        <f t="shared" ca="1" si="47"/>
        <v/>
      </c>
      <c r="B263" s="45" t="str">
        <f t="shared" ca="1" si="48"/>
        <v/>
      </c>
      <c r="C263" s="31" t="str">
        <f t="shared" ca="1" si="45"/>
        <v/>
      </c>
      <c r="D263" s="32" t="str">
        <f t="shared" ca="1" si="49"/>
        <v/>
      </c>
      <c r="E263" s="4" t="str">
        <f t="shared" ca="1" si="50"/>
        <v/>
      </c>
      <c r="F263" s="31" t="str">
        <f t="shared" ca="1" si="46"/>
        <v/>
      </c>
      <c r="G263" s="32" t="str">
        <f t="shared" ca="1" si="51"/>
        <v/>
      </c>
      <c r="H263" s="79" t="str">
        <f t="shared" ca="1" si="52"/>
        <v/>
      </c>
      <c r="N263" s="168" t="str">
        <f t="shared" si="44"/>
        <v/>
      </c>
      <c r="O263" s="168" t="str">
        <f t="shared" si="53"/>
        <v/>
      </c>
    </row>
    <row r="264" spans="1:15">
      <c r="A264" s="173" t="str">
        <f t="shared" ca="1" si="47"/>
        <v/>
      </c>
      <c r="B264" s="45" t="str">
        <f t="shared" ca="1" si="48"/>
        <v/>
      </c>
      <c r="C264" s="31" t="str">
        <f t="shared" ca="1" si="45"/>
        <v/>
      </c>
      <c r="D264" s="32" t="str">
        <f t="shared" ca="1" si="49"/>
        <v/>
      </c>
      <c r="E264" s="4" t="str">
        <f t="shared" ca="1" si="50"/>
        <v/>
      </c>
      <c r="F264" s="31" t="str">
        <f t="shared" ca="1" si="46"/>
        <v/>
      </c>
      <c r="G264" s="32" t="str">
        <f t="shared" ca="1" si="51"/>
        <v/>
      </c>
      <c r="H264" s="79" t="str">
        <f t="shared" ca="1" si="52"/>
        <v/>
      </c>
      <c r="N264" s="168" t="str">
        <f t="shared" ref="N264:N327" si="54">IF(COUNTIF(L:L,J264),J264,"")</f>
        <v/>
      </c>
      <c r="O264" s="168" t="str">
        <f t="shared" si="53"/>
        <v/>
      </c>
    </row>
    <row r="265" spans="1:15">
      <c r="A265" s="173" t="str">
        <f t="shared" ca="1" si="47"/>
        <v/>
      </c>
      <c r="B265" s="45" t="str">
        <f t="shared" ca="1" si="48"/>
        <v/>
      </c>
      <c r="C265" s="31" t="str">
        <f t="shared" ca="1" si="45"/>
        <v/>
      </c>
      <c r="D265" s="32" t="str">
        <f t="shared" ca="1" si="49"/>
        <v/>
      </c>
      <c r="E265" s="4" t="str">
        <f t="shared" ca="1" si="50"/>
        <v/>
      </c>
      <c r="F265" s="31" t="str">
        <f t="shared" ca="1" si="46"/>
        <v/>
      </c>
      <c r="G265" s="32" t="str">
        <f t="shared" ca="1" si="51"/>
        <v/>
      </c>
      <c r="H265" s="79" t="str">
        <f t="shared" ca="1" si="52"/>
        <v/>
      </c>
      <c r="N265" s="168" t="str">
        <f t="shared" si="54"/>
        <v/>
      </c>
      <c r="O265" s="168" t="str">
        <f t="shared" si="53"/>
        <v/>
      </c>
    </row>
    <row r="266" spans="1:15">
      <c r="A266" s="173" t="str">
        <f t="shared" ca="1" si="47"/>
        <v/>
      </c>
      <c r="B266" s="45" t="str">
        <f t="shared" ca="1" si="48"/>
        <v/>
      </c>
      <c r="C266" s="31" t="str">
        <f t="shared" ca="1" si="45"/>
        <v/>
      </c>
      <c r="D266" s="32" t="str">
        <f t="shared" ca="1" si="49"/>
        <v/>
      </c>
      <c r="E266" s="4" t="str">
        <f t="shared" ca="1" si="50"/>
        <v/>
      </c>
      <c r="F266" s="31" t="str">
        <f t="shared" ca="1" si="46"/>
        <v/>
      </c>
      <c r="G266" s="32" t="str">
        <f t="shared" ca="1" si="51"/>
        <v/>
      </c>
      <c r="H266" s="79" t="str">
        <f t="shared" ca="1" si="52"/>
        <v/>
      </c>
      <c r="N266" s="168" t="str">
        <f t="shared" si="54"/>
        <v/>
      </c>
      <c r="O266" s="168" t="str">
        <f t="shared" si="53"/>
        <v/>
      </c>
    </row>
    <row r="267" spans="1:15">
      <c r="A267" s="173" t="str">
        <f t="shared" ca="1" si="47"/>
        <v/>
      </c>
      <c r="B267" s="45" t="str">
        <f t="shared" ca="1" si="48"/>
        <v/>
      </c>
      <c r="C267" s="31" t="str">
        <f t="shared" ca="1" si="45"/>
        <v/>
      </c>
      <c r="D267" s="32" t="str">
        <f t="shared" ca="1" si="49"/>
        <v/>
      </c>
      <c r="E267" s="4" t="str">
        <f t="shared" ca="1" si="50"/>
        <v/>
      </c>
      <c r="F267" s="31" t="str">
        <f t="shared" ca="1" si="46"/>
        <v/>
      </c>
      <c r="G267" s="32" t="str">
        <f t="shared" ca="1" si="51"/>
        <v/>
      </c>
      <c r="H267" s="79" t="str">
        <f t="shared" ca="1" si="52"/>
        <v/>
      </c>
      <c r="N267" s="168" t="str">
        <f t="shared" si="54"/>
        <v/>
      </c>
      <c r="O267" s="168" t="str">
        <f t="shared" si="53"/>
        <v/>
      </c>
    </row>
    <row r="268" spans="1:15">
      <c r="A268" s="173" t="str">
        <f t="shared" ca="1" si="47"/>
        <v/>
      </c>
      <c r="B268" s="45" t="str">
        <f t="shared" ca="1" si="48"/>
        <v/>
      </c>
      <c r="C268" s="31" t="str">
        <f t="shared" ca="1" si="45"/>
        <v/>
      </c>
      <c r="D268" s="32" t="str">
        <f t="shared" ca="1" si="49"/>
        <v/>
      </c>
      <c r="E268" s="4" t="str">
        <f t="shared" ca="1" si="50"/>
        <v/>
      </c>
      <c r="F268" s="31" t="str">
        <f t="shared" ca="1" si="46"/>
        <v/>
      </c>
      <c r="G268" s="32" t="str">
        <f t="shared" ca="1" si="51"/>
        <v/>
      </c>
      <c r="H268" s="79" t="str">
        <f t="shared" ca="1" si="52"/>
        <v/>
      </c>
      <c r="N268" s="168" t="str">
        <f t="shared" si="54"/>
        <v/>
      </c>
      <c r="O268" s="168" t="str">
        <f t="shared" si="53"/>
        <v/>
      </c>
    </row>
    <row r="269" spans="1:15">
      <c r="A269" s="173" t="str">
        <f t="shared" ca="1" si="47"/>
        <v/>
      </c>
      <c r="B269" s="45" t="str">
        <f t="shared" ca="1" si="48"/>
        <v/>
      </c>
      <c r="C269" s="31" t="str">
        <f t="shared" ca="1" si="45"/>
        <v/>
      </c>
      <c r="D269" s="32" t="str">
        <f t="shared" ca="1" si="49"/>
        <v/>
      </c>
      <c r="E269" s="4" t="str">
        <f t="shared" ca="1" si="50"/>
        <v/>
      </c>
      <c r="F269" s="31" t="str">
        <f t="shared" ca="1" si="46"/>
        <v/>
      </c>
      <c r="G269" s="32" t="str">
        <f t="shared" ca="1" si="51"/>
        <v/>
      </c>
      <c r="H269" s="79" t="str">
        <f t="shared" ca="1" si="52"/>
        <v/>
      </c>
      <c r="N269" s="168" t="str">
        <f t="shared" si="54"/>
        <v/>
      </c>
      <c r="O269" s="168" t="str">
        <f t="shared" si="53"/>
        <v/>
      </c>
    </row>
    <row r="270" spans="1:15">
      <c r="A270" s="173" t="str">
        <f t="shared" ca="1" si="47"/>
        <v/>
      </c>
      <c r="B270" s="45" t="str">
        <f t="shared" ca="1" si="48"/>
        <v/>
      </c>
      <c r="C270" s="31" t="str">
        <f t="shared" ca="1" si="45"/>
        <v/>
      </c>
      <c r="D270" s="32" t="str">
        <f t="shared" ca="1" si="49"/>
        <v/>
      </c>
      <c r="E270" s="4" t="str">
        <f t="shared" ca="1" si="50"/>
        <v/>
      </c>
      <c r="F270" s="31" t="str">
        <f t="shared" ca="1" si="46"/>
        <v/>
      </c>
      <c r="G270" s="32" t="str">
        <f t="shared" ca="1" si="51"/>
        <v/>
      </c>
      <c r="H270" s="79" t="str">
        <f t="shared" ca="1" si="52"/>
        <v/>
      </c>
      <c r="N270" s="168" t="str">
        <f t="shared" si="54"/>
        <v/>
      </c>
      <c r="O270" s="168" t="str">
        <f t="shared" si="53"/>
        <v/>
      </c>
    </row>
    <row r="271" spans="1:15">
      <c r="A271" s="173" t="str">
        <f t="shared" ca="1" si="47"/>
        <v/>
      </c>
      <c r="B271" s="45" t="str">
        <f t="shared" ca="1" si="48"/>
        <v/>
      </c>
      <c r="C271" s="31" t="str">
        <f t="shared" ca="1" si="45"/>
        <v/>
      </c>
      <c r="D271" s="32" t="str">
        <f t="shared" ca="1" si="49"/>
        <v/>
      </c>
      <c r="E271" s="4" t="str">
        <f t="shared" ca="1" si="50"/>
        <v/>
      </c>
      <c r="F271" s="31" t="str">
        <f t="shared" ca="1" si="46"/>
        <v/>
      </c>
      <c r="G271" s="32" t="str">
        <f t="shared" ca="1" si="51"/>
        <v/>
      </c>
      <c r="H271" s="79" t="str">
        <f t="shared" ca="1" si="52"/>
        <v/>
      </c>
      <c r="N271" s="168" t="str">
        <f t="shared" si="54"/>
        <v/>
      </c>
      <c r="O271" s="168" t="str">
        <f t="shared" si="53"/>
        <v/>
      </c>
    </row>
    <row r="272" spans="1:15">
      <c r="A272" s="173" t="str">
        <f t="shared" ca="1" si="47"/>
        <v/>
      </c>
      <c r="B272" s="45" t="str">
        <f t="shared" ca="1" si="48"/>
        <v/>
      </c>
      <c r="C272" s="31" t="str">
        <f t="shared" ref="C272:C287" ca="1" si="55">IF(ISERROR(B272-2),"",(B272-$B$14)/100*$B$5)</f>
        <v/>
      </c>
      <c r="D272" s="32" t="str">
        <f t="shared" ca="1" si="49"/>
        <v/>
      </c>
      <c r="E272" s="4" t="str">
        <f t="shared" ca="1" si="50"/>
        <v/>
      </c>
      <c r="F272" s="31" t="str">
        <f t="shared" ref="F272:F287" ca="1" si="56">IF(ISERROR(E272-2), "", (E272-$E$14)/100*$C$5)</f>
        <v/>
      </c>
      <c r="G272" s="32" t="str">
        <f t="shared" ca="1" si="51"/>
        <v/>
      </c>
      <c r="H272" s="79" t="str">
        <f t="shared" ca="1" si="52"/>
        <v/>
      </c>
      <c r="N272" s="168" t="str">
        <f t="shared" si="54"/>
        <v/>
      </c>
      <c r="O272" s="168" t="str">
        <f t="shared" si="53"/>
        <v/>
      </c>
    </row>
    <row r="273" spans="1:15">
      <c r="A273" s="173" t="str">
        <f t="shared" ca="1" si="47"/>
        <v/>
      </c>
      <c r="B273" s="45" t="str">
        <f t="shared" ca="1" si="48"/>
        <v/>
      </c>
      <c r="C273" s="31" t="str">
        <f t="shared" ca="1" si="55"/>
        <v/>
      </c>
      <c r="D273" s="32" t="str">
        <f t="shared" ca="1" si="49"/>
        <v/>
      </c>
      <c r="E273" s="4" t="str">
        <f t="shared" ca="1" si="50"/>
        <v/>
      </c>
      <c r="F273" s="31" t="str">
        <f t="shared" ca="1" si="56"/>
        <v/>
      </c>
      <c r="G273" s="32" t="str">
        <f t="shared" ca="1" si="51"/>
        <v/>
      </c>
      <c r="H273" s="79" t="str">
        <f t="shared" ca="1" si="52"/>
        <v/>
      </c>
      <c r="N273" s="168" t="str">
        <f t="shared" si="54"/>
        <v/>
      </c>
      <c r="O273" s="168" t="str">
        <f t="shared" si="53"/>
        <v/>
      </c>
    </row>
    <row r="274" spans="1:15">
      <c r="A274" s="173" t="str">
        <f t="shared" ca="1" si="47"/>
        <v/>
      </c>
      <c r="B274" s="45" t="str">
        <f t="shared" ca="1" si="48"/>
        <v/>
      </c>
      <c r="C274" s="31" t="str">
        <f t="shared" ca="1" si="55"/>
        <v/>
      </c>
      <c r="D274" s="32" t="str">
        <f t="shared" ca="1" si="49"/>
        <v/>
      </c>
      <c r="E274" s="4" t="str">
        <f t="shared" ca="1" si="50"/>
        <v/>
      </c>
      <c r="F274" s="31" t="str">
        <f t="shared" ca="1" si="56"/>
        <v/>
      </c>
      <c r="G274" s="32" t="str">
        <f t="shared" ca="1" si="51"/>
        <v/>
      </c>
      <c r="H274" s="79" t="str">
        <f t="shared" ca="1" si="52"/>
        <v/>
      </c>
      <c r="N274" s="168" t="str">
        <f t="shared" si="54"/>
        <v/>
      </c>
      <c r="O274" s="168" t="str">
        <f t="shared" si="53"/>
        <v/>
      </c>
    </row>
    <row r="275" spans="1:15">
      <c r="A275" s="173" t="str">
        <f t="shared" ca="1" si="47"/>
        <v/>
      </c>
      <c r="B275" s="45" t="str">
        <f t="shared" ca="1" si="48"/>
        <v/>
      </c>
      <c r="C275" s="31" t="str">
        <f t="shared" ca="1" si="55"/>
        <v/>
      </c>
      <c r="D275" s="32" t="str">
        <f t="shared" ca="1" si="49"/>
        <v/>
      </c>
      <c r="E275" s="4" t="str">
        <f t="shared" ca="1" si="50"/>
        <v/>
      </c>
      <c r="F275" s="31" t="str">
        <f t="shared" ca="1" si="56"/>
        <v/>
      </c>
      <c r="G275" s="32" t="str">
        <f t="shared" ca="1" si="51"/>
        <v/>
      </c>
      <c r="H275" s="79" t="str">
        <f t="shared" ca="1" si="52"/>
        <v/>
      </c>
      <c r="N275" s="168" t="str">
        <f t="shared" si="54"/>
        <v/>
      </c>
      <c r="O275" s="168" t="str">
        <f t="shared" si="53"/>
        <v/>
      </c>
    </row>
    <row r="276" spans="1:15">
      <c r="A276" s="173" t="str">
        <f t="shared" ca="1" si="47"/>
        <v/>
      </c>
      <c r="B276" s="45" t="str">
        <f t="shared" ca="1" si="48"/>
        <v/>
      </c>
      <c r="C276" s="31" t="str">
        <f t="shared" ca="1" si="55"/>
        <v/>
      </c>
      <c r="D276" s="32" t="str">
        <f t="shared" ca="1" si="49"/>
        <v/>
      </c>
      <c r="E276" s="4" t="str">
        <f t="shared" ca="1" si="50"/>
        <v/>
      </c>
      <c r="F276" s="31" t="str">
        <f t="shared" ca="1" si="56"/>
        <v/>
      </c>
      <c r="G276" s="32" t="str">
        <f t="shared" ca="1" si="51"/>
        <v/>
      </c>
      <c r="H276" s="79" t="str">
        <f t="shared" ca="1" si="52"/>
        <v/>
      </c>
      <c r="N276" s="168" t="str">
        <f t="shared" si="54"/>
        <v/>
      </c>
      <c r="O276" s="168" t="str">
        <f t="shared" si="53"/>
        <v/>
      </c>
    </row>
    <row r="277" spans="1:15">
      <c r="A277" s="173" t="str">
        <f t="shared" ca="1" si="47"/>
        <v/>
      </c>
      <c r="B277" s="45" t="str">
        <f t="shared" ca="1" si="48"/>
        <v/>
      </c>
      <c r="C277" s="31" t="str">
        <f t="shared" ca="1" si="55"/>
        <v/>
      </c>
      <c r="D277" s="32" t="str">
        <f t="shared" ca="1" si="49"/>
        <v/>
      </c>
      <c r="E277" s="4" t="str">
        <f t="shared" ca="1" si="50"/>
        <v/>
      </c>
      <c r="F277" s="31" t="str">
        <f t="shared" ca="1" si="56"/>
        <v/>
      </c>
      <c r="G277" s="32" t="str">
        <f t="shared" ca="1" si="51"/>
        <v/>
      </c>
      <c r="H277" s="79" t="str">
        <f t="shared" ca="1" si="52"/>
        <v/>
      </c>
      <c r="N277" s="168" t="str">
        <f t="shared" si="54"/>
        <v/>
      </c>
      <c r="O277" s="168" t="str">
        <f t="shared" si="53"/>
        <v/>
      </c>
    </row>
    <row r="278" spans="1:15">
      <c r="A278" s="173" t="str">
        <f t="shared" ca="1" si="47"/>
        <v/>
      </c>
      <c r="B278" s="45" t="str">
        <f t="shared" ca="1" si="48"/>
        <v/>
      </c>
      <c r="C278" s="31" t="str">
        <f t="shared" ca="1" si="55"/>
        <v/>
      </c>
      <c r="D278" s="32" t="str">
        <f t="shared" ca="1" si="49"/>
        <v/>
      </c>
      <c r="E278" s="4" t="str">
        <f t="shared" ca="1" si="50"/>
        <v/>
      </c>
      <c r="F278" s="31" t="str">
        <f t="shared" ca="1" si="56"/>
        <v/>
      </c>
      <c r="G278" s="32" t="str">
        <f t="shared" ca="1" si="51"/>
        <v/>
      </c>
      <c r="H278" s="79" t="str">
        <f t="shared" ca="1" si="52"/>
        <v/>
      </c>
      <c r="N278" s="168" t="str">
        <f t="shared" si="54"/>
        <v/>
      </c>
      <c r="O278" s="168" t="str">
        <f t="shared" si="53"/>
        <v/>
      </c>
    </row>
    <row r="279" spans="1:15">
      <c r="A279" s="173" t="str">
        <f t="shared" ca="1" si="47"/>
        <v/>
      </c>
      <c r="B279" s="45" t="str">
        <f t="shared" ca="1" si="48"/>
        <v/>
      </c>
      <c r="C279" s="31" t="str">
        <f t="shared" ca="1" si="55"/>
        <v/>
      </c>
      <c r="D279" s="32" t="str">
        <f t="shared" ca="1" si="49"/>
        <v/>
      </c>
      <c r="E279" s="4" t="str">
        <f t="shared" ca="1" si="50"/>
        <v/>
      </c>
      <c r="F279" s="31" t="str">
        <f t="shared" ca="1" si="56"/>
        <v/>
      </c>
      <c r="G279" s="32" t="str">
        <f t="shared" ca="1" si="51"/>
        <v/>
      </c>
      <c r="H279" s="79" t="str">
        <f t="shared" ca="1" si="52"/>
        <v/>
      </c>
      <c r="N279" s="168" t="str">
        <f t="shared" si="54"/>
        <v/>
      </c>
      <c r="O279" s="168" t="str">
        <f t="shared" si="53"/>
        <v/>
      </c>
    </row>
    <row r="280" spans="1:15">
      <c r="A280" s="173" t="str">
        <f t="shared" ca="1" si="47"/>
        <v/>
      </c>
      <c r="B280" s="45" t="str">
        <f t="shared" ca="1" si="48"/>
        <v/>
      </c>
      <c r="C280" s="31" t="str">
        <f t="shared" ca="1" si="55"/>
        <v/>
      </c>
      <c r="D280" s="32" t="str">
        <f t="shared" ca="1" si="49"/>
        <v/>
      </c>
      <c r="E280" s="4" t="str">
        <f t="shared" ca="1" si="50"/>
        <v/>
      </c>
      <c r="F280" s="31" t="str">
        <f t="shared" ca="1" si="56"/>
        <v/>
      </c>
      <c r="G280" s="32" t="str">
        <f t="shared" ca="1" si="51"/>
        <v/>
      </c>
      <c r="H280" s="79" t="str">
        <f t="shared" ca="1" si="52"/>
        <v/>
      </c>
      <c r="N280" s="168" t="str">
        <f t="shared" si="54"/>
        <v/>
      </c>
      <c r="O280" s="168" t="str">
        <f t="shared" si="53"/>
        <v/>
      </c>
    </row>
    <row r="281" spans="1:15">
      <c r="A281" s="173" t="str">
        <f t="shared" ca="1" si="47"/>
        <v/>
      </c>
      <c r="B281" s="45" t="str">
        <f t="shared" ca="1" si="48"/>
        <v/>
      </c>
      <c r="C281" s="31" t="str">
        <f t="shared" ca="1" si="55"/>
        <v/>
      </c>
      <c r="D281" s="32" t="str">
        <f t="shared" ca="1" si="49"/>
        <v/>
      </c>
      <c r="E281" s="4" t="str">
        <f t="shared" ca="1" si="50"/>
        <v/>
      </c>
      <c r="F281" s="31" t="str">
        <f t="shared" ca="1" si="56"/>
        <v/>
      </c>
      <c r="G281" s="32" t="str">
        <f t="shared" ca="1" si="51"/>
        <v/>
      </c>
      <c r="H281" s="79" t="str">
        <f t="shared" ca="1" si="52"/>
        <v/>
      </c>
      <c r="N281" s="168" t="str">
        <f t="shared" si="54"/>
        <v/>
      </c>
      <c r="O281" s="168" t="str">
        <f t="shared" si="53"/>
        <v/>
      </c>
    </row>
    <row r="282" spans="1:15">
      <c r="A282" s="173" t="str">
        <f t="shared" ca="1" si="47"/>
        <v/>
      </c>
      <c r="B282" s="45" t="str">
        <f t="shared" ca="1" si="48"/>
        <v/>
      </c>
      <c r="C282" s="31" t="str">
        <f t="shared" ca="1" si="55"/>
        <v/>
      </c>
      <c r="D282" s="32" t="str">
        <f t="shared" ca="1" si="49"/>
        <v/>
      </c>
      <c r="E282" s="4" t="str">
        <f t="shared" ca="1" si="50"/>
        <v/>
      </c>
      <c r="F282" s="31" t="str">
        <f t="shared" ca="1" si="56"/>
        <v/>
      </c>
      <c r="G282" s="32" t="str">
        <f t="shared" ca="1" si="51"/>
        <v/>
      </c>
      <c r="H282" s="79" t="str">
        <f t="shared" ca="1" si="52"/>
        <v/>
      </c>
      <c r="N282" s="168" t="str">
        <f t="shared" si="54"/>
        <v/>
      </c>
      <c r="O282" s="168" t="str">
        <f t="shared" si="53"/>
        <v/>
      </c>
    </row>
    <row r="283" spans="1:15">
      <c r="A283" s="173" t="str">
        <f t="shared" ca="1" si="47"/>
        <v/>
      </c>
      <c r="B283" s="45" t="str">
        <f t="shared" ca="1" si="48"/>
        <v/>
      </c>
      <c r="C283" s="31" t="str">
        <f t="shared" ca="1" si="55"/>
        <v/>
      </c>
      <c r="D283" s="32" t="str">
        <f t="shared" ca="1" si="49"/>
        <v/>
      </c>
      <c r="E283" s="4" t="str">
        <f t="shared" ca="1" si="50"/>
        <v/>
      </c>
      <c r="F283" s="31" t="str">
        <f t="shared" ca="1" si="56"/>
        <v/>
      </c>
      <c r="G283" s="32" t="str">
        <f t="shared" ca="1" si="51"/>
        <v/>
      </c>
      <c r="H283" s="79" t="str">
        <f t="shared" ca="1" si="52"/>
        <v/>
      </c>
      <c r="N283" s="168" t="str">
        <f t="shared" si="54"/>
        <v/>
      </c>
      <c r="O283" s="168" t="str">
        <f t="shared" si="53"/>
        <v/>
      </c>
    </row>
    <row r="284" spans="1:15">
      <c r="A284" s="173" t="str">
        <f t="shared" ca="1" si="47"/>
        <v/>
      </c>
      <c r="B284" s="45" t="str">
        <f t="shared" ca="1" si="48"/>
        <v/>
      </c>
      <c r="C284" s="31" t="str">
        <f t="shared" ca="1" si="55"/>
        <v/>
      </c>
      <c r="D284" s="32" t="str">
        <f t="shared" ca="1" si="49"/>
        <v/>
      </c>
      <c r="E284" s="4" t="str">
        <f t="shared" ca="1" si="50"/>
        <v/>
      </c>
      <c r="F284" s="31" t="str">
        <f t="shared" ca="1" si="56"/>
        <v/>
      </c>
      <c r="G284" s="32" t="str">
        <f t="shared" ca="1" si="51"/>
        <v/>
      </c>
      <c r="H284" s="79" t="str">
        <f t="shared" ca="1" si="52"/>
        <v/>
      </c>
      <c r="N284" s="168" t="str">
        <f t="shared" si="54"/>
        <v/>
      </c>
      <c r="O284" s="168" t="str">
        <f t="shared" si="53"/>
        <v/>
      </c>
    </row>
    <row r="285" spans="1:15">
      <c r="A285" s="173" t="str">
        <f t="shared" ca="1" si="47"/>
        <v/>
      </c>
      <c r="B285" s="45" t="str">
        <f t="shared" ca="1" si="48"/>
        <v/>
      </c>
      <c r="C285" s="31" t="str">
        <f t="shared" ca="1" si="55"/>
        <v/>
      </c>
      <c r="D285" s="32" t="str">
        <f t="shared" ca="1" si="49"/>
        <v/>
      </c>
      <c r="E285" s="4" t="str">
        <f t="shared" ca="1" si="50"/>
        <v/>
      </c>
      <c r="F285" s="31" t="str">
        <f t="shared" ca="1" si="56"/>
        <v/>
      </c>
      <c r="G285" s="32" t="str">
        <f t="shared" ca="1" si="51"/>
        <v/>
      </c>
      <c r="H285" s="79" t="str">
        <f t="shared" ca="1" si="52"/>
        <v/>
      </c>
      <c r="N285" s="168" t="str">
        <f t="shared" si="54"/>
        <v/>
      </c>
      <c r="O285" s="168" t="str">
        <f t="shared" si="53"/>
        <v/>
      </c>
    </row>
    <row r="286" spans="1:15">
      <c r="A286" s="173" t="str">
        <f t="shared" ca="1" si="47"/>
        <v/>
      </c>
      <c r="B286" s="45" t="str">
        <f t="shared" ca="1" si="48"/>
        <v/>
      </c>
      <c r="C286" s="31" t="str">
        <f t="shared" ca="1" si="55"/>
        <v/>
      </c>
      <c r="D286" s="32" t="str">
        <f t="shared" ca="1" si="49"/>
        <v/>
      </c>
      <c r="E286" s="4" t="str">
        <f t="shared" ca="1" si="50"/>
        <v/>
      </c>
      <c r="F286" s="31" t="str">
        <f t="shared" ca="1" si="56"/>
        <v/>
      </c>
      <c r="G286" s="32" t="str">
        <f t="shared" ca="1" si="51"/>
        <v/>
      </c>
      <c r="H286" s="79" t="str">
        <f t="shared" ca="1" si="52"/>
        <v/>
      </c>
      <c r="N286" s="168" t="str">
        <f t="shared" si="54"/>
        <v/>
      </c>
      <c r="O286" s="168" t="str">
        <f t="shared" si="53"/>
        <v/>
      </c>
    </row>
    <row r="287" spans="1:15">
      <c r="A287" s="173" t="str">
        <f t="shared" ca="1" si="47"/>
        <v/>
      </c>
      <c r="B287" s="45" t="str">
        <f t="shared" ca="1" si="48"/>
        <v/>
      </c>
      <c r="C287" s="31" t="str">
        <f t="shared" ca="1" si="55"/>
        <v/>
      </c>
      <c r="D287" s="32" t="str">
        <f t="shared" ca="1" si="49"/>
        <v/>
      </c>
      <c r="E287" s="4" t="str">
        <f t="shared" ca="1" si="50"/>
        <v/>
      </c>
      <c r="F287" s="31" t="str">
        <f t="shared" ca="1" si="56"/>
        <v/>
      </c>
      <c r="G287" s="32" t="str">
        <f t="shared" ca="1" si="51"/>
        <v/>
      </c>
      <c r="H287" s="79" t="str">
        <f t="shared" ca="1" si="52"/>
        <v/>
      </c>
      <c r="N287" s="168" t="str">
        <f t="shared" si="54"/>
        <v/>
      </c>
      <c r="O287" s="168" t="str">
        <f t="shared" si="53"/>
        <v/>
      </c>
    </row>
    <row r="288" spans="1:15">
      <c r="N288" s="168" t="str">
        <f t="shared" si="54"/>
        <v/>
      </c>
      <c r="O288" s="168" t="str">
        <f t="shared" si="53"/>
        <v/>
      </c>
    </row>
    <row r="289" spans="14:15">
      <c r="N289" s="168" t="str">
        <f t="shared" si="54"/>
        <v/>
      </c>
      <c r="O289" s="168" t="str">
        <f t="shared" si="53"/>
        <v/>
      </c>
    </row>
    <row r="290" spans="14:15">
      <c r="N290" s="168" t="str">
        <f t="shared" si="54"/>
        <v/>
      </c>
      <c r="O290" s="168" t="str">
        <f t="shared" si="53"/>
        <v/>
      </c>
    </row>
    <row r="291" spans="14:15">
      <c r="N291" s="168" t="str">
        <f t="shared" si="54"/>
        <v/>
      </c>
      <c r="O291" s="168" t="str">
        <f t="shared" si="53"/>
        <v/>
      </c>
    </row>
    <row r="292" spans="14:15">
      <c r="N292" s="168" t="str">
        <f t="shared" si="54"/>
        <v/>
      </c>
      <c r="O292" s="168" t="str">
        <f t="shared" si="53"/>
        <v/>
      </c>
    </row>
    <row r="293" spans="14:15">
      <c r="N293" s="168" t="str">
        <f t="shared" si="54"/>
        <v/>
      </c>
      <c r="O293" s="168" t="str">
        <f t="shared" si="53"/>
        <v/>
      </c>
    </row>
    <row r="294" spans="14:15">
      <c r="N294" s="168" t="str">
        <f t="shared" si="54"/>
        <v/>
      </c>
      <c r="O294" s="168" t="str">
        <f t="shared" si="53"/>
        <v/>
      </c>
    </row>
    <row r="295" spans="14:15">
      <c r="N295" s="168" t="str">
        <f t="shared" si="54"/>
        <v/>
      </c>
      <c r="O295" s="168" t="str">
        <f t="shared" si="53"/>
        <v/>
      </c>
    </row>
    <row r="296" spans="14:15">
      <c r="N296" s="168" t="str">
        <f t="shared" si="54"/>
        <v/>
      </c>
      <c r="O296" s="168" t="str">
        <f t="shared" si="53"/>
        <v/>
      </c>
    </row>
    <row r="297" spans="14:15">
      <c r="N297" s="168" t="str">
        <f t="shared" si="54"/>
        <v/>
      </c>
      <c r="O297" s="168" t="str">
        <f t="shared" si="53"/>
        <v/>
      </c>
    </row>
    <row r="298" spans="14:15">
      <c r="N298" s="168" t="str">
        <f t="shared" si="54"/>
        <v/>
      </c>
      <c r="O298" s="168" t="str">
        <f t="shared" si="53"/>
        <v/>
      </c>
    </row>
    <row r="299" spans="14:15">
      <c r="N299" s="168" t="str">
        <f t="shared" si="54"/>
        <v/>
      </c>
      <c r="O299" s="168" t="str">
        <f t="shared" si="53"/>
        <v/>
      </c>
    </row>
    <row r="300" spans="14:15">
      <c r="N300" s="168" t="str">
        <f t="shared" si="54"/>
        <v/>
      </c>
      <c r="O300" s="168" t="str">
        <f t="shared" si="53"/>
        <v/>
      </c>
    </row>
    <row r="301" spans="14:15">
      <c r="N301" s="168" t="str">
        <f t="shared" si="54"/>
        <v/>
      </c>
      <c r="O301" s="168" t="str">
        <f t="shared" si="53"/>
        <v/>
      </c>
    </row>
    <row r="302" spans="14:15">
      <c r="N302" s="168" t="str">
        <f t="shared" si="54"/>
        <v/>
      </c>
      <c r="O302" s="168" t="str">
        <f t="shared" si="53"/>
        <v/>
      </c>
    </row>
    <row r="303" spans="14:15">
      <c r="N303" s="168" t="str">
        <f t="shared" si="54"/>
        <v/>
      </c>
      <c r="O303" s="168" t="str">
        <f t="shared" si="53"/>
        <v/>
      </c>
    </row>
    <row r="304" spans="14:15">
      <c r="N304" s="168" t="str">
        <f t="shared" si="54"/>
        <v/>
      </c>
      <c r="O304" s="168" t="str">
        <f t="shared" si="53"/>
        <v/>
      </c>
    </row>
    <row r="305" spans="14:15">
      <c r="N305" s="168" t="str">
        <f t="shared" si="54"/>
        <v/>
      </c>
      <c r="O305" s="168" t="str">
        <f t="shared" si="53"/>
        <v/>
      </c>
    </row>
    <row r="306" spans="14:15">
      <c r="N306" s="168" t="str">
        <f t="shared" si="54"/>
        <v/>
      </c>
      <c r="O306" s="168" t="str">
        <f t="shared" si="53"/>
        <v/>
      </c>
    </row>
    <row r="307" spans="14:15">
      <c r="N307" s="168" t="str">
        <f t="shared" si="54"/>
        <v/>
      </c>
      <c r="O307" s="168" t="str">
        <f t="shared" si="53"/>
        <v/>
      </c>
    </row>
    <row r="308" spans="14:15">
      <c r="N308" s="168" t="str">
        <f t="shared" si="54"/>
        <v/>
      </c>
      <c r="O308" s="168" t="str">
        <f t="shared" si="53"/>
        <v/>
      </c>
    </row>
    <row r="309" spans="14:15">
      <c r="N309" s="168" t="str">
        <f t="shared" si="54"/>
        <v/>
      </c>
      <c r="O309" s="168" t="str">
        <f t="shared" si="53"/>
        <v/>
      </c>
    </row>
    <row r="310" spans="14:15">
      <c r="N310" s="168" t="str">
        <f t="shared" si="54"/>
        <v/>
      </c>
      <c r="O310" s="168" t="str">
        <f t="shared" si="53"/>
        <v/>
      </c>
    </row>
    <row r="311" spans="14:15">
      <c r="N311" s="168" t="str">
        <f t="shared" si="54"/>
        <v/>
      </c>
      <c r="O311" s="168" t="str">
        <f t="shared" si="53"/>
        <v/>
      </c>
    </row>
    <row r="312" spans="14:15">
      <c r="N312" s="168" t="str">
        <f t="shared" si="54"/>
        <v/>
      </c>
      <c r="O312" s="168" t="str">
        <f t="shared" si="53"/>
        <v/>
      </c>
    </row>
    <row r="313" spans="14:15">
      <c r="N313" s="168" t="str">
        <f t="shared" si="54"/>
        <v/>
      </c>
      <c r="O313" s="168" t="str">
        <f t="shared" si="53"/>
        <v/>
      </c>
    </row>
    <row r="314" spans="14:15">
      <c r="N314" s="168" t="str">
        <f t="shared" si="54"/>
        <v/>
      </c>
      <c r="O314" s="168" t="str">
        <f t="shared" si="53"/>
        <v/>
      </c>
    </row>
    <row r="315" spans="14:15">
      <c r="N315" s="168" t="str">
        <f t="shared" si="54"/>
        <v/>
      </c>
      <c r="O315" s="168" t="str">
        <f t="shared" si="53"/>
        <v/>
      </c>
    </row>
    <row r="316" spans="14:15">
      <c r="N316" s="168" t="str">
        <f t="shared" si="54"/>
        <v/>
      </c>
      <c r="O316" s="168" t="str">
        <f t="shared" si="53"/>
        <v/>
      </c>
    </row>
    <row r="317" spans="14:15">
      <c r="N317" s="168" t="str">
        <f t="shared" si="54"/>
        <v/>
      </c>
      <c r="O317" s="168" t="str">
        <f t="shared" si="53"/>
        <v/>
      </c>
    </row>
    <row r="318" spans="14:15">
      <c r="N318" s="168" t="str">
        <f t="shared" si="54"/>
        <v/>
      </c>
      <c r="O318" s="168" t="str">
        <f t="shared" si="53"/>
        <v/>
      </c>
    </row>
    <row r="319" spans="14:15">
      <c r="N319" s="168" t="str">
        <f t="shared" si="54"/>
        <v/>
      </c>
      <c r="O319" s="168" t="str">
        <f t="shared" si="53"/>
        <v/>
      </c>
    </row>
    <row r="320" spans="14:15">
      <c r="N320" s="168" t="str">
        <f t="shared" si="54"/>
        <v/>
      </c>
      <c r="O320" s="168" t="str">
        <f t="shared" si="53"/>
        <v/>
      </c>
    </row>
    <row r="321" spans="14:15">
      <c r="N321" s="168" t="str">
        <f t="shared" si="54"/>
        <v/>
      </c>
      <c r="O321" s="168" t="str">
        <f t="shared" si="53"/>
        <v/>
      </c>
    </row>
    <row r="322" spans="14:15">
      <c r="N322" s="168" t="str">
        <f t="shared" si="54"/>
        <v/>
      </c>
      <c r="O322" s="168" t="str">
        <f t="shared" si="53"/>
        <v/>
      </c>
    </row>
    <row r="323" spans="14:15">
      <c r="N323" s="168" t="str">
        <f t="shared" si="54"/>
        <v/>
      </c>
      <c r="O323" s="168" t="str">
        <f t="shared" si="53"/>
        <v/>
      </c>
    </row>
    <row r="324" spans="14:15">
      <c r="N324" s="168" t="str">
        <f t="shared" si="54"/>
        <v/>
      </c>
      <c r="O324" s="168" t="str">
        <f t="shared" ref="O324:O387" si="57">IF(N324&gt;$A$14,N324,"")</f>
        <v/>
      </c>
    </row>
    <row r="325" spans="14:15">
      <c r="N325" s="168" t="str">
        <f t="shared" si="54"/>
        <v/>
      </c>
      <c r="O325" s="168" t="str">
        <f t="shared" si="57"/>
        <v/>
      </c>
    </row>
    <row r="326" spans="14:15">
      <c r="N326" s="168" t="str">
        <f t="shared" si="54"/>
        <v/>
      </c>
      <c r="O326" s="168" t="str">
        <f t="shared" si="57"/>
        <v/>
      </c>
    </row>
    <row r="327" spans="14:15">
      <c r="N327" s="168" t="str">
        <f t="shared" si="54"/>
        <v/>
      </c>
      <c r="O327" s="168" t="str">
        <f t="shared" si="57"/>
        <v/>
      </c>
    </row>
    <row r="328" spans="14:15">
      <c r="N328" s="168" t="str">
        <f t="shared" ref="N328:N391" si="58">IF(COUNTIF(L:L,J328),J328,"")</f>
        <v/>
      </c>
      <c r="O328" s="168" t="str">
        <f t="shared" si="57"/>
        <v/>
      </c>
    </row>
    <row r="329" spans="14:15">
      <c r="N329" s="168" t="str">
        <f t="shared" si="58"/>
        <v/>
      </c>
      <c r="O329" s="168" t="str">
        <f t="shared" si="57"/>
        <v/>
      </c>
    </row>
    <row r="330" spans="14:15">
      <c r="N330" s="168" t="str">
        <f t="shared" si="58"/>
        <v/>
      </c>
      <c r="O330" s="168" t="str">
        <f t="shared" si="57"/>
        <v/>
      </c>
    </row>
    <row r="331" spans="14:15">
      <c r="N331" s="168" t="str">
        <f t="shared" si="58"/>
        <v/>
      </c>
      <c r="O331" s="168" t="str">
        <f t="shared" si="57"/>
        <v/>
      </c>
    </row>
    <row r="332" spans="14:15">
      <c r="N332" s="168" t="str">
        <f t="shared" si="58"/>
        <v/>
      </c>
      <c r="O332" s="168" t="str">
        <f t="shared" si="57"/>
        <v/>
      </c>
    </row>
    <row r="333" spans="14:15">
      <c r="N333" s="168" t="str">
        <f t="shared" si="58"/>
        <v/>
      </c>
      <c r="O333" s="168" t="str">
        <f t="shared" si="57"/>
        <v/>
      </c>
    </row>
    <row r="334" spans="14:15">
      <c r="N334" s="168" t="str">
        <f t="shared" si="58"/>
        <v/>
      </c>
      <c r="O334" s="168" t="str">
        <f t="shared" si="57"/>
        <v/>
      </c>
    </row>
    <row r="335" spans="14:15">
      <c r="N335" s="168" t="str">
        <f t="shared" si="58"/>
        <v/>
      </c>
      <c r="O335" s="168" t="str">
        <f t="shared" si="57"/>
        <v/>
      </c>
    </row>
    <row r="336" spans="14:15">
      <c r="N336" s="168" t="str">
        <f t="shared" si="58"/>
        <v/>
      </c>
      <c r="O336" s="168" t="str">
        <f t="shared" si="57"/>
        <v/>
      </c>
    </row>
    <row r="337" spans="14:15">
      <c r="N337" s="168" t="str">
        <f t="shared" si="58"/>
        <v/>
      </c>
      <c r="O337" s="168" t="str">
        <f t="shared" si="57"/>
        <v/>
      </c>
    </row>
    <row r="338" spans="14:15">
      <c r="N338" s="168" t="str">
        <f t="shared" si="58"/>
        <v/>
      </c>
      <c r="O338" s="168" t="str">
        <f t="shared" si="57"/>
        <v/>
      </c>
    </row>
    <row r="339" spans="14:15">
      <c r="N339" s="168" t="str">
        <f t="shared" si="58"/>
        <v/>
      </c>
      <c r="O339" s="168" t="str">
        <f t="shared" si="57"/>
        <v/>
      </c>
    </row>
    <row r="340" spans="14:15">
      <c r="N340" s="168" t="str">
        <f t="shared" si="58"/>
        <v/>
      </c>
      <c r="O340" s="168" t="str">
        <f t="shared" si="57"/>
        <v/>
      </c>
    </row>
    <row r="341" spans="14:15">
      <c r="N341" s="168" t="str">
        <f t="shared" si="58"/>
        <v/>
      </c>
      <c r="O341" s="168" t="str">
        <f t="shared" si="57"/>
        <v/>
      </c>
    </row>
    <row r="342" spans="14:15">
      <c r="N342" s="168" t="str">
        <f t="shared" si="58"/>
        <v/>
      </c>
      <c r="O342" s="168" t="str">
        <f t="shared" si="57"/>
        <v/>
      </c>
    </row>
    <row r="343" spans="14:15">
      <c r="N343" s="168" t="str">
        <f t="shared" si="58"/>
        <v/>
      </c>
      <c r="O343" s="168" t="str">
        <f t="shared" si="57"/>
        <v/>
      </c>
    </row>
    <row r="344" spans="14:15">
      <c r="N344" s="168" t="str">
        <f t="shared" si="58"/>
        <v/>
      </c>
      <c r="O344" s="168" t="str">
        <f t="shared" si="57"/>
        <v/>
      </c>
    </row>
    <row r="345" spans="14:15">
      <c r="N345" s="168" t="str">
        <f t="shared" si="58"/>
        <v/>
      </c>
      <c r="O345" s="168" t="str">
        <f t="shared" si="57"/>
        <v/>
      </c>
    </row>
    <row r="346" spans="14:15">
      <c r="N346" s="168" t="str">
        <f t="shared" si="58"/>
        <v/>
      </c>
      <c r="O346" s="168" t="str">
        <f t="shared" si="57"/>
        <v/>
      </c>
    </row>
    <row r="347" spans="14:15">
      <c r="N347" s="168" t="str">
        <f t="shared" si="58"/>
        <v/>
      </c>
      <c r="O347" s="168" t="str">
        <f t="shared" si="57"/>
        <v/>
      </c>
    </row>
    <row r="348" spans="14:15">
      <c r="N348" s="168" t="str">
        <f t="shared" si="58"/>
        <v/>
      </c>
      <c r="O348" s="168" t="str">
        <f t="shared" si="57"/>
        <v/>
      </c>
    </row>
    <row r="349" spans="14:15">
      <c r="N349" s="168" t="str">
        <f t="shared" si="58"/>
        <v/>
      </c>
      <c r="O349" s="168" t="str">
        <f t="shared" si="57"/>
        <v/>
      </c>
    </row>
    <row r="350" spans="14:15">
      <c r="N350" s="168" t="str">
        <f t="shared" si="58"/>
        <v/>
      </c>
      <c r="O350" s="168" t="str">
        <f t="shared" si="57"/>
        <v/>
      </c>
    </row>
    <row r="351" spans="14:15">
      <c r="N351" s="168" t="str">
        <f t="shared" si="58"/>
        <v/>
      </c>
      <c r="O351" s="168" t="str">
        <f t="shared" si="57"/>
        <v/>
      </c>
    </row>
    <row r="352" spans="14:15">
      <c r="N352" s="168" t="str">
        <f t="shared" si="58"/>
        <v/>
      </c>
      <c r="O352" s="168" t="str">
        <f t="shared" si="57"/>
        <v/>
      </c>
    </row>
    <row r="353" spans="14:15">
      <c r="N353" s="168" t="str">
        <f t="shared" si="58"/>
        <v/>
      </c>
      <c r="O353" s="168" t="str">
        <f t="shared" si="57"/>
        <v/>
      </c>
    </row>
    <row r="354" spans="14:15">
      <c r="N354" s="168" t="str">
        <f t="shared" si="58"/>
        <v/>
      </c>
      <c r="O354" s="168" t="str">
        <f t="shared" si="57"/>
        <v/>
      </c>
    </row>
    <row r="355" spans="14:15">
      <c r="N355" s="168" t="str">
        <f t="shared" si="58"/>
        <v/>
      </c>
      <c r="O355" s="168" t="str">
        <f t="shared" si="57"/>
        <v/>
      </c>
    </row>
    <row r="356" spans="14:15">
      <c r="N356" s="168" t="str">
        <f t="shared" si="58"/>
        <v/>
      </c>
      <c r="O356" s="168" t="str">
        <f t="shared" si="57"/>
        <v/>
      </c>
    </row>
    <row r="357" spans="14:15">
      <c r="N357" s="168" t="str">
        <f t="shared" si="58"/>
        <v/>
      </c>
      <c r="O357" s="168" t="str">
        <f t="shared" si="57"/>
        <v/>
      </c>
    </row>
    <row r="358" spans="14:15">
      <c r="N358" s="168" t="str">
        <f t="shared" si="58"/>
        <v/>
      </c>
      <c r="O358" s="168" t="str">
        <f t="shared" si="57"/>
        <v/>
      </c>
    </row>
    <row r="359" spans="14:15">
      <c r="N359" s="168" t="str">
        <f t="shared" si="58"/>
        <v/>
      </c>
      <c r="O359" s="168" t="str">
        <f t="shared" si="57"/>
        <v/>
      </c>
    </row>
    <row r="360" spans="14:15">
      <c r="N360" s="168" t="str">
        <f t="shared" si="58"/>
        <v/>
      </c>
      <c r="O360" s="168" t="str">
        <f t="shared" si="57"/>
        <v/>
      </c>
    </row>
    <row r="361" spans="14:15">
      <c r="N361" s="168" t="str">
        <f t="shared" si="58"/>
        <v/>
      </c>
      <c r="O361" s="168" t="str">
        <f t="shared" si="57"/>
        <v/>
      </c>
    </row>
    <row r="362" spans="14:15">
      <c r="N362" s="168" t="str">
        <f t="shared" si="58"/>
        <v/>
      </c>
      <c r="O362" s="168" t="str">
        <f t="shared" si="57"/>
        <v/>
      </c>
    </row>
    <row r="363" spans="14:15">
      <c r="N363" s="168" t="str">
        <f t="shared" si="58"/>
        <v/>
      </c>
      <c r="O363" s="168" t="str">
        <f t="shared" si="57"/>
        <v/>
      </c>
    </row>
    <row r="364" spans="14:15">
      <c r="N364" s="168" t="str">
        <f t="shared" si="58"/>
        <v/>
      </c>
      <c r="O364" s="168" t="str">
        <f t="shared" si="57"/>
        <v/>
      </c>
    </row>
    <row r="365" spans="14:15">
      <c r="N365" s="168" t="str">
        <f t="shared" si="58"/>
        <v/>
      </c>
      <c r="O365" s="168" t="str">
        <f t="shared" si="57"/>
        <v/>
      </c>
    </row>
    <row r="366" spans="14:15">
      <c r="N366" s="168" t="str">
        <f t="shared" si="58"/>
        <v/>
      </c>
      <c r="O366" s="168" t="str">
        <f t="shared" si="57"/>
        <v/>
      </c>
    </row>
    <row r="367" spans="14:15">
      <c r="N367" s="168" t="str">
        <f t="shared" si="58"/>
        <v/>
      </c>
      <c r="O367" s="168" t="str">
        <f t="shared" si="57"/>
        <v/>
      </c>
    </row>
    <row r="368" spans="14:15">
      <c r="N368" s="168" t="str">
        <f t="shared" si="58"/>
        <v/>
      </c>
      <c r="O368" s="168" t="str">
        <f t="shared" si="57"/>
        <v/>
      </c>
    </row>
    <row r="369" spans="14:15">
      <c r="N369" s="168" t="str">
        <f t="shared" si="58"/>
        <v/>
      </c>
      <c r="O369" s="168" t="str">
        <f t="shared" si="57"/>
        <v/>
      </c>
    </row>
    <row r="370" spans="14:15">
      <c r="N370" s="168" t="str">
        <f t="shared" si="58"/>
        <v/>
      </c>
      <c r="O370" s="168" t="str">
        <f t="shared" si="57"/>
        <v/>
      </c>
    </row>
    <row r="371" spans="14:15">
      <c r="N371" s="168" t="str">
        <f t="shared" si="58"/>
        <v/>
      </c>
      <c r="O371" s="168" t="str">
        <f t="shared" si="57"/>
        <v/>
      </c>
    </row>
    <row r="372" spans="14:15">
      <c r="N372" s="168" t="str">
        <f t="shared" si="58"/>
        <v/>
      </c>
      <c r="O372" s="168" t="str">
        <f t="shared" si="57"/>
        <v/>
      </c>
    </row>
    <row r="373" spans="14:15">
      <c r="N373" s="168" t="str">
        <f t="shared" si="58"/>
        <v/>
      </c>
      <c r="O373" s="168" t="str">
        <f t="shared" si="57"/>
        <v/>
      </c>
    </row>
    <row r="374" spans="14:15">
      <c r="N374" s="168" t="str">
        <f t="shared" si="58"/>
        <v/>
      </c>
      <c r="O374" s="168" t="str">
        <f t="shared" si="57"/>
        <v/>
      </c>
    </row>
    <row r="375" spans="14:15">
      <c r="N375" s="168" t="str">
        <f t="shared" si="58"/>
        <v/>
      </c>
      <c r="O375" s="168" t="str">
        <f t="shared" si="57"/>
        <v/>
      </c>
    </row>
    <row r="376" spans="14:15">
      <c r="N376" s="168" t="str">
        <f t="shared" si="58"/>
        <v/>
      </c>
      <c r="O376" s="168" t="str">
        <f t="shared" si="57"/>
        <v/>
      </c>
    </row>
    <row r="377" spans="14:15">
      <c r="N377" s="168" t="str">
        <f t="shared" si="58"/>
        <v/>
      </c>
      <c r="O377" s="168" t="str">
        <f t="shared" si="57"/>
        <v/>
      </c>
    </row>
    <row r="378" spans="14:15">
      <c r="N378" s="168" t="str">
        <f t="shared" si="58"/>
        <v/>
      </c>
      <c r="O378" s="168" t="str">
        <f t="shared" si="57"/>
        <v/>
      </c>
    </row>
    <row r="379" spans="14:15">
      <c r="N379" s="168" t="str">
        <f t="shared" si="58"/>
        <v/>
      </c>
      <c r="O379" s="168" t="str">
        <f t="shared" si="57"/>
        <v/>
      </c>
    </row>
    <row r="380" spans="14:15">
      <c r="N380" s="168" t="str">
        <f t="shared" si="58"/>
        <v/>
      </c>
      <c r="O380" s="168" t="str">
        <f t="shared" si="57"/>
        <v/>
      </c>
    </row>
    <row r="381" spans="14:15">
      <c r="N381" s="168" t="str">
        <f t="shared" si="58"/>
        <v/>
      </c>
      <c r="O381" s="168" t="str">
        <f t="shared" si="57"/>
        <v/>
      </c>
    </row>
    <row r="382" spans="14:15">
      <c r="N382" s="168" t="str">
        <f t="shared" si="58"/>
        <v/>
      </c>
      <c r="O382" s="168" t="str">
        <f t="shared" si="57"/>
        <v/>
      </c>
    </row>
    <row r="383" spans="14:15">
      <c r="N383" s="168" t="str">
        <f t="shared" si="58"/>
        <v/>
      </c>
      <c r="O383" s="168" t="str">
        <f t="shared" si="57"/>
        <v/>
      </c>
    </row>
    <row r="384" spans="14:15">
      <c r="N384" s="168" t="str">
        <f t="shared" si="58"/>
        <v/>
      </c>
      <c r="O384" s="168" t="str">
        <f t="shared" si="57"/>
        <v/>
      </c>
    </row>
    <row r="385" spans="14:15">
      <c r="N385" s="168" t="str">
        <f t="shared" si="58"/>
        <v/>
      </c>
      <c r="O385" s="168" t="str">
        <f t="shared" si="57"/>
        <v/>
      </c>
    </row>
    <row r="386" spans="14:15">
      <c r="N386" s="168" t="str">
        <f t="shared" si="58"/>
        <v/>
      </c>
      <c r="O386" s="168" t="str">
        <f t="shared" si="57"/>
        <v/>
      </c>
    </row>
    <row r="387" spans="14:15">
      <c r="N387" s="168" t="str">
        <f t="shared" si="58"/>
        <v/>
      </c>
      <c r="O387" s="168" t="str">
        <f t="shared" si="57"/>
        <v/>
      </c>
    </row>
    <row r="388" spans="14:15">
      <c r="N388" s="168" t="str">
        <f t="shared" si="58"/>
        <v/>
      </c>
      <c r="O388" s="168" t="str">
        <f t="shared" ref="O388:O451" si="59">IF(N388&gt;$A$14,N388,"")</f>
        <v/>
      </c>
    </row>
    <row r="389" spans="14:15">
      <c r="N389" s="168" t="str">
        <f t="shared" si="58"/>
        <v/>
      </c>
      <c r="O389" s="168" t="str">
        <f t="shared" si="59"/>
        <v/>
      </c>
    </row>
    <row r="390" spans="14:15">
      <c r="N390" s="168" t="str">
        <f t="shared" si="58"/>
        <v/>
      </c>
      <c r="O390" s="168" t="str">
        <f t="shared" si="59"/>
        <v/>
      </c>
    </row>
    <row r="391" spans="14:15">
      <c r="N391" s="168" t="str">
        <f t="shared" si="58"/>
        <v/>
      </c>
      <c r="O391" s="168" t="str">
        <f t="shared" si="59"/>
        <v/>
      </c>
    </row>
    <row r="392" spans="14:15">
      <c r="N392" s="168" t="str">
        <f t="shared" ref="N392:N455" si="60">IF(COUNTIF(L:L,J392),J392,"")</f>
        <v/>
      </c>
      <c r="O392" s="168" t="str">
        <f t="shared" si="59"/>
        <v/>
      </c>
    </row>
    <row r="393" spans="14:15">
      <c r="N393" s="168" t="str">
        <f t="shared" si="60"/>
        <v/>
      </c>
      <c r="O393" s="168" t="str">
        <f t="shared" si="59"/>
        <v/>
      </c>
    </row>
    <row r="394" spans="14:15">
      <c r="N394" s="168" t="str">
        <f t="shared" si="60"/>
        <v/>
      </c>
      <c r="O394" s="168" t="str">
        <f t="shared" si="59"/>
        <v/>
      </c>
    </row>
    <row r="395" spans="14:15">
      <c r="N395" s="168" t="str">
        <f t="shared" si="60"/>
        <v/>
      </c>
      <c r="O395" s="168" t="str">
        <f t="shared" si="59"/>
        <v/>
      </c>
    </row>
    <row r="396" spans="14:15">
      <c r="N396" s="168" t="str">
        <f t="shared" si="60"/>
        <v/>
      </c>
      <c r="O396" s="168" t="str">
        <f t="shared" si="59"/>
        <v/>
      </c>
    </row>
    <row r="397" spans="14:15">
      <c r="N397" s="168" t="str">
        <f t="shared" si="60"/>
        <v/>
      </c>
      <c r="O397" s="168" t="str">
        <f t="shared" si="59"/>
        <v/>
      </c>
    </row>
    <row r="398" spans="14:15">
      <c r="N398" s="168" t="str">
        <f t="shared" si="60"/>
        <v/>
      </c>
      <c r="O398" s="168" t="str">
        <f t="shared" si="59"/>
        <v/>
      </c>
    </row>
    <row r="399" spans="14:15">
      <c r="N399" s="168" t="str">
        <f t="shared" si="60"/>
        <v/>
      </c>
      <c r="O399" s="168" t="str">
        <f t="shared" si="59"/>
        <v/>
      </c>
    </row>
    <row r="400" spans="14:15">
      <c r="N400" s="168" t="str">
        <f t="shared" si="60"/>
        <v/>
      </c>
      <c r="O400" s="168" t="str">
        <f t="shared" si="59"/>
        <v/>
      </c>
    </row>
    <row r="401" spans="14:15">
      <c r="N401" s="168" t="str">
        <f t="shared" si="60"/>
        <v/>
      </c>
      <c r="O401" s="168" t="str">
        <f t="shared" si="59"/>
        <v/>
      </c>
    </row>
    <row r="402" spans="14:15">
      <c r="N402" s="168" t="str">
        <f t="shared" si="60"/>
        <v/>
      </c>
      <c r="O402" s="168" t="str">
        <f t="shared" si="59"/>
        <v/>
      </c>
    </row>
    <row r="403" spans="14:15">
      <c r="N403" s="168" t="str">
        <f t="shared" si="60"/>
        <v/>
      </c>
      <c r="O403" s="168" t="str">
        <f t="shared" si="59"/>
        <v/>
      </c>
    </row>
    <row r="404" spans="14:15">
      <c r="N404" s="168" t="str">
        <f t="shared" si="60"/>
        <v/>
      </c>
      <c r="O404" s="168" t="str">
        <f t="shared" si="59"/>
        <v/>
      </c>
    </row>
    <row r="405" spans="14:15">
      <c r="N405" s="168" t="str">
        <f t="shared" si="60"/>
        <v/>
      </c>
      <c r="O405" s="168" t="str">
        <f t="shared" si="59"/>
        <v/>
      </c>
    </row>
    <row r="406" spans="14:15">
      <c r="N406" s="168" t="str">
        <f t="shared" si="60"/>
        <v/>
      </c>
      <c r="O406" s="168" t="str">
        <f t="shared" si="59"/>
        <v/>
      </c>
    </row>
    <row r="407" spans="14:15">
      <c r="N407" s="168" t="str">
        <f t="shared" si="60"/>
        <v/>
      </c>
      <c r="O407" s="168" t="str">
        <f t="shared" si="59"/>
        <v/>
      </c>
    </row>
    <row r="408" spans="14:15">
      <c r="N408" s="168" t="str">
        <f t="shared" si="60"/>
        <v/>
      </c>
      <c r="O408" s="168" t="str">
        <f t="shared" si="59"/>
        <v/>
      </c>
    </row>
    <row r="409" spans="14:15">
      <c r="N409" s="168" t="str">
        <f t="shared" si="60"/>
        <v/>
      </c>
      <c r="O409" s="168" t="str">
        <f t="shared" si="59"/>
        <v/>
      </c>
    </row>
    <row r="410" spans="14:15">
      <c r="N410" s="168" t="str">
        <f t="shared" si="60"/>
        <v/>
      </c>
      <c r="O410" s="168" t="str">
        <f t="shared" si="59"/>
        <v/>
      </c>
    </row>
    <row r="411" spans="14:15">
      <c r="N411" s="168" t="str">
        <f t="shared" si="60"/>
        <v/>
      </c>
      <c r="O411" s="168" t="str">
        <f t="shared" si="59"/>
        <v/>
      </c>
    </row>
    <row r="412" spans="14:15">
      <c r="N412" s="168" t="str">
        <f t="shared" si="60"/>
        <v/>
      </c>
      <c r="O412" s="168" t="str">
        <f t="shared" si="59"/>
        <v/>
      </c>
    </row>
    <row r="413" spans="14:15">
      <c r="N413" s="168" t="str">
        <f t="shared" si="60"/>
        <v/>
      </c>
      <c r="O413" s="168" t="str">
        <f t="shared" si="59"/>
        <v/>
      </c>
    </row>
    <row r="414" spans="14:15">
      <c r="N414" s="168" t="str">
        <f t="shared" si="60"/>
        <v/>
      </c>
      <c r="O414" s="168" t="str">
        <f t="shared" si="59"/>
        <v/>
      </c>
    </row>
    <row r="415" spans="14:15">
      <c r="N415" s="168" t="str">
        <f t="shared" si="60"/>
        <v/>
      </c>
      <c r="O415" s="168" t="str">
        <f t="shared" si="59"/>
        <v/>
      </c>
    </row>
    <row r="416" spans="14:15">
      <c r="N416" s="168" t="str">
        <f t="shared" si="60"/>
        <v/>
      </c>
      <c r="O416" s="168" t="str">
        <f t="shared" si="59"/>
        <v/>
      </c>
    </row>
    <row r="417" spans="14:15">
      <c r="N417" s="168" t="str">
        <f t="shared" si="60"/>
        <v/>
      </c>
      <c r="O417" s="168" t="str">
        <f t="shared" si="59"/>
        <v/>
      </c>
    </row>
    <row r="418" spans="14:15">
      <c r="N418" s="168" t="str">
        <f t="shared" si="60"/>
        <v/>
      </c>
      <c r="O418" s="168" t="str">
        <f t="shared" si="59"/>
        <v/>
      </c>
    </row>
    <row r="419" spans="14:15">
      <c r="N419" s="168" t="str">
        <f t="shared" si="60"/>
        <v/>
      </c>
      <c r="O419" s="168" t="str">
        <f t="shared" si="59"/>
        <v/>
      </c>
    </row>
    <row r="420" spans="14:15">
      <c r="N420" s="168" t="str">
        <f t="shared" si="60"/>
        <v/>
      </c>
      <c r="O420" s="168" t="str">
        <f t="shared" si="59"/>
        <v/>
      </c>
    </row>
    <row r="421" spans="14:15">
      <c r="N421" s="168" t="str">
        <f t="shared" si="60"/>
        <v/>
      </c>
      <c r="O421" s="168" t="str">
        <f t="shared" si="59"/>
        <v/>
      </c>
    </row>
    <row r="422" spans="14:15">
      <c r="N422" s="168" t="str">
        <f t="shared" si="60"/>
        <v/>
      </c>
      <c r="O422" s="168" t="str">
        <f t="shared" si="59"/>
        <v/>
      </c>
    </row>
    <row r="423" spans="14:15">
      <c r="N423" s="168" t="str">
        <f t="shared" si="60"/>
        <v/>
      </c>
      <c r="O423" s="168" t="str">
        <f t="shared" si="59"/>
        <v/>
      </c>
    </row>
    <row r="424" spans="14:15">
      <c r="N424" s="168" t="str">
        <f t="shared" si="60"/>
        <v/>
      </c>
      <c r="O424" s="168" t="str">
        <f t="shared" si="59"/>
        <v/>
      </c>
    </row>
    <row r="425" spans="14:15">
      <c r="N425" s="168" t="str">
        <f t="shared" si="60"/>
        <v/>
      </c>
      <c r="O425" s="168" t="str">
        <f t="shared" si="59"/>
        <v/>
      </c>
    </row>
    <row r="426" spans="14:15">
      <c r="N426" s="168" t="str">
        <f t="shared" si="60"/>
        <v/>
      </c>
      <c r="O426" s="168" t="str">
        <f t="shared" si="59"/>
        <v/>
      </c>
    </row>
    <row r="427" spans="14:15">
      <c r="N427" s="168" t="str">
        <f t="shared" si="60"/>
        <v/>
      </c>
      <c r="O427" s="168" t="str">
        <f t="shared" si="59"/>
        <v/>
      </c>
    </row>
    <row r="428" spans="14:15">
      <c r="N428" s="168" t="str">
        <f t="shared" si="60"/>
        <v/>
      </c>
      <c r="O428" s="168" t="str">
        <f t="shared" si="59"/>
        <v/>
      </c>
    </row>
    <row r="429" spans="14:15">
      <c r="N429" s="168" t="str">
        <f t="shared" si="60"/>
        <v/>
      </c>
      <c r="O429" s="168" t="str">
        <f t="shared" si="59"/>
        <v/>
      </c>
    </row>
    <row r="430" spans="14:15">
      <c r="N430" s="168" t="str">
        <f t="shared" si="60"/>
        <v/>
      </c>
      <c r="O430" s="168" t="str">
        <f t="shared" si="59"/>
        <v/>
      </c>
    </row>
    <row r="431" spans="14:15">
      <c r="N431" s="168" t="str">
        <f t="shared" si="60"/>
        <v/>
      </c>
      <c r="O431" s="168" t="str">
        <f t="shared" si="59"/>
        <v/>
      </c>
    </row>
    <row r="432" spans="14:15">
      <c r="N432" s="168" t="str">
        <f t="shared" si="60"/>
        <v/>
      </c>
      <c r="O432" s="168" t="str">
        <f t="shared" si="59"/>
        <v/>
      </c>
    </row>
    <row r="433" spans="14:15">
      <c r="N433" s="168" t="str">
        <f t="shared" si="60"/>
        <v/>
      </c>
      <c r="O433" s="168" t="str">
        <f t="shared" si="59"/>
        <v/>
      </c>
    </row>
    <row r="434" spans="14:15">
      <c r="N434" s="168" t="str">
        <f t="shared" si="60"/>
        <v/>
      </c>
      <c r="O434" s="168" t="str">
        <f t="shared" si="59"/>
        <v/>
      </c>
    </row>
    <row r="435" spans="14:15">
      <c r="N435" s="168" t="str">
        <f t="shared" si="60"/>
        <v/>
      </c>
      <c r="O435" s="168" t="str">
        <f t="shared" si="59"/>
        <v/>
      </c>
    </row>
    <row r="436" spans="14:15">
      <c r="N436" s="168" t="str">
        <f t="shared" si="60"/>
        <v/>
      </c>
      <c r="O436" s="168" t="str">
        <f t="shared" si="59"/>
        <v/>
      </c>
    </row>
    <row r="437" spans="14:15">
      <c r="N437" s="168" t="str">
        <f t="shared" si="60"/>
        <v/>
      </c>
      <c r="O437" s="168" t="str">
        <f t="shared" si="59"/>
        <v/>
      </c>
    </row>
    <row r="438" spans="14:15">
      <c r="N438" s="168" t="str">
        <f t="shared" si="60"/>
        <v/>
      </c>
      <c r="O438" s="168" t="str">
        <f t="shared" si="59"/>
        <v/>
      </c>
    </row>
    <row r="439" spans="14:15">
      <c r="N439" s="168" t="str">
        <f t="shared" si="60"/>
        <v/>
      </c>
      <c r="O439" s="168" t="str">
        <f t="shared" si="59"/>
        <v/>
      </c>
    </row>
    <row r="440" spans="14:15">
      <c r="N440" s="168" t="str">
        <f t="shared" si="60"/>
        <v/>
      </c>
      <c r="O440" s="168" t="str">
        <f t="shared" si="59"/>
        <v/>
      </c>
    </row>
    <row r="441" spans="14:15">
      <c r="N441" s="168" t="str">
        <f t="shared" si="60"/>
        <v/>
      </c>
      <c r="O441" s="168" t="str">
        <f t="shared" si="59"/>
        <v/>
      </c>
    </row>
    <row r="442" spans="14:15">
      <c r="N442" s="168" t="str">
        <f t="shared" si="60"/>
        <v/>
      </c>
      <c r="O442" s="168" t="str">
        <f t="shared" si="59"/>
        <v/>
      </c>
    </row>
    <row r="443" spans="14:15">
      <c r="N443" s="168" t="str">
        <f t="shared" si="60"/>
        <v/>
      </c>
      <c r="O443" s="168" t="str">
        <f t="shared" si="59"/>
        <v/>
      </c>
    </row>
    <row r="444" spans="14:15">
      <c r="N444" s="168" t="str">
        <f t="shared" si="60"/>
        <v/>
      </c>
      <c r="O444" s="168" t="str">
        <f t="shared" si="59"/>
        <v/>
      </c>
    </row>
    <row r="445" spans="14:15">
      <c r="N445" s="168" t="str">
        <f t="shared" si="60"/>
        <v/>
      </c>
      <c r="O445" s="168" t="str">
        <f t="shared" si="59"/>
        <v/>
      </c>
    </row>
    <row r="446" spans="14:15">
      <c r="N446" s="168" t="str">
        <f t="shared" si="60"/>
        <v/>
      </c>
      <c r="O446" s="168" t="str">
        <f t="shared" si="59"/>
        <v/>
      </c>
    </row>
    <row r="447" spans="14:15">
      <c r="N447" s="168" t="str">
        <f t="shared" si="60"/>
        <v/>
      </c>
      <c r="O447" s="168" t="str">
        <f t="shared" si="59"/>
        <v/>
      </c>
    </row>
    <row r="448" spans="14:15">
      <c r="N448" s="168" t="str">
        <f t="shared" si="60"/>
        <v/>
      </c>
      <c r="O448" s="168" t="str">
        <f t="shared" si="59"/>
        <v/>
      </c>
    </row>
    <row r="449" spans="14:15">
      <c r="N449" s="168" t="str">
        <f t="shared" si="60"/>
        <v/>
      </c>
      <c r="O449" s="168" t="str">
        <f t="shared" si="59"/>
        <v/>
      </c>
    </row>
    <row r="450" spans="14:15">
      <c r="N450" s="168" t="str">
        <f t="shared" si="60"/>
        <v/>
      </c>
      <c r="O450" s="168" t="str">
        <f t="shared" si="59"/>
        <v/>
      </c>
    </row>
    <row r="451" spans="14:15">
      <c r="N451" s="168" t="str">
        <f t="shared" si="60"/>
        <v/>
      </c>
      <c r="O451" s="168" t="str">
        <f t="shared" si="59"/>
        <v/>
      </c>
    </row>
    <row r="452" spans="14:15">
      <c r="N452" s="168" t="str">
        <f t="shared" si="60"/>
        <v/>
      </c>
      <c r="O452" s="168" t="str">
        <f t="shared" ref="O452:O515" si="61">IF(N452&gt;$A$14,N452,"")</f>
        <v/>
      </c>
    </row>
    <row r="453" spans="14:15">
      <c r="N453" s="168" t="str">
        <f t="shared" si="60"/>
        <v/>
      </c>
      <c r="O453" s="168" t="str">
        <f t="shared" si="61"/>
        <v/>
      </c>
    </row>
    <row r="454" spans="14:15">
      <c r="N454" s="168" t="str">
        <f t="shared" si="60"/>
        <v/>
      </c>
      <c r="O454" s="168" t="str">
        <f t="shared" si="61"/>
        <v/>
      </c>
    </row>
    <row r="455" spans="14:15">
      <c r="N455" s="168" t="str">
        <f t="shared" si="60"/>
        <v/>
      </c>
      <c r="O455" s="168" t="str">
        <f t="shared" si="61"/>
        <v/>
      </c>
    </row>
    <row r="456" spans="14:15">
      <c r="N456" s="168" t="str">
        <f t="shared" ref="N456:N519" si="62">IF(COUNTIF(L:L,J456),J456,"")</f>
        <v/>
      </c>
      <c r="O456" s="168" t="str">
        <f t="shared" si="61"/>
        <v/>
      </c>
    </row>
    <row r="457" spans="14:15">
      <c r="N457" s="168" t="str">
        <f t="shared" si="62"/>
        <v/>
      </c>
      <c r="O457" s="168" t="str">
        <f t="shared" si="61"/>
        <v/>
      </c>
    </row>
    <row r="458" spans="14:15">
      <c r="N458" s="168" t="str">
        <f t="shared" si="62"/>
        <v/>
      </c>
      <c r="O458" s="168" t="str">
        <f t="shared" si="61"/>
        <v/>
      </c>
    </row>
    <row r="459" spans="14:15">
      <c r="N459" s="168" t="str">
        <f t="shared" si="62"/>
        <v/>
      </c>
      <c r="O459" s="168" t="str">
        <f t="shared" si="61"/>
        <v/>
      </c>
    </row>
    <row r="460" spans="14:15">
      <c r="N460" s="168" t="str">
        <f t="shared" si="62"/>
        <v/>
      </c>
      <c r="O460" s="168" t="str">
        <f t="shared" si="61"/>
        <v/>
      </c>
    </row>
    <row r="461" spans="14:15">
      <c r="N461" s="168" t="str">
        <f t="shared" si="62"/>
        <v/>
      </c>
      <c r="O461" s="168" t="str">
        <f t="shared" si="61"/>
        <v/>
      </c>
    </row>
    <row r="462" spans="14:15">
      <c r="N462" s="168" t="str">
        <f t="shared" si="62"/>
        <v/>
      </c>
      <c r="O462" s="168" t="str">
        <f t="shared" si="61"/>
        <v/>
      </c>
    </row>
    <row r="463" spans="14:15">
      <c r="N463" s="168" t="str">
        <f t="shared" si="62"/>
        <v/>
      </c>
      <c r="O463" s="168" t="str">
        <f t="shared" si="61"/>
        <v/>
      </c>
    </row>
    <row r="464" spans="14:15">
      <c r="N464" s="168" t="str">
        <f t="shared" si="62"/>
        <v/>
      </c>
      <c r="O464" s="168" t="str">
        <f t="shared" si="61"/>
        <v/>
      </c>
    </row>
    <row r="465" spans="14:15">
      <c r="N465" s="168" t="str">
        <f t="shared" si="62"/>
        <v/>
      </c>
      <c r="O465" s="168" t="str">
        <f t="shared" si="61"/>
        <v/>
      </c>
    </row>
    <row r="466" spans="14:15">
      <c r="N466" s="168" t="str">
        <f t="shared" si="62"/>
        <v/>
      </c>
      <c r="O466" s="168" t="str">
        <f t="shared" si="61"/>
        <v/>
      </c>
    </row>
    <row r="467" spans="14:15">
      <c r="N467" s="168" t="str">
        <f t="shared" si="62"/>
        <v/>
      </c>
      <c r="O467" s="168" t="str">
        <f t="shared" si="61"/>
        <v/>
      </c>
    </row>
    <row r="468" spans="14:15">
      <c r="N468" s="168" t="str">
        <f t="shared" si="62"/>
        <v/>
      </c>
      <c r="O468" s="168" t="str">
        <f t="shared" si="61"/>
        <v/>
      </c>
    </row>
    <row r="469" spans="14:15">
      <c r="N469" s="168" t="str">
        <f t="shared" si="62"/>
        <v/>
      </c>
      <c r="O469" s="168" t="str">
        <f t="shared" si="61"/>
        <v/>
      </c>
    </row>
    <row r="470" spans="14:15">
      <c r="N470" s="168" t="str">
        <f t="shared" si="62"/>
        <v/>
      </c>
      <c r="O470" s="168" t="str">
        <f t="shared" si="61"/>
        <v/>
      </c>
    </row>
    <row r="471" spans="14:15">
      <c r="N471" s="168" t="str">
        <f t="shared" si="62"/>
        <v/>
      </c>
      <c r="O471" s="168" t="str">
        <f t="shared" si="61"/>
        <v/>
      </c>
    </row>
    <row r="472" spans="14:15">
      <c r="N472" s="168" t="str">
        <f t="shared" si="62"/>
        <v/>
      </c>
      <c r="O472" s="168" t="str">
        <f t="shared" si="61"/>
        <v/>
      </c>
    </row>
    <row r="473" spans="14:15">
      <c r="N473" s="168" t="str">
        <f t="shared" si="62"/>
        <v/>
      </c>
      <c r="O473" s="168" t="str">
        <f t="shared" si="61"/>
        <v/>
      </c>
    </row>
    <row r="474" spans="14:15">
      <c r="N474" s="168" t="str">
        <f t="shared" si="62"/>
        <v/>
      </c>
      <c r="O474" s="168" t="str">
        <f t="shared" si="61"/>
        <v/>
      </c>
    </row>
    <row r="475" spans="14:15">
      <c r="N475" s="168" t="str">
        <f t="shared" si="62"/>
        <v/>
      </c>
      <c r="O475" s="168" t="str">
        <f t="shared" si="61"/>
        <v/>
      </c>
    </row>
    <row r="476" spans="14:15">
      <c r="N476" s="168" t="str">
        <f t="shared" si="62"/>
        <v/>
      </c>
      <c r="O476" s="168" t="str">
        <f t="shared" si="61"/>
        <v/>
      </c>
    </row>
    <row r="477" spans="14:15">
      <c r="N477" s="168" t="str">
        <f t="shared" si="62"/>
        <v/>
      </c>
      <c r="O477" s="168" t="str">
        <f t="shared" si="61"/>
        <v/>
      </c>
    </row>
    <row r="478" spans="14:15">
      <c r="N478" s="168" t="str">
        <f t="shared" si="62"/>
        <v/>
      </c>
      <c r="O478" s="168" t="str">
        <f t="shared" si="61"/>
        <v/>
      </c>
    </row>
    <row r="479" spans="14:15">
      <c r="N479" s="168" t="str">
        <f t="shared" si="62"/>
        <v/>
      </c>
      <c r="O479" s="168" t="str">
        <f t="shared" si="61"/>
        <v/>
      </c>
    </row>
    <row r="480" spans="14:15">
      <c r="N480" s="168" t="str">
        <f t="shared" si="62"/>
        <v/>
      </c>
      <c r="O480" s="168" t="str">
        <f t="shared" si="61"/>
        <v/>
      </c>
    </row>
    <row r="481" spans="14:15">
      <c r="N481" s="168" t="str">
        <f t="shared" si="62"/>
        <v/>
      </c>
      <c r="O481" s="168" t="str">
        <f t="shared" si="61"/>
        <v/>
      </c>
    </row>
    <row r="482" spans="14:15">
      <c r="N482" s="168" t="str">
        <f t="shared" si="62"/>
        <v/>
      </c>
      <c r="O482" s="168" t="str">
        <f t="shared" si="61"/>
        <v/>
      </c>
    </row>
    <row r="483" spans="14:15">
      <c r="N483" s="168" t="str">
        <f t="shared" si="62"/>
        <v/>
      </c>
      <c r="O483" s="168" t="str">
        <f t="shared" si="61"/>
        <v/>
      </c>
    </row>
    <row r="484" spans="14:15">
      <c r="N484" s="168" t="str">
        <f t="shared" si="62"/>
        <v/>
      </c>
      <c r="O484" s="168" t="str">
        <f t="shared" si="61"/>
        <v/>
      </c>
    </row>
    <row r="485" spans="14:15">
      <c r="N485" s="168" t="str">
        <f t="shared" si="62"/>
        <v/>
      </c>
      <c r="O485" s="168" t="str">
        <f t="shared" si="61"/>
        <v/>
      </c>
    </row>
    <row r="486" spans="14:15">
      <c r="N486" s="168" t="str">
        <f t="shared" si="62"/>
        <v/>
      </c>
      <c r="O486" s="168" t="str">
        <f t="shared" si="61"/>
        <v/>
      </c>
    </row>
    <row r="487" spans="14:15">
      <c r="N487" s="168" t="str">
        <f t="shared" si="62"/>
        <v/>
      </c>
      <c r="O487" s="168" t="str">
        <f t="shared" si="61"/>
        <v/>
      </c>
    </row>
    <row r="488" spans="14:15">
      <c r="N488" s="168" t="str">
        <f t="shared" si="62"/>
        <v/>
      </c>
      <c r="O488" s="168" t="str">
        <f t="shared" si="61"/>
        <v/>
      </c>
    </row>
    <row r="489" spans="14:15">
      <c r="N489" s="168" t="str">
        <f t="shared" si="62"/>
        <v/>
      </c>
      <c r="O489" s="168" t="str">
        <f t="shared" si="61"/>
        <v/>
      </c>
    </row>
    <row r="490" spans="14:15">
      <c r="N490" s="168" t="str">
        <f t="shared" si="62"/>
        <v/>
      </c>
      <c r="O490" s="168" t="str">
        <f t="shared" si="61"/>
        <v/>
      </c>
    </row>
    <row r="491" spans="14:15">
      <c r="N491" s="168" t="str">
        <f t="shared" si="62"/>
        <v/>
      </c>
      <c r="O491" s="168" t="str">
        <f t="shared" si="61"/>
        <v/>
      </c>
    </row>
    <row r="492" spans="14:15">
      <c r="N492" s="168" t="str">
        <f t="shared" si="62"/>
        <v/>
      </c>
      <c r="O492" s="168" t="str">
        <f t="shared" si="61"/>
        <v/>
      </c>
    </row>
    <row r="493" spans="14:15">
      <c r="N493" s="168" t="str">
        <f t="shared" si="62"/>
        <v/>
      </c>
      <c r="O493" s="168" t="str">
        <f t="shared" si="61"/>
        <v/>
      </c>
    </row>
    <row r="494" spans="14:15">
      <c r="N494" s="168" t="str">
        <f t="shared" si="62"/>
        <v/>
      </c>
      <c r="O494" s="168" t="str">
        <f t="shared" si="61"/>
        <v/>
      </c>
    </row>
    <row r="495" spans="14:15">
      <c r="N495" s="168" t="str">
        <f t="shared" si="62"/>
        <v/>
      </c>
      <c r="O495" s="168" t="str">
        <f t="shared" si="61"/>
        <v/>
      </c>
    </row>
    <row r="496" spans="14:15">
      <c r="N496" s="168" t="str">
        <f t="shared" si="62"/>
        <v/>
      </c>
      <c r="O496" s="168" t="str">
        <f t="shared" si="61"/>
        <v/>
      </c>
    </row>
    <row r="497" spans="14:15">
      <c r="N497" s="168" t="str">
        <f t="shared" si="62"/>
        <v/>
      </c>
      <c r="O497" s="168" t="str">
        <f t="shared" si="61"/>
        <v/>
      </c>
    </row>
    <row r="498" spans="14:15">
      <c r="N498" s="168" t="str">
        <f t="shared" si="62"/>
        <v/>
      </c>
      <c r="O498" s="168" t="str">
        <f t="shared" si="61"/>
        <v/>
      </c>
    </row>
    <row r="499" spans="14:15">
      <c r="N499" s="168" t="str">
        <f t="shared" si="62"/>
        <v/>
      </c>
      <c r="O499" s="168" t="str">
        <f t="shared" si="61"/>
        <v/>
      </c>
    </row>
    <row r="500" spans="14:15">
      <c r="N500" s="168" t="str">
        <f t="shared" si="62"/>
        <v/>
      </c>
      <c r="O500" s="168" t="str">
        <f t="shared" si="61"/>
        <v/>
      </c>
    </row>
    <row r="501" spans="14:15">
      <c r="N501" s="168" t="str">
        <f t="shared" si="62"/>
        <v/>
      </c>
      <c r="O501" s="168" t="str">
        <f t="shared" si="61"/>
        <v/>
      </c>
    </row>
    <row r="502" spans="14:15">
      <c r="N502" s="168" t="str">
        <f t="shared" si="62"/>
        <v/>
      </c>
      <c r="O502" s="168" t="str">
        <f t="shared" si="61"/>
        <v/>
      </c>
    </row>
    <row r="503" spans="14:15">
      <c r="N503" s="168" t="str">
        <f t="shared" si="62"/>
        <v/>
      </c>
      <c r="O503" s="168" t="str">
        <f t="shared" si="61"/>
        <v/>
      </c>
    </row>
    <row r="504" spans="14:15">
      <c r="N504" s="168" t="str">
        <f t="shared" si="62"/>
        <v/>
      </c>
      <c r="O504" s="168" t="str">
        <f t="shared" si="61"/>
        <v/>
      </c>
    </row>
    <row r="505" spans="14:15">
      <c r="N505" s="168" t="str">
        <f t="shared" si="62"/>
        <v/>
      </c>
      <c r="O505" s="168" t="str">
        <f t="shared" si="61"/>
        <v/>
      </c>
    </row>
    <row r="506" spans="14:15">
      <c r="N506" s="168" t="str">
        <f t="shared" si="62"/>
        <v/>
      </c>
      <c r="O506" s="168" t="str">
        <f t="shared" si="61"/>
        <v/>
      </c>
    </row>
    <row r="507" spans="14:15">
      <c r="N507" s="168" t="str">
        <f t="shared" si="62"/>
        <v/>
      </c>
      <c r="O507" s="168" t="str">
        <f t="shared" si="61"/>
        <v/>
      </c>
    </row>
    <row r="508" spans="14:15">
      <c r="N508" s="168" t="str">
        <f t="shared" si="62"/>
        <v/>
      </c>
      <c r="O508" s="168" t="str">
        <f t="shared" si="61"/>
        <v/>
      </c>
    </row>
    <row r="509" spans="14:15">
      <c r="N509" s="168" t="str">
        <f t="shared" si="62"/>
        <v/>
      </c>
      <c r="O509" s="168" t="str">
        <f t="shared" si="61"/>
        <v/>
      </c>
    </row>
    <row r="510" spans="14:15">
      <c r="N510" s="168" t="str">
        <f t="shared" si="62"/>
        <v/>
      </c>
      <c r="O510" s="168" t="str">
        <f t="shared" si="61"/>
        <v/>
      </c>
    </row>
    <row r="511" spans="14:15">
      <c r="N511" s="168" t="str">
        <f t="shared" si="62"/>
        <v/>
      </c>
      <c r="O511" s="168" t="str">
        <f t="shared" si="61"/>
        <v/>
      </c>
    </row>
    <row r="512" spans="14:15">
      <c r="N512" s="168" t="str">
        <f t="shared" si="62"/>
        <v/>
      </c>
      <c r="O512" s="168" t="str">
        <f t="shared" si="61"/>
        <v/>
      </c>
    </row>
    <row r="513" spans="14:15">
      <c r="N513" s="168" t="str">
        <f t="shared" si="62"/>
        <v/>
      </c>
      <c r="O513" s="168" t="str">
        <f t="shared" si="61"/>
        <v/>
      </c>
    </row>
    <row r="514" spans="14:15">
      <c r="N514" s="168" t="str">
        <f t="shared" si="62"/>
        <v/>
      </c>
      <c r="O514" s="168" t="str">
        <f t="shared" si="61"/>
        <v/>
      </c>
    </row>
    <row r="515" spans="14:15">
      <c r="N515" s="168" t="str">
        <f t="shared" si="62"/>
        <v/>
      </c>
      <c r="O515" s="168" t="str">
        <f t="shared" si="61"/>
        <v/>
      </c>
    </row>
    <row r="516" spans="14:15">
      <c r="N516" s="168" t="str">
        <f t="shared" si="62"/>
        <v/>
      </c>
      <c r="O516" s="168" t="str">
        <f t="shared" ref="O516:O579" si="63">IF(N516&gt;$A$14,N516,"")</f>
        <v/>
      </c>
    </row>
    <row r="517" spans="14:15">
      <c r="N517" s="168" t="str">
        <f t="shared" si="62"/>
        <v/>
      </c>
      <c r="O517" s="168" t="str">
        <f t="shared" si="63"/>
        <v/>
      </c>
    </row>
    <row r="518" spans="14:15">
      <c r="N518" s="168" t="str">
        <f t="shared" si="62"/>
        <v/>
      </c>
      <c r="O518" s="168" t="str">
        <f t="shared" si="63"/>
        <v/>
      </c>
    </row>
    <row r="519" spans="14:15">
      <c r="N519" s="168" t="str">
        <f t="shared" si="62"/>
        <v/>
      </c>
      <c r="O519" s="168" t="str">
        <f t="shared" si="63"/>
        <v/>
      </c>
    </row>
    <row r="520" spans="14:15">
      <c r="N520" s="168" t="str">
        <f t="shared" ref="N520:N583" si="64">IF(COUNTIF(L:L,J520),J520,"")</f>
        <v/>
      </c>
      <c r="O520" s="168" t="str">
        <f t="shared" si="63"/>
        <v/>
      </c>
    </row>
    <row r="521" spans="14:15">
      <c r="N521" s="168" t="str">
        <f t="shared" si="64"/>
        <v/>
      </c>
      <c r="O521" s="168" t="str">
        <f t="shared" si="63"/>
        <v/>
      </c>
    </row>
    <row r="522" spans="14:15">
      <c r="N522" s="168" t="str">
        <f t="shared" si="64"/>
        <v/>
      </c>
      <c r="O522" s="168" t="str">
        <f t="shared" si="63"/>
        <v/>
      </c>
    </row>
    <row r="523" spans="14:15">
      <c r="N523" s="168" t="str">
        <f t="shared" si="64"/>
        <v/>
      </c>
      <c r="O523" s="168" t="str">
        <f t="shared" si="63"/>
        <v/>
      </c>
    </row>
    <row r="524" spans="14:15">
      <c r="N524" s="168" t="str">
        <f t="shared" si="64"/>
        <v/>
      </c>
      <c r="O524" s="168" t="str">
        <f t="shared" si="63"/>
        <v/>
      </c>
    </row>
    <row r="525" spans="14:15">
      <c r="N525" s="168" t="str">
        <f t="shared" si="64"/>
        <v/>
      </c>
      <c r="O525" s="168" t="str">
        <f t="shared" si="63"/>
        <v/>
      </c>
    </row>
    <row r="526" spans="14:15">
      <c r="N526" s="168" t="str">
        <f t="shared" si="64"/>
        <v/>
      </c>
      <c r="O526" s="168" t="str">
        <f t="shared" si="63"/>
        <v/>
      </c>
    </row>
    <row r="527" spans="14:15">
      <c r="N527" s="168" t="str">
        <f t="shared" si="64"/>
        <v/>
      </c>
      <c r="O527" s="168" t="str">
        <f t="shared" si="63"/>
        <v/>
      </c>
    </row>
    <row r="528" spans="14:15">
      <c r="N528" s="168" t="str">
        <f t="shared" si="64"/>
        <v/>
      </c>
      <c r="O528" s="168" t="str">
        <f t="shared" si="63"/>
        <v/>
      </c>
    </row>
    <row r="529" spans="14:15">
      <c r="N529" s="168" t="str">
        <f t="shared" si="64"/>
        <v/>
      </c>
      <c r="O529" s="168" t="str">
        <f t="shared" si="63"/>
        <v/>
      </c>
    </row>
    <row r="530" spans="14:15">
      <c r="N530" s="168" t="str">
        <f t="shared" si="64"/>
        <v/>
      </c>
      <c r="O530" s="168" t="str">
        <f t="shared" si="63"/>
        <v/>
      </c>
    </row>
    <row r="531" spans="14:15">
      <c r="N531" s="168" t="str">
        <f t="shared" si="64"/>
        <v/>
      </c>
      <c r="O531" s="168" t="str">
        <f t="shared" si="63"/>
        <v/>
      </c>
    </row>
    <row r="532" spans="14:15">
      <c r="N532" s="168" t="str">
        <f t="shared" si="64"/>
        <v/>
      </c>
      <c r="O532" s="168" t="str">
        <f t="shared" si="63"/>
        <v/>
      </c>
    </row>
    <row r="533" spans="14:15">
      <c r="N533" s="168" t="str">
        <f t="shared" si="64"/>
        <v/>
      </c>
      <c r="O533" s="168" t="str">
        <f t="shared" si="63"/>
        <v/>
      </c>
    </row>
    <row r="534" spans="14:15">
      <c r="N534" s="168" t="str">
        <f t="shared" si="64"/>
        <v/>
      </c>
      <c r="O534" s="168" t="str">
        <f t="shared" si="63"/>
        <v/>
      </c>
    </row>
    <row r="535" spans="14:15">
      <c r="N535" s="168" t="str">
        <f t="shared" si="64"/>
        <v/>
      </c>
      <c r="O535" s="168" t="str">
        <f t="shared" si="63"/>
        <v/>
      </c>
    </row>
    <row r="536" spans="14:15">
      <c r="N536" s="168" t="str">
        <f t="shared" si="64"/>
        <v/>
      </c>
      <c r="O536" s="168" t="str">
        <f t="shared" si="63"/>
        <v/>
      </c>
    </row>
    <row r="537" spans="14:15">
      <c r="N537" s="168" t="str">
        <f t="shared" si="64"/>
        <v/>
      </c>
      <c r="O537" s="168" t="str">
        <f t="shared" si="63"/>
        <v/>
      </c>
    </row>
    <row r="538" spans="14:15">
      <c r="N538" s="168" t="str">
        <f t="shared" si="64"/>
        <v/>
      </c>
      <c r="O538" s="168" t="str">
        <f t="shared" si="63"/>
        <v/>
      </c>
    </row>
    <row r="539" spans="14:15">
      <c r="N539" s="168" t="str">
        <f t="shared" si="64"/>
        <v/>
      </c>
      <c r="O539" s="168" t="str">
        <f t="shared" si="63"/>
        <v/>
      </c>
    </row>
    <row r="540" spans="14:15">
      <c r="N540" s="168" t="str">
        <f t="shared" si="64"/>
        <v/>
      </c>
      <c r="O540" s="168" t="str">
        <f t="shared" si="63"/>
        <v/>
      </c>
    </row>
    <row r="541" spans="14:15">
      <c r="N541" s="168" t="str">
        <f t="shared" si="64"/>
        <v/>
      </c>
      <c r="O541" s="168" t="str">
        <f t="shared" si="63"/>
        <v/>
      </c>
    </row>
    <row r="542" spans="14:15">
      <c r="N542" s="168" t="str">
        <f t="shared" si="64"/>
        <v/>
      </c>
      <c r="O542" s="168" t="str">
        <f t="shared" si="63"/>
        <v/>
      </c>
    </row>
    <row r="543" spans="14:15">
      <c r="N543" s="168" t="str">
        <f t="shared" si="64"/>
        <v/>
      </c>
      <c r="O543" s="168" t="str">
        <f t="shared" si="63"/>
        <v/>
      </c>
    </row>
    <row r="544" spans="14:15">
      <c r="N544" s="168" t="str">
        <f t="shared" si="64"/>
        <v/>
      </c>
      <c r="O544" s="168" t="str">
        <f t="shared" si="63"/>
        <v/>
      </c>
    </row>
    <row r="545" spans="14:15">
      <c r="N545" s="168" t="str">
        <f t="shared" si="64"/>
        <v/>
      </c>
      <c r="O545" s="168" t="str">
        <f t="shared" si="63"/>
        <v/>
      </c>
    </row>
    <row r="546" spans="14:15">
      <c r="N546" s="168" t="str">
        <f t="shared" si="64"/>
        <v/>
      </c>
      <c r="O546" s="168" t="str">
        <f t="shared" si="63"/>
        <v/>
      </c>
    </row>
    <row r="547" spans="14:15">
      <c r="N547" s="168" t="str">
        <f t="shared" si="64"/>
        <v/>
      </c>
      <c r="O547" s="168" t="str">
        <f t="shared" si="63"/>
        <v/>
      </c>
    </row>
    <row r="548" spans="14:15">
      <c r="N548" s="168" t="str">
        <f t="shared" si="64"/>
        <v/>
      </c>
      <c r="O548" s="168" t="str">
        <f t="shared" si="63"/>
        <v/>
      </c>
    </row>
    <row r="549" spans="14:15">
      <c r="N549" s="168" t="str">
        <f t="shared" si="64"/>
        <v/>
      </c>
      <c r="O549" s="168" t="str">
        <f t="shared" si="63"/>
        <v/>
      </c>
    </row>
    <row r="550" spans="14:15">
      <c r="N550" s="168" t="str">
        <f t="shared" si="64"/>
        <v/>
      </c>
      <c r="O550" s="168" t="str">
        <f t="shared" si="63"/>
        <v/>
      </c>
    </row>
    <row r="551" spans="14:15">
      <c r="N551" s="168" t="str">
        <f t="shared" si="64"/>
        <v/>
      </c>
      <c r="O551" s="168" t="str">
        <f t="shared" si="63"/>
        <v/>
      </c>
    </row>
    <row r="552" spans="14:15">
      <c r="N552" s="168" t="str">
        <f t="shared" si="64"/>
        <v/>
      </c>
      <c r="O552" s="168" t="str">
        <f t="shared" si="63"/>
        <v/>
      </c>
    </row>
    <row r="553" spans="14:15">
      <c r="N553" s="168" t="str">
        <f t="shared" si="64"/>
        <v/>
      </c>
      <c r="O553" s="168" t="str">
        <f t="shared" si="63"/>
        <v/>
      </c>
    </row>
    <row r="554" spans="14:15">
      <c r="N554" s="168" t="str">
        <f t="shared" si="64"/>
        <v/>
      </c>
      <c r="O554" s="168" t="str">
        <f t="shared" si="63"/>
        <v/>
      </c>
    </row>
    <row r="555" spans="14:15">
      <c r="N555" s="168" t="str">
        <f t="shared" si="64"/>
        <v/>
      </c>
      <c r="O555" s="168" t="str">
        <f t="shared" si="63"/>
        <v/>
      </c>
    </row>
    <row r="556" spans="14:15">
      <c r="N556" s="168" t="str">
        <f t="shared" si="64"/>
        <v/>
      </c>
      <c r="O556" s="168" t="str">
        <f t="shared" si="63"/>
        <v/>
      </c>
    </row>
    <row r="557" spans="14:15">
      <c r="N557" s="168" t="str">
        <f t="shared" si="64"/>
        <v/>
      </c>
      <c r="O557" s="168" t="str">
        <f t="shared" si="63"/>
        <v/>
      </c>
    </row>
    <row r="558" spans="14:15">
      <c r="N558" s="168" t="str">
        <f t="shared" si="64"/>
        <v/>
      </c>
      <c r="O558" s="168" t="str">
        <f t="shared" si="63"/>
        <v/>
      </c>
    </row>
    <row r="559" spans="14:15">
      <c r="N559" s="168" t="str">
        <f t="shared" si="64"/>
        <v/>
      </c>
      <c r="O559" s="168" t="str">
        <f t="shared" si="63"/>
        <v/>
      </c>
    </row>
    <row r="560" spans="14:15">
      <c r="N560" s="168" t="str">
        <f t="shared" si="64"/>
        <v/>
      </c>
      <c r="O560" s="168" t="str">
        <f t="shared" si="63"/>
        <v/>
      </c>
    </row>
    <row r="561" spans="14:15">
      <c r="N561" s="168" t="str">
        <f t="shared" si="64"/>
        <v/>
      </c>
      <c r="O561" s="168" t="str">
        <f t="shared" si="63"/>
        <v/>
      </c>
    </row>
    <row r="562" spans="14:15">
      <c r="N562" s="168" t="str">
        <f t="shared" si="64"/>
        <v/>
      </c>
      <c r="O562" s="168" t="str">
        <f t="shared" si="63"/>
        <v/>
      </c>
    </row>
    <row r="563" spans="14:15">
      <c r="N563" s="168" t="str">
        <f t="shared" si="64"/>
        <v/>
      </c>
      <c r="O563" s="168" t="str">
        <f t="shared" si="63"/>
        <v/>
      </c>
    </row>
    <row r="564" spans="14:15">
      <c r="N564" s="168" t="str">
        <f t="shared" si="64"/>
        <v/>
      </c>
      <c r="O564" s="168" t="str">
        <f t="shared" si="63"/>
        <v/>
      </c>
    </row>
    <row r="565" spans="14:15">
      <c r="N565" s="168" t="str">
        <f t="shared" si="64"/>
        <v/>
      </c>
      <c r="O565" s="168" t="str">
        <f t="shared" si="63"/>
        <v/>
      </c>
    </row>
    <row r="566" spans="14:15">
      <c r="N566" s="168" t="str">
        <f t="shared" si="64"/>
        <v/>
      </c>
      <c r="O566" s="168" t="str">
        <f t="shared" si="63"/>
        <v/>
      </c>
    </row>
    <row r="567" spans="14:15">
      <c r="N567" s="168" t="str">
        <f t="shared" si="64"/>
        <v/>
      </c>
      <c r="O567" s="168" t="str">
        <f t="shared" si="63"/>
        <v/>
      </c>
    </row>
    <row r="568" spans="14:15">
      <c r="N568" s="168" t="str">
        <f t="shared" si="64"/>
        <v/>
      </c>
      <c r="O568" s="168" t="str">
        <f t="shared" si="63"/>
        <v/>
      </c>
    </row>
    <row r="569" spans="14:15">
      <c r="N569" s="168" t="str">
        <f t="shared" si="64"/>
        <v/>
      </c>
      <c r="O569" s="168" t="str">
        <f t="shared" si="63"/>
        <v/>
      </c>
    </row>
    <row r="570" spans="14:15">
      <c r="N570" s="168" t="str">
        <f t="shared" si="64"/>
        <v/>
      </c>
      <c r="O570" s="168" t="str">
        <f t="shared" si="63"/>
        <v/>
      </c>
    </row>
    <row r="571" spans="14:15">
      <c r="N571" s="168" t="str">
        <f t="shared" si="64"/>
        <v/>
      </c>
      <c r="O571" s="168" t="str">
        <f t="shared" si="63"/>
        <v/>
      </c>
    </row>
    <row r="572" spans="14:15">
      <c r="N572" s="168" t="str">
        <f t="shared" si="64"/>
        <v/>
      </c>
      <c r="O572" s="168" t="str">
        <f t="shared" si="63"/>
        <v/>
      </c>
    </row>
    <row r="573" spans="14:15">
      <c r="N573" s="168" t="str">
        <f t="shared" si="64"/>
        <v/>
      </c>
      <c r="O573" s="168" t="str">
        <f t="shared" si="63"/>
        <v/>
      </c>
    </row>
    <row r="574" spans="14:15">
      <c r="N574" s="168" t="str">
        <f t="shared" si="64"/>
        <v/>
      </c>
      <c r="O574" s="168" t="str">
        <f t="shared" si="63"/>
        <v/>
      </c>
    </row>
    <row r="575" spans="14:15">
      <c r="N575" s="168" t="str">
        <f t="shared" si="64"/>
        <v/>
      </c>
      <c r="O575" s="168" t="str">
        <f t="shared" si="63"/>
        <v/>
      </c>
    </row>
    <row r="576" spans="14:15">
      <c r="N576" s="168" t="str">
        <f t="shared" si="64"/>
        <v/>
      </c>
      <c r="O576" s="168" t="str">
        <f t="shared" si="63"/>
        <v/>
      </c>
    </row>
    <row r="577" spans="14:15">
      <c r="N577" s="168" t="str">
        <f t="shared" si="64"/>
        <v/>
      </c>
      <c r="O577" s="168" t="str">
        <f t="shared" si="63"/>
        <v/>
      </c>
    </row>
    <row r="578" spans="14:15">
      <c r="N578" s="168" t="str">
        <f t="shared" si="64"/>
        <v/>
      </c>
      <c r="O578" s="168" t="str">
        <f t="shared" si="63"/>
        <v/>
      </c>
    </row>
    <row r="579" spans="14:15">
      <c r="N579" s="168" t="str">
        <f t="shared" si="64"/>
        <v/>
      </c>
      <c r="O579" s="168" t="str">
        <f t="shared" si="63"/>
        <v/>
      </c>
    </row>
    <row r="580" spans="14:15">
      <c r="N580" s="168" t="str">
        <f t="shared" si="64"/>
        <v/>
      </c>
      <c r="O580" s="168" t="str">
        <f t="shared" ref="O580:O643" si="65">IF(N580&gt;$A$14,N580,"")</f>
        <v/>
      </c>
    </row>
    <row r="581" spans="14:15">
      <c r="N581" s="168" t="str">
        <f t="shared" si="64"/>
        <v/>
      </c>
      <c r="O581" s="168" t="str">
        <f t="shared" si="65"/>
        <v/>
      </c>
    </row>
    <row r="582" spans="14:15">
      <c r="N582" s="168" t="str">
        <f t="shared" si="64"/>
        <v/>
      </c>
      <c r="O582" s="168" t="str">
        <f t="shared" si="65"/>
        <v/>
      </c>
    </row>
    <row r="583" spans="14:15">
      <c r="N583" s="168" t="str">
        <f t="shared" si="64"/>
        <v/>
      </c>
      <c r="O583" s="168" t="str">
        <f t="shared" si="65"/>
        <v/>
      </c>
    </row>
    <row r="584" spans="14:15">
      <c r="N584" s="168" t="str">
        <f t="shared" ref="N584:N647" si="66">IF(COUNTIF(L:L,J584),J584,"")</f>
        <v/>
      </c>
      <c r="O584" s="168" t="str">
        <f t="shared" si="65"/>
        <v/>
      </c>
    </row>
    <row r="585" spans="14:15">
      <c r="N585" s="168" t="str">
        <f t="shared" si="66"/>
        <v/>
      </c>
      <c r="O585" s="168" t="str">
        <f t="shared" si="65"/>
        <v/>
      </c>
    </row>
    <row r="586" spans="14:15">
      <c r="N586" s="168" t="str">
        <f t="shared" si="66"/>
        <v/>
      </c>
      <c r="O586" s="168" t="str">
        <f t="shared" si="65"/>
        <v/>
      </c>
    </row>
    <row r="587" spans="14:15">
      <c r="N587" s="168" t="str">
        <f t="shared" si="66"/>
        <v/>
      </c>
      <c r="O587" s="168" t="str">
        <f t="shared" si="65"/>
        <v/>
      </c>
    </row>
    <row r="588" spans="14:15">
      <c r="N588" s="168" t="str">
        <f t="shared" si="66"/>
        <v/>
      </c>
      <c r="O588" s="168" t="str">
        <f t="shared" si="65"/>
        <v/>
      </c>
    </row>
    <row r="589" spans="14:15">
      <c r="N589" s="168" t="str">
        <f t="shared" si="66"/>
        <v/>
      </c>
      <c r="O589" s="168" t="str">
        <f t="shared" si="65"/>
        <v/>
      </c>
    </row>
    <row r="590" spans="14:15">
      <c r="N590" s="168" t="str">
        <f t="shared" si="66"/>
        <v/>
      </c>
      <c r="O590" s="168" t="str">
        <f t="shared" si="65"/>
        <v/>
      </c>
    </row>
    <row r="591" spans="14:15">
      <c r="N591" s="168" t="str">
        <f t="shared" si="66"/>
        <v/>
      </c>
      <c r="O591" s="168" t="str">
        <f t="shared" si="65"/>
        <v/>
      </c>
    </row>
    <row r="592" spans="14:15">
      <c r="N592" s="168" t="str">
        <f t="shared" si="66"/>
        <v/>
      </c>
      <c r="O592" s="168" t="str">
        <f t="shared" si="65"/>
        <v/>
      </c>
    </row>
    <row r="593" spans="14:15">
      <c r="N593" s="168" t="str">
        <f t="shared" si="66"/>
        <v/>
      </c>
      <c r="O593" s="168" t="str">
        <f t="shared" si="65"/>
        <v/>
      </c>
    </row>
    <row r="594" spans="14:15">
      <c r="N594" s="168" t="str">
        <f t="shared" si="66"/>
        <v/>
      </c>
      <c r="O594" s="168" t="str">
        <f t="shared" si="65"/>
        <v/>
      </c>
    </row>
    <row r="595" spans="14:15">
      <c r="N595" s="168" t="str">
        <f t="shared" si="66"/>
        <v/>
      </c>
      <c r="O595" s="168" t="str">
        <f t="shared" si="65"/>
        <v/>
      </c>
    </row>
    <row r="596" spans="14:15">
      <c r="N596" s="168" t="str">
        <f t="shared" si="66"/>
        <v/>
      </c>
      <c r="O596" s="168" t="str">
        <f t="shared" si="65"/>
        <v/>
      </c>
    </row>
    <row r="597" spans="14:15">
      <c r="N597" s="168" t="str">
        <f t="shared" si="66"/>
        <v/>
      </c>
      <c r="O597" s="168" t="str">
        <f t="shared" si="65"/>
        <v/>
      </c>
    </row>
    <row r="598" spans="14:15">
      <c r="N598" s="168" t="str">
        <f t="shared" si="66"/>
        <v/>
      </c>
      <c r="O598" s="168" t="str">
        <f t="shared" si="65"/>
        <v/>
      </c>
    </row>
    <row r="599" spans="14:15">
      <c r="N599" s="168" t="str">
        <f t="shared" si="66"/>
        <v/>
      </c>
      <c r="O599" s="168" t="str">
        <f t="shared" si="65"/>
        <v/>
      </c>
    </row>
    <row r="600" spans="14:15">
      <c r="N600" s="168" t="str">
        <f t="shared" si="66"/>
        <v/>
      </c>
      <c r="O600" s="168" t="str">
        <f t="shared" si="65"/>
        <v/>
      </c>
    </row>
    <row r="601" spans="14:15">
      <c r="N601" s="168" t="str">
        <f t="shared" si="66"/>
        <v/>
      </c>
      <c r="O601" s="168" t="str">
        <f t="shared" si="65"/>
        <v/>
      </c>
    </row>
    <row r="602" spans="14:15">
      <c r="N602" s="168" t="str">
        <f t="shared" si="66"/>
        <v/>
      </c>
      <c r="O602" s="168" t="str">
        <f t="shared" si="65"/>
        <v/>
      </c>
    </row>
    <row r="603" spans="14:15">
      <c r="N603" s="168" t="str">
        <f t="shared" si="66"/>
        <v/>
      </c>
      <c r="O603" s="168" t="str">
        <f t="shared" si="65"/>
        <v/>
      </c>
    </row>
    <row r="604" spans="14:15">
      <c r="N604" s="168" t="str">
        <f t="shared" si="66"/>
        <v/>
      </c>
      <c r="O604" s="168" t="str">
        <f t="shared" si="65"/>
        <v/>
      </c>
    </row>
    <row r="605" spans="14:15">
      <c r="N605" s="168" t="str">
        <f t="shared" si="66"/>
        <v/>
      </c>
      <c r="O605" s="168" t="str">
        <f t="shared" si="65"/>
        <v/>
      </c>
    </row>
    <row r="606" spans="14:15">
      <c r="N606" s="168" t="str">
        <f t="shared" si="66"/>
        <v/>
      </c>
      <c r="O606" s="168" t="str">
        <f t="shared" si="65"/>
        <v/>
      </c>
    </row>
    <row r="607" spans="14:15">
      <c r="N607" s="168" t="str">
        <f t="shared" si="66"/>
        <v/>
      </c>
      <c r="O607" s="168" t="str">
        <f t="shared" si="65"/>
        <v/>
      </c>
    </row>
    <row r="608" spans="14:15">
      <c r="N608" s="168" t="str">
        <f t="shared" si="66"/>
        <v/>
      </c>
      <c r="O608" s="168" t="str">
        <f t="shared" si="65"/>
        <v/>
      </c>
    </row>
    <row r="609" spans="14:15">
      <c r="N609" s="168" t="str">
        <f t="shared" si="66"/>
        <v/>
      </c>
      <c r="O609" s="168" t="str">
        <f t="shared" si="65"/>
        <v/>
      </c>
    </row>
    <row r="610" spans="14:15">
      <c r="N610" s="168" t="str">
        <f t="shared" si="66"/>
        <v/>
      </c>
      <c r="O610" s="168" t="str">
        <f t="shared" si="65"/>
        <v/>
      </c>
    </row>
    <row r="611" spans="14:15">
      <c r="N611" s="168" t="str">
        <f t="shared" si="66"/>
        <v/>
      </c>
      <c r="O611" s="168" t="str">
        <f t="shared" si="65"/>
        <v/>
      </c>
    </row>
    <row r="612" spans="14:15">
      <c r="N612" s="168" t="str">
        <f t="shared" si="66"/>
        <v/>
      </c>
      <c r="O612" s="168" t="str">
        <f t="shared" si="65"/>
        <v/>
      </c>
    </row>
    <row r="613" spans="14:15">
      <c r="N613" s="168" t="str">
        <f t="shared" si="66"/>
        <v/>
      </c>
      <c r="O613" s="168" t="str">
        <f t="shared" si="65"/>
        <v/>
      </c>
    </row>
    <row r="614" spans="14:15">
      <c r="N614" s="168" t="str">
        <f t="shared" si="66"/>
        <v/>
      </c>
      <c r="O614" s="168" t="str">
        <f t="shared" si="65"/>
        <v/>
      </c>
    </row>
    <row r="615" spans="14:15">
      <c r="N615" s="168" t="str">
        <f t="shared" si="66"/>
        <v/>
      </c>
      <c r="O615" s="168" t="str">
        <f t="shared" si="65"/>
        <v/>
      </c>
    </row>
    <row r="616" spans="14:15">
      <c r="N616" s="168" t="str">
        <f t="shared" si="66"/>
        <v/>
      </c>
      <c r="O616" s="168" t="str">
        <f t="shared" si="65"/>
        <v/>
      </c>
    </row>
    <row r="617" spans="14:15">
      <c r="N617" s="168" t="str">
        <f t="shared" si="66"/>
        <v/>
      </c>
      <c r="O617" s="168" t="str">
        <f t="shared" si="65"/>
        <v/>
      </c>
    </row>
    <row r="618" spans="14:15">
      <c r="N618" s="168" t="str">
        <f t="shared" si="66"/>
        <v/>
      </c>
      <c r="O618" s="168" t="str">
        <f t="shared" si="65"/>
        <v/>
      </c>
    </row>
    <row r="619" spans="14:15">
      <c r="N619" s="168" t="str">
        <f t="shared" si="66"/>
        <v/>
      </c>
      <c r="O619" s="168" t="str">
        <f t="shared" si="65"/>
        <v/>
      </c>
    </row>
    <row r="620" spans="14:15">
      <c r="N620" s="168" t="str">
        <f t="shared" si="66"/>
        <v/>
      </c>
      <c r="O620" s="168" t="str">
        <f t="shared" si="65"/>
        <v/>
      </c>
    </row>
    <row r="621" spans="14:15">
      <c r="N621" s="168" t="str">
        <f t="shared" si="66"/>
        <v/>
      </c>
      <c r="O621" s="168" t="str">
        <f t="shared" si="65"/>
        <v/>
      </c>
    </row>
    <row r="622" spans="14:15">
      <c r="N622" s="168" t="str">
        <f t="shared" si="66"/>
        <v/>
      </c>
      <c r="O622" s="168" t="str">
        <f t="shared" si="65"/>
        <v/>
      </c>
    </row>
    <row r="623" spans="14:15">
      <c r="N623" s="168" t="str">
        <f t="shared" si="66"/>
        <v/>
      </c>
      <c r="O623" s="168" t="str">
        <f t="shared" si="65"/>
        <v/>
      </c>
    </row>
    <row r="624" spans="14:15">
      <c r="N624" s="168" t="str">
        <f t="shared" si="66"/>
        <v/>
      </c>
      <c r="O624" s="168" t="str">
        <f t="shared" si="65"/>
        <v/>
      </c>
    </row>
    <row r="625" spans="14:15">
      <c r="N625" s="168" t="str">
        <f t="shared" si="66"/>
        <v/>
      </c>
      <c r="O625" s="168" t="str">
        <f t="shared" si="65"/>
        <v/>
      </c>
    </row>
    <row r="626" spans="14:15">
      <c r="N626" s="168" t="str">
        <f t="shared" si="66"/>
        <v/>
      </c>
      <c r="O626" s="168" t="str">
        <f t="shared" si="65"/>
        <v/>
      </c>
    </row>
    <row r="627" spans="14:15">
      <c r="N627" s="168" t="str">
        <f t="shared" si="66"/>
        <v/>
      </c>
      <c r="O627" s="168" t="str">
        <f t="shared" si="65"/>
        <v/>
      </c>
    </row>
    <row r="628" spans="14:15">
      <c r="N628" s="168" t="str">
        <f t="shared" si="66"/>
        <v/>
      </c>
      <c r="O628" s="168" t="str">
        <f t="shared" si="65"/>
        <v/>
      </c>
    </row>
    <row r="629" spans="14:15">
      <c r="N629" s="168" t="str">
        <f t="shared" si="66"/>
        <v/>
      </c>
      <c r="O629" s="168" t="str">
        <f t="shared" si="65"/>
        <v/>
      </c>
    </row>
    <row r="630" spans="14:15">
      <c r="N630" s="168" t="str">
        <f t="shared" si="66"/>
        <v/>
      </c>
      <c r="O630" s="168" t="str">
        <f t="shared" si="65"/>
        <v/>
      </c>
    </row>
    <row r="631" spans="14:15">
      <c r="N631" s="168" t="str">
        <f t="shared" si="66"/>
        <v/>
      </c>
      <c r="O631" s="168" t="str">
        <f t="shared" si="65"/>
        <v/>
      </c>
    </row>
    <row r="632" spans="14:15">
      <c r="N632" s="168" t="str">
        <f t="shared" si="66"/>
        <v/>
      </c>
      <c r="O632" s="168" t="str">
        <f t="shared" si="65"/>
        <v/>
      </c>
    </row>
    <row r="633" spans="14:15">
      <c r="N633" s="168" t="str">
        <f t="shared" si="66"/>
        <v/>
      </c>
      <c r="O633" s="168" t="str">
        <f t="shared" si="65"/>
        <v/>
      </c>
    </row>
    <row r="634" spans="14:15">
      <c r="N634" s="168" t="str">
        <f t="shared" si="66"/>
        <v/>
      </c>
      <c r="O634" s="168" t="str">
        <f t="shared" si="65"/>
        <v/>
      </c>
    </row>
    <row r="635" spans="14:15">
      <c r="N635" s="168" t="str">
        <f t="shared" si="66"/>
        <v/>
      </c>
      <c r="O635" s="168" t="str">
        <f t="shared" si="65"/>
        <v/>
      </c>
    </row>
    <row r="636" spans="14:15">
      <c r="N636" s="168" t="str">
        <f t="shared" si="66"/>
        <v/>
      </c>
      <c r="O636" s="168" t="str">
        <f t="shared" si="65"/>
        <v/>
      </c>
    </row>
    <row r="637" spans="14:15">
      <c r="N637" s="168" t="str">
        <f t="shared" si="66"/>
        <v/>
      </c>
      <c r="O637" s="168" t="str">
        <f t="shared" si="65"/>
        <v/>
      </c>
    </row>
    <row r="638" spans="14:15">
      <c r="N638" s="168" t="str">
        <f t="shared" si="66"/>
        <v/>
      </c>
      <c r="O638" s="168" t="str">
        <f t="shared" si="65"/>
        <v/>
      </c>
    </row>
    <row r="639" spans="14:15">
      <c r="N639" s="168" t="str">
        <f t="shared" si="66"/>
        <v/>
      </c>
      <c r="O639" s="168" t="str">
        <f t="shared" si="65"/>
        <v/>
      </c>
    </row>
    <row r="640" spans="14:15">
      <c r="N640" s="168" t="str">
        <f t="shared" si="66"/>
        <v/>
      </c>
      <c r="O640" s="168" t="str">
        <f t="shared" si="65"/>
        <v/>
      </c>
    </row>
    <row r="641" spans="14:15">
      <c r="N641" s="168" t="str">
        <f t="shared" si="66"/>
        <v/>
      </c>
      <c r="O641" s="168" t="str">
        <f t="shared" si="65"/>
        <v/>
      </c>
    </row>
    <row r="642" spans="14:15">
      <c r="N642" s="168" t="str">
        <f t="shared" si="66"/>
        <v/>
      </c>
      <c r="O642" s="168" t="str">
        <f t="shared" si="65"/>
        <v/>
      </c>
    </row>
    <row r="643" spans="14:15">
      <c r="N643" s="168" t="str">
        <f t="shared" si="66"/>
        <v/>
      </c>
      <c r="O643" s="168" t="str">
        <f t="shared" si="65"/>
        <v/>
      </c>
    </row>
    <row r="644" spans="14:15">
      <c r="N644" s="168" t="str">
        <f t="shared" si="66"/>
        <v/>
      </c>
      <c r="O644" s="168" t="str">
        <f t="shared" ref="O644:O707" si="67">IF(N644&gt;$A$14,N644,"")</f>
        <v/>
      </c>
    </row>
    <row r="645" spans="14:15">
      <c r="N645" s="168" t="str">
        <f t="shared" si="66"/>
        <v/>
      </c>
      <c r="O645" s="168" t="str">
        <f t="shared" si="67"/>
        <v/>
      </c>
    </row>
    <row r="646" spans="14:15">
      <c r="N646" s="168" t="str">
        <f t="shared" si="66"/>
        <v/>
      </c>
      <c r="O646" s="168" t="str">
        <f t="shared" si="67"/>
        <v/>
      </c>
    </row>
    <row r="647" spans="14:15">
      <c r="N647" s="168" t="str">
        <f t="shared" si="66"/>
        <v/>
      </c>
      <c r="O647" s="168" t="str">
        <f t="shared" si="67"/>
        <v/>
      </c>
    </row>
    <row r="648" spans="14:15">
      <c r="N648" s="168" t="str">
        <f t="shared" ref="N648:N711" si="68">IF(COUNTIF(L:L,J648),J648,"")</f>
        <v/>
      </c>
      <c r="O648" s="168" t="str">
        <f t="shared" si="67"/>
        <v/>
      </c>
    </row>
    <row r="649" spans="14:15">
      <c r="N649" s="168" t="str">
        <f t="shared" si="68"/>
        <v/>
      </c>
      <c r="O649" s="168" t="str">
        <f t="shared" si="67"/>
        <v/>
      </c>
    </row>
    <row r="650" spans="14:15">
      <c r="N650" s="168" t="str">
        <f t="shared" si="68"/>
        <v/>
      </c>
      <c r="O650" s="168" t="str">
        <f t="shared" si="67"/>
        <v/>
      </c>
    </row>
    <row r="651" spans="14:15">
      <c r="N651" s="168" t="str">
        <f t="shared" si="68"/>
        <v/>
      </c>
      <c r="O651" s="168" t="str">
        <f t="shared" si="67"/>
        <v/>
      </c>
    </row>
    <row r="652" spans="14:15">
      <c r="N652" s="168" t="str">
        <f t="shared" si="68"/>
        <v/>
      </c>
      <c r="O652" s="168" t="str">
        <f t="shared" si="67"/>
        <v/>
      </c>
    </row>
    <row r="653" spans="14:15">
      <c r="N653" s="168" t="str">
        <f t="shared" si="68"/>
        <v/>
      </c>
      <c r="O653" s="168" t="str">
        <f t="shared" si="67"/>
        <v/>
      </c>
    </row>
    <row r="654" spans="14:15">
      <c r="N654" s="168" t="str">
        <f t="shared" si="68"/>
        <v/>
      </c>
      <c r="O654" s="168" t="str">
        <f t="shared" si="67"/>
        <v/>
      </c>
    </row>
    <row r="655" spans="14:15">
      <c r="N655" s="168" t="str">
        <f t="shared" si="68"/>
        <v/>
      </c>
      <c r="O655" s="168" t="str">
        <f t="shared" si="67"/>
        <v/>
      </c>
    </row>
    <row r="656" spans="14:15">
      <c r="N656" s="168" t="str">
        <f t="shared" si="68"/>
        <v/>
      </c>
      <c r="O656" s="168" t="str">
        <f t="shared" si="67"/>
        <v/>
      </c>
    </row>
    <row r="657" spans="14:15">
      <c r="N657" s="168" t="str">
        <f t="shared" si="68"/>
        <v/>
      </c>
      <c r="O657" s="168" t="str">
        <f t="shared" si="67"/>
        <v/>
      </c>
    </row>
    <row r="658" spans="14:15">
      <c r="N658" s="168" t="str">
        <f t="shared" si="68"/>
        <v/>
      </c>
      <c r="O658" s="168" t="str">
        <f t="shared" si="67"/>
        <v/>
      </c>
    </row>
    <row r="659" spans="14:15">
      <c r="N659" s="168" t="str">
        <f t="shared" si="68"/>
        <v/>
      </c>
      <c r="O659" s="168" t="str">
        <f t="shared" si="67"/>
        <v/>
      </c>
    </row>
    <row r="660" spans="14:15">
      <c r="N660" s="168" t="str">
        <f t="shared" si="68"/>
        <v/>
      </c>
      <c r="O660" s="168" t="str">
        <f t="shared" si="67"/>
        <v/>
      </c>
    </row>
    <row r="661" spans="14:15">
      <c r="N661" s="168" t="str">
        <f t="shared" si="68"/>
        <v/>
      </c>
      <c r="O661" s="168" t="str">
        <f t="shared" si="67"/>
        <v/>
      </c>
    </row>
    <row r="662" spans="14:15">
      <c r="N662" s="168" t="str">
        <f t="shared" si="68"/>
        <v/>
      </c>
      <c r="O662" s="168" t="str">
        <f t="shared" si="67"/>
        <v/>
      </c>
    </row>
    <row r="663" spans="14:15">
      <c r="N663" s="168" t="str">
        <f t="shared" si="68"/>
        <v/>
      </c>
      <c r="O663" s="168" t="str">
        <f t="shared" si="67"/>
        <v/>
      </c>
    </row>
    <row r="664" spans="14:15">
      <c r="N664" s="168" t="str">
        <f t="shared" si="68"/>
        <v/>
      </c>
      <c r="O664" s="168" t="str">
        <f t="shared" si="67"/>
        <v/>
      </c>
    </row>
    <row r="665" spans="14:15">
      <c r="N665" s="168" t="str">
        <f t="shared" si="68"/>
        <v/>
      </c>
      <c r="O665" s="168" t="str">
        <f t="shared" si="67"/>
        <v/>
      </c>
    </row>
    <row r="666" spans="14:15">
      <c r="N666" s="168" t="str">
        <f t="shared" si="68"/>
        <v/>
      </c>
      <c r="O666" s="168" t="str">
        <f t="shared" si="67"/>
        <v/>
      </c>
    </row>
    <row r="667" spans="14:15">
      <c r="N667" s="168" t="str">
        <f t="shared" si="68"/>
        <v/>
      </c>
      <c r="O667" s="168" t="str">
        <f t="shared" si="67"/>
        <v/>
      </c>
    </row>
    <row r="668" spans="14:15">
      <c r="N668" s="168" t="str">
        <f t="shared" si="68"/>
        <v/>
      </c>
      <c r="O668" s="168" t="str">
        <f t="shared" si="67"/>
        <v/>
      </c>
    </row>
    <row r="669" spans="14:15">
      <c r="N669" s="168" t="str">
        <f t="shared" si="68"/>
        <v/>
      </c>
      <c r="O669" s="168" t="str">
        <f t="shared" si="67"/>
        <v/>
      </c>
    </row>
    <row r="670" spans="14:15">
      <c r="N670" s="168" t="str">
        <f t="shared" si="68"/>
        <v/>
      </c>
      <c r="O670" s="168" t="str">
        <f t="shared" si="67"/>
        <v/>
      </c>
    </row>
    <row r="671" spans="14:15">
      <c r="N671" s="168" t="str">
        <f t="shared" si="68"/>
        <v/>
      </c>
      <c r="O671" s="168" t="str">
        <f t="shared" si="67"/>
        <v/>
      </c>
    </row>
    <row r="672" spans="14:15">
      <c r="N672" s="168" t="str">
        <f t="shared" si="68"/>
        <v/>
      </c>
      <c r="O672" s="168" t="str">
        <f t="shared" si="67"/>
        <v/>
      </c>
    </row>
    <row r="673" spans="14:15">
      <c r="N673" s="168" t="str">
        <f t="shared" si="68"/>
        <v/>
      </c>
      <c r="O673" s="168" t="str">
        <f t="shared" si="67"/>
        <v/>
      </c>
    </row>
    <row r="674" spans="14:15">
      <c r="N674" s="168" t="str">
        <f t="shared" si="68"/>
        <v/>
      </c>
      <c r="O674" s="168" t="str">
        <f t="shared" si="67"/>
        <v/>
      </c>
    </row>
    <row r="675" spans="14:15">
      <c r="N675" s="168" t="str">
        <f t="shared" si="68"/>
        <v/>
      </c>
      <c r="O675" s="168" t="str">
        <f t="shared" si="67"/>
        <v/>
      </c>
    </row>
    <row r="676" spans="14:15">
      <c r="N676" s="168" t="str">
        <f t="shared" si="68"/>
        <v/>
      </c>
      <c r="O676" s="168" t="str">
        <f t="shared" si="67"/>
        <v/>
      </c>
    </row>
    <row r="677" spans="14:15">
      <c r="N677" s="168" t="str">
        <f t="shared" si="68"/>
        <v/>
      </c>
      <c r="O677" s="168" t="str">
        <f t="shared" si="67"/>
        <v/>
      </c>
    </row>
    <row r="678" spans="14:15">
      <c r="N678" s="168" t="str">
        <f t="shared" si="68"/>
        <v/>
      </c>
      <c r="O678" s="168" t="str">
        <f t="shared" si="67"/>
        <v/>
      </c>
    </row>
    <row r="679" spans="14:15">
      <c r="N679" s="168" t="str">
        <f t="shared" si="68"/>
        <v/>
      </c>
      <c r="O679" s="168" t="str">
        <f t="shared" si="67"/>
        <v/>
      </c>
    </row>
    <row r="680" spans="14:15">
      <c r="N680" s="168" t="str">
        <f t="shared" si="68"/>
        <v/>
      </c>
      <c r="O680" s="168" t="str">
        <f t="shared" si="67"/>
        <v/>
      </c>
    </row>
    <row r="681" spans="14:15">
      <c r="N681" s="168" t="str">
        <f t="shared" si="68"/>
        <v/>
      </c>
      <c r="O681" s="168" t="str">
        <f t="shared" si="67"/>
        <v/>
      </c>
    </row>
    <row r="682" spans="14:15">
      <c r="N682" s="168" t="str">
        <f t="shared" si="68"/>
        <v/>
      </c>
      <c r="O682" s="168" t="str">
        <f t="shared" si="67"/>
        <v/>
      </c>
    </row>
    <row r="683" spans="14:15">
      <c r="N683" s="168" t="str">
        <f t="shared" si="68"/>
        <v/>
      </c>
      <c r="O683" s="168" t="str">
        <f t="shared" si="67"/>
        <v/>
      </c>
    </row>
    <row r="684" spans="14:15">
      <c r="N684" s="168" t="str">
        <f t="shared" si="68"/>
        <v/>
      </c>
      <c r="O684" s="168" t="str">
        <f t="shared" si="67"/>
        <v/>
      </c>
    </row>
    <row r="685" spans="14:15">
      <c r="N685" s="168" t="str">
        <f t="shared" si="68"/>
        <v/>
      </c>
      <c r="O685" s="168" t="str">
        <f t="shared" si="67"/>
        <v/>
      </c>
    </row>
    <row r="686" spans="14:15">
      <c r="N686" s="168" t="str">
        <f t="shared" si="68"/>
        <v/>
      </c>
      <c r="O686" s="168" t="str">
        <f t="shared" si="67"/>
        <v/>
      </c>
    </row>
    <row r="687" spans="14:15">
      <c r="N687" s="168" t="str">
        <f t="shared" si="68"/>
        <v/>
      </c>
      <c r="O687" s="168" t="str">
        <f t="shared" si="67"/>
        <v/>
      </c>
    </row>
    <row r="688" spans="14:15">
      <c r="N688" s="168" t="str">
        <f t="shared" si="68"/>
        <v/>
      </c>
      <c r="O688" s="168" t="str">
        <f t="shared" si="67"/>
        <v/>
      </c>
    </row>
    <row r="689" spans="14:15">
      <c r="N689" s="168" t="str">
        <f t="shared" si="68"/>
        <v/>
      </c>
      <c r="O689" s="168" t="str">
        <f t="shared" si="67"/>
        <v/>
      </c>
    </row>
    <row r="690" spans="14:15">
      <c r="N690" s="168" t="str">
        <f t="shared" si="68"/>
        <v/>
      </c>
      <c r="O690" s="168" t="str">
        <f t="shared" si="67"/>
        <v/>
      </c>
    </row>
    <row r="691" spans="14:15">
      <c r="N691" s="168" t="str">
        <f t="shared" si="68"/>
        <v/>
      </c>
      <c r="O691" s="168" t="str">
        <f t="shared" si="67"/>
        <v/>
      </c>
    </row>
    <row r="692" spans="14:15">
      <c r="N692" s="168" t="str">
        <f t="shared" si="68"/>
        <v/>
      </c>
      <c r="O692" s="168" t="str">
        <f t="shared" si="67"/>
        <v/>
      </c>
    </row>
    <row r="693" spans="14:15">
      <c r="N693" s="168" t="str">
        <f t="shared" si="68"/>
        <v/>
      </c>
      <c r="O693" s="168" t="str">
        <f t="shared" si="67"/>
        <v/>
      </c>
    </row>
    <row r="694" spans="14:15">
      <c r="N694" s="168" t="str">
        <f t="shared" si="68"/>
        <v/>
      </c>
      <c r="O694" s="168" t="str">
        <f t="shared" si="67"/>
        <v/>
      </c>
    </row>
    <row r="695" spans="14:15">
      <c r="N695" s="168" t="str">
        <f t="shared" si="68"/>
        <v/>
      </c>
      <c r="O695" s="168" t="str">
        <f t="shared" si="67"/>
        <v/>
      </c>
    </row>
    <row r="696" spans="14:15">
      <c r="N696" s="168" t="str">
        <f t="shared" si="68"/>
        <v/>
      </c>
      <c r="O696" s="168" t="str">
        <f t="shared" si="67"/>
        <v/>
      </c>
    </row>
    <row r="697" spans="14:15">
      <c r="N697" s="168" t="str">
        <f t="shared" si="68"/>
        <v/>
      </c>
      <c r="O697" s="168" t="str">
        <f t="shared" si="67"/>
        <v/>
      </c>
    </row>
    <row r="698" spans="14:15">
      <c r="N698" s="168" t="str">
        <f t="shared" si="68"/>
        <v/>
      </c>
      <c r="O698" s="168" t="str">
        <f t="shared" si="67"/>
        <v/>
      </c>
    </row>
    <row r="699" spans="14:15">
      <c r="N699" s="168" t="str">
        <f t="shared" si="68"/>
        <v/>
      </c>
      <c r="O699" s="168" t="str">
        <f t="shared" si="67"/>
        <v/>
      </c>
    </row>
    <row r="700" spans="14:15">
      <c r="N700" s="168" t="str">
        <f t="shared" si="68"/>
        <v/>
      </c>
      <c r="O700" s="168" t="str">
        <f t="shared" si="67"/>
        <v/>
      </c>
    </row>
    <row r="701" spans="14:15">
      <c r="N701" s="168" t="str">
        <f t="shared" si="68"/>
        <v/>
      </c>
      <c r="O701" s="168" t="str">
        <f t="shared" si="67"/>
        <v/>
      </c>
    </row>
    <row r="702" spans="14:15">
      <c r="N702" s="168" t="str">
        <f t="shared" si="68"/>
        <v/>
      </c>
      <c r="O702" s="168" t="str">
        <f t="shared" si="67"/>
        <v/>
      </c>
    </row>
    <row r="703" spans="14:15">
      <c r="N703" s="168" t="str">
        <f t="shared" si="68"/>
        <v/>
      </c>
      <c r="O703" s="168" t="str">
        <f t="shared" si="67"/>
        <v/>
      </c>
    </row>
    <row r="704" spans="14:15">
      <c r="N704" s="168" t="str">
        <f t="shared" si="68"/>
        <v/>
      </c>
      <c r="O704" s="168" t="str">
        <f t="shared" si="67"/>
        <v/>
      </c>
    </row>
    <row r="705" spans="14:15">
      <c r="N705" s="168" t="str">
        <f t="shared" si="68"/>
        <v/>
      </c>
      <c r="O705" s="168" t="str">
        <f t="shared" si="67"/>
        <v/>
      </c>
    </row>
    <row r="706" spans="14:15">
      <c r="N706" s="168" t="str">
        <f t="shared" si="68"/>
        <v/>
      </c>
      <c r="O706" s="168" t="str">
        <f t="shared" si="67"/>
        <v/>
      </c>
    </row>
    <row r="707" spans="14:15">
      <c r="N707" s="168" t="str">
        <f t="shared" si="68"/>
        <v/>
      </c>
      <c r="O707" s="168" t="str">
        <f t="shared" si="67"/>
        <v/>
      </c>
    </row>
    <row r="708" spans="14:15">
      <c r="N708" s="168" t="str">
        <f t="shared" si="68"/>
        <v/>
      </c>
      <c r="O708" s="168" t="str">
        <f t="shared" ref="O708:O771" si="69">IF(N708&gt;$A$14,N708,"")</f>
        <v/>
      </c>
    </row>
    <row r="709" spans="14:15">
      <c r="N709" s="168" t="str">
        <f t="shared" si="68"/>
        <v/>
      </c>
      <c r="O709" s="168" t="str">
        <f t="shared" si="69"/>
        <v/>
      </c>
    </row>
    <row r="710" spans="14:15">
      <c r="N710" s="168" t="str">
        <f t="shared" si="68"/>
        <v/>
      </c>
      <c r="O710" s="168" t="str">
        <f t="shared" si="69"/>
        <v/>
      </c>
    </row>
    <row r="711" spans="14:15">
      <c r="N711" s="168" t="str">
        <f t="shared" si="68"/>
        <v/>
      </c>
      <c r="O711" s="168" t="str">
        <f t="shared" si="69"/>
        <v/>
      </c>
    </row>
    <row r="712" spans="14:15">
      <c r="N712" s="168" t="str">
        <f t="shared" ref="N712:N775" si="70">IF(COUNTIF(L:L,J712),J712,"")</f>
        <v/>
      </c>
      <c r="O712" s="168" t="str">
        <f t="shared" si="69"/>
        <v/>
      </c>
    </row>
    <row r="713" spans="14:15">
      <c r="N713" s="168" t="str">
        <f t="shared" si="70"/>
        <v/>
      </c>
      <c r="O713" s="168" t="str">
        <f t="shared" si="69"/>
        <v/>
      </c>
    </row>
    <row r="714" spans="14:15">
      <c r="N714" s="168" t="str">
        <f t="shared" si="70"/>
        <v/>
      </c>
      <c r="O714" s="168" t="str">
        <f t="shared" si="69"/>
        <v/>
      </c>
    </row>
    <row r="715" spans="14:15">
      <c r="N715" s="168" t="str">
        <f t="shared" si="70"/>
        <v/>
      </c>
      <c r="O715" s="168" t="str">
        <f t="shared" si="69"/>
        <v/>
      </c>
    </row>
    <row r="716" spans="14:15">
      <c r="N716" s="168" t="str">
        <f t="shared" si="70"/>
        <v/>
      </c>
      <c r="O716" s="168" t="str">
        <f t="shared" si="69"/>
        <v/>
      </c>
    </row>
    <row r="717" spans="14:15">
      <c r="N717" s="168" t="str">
        <f t="shared" si="70"/>
        <v/>
      </c>
      <c r="O717" s="168" t="str">
        <f t="shared" si="69"/>
        <v/>
      </c>
    </row>
    <row r="718" spans="14:15">
      <c r="N718" s="168" t="str">
        <f t="shared" si="70"/>
        <v/>
      </c>
      <c r="O718" s="168" t="str">
        <f t="shared" si="69"/>
        <v/>
      </c>
    </row>
    <row r="719" spans="14:15">
      <c r="N719" s="168" t="str">
        <f t="shared" si="70"/>
        <v/>
      </c>
      <c r="O719" s="168" t="str">
        <f t="shared" si="69"/>
        <v/>
      </c>
    </row>
    <row r="720" spans="14:15">
      <c r="N720" s="168" t="str">
        <f t="shared" si="70"/>
        <v/>
      </c>
      <c r="O720" s="168" t="str">
        <f t="shared" si="69"/>
        <v/>
      </c>
    </row>
    <row r="721" spans="14:15">
      <c r="N721" s="168" t="str">
        <f t="shared" si="70"/>
        <v/>
      </c>
      <c r="O721" s="168" t="str">
        <f t="shared" si="69"/>
        <v/>
      </c>
    </row>
    <row r="722" spans="14:15">
      <c r="N722" s="168" t="str">
        <f t="shared" si="70"/>
        <v/>
      </c>
      <c r="O722" s="168" t="str">
        <f t="shared" si="69"/>
        <v/>
      </c>
    </row>
    <row r="723" spans="14:15">
      <c r="N723" s="168" t="str">
        <f t="shared" si="70"/>
        <v/>
      </c>
      <c r="O723" s="168" t="str">
        <f t="shared" si="69"/>
        <v/>
      </c>
    </row>
    <row r="724" spans="14:15">
      <c r="N724" s="168" t="str">
        <f t="shared" si="70"/>
        <v/>
      </c>
      <c r="O724" s="168" t="str">
        <f t="shared" si="69"/>
        <v/>
      </c>
    </row>
    <row r="725" spans="14:15">
      <c r="N725" s="168" t="str">
        <f t="shared" si="70"/>
        <v/>
      </c>
      <c r="O725" s="168" t="str">
        <f t="shared" si="69"/>
        <v/>
      </c>
    </row>
    <row r="726" spans="14:15">
      <c r="N726" s="168" t="str">
        <f t="shared" si="70"/>
        <v/>
      </c>
      <c r="O726" s="168" t="str">
        <f t="shared" si="69"/>
        <v/>
      </c>
    </row>
    <row r="727" spans="14:15">
      <c r="N727" s="168" t="str">
        <f t="shared" si="70"/>
        <v/>
      </c>
      <c r="O727" s="168" t="str">
        <f t="shared" si="69"/>
        <v/>
      </c>
    </row>
    <row r="728" spans="14:15">
      <c r="N728" s="168" t="str">
        <f t="shared" si="70"/>
        <v/>
      </c>
      <c r="O728" s="168" t="str">
        <f t="shared" si="69"/>
        <v/>
      </c>
    </row>
    <row r="729" spans="14:15">
      <c r="N729" s="168" t="str">
        <f t="shared" si="70"/>
        <v/>
      </c>
      <c r="O729" s="168" t="str">
        <f t="shared" si="69"/>
        <v/>
      </c>
    </row>
    <row r="730" spans="14:15">
      <c r="N730" s="168" t="str">
        <f t="shared" si="70"/>
        <v/>
      </c>
      <c r="O730" s="168" t="str">
        <f t="shared" si="69"/>
        <v/>
      </c>
    </row>
    <row r="731" spans="14:15">
      <c r="N731" s="168" t="str">
        <f t="shared" si="70"/>
        <v/>
      </c>
      <c r="O731" s="168" t="str">
        <f t="shared" si="69"/>
        <v/>
      </c>
    </row>
    <row r="732" spans="14:15">
      <c r="N732" s="168" t="str">
        <f t="shared" si="70"/>
        <v/>
      </c>
      <c r="O732" s="168" t="str">
        <f t="shared" si="69"/>
        <v/>
      </c>
    </row>
    <row r="733" spans="14:15">
      <c r="N733" s="168" t="str">
        <f t="shared" si="70"/>
        <v/>
      </c>
      <c r="O733" s="168" t="str">
        <f t="shared" si="69"/>
        <v/>
      </c>
    </row>
    <row r="734" spans="14:15">
      <c r="N734" s="168" t="str">
        <f t="shared" si="70"/>
        <v/>
      </c>
      <c r="O734" s="168" t="str">
        <f t="shared" si="69"/>
        <v/>
      </c>
    </row>
    <row r="735" spans="14:15">
      <c r="N735" s="168" t="str">
        <f t="shared" si="70"/>
        <v/>
      </c>
      <c r="O735" s="168" t="str">
        <f t="shared" si="69"/>
        <v/>
      </c>
    </row>
    <row r="736" spans="14:15">
      <c r="N736" s="168" t="str">
        <f t="shared" si="70"/>
        <v/>
      </c>
      <c r="O736" s="168" t="str">
        <f t="shared" si="69"/>
        <v/>
      </c>
    </row>
    <row r="737" spans="14:15">
      <c r="N737" s="168" t="str">
        <f t="shared" si="70"/>
        <v/>
      </c>
      <c r="O737" s="168" t="str">
        <f t="shared" si="69"/>
        <v/>
      </c>
    </row>
    <row r="738" spans="14:15">
      <c r="N738" s="168" t="str">
        <f t="shared" si="70"/>
        <v/>
      </c>
      <c r="O738" s="168" t="str">
        <f t="shared" si="69"/>
        <v/>
      </c>
    </row>
    <row r="739" spans="14:15">
      <c r="N739" s="168" t="str">
        <f t="shared" si="70"/>
        <v/>
      </c>
      <c r="O739" s="168" t="str">
        <f t="shared" si="69"/>
        <v/>
      </c>
    </row>
    <row r="740" spans="14:15">
      <c r="N740" s="168" t="str">
        <f t="shared" si="70"/>
        <v/>
      </c>
      <c r="O740" s="168" t="str">
        <f t="shared" si="69"/>
        <v/>
      </c>
    </row>
    <row r="741" spans="14:15">
      <c r="N741" s="168" t="str">
        <f t="shared" si="70"/>
        <v/>
      </c>
      <c r="O741" s="168" t="str">
        <f t="shared" si="69"/>
        <v/>
      </c>
    </row>
    <row r="742" spans="14:15">
      <c r="N742" s="168" t="str">
        <f t="shared" si="70"/>
        <v/>
      </c>
      <c r="O742" s="168" t="str">
        <f t="shared" si="69"/>
        <v/>
      </c>
    </row>
    <row r="743" spans="14:15">
      <c r="N743" s="168" t="str">
        <f t="shared" si="70"/>
        <v/>
      </c>
      <c r="O743" s="168" t="str">
        <f t="shared" si="69"/>
        <v/>
      </c>
    </row>
    <row r="744" spans="14:15">
      <c r="N744" s="168" t="str">
        <f t="shared" si="70"/>
        <v/>
      </c>
      <c r="O744" s="168" t="str">
        <f t="shared" si="69"/>
        <v/>
      </c>
    </row>
    <row r="745" spans="14:15">
      <c r="N745" s="168" t="str">
        <f t="shared" si="70"/>
        <v/>
      </c>
      <c r="O745" s="168" t="str">
        <f t="shared" si="69"/>
        <v/>
      </c>
    </row>
    <row r="746" spans="14:15">
      <c r="N746" s="168" t="str">
        <f t="shared" si="70"/>
        <v/>
      </c>
      <c r="O746" s="168" t="str">
        <f t="shared" si="69"/>
        <v/>
      </c>
    </row>
    <row r="747" spans="14:15">
      <c r="N747" s="168" t="str">
        <f t="shared" si="70"/>
        <v/>
      </c>
      <c r="O747" s="168" t="str">
        <f t="shared" si="69"/>
        <v/>
      </c>
    </row>
    <row r="748" spans="14:15">
      <c r="N748" s="168" t="str">
        <f t="shared" si="70"/>
        <v/>
      </c>
      <c r="O748" s="168" t="str">
        <f t="shared" si="69"/>
        <v/>
      </c>
    </row>
    <row r="749" spans="14:15">
      <c r="N749" s="168" t="str">
        <f t="shared" si="70"/>
        <v/>
      </c>
      <c r="O749" s="168" t="str">
        <f t="shared" si="69"/>
        <v/>
      </c>
    </row>
    <row r="750" spans="14:15">
      <c r="N750" s="168" t="str">
        <f t="shared" si="70"/>
        <v/>
      </c>
      <c r="O750" s="168" t="str">
        <f t="shared" si="69"/>
        <v/>
      </c>
    </row>
    <row r="751" spans="14:15">
      <c r="N751" s="168" t="str">
        <f t="shared" si="70"/>
        <v/>
      </c>
      <c r="O751" s="168" t="str">
        <f t="shared" si="69"/>
        <v/>
      </c>
    </row>
    <row r="752" spans="14:15">
      <c r="N752" s="168" t="str">
        <f t="shared" si="70"/>
        <v/>
      </c>
      <c r="O752" s="168" t="str">
        <f t="shared" si="69"/>
        <v/>
      </c>
    </row>
    <row r="753" spans="14:15">
      <c r="N753" s="168" t="str">
        <f t="shared" si="70"/>
        <v/>
      </c>
      <c r="O753" s="168" t="str">
        <f t="shared" si="69"/>
        <v/>
      </c>
    </row>
    <row r="754" spans="14:15">
      <c r="N754" s="168" t="str">
        <f t="shared" si="70"/>
        <v/>
      </c>
      <c r="O754" s="168" t="str">
        <f t="shared" si="69"/>
        <v/>
      </c>
    </row>
    <row r="755" spans="14:15">
      <c r="N755" s="168" t="str">
        <f t="shared" si="70"/>
        <v/>
      </c>
      <c r="O755" s="168" t="str">
        <f t="shared" si="69"/>
        <v/>
      </c>
    </row>
    <row r="756" spans="14:15">
      <c r="N756" s="168" t="str">
        <f t="shared" si="70"/>
        <v/>
      </c>
      <c r="O756" s="168" t="str">
        <f t="shared" si="69"/>
        <v/>
      </c>
    </row>
    <row r="757" spans="14:15">
      <c r="N757" s="168" t="str">
        <f t="shared" si="70"/>
        <v/>
      </c>
      <c r="O757" s="168" t="str">
        <f t="shared" si="69"/>
        <v/>
      </c>
    </row>
    <row r="758" spans="14:15">
      <c r="N758" s="168" t="str">
        <f t="shared" si="70"/>
        <v/>
      </c>
      <c r="O758" s="168" t="str">
        <f t="shared" si="69"/>
        <v/>
      </c>
    </row>
    <row r="759" spans="14:15">
      <c r="N759" s="168" t="str">
        <f t="shared" si="70"/>
        <v/>
      </c>
      <c r="O759" s="168" t="str">
        <f t="shared" si="69"/>
        <v/>
      </c>
    </row>
    <row r="760" spans="14:15">
      <c r="N760" s="168" t="str">
        <f t="shared" si="70"/>
        <v/>
      </c>
      <c r="O760" s="168" t="str">
        <f t="shared" si="69"/>
        <v/>
      </c>
    </row>
    <row r="761" spans="14:15">
      <c r="N761" s="168" t="str">
        <f t="shared" si="70"/>
        <v/>
      </c>
      <c r="O761" s="168" t="str">
        <f t="shared" si="69"/>
        <v/>
      </c>
    </row>
    <row r="762" spans="14:15">
      <c r="N762" s="168" t="str">
        <f t="shared" si="70"/>
        <v/>
      </c>
      <c r="O762" s="168" t="str">
        <f t="shared" si="69"/>
        <v/>
      </c>
    </row>
    <row r="763" spans="14:15">
      <c r="N763" s="168" t="str">
        <f t="shared" si="70"/>
        <v/>
      </c>
      <c r="O763" s="168" t="str">
        <f t="shared" si="69"/>
        <v/>
      </c>
    </row>
    <row r="764" spans="14:15">
      <c r="N764" s="168" t="str">
        <f t="shared" si="70"/>
        <v/>
      </c>
      <c r="O764" s="168" t="str">
        <f t="shared" si="69"/>
        <v/>
      </c>
    </row>
    <row r="765" spans="14:15">
      <c r="N765" s="168" t="str">
        <f t="shared" si="70"/>
        <v/>
      </c>
      <c r="O765" s="168" t="str">
        <f t="shared" si="69"/>
        <v/>
      </c>
    </row>
    <row r="766" spans="14:15">
      <c r="N766" s="168" t="str">
        <f t="shared" si="70"/>
        <v/>
      </c>
      <c r="O766" s="168" t="str">
        <f t="shared" si="69"/>
        <v/>
      </c>
    </row>
    <row r="767" spans="14:15">
      <c r="N767" s="168" t="str">
        <f t="shared" si="70"/>
        <v/>
      </c>
      <c r="O767" s="168" t="str">
        <f t="shared" si="69"/>
        <v/>
      </c>
    </row>
    <row r="768" spans="14:15">
      <c r="N768" s="168" t="str">
        <f t="shared" si="70"/>
        <v/>
      </c>
      <c r="O768" s="168" t="str">
        <f t="shared" si="69"/>
        <v/>
      </c>
    </row>
    <row r="769" spans="14:15">
      <c r="N769" s="168" t="str">
        <f t="shared" si="70"/>
        <v/>
      </c>
      <c r="O769" s="168" t="str">
        <f t="shared" si="69"/>
        <v/>
      </c>
    </row>
    <row r="770" spans="14:15">
      <c r="N770" s="168" t="str">
        <f t="shared" si="70"/>
        <v/>
      </c>
      <c r="O770" s="168" t="str">
        <f t="shared" si="69"/>
        <v/>
      </c>
    </row>
    <row r="771" spans="14:15">
      <c r="N771" s="168" t="str">
        <f t="shared" si="70"/>
        <v/>
      </c>
      <c r="O771" s="168" t="str">
        <f t="shared" si="69"/>
        <v/>
      </c>
    </row>
    <row r="772" spans="14:15">
      <c r="N772" s="168" t="str">
        <f t="shared" si="70"/>
        <v/>
      </c>
      <c r="O772" s="168" t="str">
        <f t="shared" ref="O772:O835" si="71">IF(N772&gt;$A$14,N772,"")</f>
        <v/>
      </c>
    </row>
    <row r="773" spans="14:15">
      <c r="N773" s="168" t="str">
        <f t="shared" si="70"/>
        <v/>
      </c>
      <c r="O773" s="168" t="str">
        <f t="shared" si="71"/>
        <v/>
      </c>
    </row>
    <row r="774" spans="14:15">
      <c r="N774" s="168" t="str">
        <f t="shared" si="70"/>
        <v/>
      </c>
      <c r="O774" s="168" t="str">
        <f t="shared" si="71"/>
        <v/>
      </c>
    </row>
    <row r="775" spans="14:15">
      <c r="N775" s="168" t="str">
        <f t="shared" si="70"/>
        <v/>
      </c>
      <c r="O775" s="168" t="str">
        <f t="shared" si="71"/>
        <v/>
      </c>
    </row>
    <row r="776" spans="14:15">
      <c r="N776" s="168" t="str">
        <f t="shared" ref="N776:N839" si="72">IF(COUNTIF(L:L,J776),J776,"")</f>
        <v/>
      </c>
      <c r="O776" s="168" t="str">
        <f t="shared" si="71"/>
        <v/>
      </c>
    </row>
    <row r="777" spans="14:15">
      <c r="N777" s="168" t="str">
        <f t="shared" si="72"/>
        <v/>
      </c>
      <c r="O777" s="168" t="str">
        <f t="shared" si="71"/>
        <v/>
      </c>
    </row>
    <row r="778" spans="14:15">
      <c r="N778" s="168" t="str">
        <f t="shared" si="72"/>
        <v/>
      </c>
      <c r="O778" s="168" t="str">
        <f t="shared" si="71"/>
        <v/>
      </c>
    </row>
    <row r="779" spans="14:15">
      <c r="N779" s="168" t="str">
        <f t="shared" si="72"/>
        <v/>
      </c>
      <c r="O779" s="168" t="str">
        <f t="shared" si="71"/>
        <v/>
      </c>
    </row>
    <row r="780" spans="14:15">
      <c r="N780" s="168" t="str">
        <f t="shared" si="72"/>
        <v/>
      </c>
      <c r="O780" s="168" t="str">
        <f t="shared" si="71"/>
        <v/>
      </c>
    </row>
    <row r="781" spans="14:15">
      <c r="N781" s="168" t="str">
        <f t="shared" si="72"/>
        <v/>
      </c>
      <c r="O781" s="168" t="str">
        <f t="shared" si="71"/>
        <v/>
      </c>
    </row>
    <row r="782" spans="14:15">
      <c r="N782" s="168" t="str">
        <f t="shared" si="72"/>
        <v/>
      </c>
      <c r="O782" s="168" t="str">
        <f t="shared" si="71"/>
        <v/>
      </c>
    </row>
    <row r="783" spans="14:15">
      <c r="N783" s="168" t="str">
        <f t="shared" si="72"/>
        <v/>
      </c>
      <c r="O783" s="168" t="str">
        <f t="shared" si="71"/>
        <v/>
      </c>
    </row>
    <row r="784" spans="14:15">
      <c r="N784" s="168" t="str">
        <f t="shared" si="72"/>
        <v/>
      </c>
      <c r="O784" s="168" t="str">
        <f t="shared" si="71"/>
        <v/>
      </c>
    </row>
    <row r="785" spans="14:15">
      <c r="N785" s="168" t="str">
        <f t="shared" si="72"/>
        <v/>
      </c>
      <c r="O785" s="168" t="str">
        <f t="shared" si="71"/>
        <v/>
      </c>
    </row>
    <row r="786" spans="14:15">
      <c r="N786" s="168" t="str">
        <f t="shared" si="72"/>
        <v/>
      </c>
      <c r="O786" s="168" t="str">
        <f t="shared" si="71"/>
        <v/>
      </c>
    </row>
    <row r="787" spans="14:15">
      <c r="N787" s="168" t="str">
        <f t="shared" si="72"/>
        <v/>
      </c>
      <c r="O787" s="168" t="str">
        <f t="shared" si="71"/>
        <v/>
      </c>
    </row>
    <row r="788" spans="14:15">
      <c r="N788" s="168" t="str">
        <f t="shared" si="72"/>
        <v/>
      </c>
      <c r="O788" s="168" t="str">
        <f t="shared" si="71"/>
        <v/>
      </c>
    </row>
    <row r="789" spans="14:15">
      <c r="N789" s="168" t="str">
        <f t="shared" si="72"/>
        <v/>
      </c>
      <c r="O789" s="168" t="str">
        <f t="shared" si="71"/>
        <v/>
      </c>
    </row>
    <row r="790" spans="14:15">
      <c r="N790" s="168" t="str">
        <f t="shared" si="72"/>
        <v/>
      </c>
      <c r="O790" s="168" t="str">
        <f t="shared" si="71"/>
        <v/>
      </c>
    </row>
    <row r="791" spans="14:15">
      <c r="N791" s="168" t="str">
        <f t="shared" si="72"/>
        <v/>
      </c>
      <c r="O791" s="168" t="str">
        <f t="shared" si="71"/>
        <v/>
      </c>
    </row>
    <row r="792" spans="14:15">
      <c r="N792" s="168" t="str">
        <f t="shared" si="72"/>
        <v/>
      </c>
      <c r="O792" s="168" t="str">
        <f t="shared" si="71"/>
        <v/>
      </c>
    </row>
    <row r="793" spans="14:15">
      <c r="N793" s="168" t="str">
        <f t="shared" si="72"/>
        <v/>
      </c>
      <c r="O793" s="168" t="str">
        <f t="shared" si="71"/>
        <v/>
      </c>
    </row>
    <row r="794" spans="14:15">
      <c r="N794" s="168" t="str">
        <f t="shared" si="72"/>
        <v/>
      </c>
      <c r="O794" s="168" t="str">
        <f t="shared" si="71"/>
        <v/>
      </c>
    </row>
    <row r="795" spans="14:15">
      <c r="N795" s="168" t="str">
        <f t="shared" si="72"/>
        <v/>
      </c>
      <c r="O795" s="168" t="str">
        <f t="shared" si="71"/>
        <v/>
      </c>
    </row>
    <row r="796" spans="14:15">
      <c r="N796" s="168" t="str">
        <f t="shared" si="72"/>
        <v/>
      </c>
      <c r="O796" s="168" t="str">
        <f t="shared" si="71"/>
        <v/>
      </c>
    </row>
    <row r="797" spans="14:15">
      <c r="N797" s="168" t="str">
        <f t="shared" si="72"/>
        <v/>
      </c>
      <c r="O797" s="168" t="str">
        <f t="shared" si="71"/>
        <v/>
      </c>
    </row>
    <row r="798" spans="14:15">
      <c r="N798" s="168" t="str">
        <f t="shared" si="72"/>
        <v/>
      </c>
      <c r="O798" s="168" t="str">
        <f t="shared" si="71"/>
        <v/>
      </c>
    </row>
    <row r="799" spans="14:15">
      <c r="N799" s="168" t="str">
        <f t="shared" si="72"/>
        <v/>
      </c>
      <c r="O799" s="168" t="str">
        <f t="shared" si="71"/>
        <v/>
      </c>
    </row>
    <row r="800" spans="14:15">
      <c r="N800" s="168" t="str">
        <f t="shared" si="72"/>
        <v/>
      </c>
      <c r="O800" s="168" t="str">
        <f t="shared" si="71"/>
        <v/>
      </c>
    </row>
    <row r="801" spans="14:15">
      <c r="N801" s="168" t="str">
        <f t="shared" si="72"/>
        <v/>
      </c>
      <c r="O801" s="168" t="str">
        <f t="shared" si="71"/>
        <v/>
      </c>
    </row>
    <row r="802" spans="14:15">
      <c r="N802" s="168" t="str">
        <f t="shared" si="72"/>
        <v/>
      </c>
      <c r="O802" s="168" t="str">
        <f t="shared" si="71"/>
        <v/>
      </c>
    </row>
    <row r="803" spans="14:15">
      <c r="N803" s="168" t="str">
        <f t="shared" si="72"/>
        <v/>
      </c>
      <c r="O803" s="168" t="str">
        <f t="shared" si="71"/>
        <v/>
      </c>
    </row>
    <row r="804" spans="14:15">
      <c r="N804" s="168" t="str">
        <f t="shared" si="72"/>
        <v/>
      </c>
      <c r="O804" s="168" t="str">
        <f t="shared" si="71"/>
        <v/>
      </c>
    </row>
    <row r="805" spans="14:15">
      <c r="N805" s="168" t="str">
        <f t="shared" si="72"/>
        <v/>
      </c>
      <c r="O805" s="168" t="str">
        <f t="shared" si="71"/>
        <v/>
      </c>
    </row>
    <row r="806" spans="14:15">
      <c r="N806" s="168" t="str">
        <f t="shared" si="72"/>
        <v/>
      </c>
      <c r="O806" s="168" t="str">
        <f t="shared" si="71"/>
        <v/>
      </c>
    </row>
    <row r="807" spans="14:15">
      <c r="N807" s="168" t="str">
        <f t="shared" si="72"/>
        <v/>
      </c>
      <c r="O807" s="168" t="str">
        <f t="shared" si="71"/>
        <v/>
      </c>
    </row>
    <row r="808" spans="14:15">
      <c r="N808" s="168" t="str">
        <f t="shared" si="72"/>
        <v/>
      </c>
      <c r="O808" s="168" t="str">
        <f t="shared" si="71"/>
        <v/>
      </c>
    </row>
    <row r="809" spans="14:15">
      <c r="N809" s="168" t="str">
        <f t="shared" si="72"/>
        <v/>
      </c>
      <c r="O809" s="168" t="str">
        <f t="shared" si="71"/>
        <v/>
      </c>
    </row>
    <row r="810" spans="14:15">
      <c r="N810" s="168" t="str">
        <f t="shared" si="72"/>
        <v/>
      </c>
      <c r="O810" s="168" t="str">
        <f t="shared" si="71"/>
        <v/>
      </c>
    </row>
    <row r="811" spans="14:15">
      <c r="N811" s="168" t="str">
        <f t="shared" si="72"/>
        <v/>
      </c>
      <c r="O811" s="168" t="str">
        <f t="shared" si="71"/>
        <v/>
      </c>
    </row>
    <row r="812" spans="14:15">
      <c r="N812" s="168" t="str">
        <f t="shared" si="72"/>
        <v/>
      </c>
      <c r="O812" s="168" t="str">
        <f t="shared" si="71"/>
        <v/>
      </c>
    </row>
    <row r="813" spans="14:15">
      <c r="N813" s="168" t="str">
        <f t="shared" si="72"/>
        <v/>
      </c>
      <c r="O813" s="168" t="str">
        <f t="shared" si="71"/>
        <v/>
      </c>
    </row>
    <row r="814" spans="14:15">
      <c r="N814" s="168" t="str">
        <f t="shared" si="72"/>
        <v/>
      </c>
      <c r="O814" s="168" t="str">
        <f t="shared" si="71"/>
        <v/>
      </c>
    </row>
    <row r="815" spans="14:15">
      <c r="N815" s="168" t="str">
        <f t="shared" si="72"/>
        <v/>
      </c>
      <c r="O815" s="168" t="str">
        <f t="shared" si="71"/>
        <v/>
      </c>
    </row>
    <row r="816" spans="14:15">
      <c r="N816" s="168" t="str">
        <f t="shared" si="72"/>
        <v/>
      </c>
      <c r="O816" s="168" t="str">
        <f t="shared" si="71"/>
        <v/>
      </c>
    </row>
    <row r="817" spans="14:15">
      <c r="N817" s="168" t="str">
        <f t="shared" si="72"/>
        <v/>
      </c>
      <c r="O817" s="168" t="str">
        <f t="shared" si="71"/>
        <v/>
      </c>
    </row>
    <row r="818" spans="14:15">
      <c r="N818" s="168" t="str">
        <f t="shared" si="72"/>
        <v/>
      </c>
      <c r="O818" s="168" t="str">
        <f t="shared" si="71"/>
        <v/>
      </c>
    </row>
    <row r="819" spans="14:15">
      <c r="N819" s="168" t="str">
        <f t="shared" si="72"/>
        <v/>
      </c>
      <c r="O819" s="168" t="str">
        <f t="shared" si="71"/>
        <v/>
      </c>
    </row>
    <row r="820" spans="14:15">
      <c r="N820" s="168" t="str">
        <f t="shared" si="72"/>
        <v/>
      </c>
      <c r="O820" s="168" t="str">
        <f t="shared" si="71"/>
        <v/>
      </c>
    </row>
    <row r="821" spans="14:15">
      <c r="N821" s="168" t="str">
        <f t="shared" si="72"/>
        <v/>
      </c>
      <c r="O821" s="168" t="str">
        <f t="shared" si="71"/>
        <v/>
      </c>
    </row>
    <row r="822" spans="14:15">
      <c r="N822" s="168" t="str">
        <f t="shared" si="72"/>
        <v/>
      </c>
      <c r="O822" s="168" t="str">
        <f t="shared" si="71"/>
        <v/>
      </c>
    </row>
    <row r="823" spans="14:15">
      <c r="N823" s="168" t="str">
        <f t="shared" si="72"/>
        <v/>
      </c>
      <c r="O823" s="168" t="str">
        <f t="shared" si="71"/>
        <v/>
      </c>
    </row>
    <row r="824" spans="14:15">
      <c r="N824" s="168" t="str">
        <f t="shared" si="72"/>
        <v/>
      </c>
      <c r="O824" s="168" t="str">
        <f t="shared" si="71"/>
        <v/>
      </c>
    </row>
    <row r="825" spans="14:15">
      <c r="N825" s="168" t="str">
        <f t="shared" si="72"/>
        <v/>
      </c>
      <c r="O825" s="168" t="str">
        <f t="shared" si="71"/>
        <v/>
      </c>
    </row>
    <row r="826" spans="14:15">
      <c r="N826" s="168" t="str">
        <f t="shared" si="72"/>
        <v/>
      </c>
      <c r="O826" s="168" t="str">
        <f t="shared" si="71"/>
        <v/>
      </c>
    </row>
    <row r="827" spans="14:15">
      <c r="N827" s="168" t="str">
        <f t="shared" si="72"/>
        <v/>
      </c>
      <c r="O827" s="168" t="str">
        <f t="shared" si="71"/>
        <v/>
      </c>
    </row>
    <row r="828" spans="14:15">
      <c r="N828" s="168" t="str">
        <f t="shared" si="72"/>
        <v/>
      </c>
      <c r="O828" s="168" t="str">
        <f t="shared" si="71"/>
        <v/>
      </c>
    </row>
    <row r="829" spans="14:15">
      <c r="N829" s="168" t="str">
        <f t="shared" si="72"/>
        <v/>
      </c>
      <c r="O829" s="168" t="str">
        <f t="shared" si="71"/>
        <v/>
      </c>
    </row>
    <row r="830" spans="14:15">
      <c r="N830" s="168" t="str">
        <f t="shared" si="72"/>
        <v/>
      </c>
      <c r="O830" s="168" t="str">
        <f t="shared" si="71"/>
        <v/>
      </c>
    </row>
    <row r="831" spans="14:15">
      <c r="N831" s="168" t="str">
        <f t="shared" si="72"/>
        <v/>
      </c>
      <c r="O831" s="168" t="str">
        <f t="shared" si="71"/>
        <v/>
      </c>
    </row>
    <row r="832" spans="14:15">
      <c r="N832" s="168" t="str">
        <f t="shared" si="72"/>
        <v/>
      </c>
      <c r="O832" s="168" t="str">
        <f t="shared" si="71"/>
        <v/>
      </c>
    </row>
    <row r="833" spans="14:15">
      <c r="N833" s="168" t="str">
        <f t="shared" si="72"/>
        <v/>
      </c>
      <c r="O833" s="168" t="str">
        <f t="shared" si="71"/>
        <v/>
      </c>
    </row>
    <row r="834" spans="14:15">
      <c r="N834" s="168" t="str">
        <f t="shared" si="72"/>
        <v/>
      </c>
      <c r="O834" s="168" t="str">
        <f t="shared" si="71"/>
        <v/>
      </c>
    </row>
    <row r="835" spans="14:15">
      <c r="N835" s="168" t="str">
        <f t="shared" si="72"/>
        <v/>
      </c>
      <c r="O835" s="168" t="str">
        <f t="shared" si="71"/>
        <v/>
      </c>
    </row>
    <row r="836" spans="14:15">
      <c r="N836" s="168" t="str">
        <f t="shared" si="72"/>
        <v/>
      </c>
      <c r="O836" s="168" t="str">
        <f t="shared" ref="O836:O899" si="73">IF(N836&gt;$A$14,N836,"")</f>
        <v/>
      </c>
    </row>
    <row r="837" spans="14:15">
      <c r="N837" s="168" t="str">
        <f t="shared" si="72"/>
        <v/>
      </c>
      <c r="O837" s="168" t="str">
        <f t="shared" si="73"/>
        <v/>
      </c>
    </row>
    <row r="838" spans="14:15">
      <c r="N838" s="168" t="str">
        <f t="shared" si="72"/>
        <v/>
      </c>
      <c r="O838" s="168" t="str">
        <f t="shared" si="73"/>
        <v/>
      </c>
    </row>
    <row r="839" spans="14:15">
      <c r="N839" s="168" t="str">
        <f t="shared" si="72"/>
        <v/>
      </c>
      <c r="O839" s="168" t="str">
        <f t="shared" si="73"/>
        <v/>
      </c>
    </row>
    <row r="840" spans="14:15">
      <c r="N840" s="168" t="str">
        <f t="shared" ref="N840:N903" si="74">IF(COUNTIF(L:L,J840),J840,"")</f>
        <v/>
      </c>
      <c r="O840" s="168" t="str">
        <f t="shared" si="73"/>
        <v/>
      </c>
    </row>
    <row r="841" spans="14:15">
      <c r="N841" s="168" t="str">
        <f t="shared" si="74"/>
        <v/>
      </c>
      <c r="O841" s="168" t="str">
        <f t="shared" si="73"/>
        <v/>
      </c>
    </row>
    <row r="842" spans="14:15">
      <c r="N842" s="168" t="str">
        <f t="shared" si="74"/>
        <v/>
      </c>
      <c r="O842" s="168" t="str">
        <f t="shared" si="73"/>
        <v/>
      </c>
    </row>
    <row r="843" spans="14:15">
      <c r="N843" s="168" t="str">
        <f t="shared" si="74"/>
        <v/>
      </c>
      <c r="O843" s="168" t="str">
        <f t="shared" si="73"/>
        <v/>
      </c>
    </row>
    <row r="844" spans="14:15">
      <c r="N844" s="168" t="str">
        <f t="shared" si="74"/>
        <v/>
      </c>
      <c r="O844" s="168" t="str">
        <f t="shared" si="73"/>
        <v/>
      </c>
    </row>
    <row r="845" spans="14:15">
      <c r="N845" s="168" t="str">
        <f t="shared" si="74"/>
        <v/>
      </c>
      <c r="O845" s="168" t="str">
        <f t="shared" si="73"/>
        <v/>
      </c>
    </row>
    <row r="846" spans="14:15">
      <c r="N846" s="168" t="str">
        <f t="shared" si="74"/>
        <v/>
      </c>
      <c r="O846" s="168" t="str">
        <f t="shared" si="73"/>
        <v/>
      </c>
    </row>
    <row r="847" spans="14:15">
      <c r="N847" s="168" t="str">
        <f t="shared" si="74"/>
        <v/>
      </c>
      <c r="O847" s="168" t="str">
        <f t="shared" si="73"/>
        <v/>
      </c>
    </row>
    <row r="848" spans="14:15">
      <c r="N848" s="168" t="str">
        <f t="shared" si="74"/>
        <v/>
      </c>
      <c r="O848" s="168" t="str">
        <f t="shared" si="73"/>
        <v/>
      </c>
    </row>
    <row r="849" spans="14:15">
      <c r="N849" s="168" t="str">
        <f t="shared" si="74"/>
        <v/>
      </c>
      <c r="O849" s="168" t="str">
        <f t="shared" si="73"/>
        <v/>
      </c>
    </row>
    <row r="850" spans="14:15">
      <c r="N850" s="168" t="str">
        <f t="shared" si="74"/>
        <v/>
      </c>
      <c r="O850" s="168" t="str">
        <f t="shared" si="73"/>
        <v/>
      </c>
    </row>
    <row r="851" spans="14:15">
      <c r="N851" s="168" t="str">
        <f t="shared" si="74"/>
        <v/>
      </c>
      <c r="O851" s="168" t="str">
        <f t="shared" si="73"/>
        <v/>
      </c>
    </row>
    <row r="852" spans="14:15">
      <c r="N852" s="168" t="str">
        <f t="shared" si="74"/>
        <v/>
      </c>
      <c r="O852" s="168" t="str">
        <f t="shared" si="73"/>
        <v/>
      </c>
    </row>
    <row r="853" spans="14:15">
      <c r="N853" s="168" t="str">
        <f t="shared" si="74"/>
        <v/>
      </c>
      <c r="O853" s="168" t="str">
        <f t="shared" si="73"/>
        <v/>
      </c>
    </row>
    <row r="854" spans="14:15">
      <c r="N854" s="168" t="str">
        <f t="shared" si="74"/>
        <v/>
      </c>
      <c r="O854" s="168" t="str">
        <f t="shared" si="73"/>
        <v/>
      </c>
    </row>
    <row r="855" spans="14:15">
      <c r="N855" s="168" t="str">
        <f t="shared" si="74"/>
        <v/>
      </c>
      <c r="O855" s="168" t="str">
        <f t="shared" si="73"/>
        <v/>
      </c>
    </row>
    <row r="856" spans="14:15">
      <c r="N856" s="168" t="str">
        <f t="shared" si="74"/>
        <v/>
      </c>
      <c r="O856" s="168" t="str">
        <f t="shared" si="73"/>
        <v/>
      </c>
    </row>
    <row r="857" spans="14:15">
      <c r="N857" s="168" t="str">
        <f t="shared" si="74"/>
        <v/>
      </c>
      <c r="O857" s="168" t="str">
        <f t="shared" si="73"/>
        <v/>
      </c>
    </row>
    <row r="858" spans="14:15">
      <c r="N858" s="168" t="str">
        <f t="shared" si="74"/>
        <v/>
      </c>
      <c r="O858" s="168" t="str">
        <f t="shared" si="73"/>
        <v/>
      </c>
    </row>
    <row r="859" spans="14:15">
      <c r="N859" s="168" t="str">
        <f t="shared" si="74"/>
        <v/>
      </c>
      <c r="O859" s="168" t="str">
        <f t="shared" si="73"/>
        <v/>
      </c>
    </row>
    <row r="860" spans="14:15">
      <c r="N860" s="168" t="str">
        <f t="shared" si="74"/>
        <v/>
      </c>
      <c r="O860" s="168" t="str">
        <f t="shared" si="73"/>
        <v/>
      </c>
    </row>
    <row r="861" spans="14:15">
      <c r="N861" s="168" t="str">
        <f t="shared" si="74"/>
        <v/>
      </c>
      <c r="O861" s="168" t="str">
        <f t="shared" si="73"/>
        <v/>
      </c>
    </row>
    <row r="862" spans="14:15">
      <c r="N862" s="168" t="str">
        <f t="shared" si="74"/>
        <v/>
      </c>
      <c r="O862" s="168" t="str">
        <f t="shared" si="73"/>
        <v/>
      </c>
    </row>
    <row r="863" spans="14:15">
      <c r="N863" s="168" t="str">
        <f t="shared" si="74"/>
        <v/>
      </c>
      <c r="O863" s="168" t="str">
        <f t="shared" si="73"/>
        <v/>
      </c>
    </row>
    <row r="864" spans="14:15">
      <c r="N864" s="168" t="str">
        <f t="shared" si="74"/>
        <v/>
      </c>
      <c r="O864" s="168" t="str">
        <f t="shared" si="73"/>
        <v/>
      </c>
    </row>
    <row r="865" spans="14:15">
      <c r="N865" s="168" t="str">
        <f t="shared" si="74"/>
        <v/>
      </c>
      <c r="O865" s="168" t="str">
        <f t="shared" si="73"/>
        <v/>
      </c>
    </row>
    <row r="866" spans="14:15">
      <c r="N866" s="168" t="str">
        <f t="shared" si="74"/>
        <v/>
      </c>
      <c r="O866" s="168" t="str">
        <f t="shared" si="73"/>
        <v/>
      </c>
    </row>
    <row r="867" spans="14:15">
      <c r="N867" s="168" t="str">
        <f t="shared" si="74"/>
        <v/>
      </c>
      <c r="O867" s="168" t="str">
        <f t="shared" si="73"/>
        <v/>
      </c>
    </row>
    <row r="868" spans="14:15">
      <c r="N868" s="168" t="str">
        <f t="shared" si="74"/>
        <v/>
      </c>
      <c r="O868" s="168" t="str">
        <f t="shared" si="73"/>
        <v/>
      </c>
    </row>
    <row r="869" spans="14:15">
      <c r="N869" s="168" t="str">
        <f t="shared" si="74"/>
        <v/>
      </c>
      <c r="O869" s="168" t="str">
        <f t="shared" si="73"/>
        <v/>
      </c>
    </row>
    <row r="870" spans="14:15">
      <c r="N870" s="168" t="str">
        <f t="shared" si="74"/>
        <v/>
      </c>
      <c r="O870" s="168" t="str">
        <f t="shared" si="73"/>
        <v/>
      </c>
    </row>
    <row r="871" spans="14:15">
      <c r="N871" s="168" t="str">
        <f t="shared" si="74"/>
        <v/>
      </c>
      <c r="O871" s="168" t="str">
        <f t="shared" si="73"/>
        <v/>
      </c>
    </row>
    <row r="872" spans="14:15">
      <c r="N872" s="168" t="str">
        <f t="shared" si="74"/>
        <v/>
      </c>
      <c r="O872" s="168" t="str">
        <f t="shared" si="73"/>
        <v/>
      </c>
    </row>
    <row r="873" spans="14:15">
      <c r="N873" s="168" t="str">
        <f t="shared" si="74"/>
        <v/>
      </c>
      <c r="O873" s="168" t="str">
        <f t="shared" si="73"/>
        <v/>
      </c>
    </row>
    <row r="874" spans="14:15">
      <c r="N874" s="168" t="str">
        <f t="shared" si="74"/>
        <v/>
      </c>
      <c r="O874" s="168" t="str">
        <f t="shared" si="73"/>
        <v/>
      </c>
    </row>
    <row r="875" spans="14:15">
      <c r="N875" s="168" t="str">
        <f t="shared" si="74"/>
        <v/>
      </c>
      <c r="O875" s="168" t="str">
        <f t="shared" si="73"/>
        <v/>
      </c>
    </row>
    <row r="876" spans="14:15">
      <c r="N876" s="168" t="str">
        <f t="shared" si="74"/>
        <v/>
      </c>
      <c r="O876" s="168" t="str">
        <f t="shared" si="73"/>
        <v/>
      </c>
    </row>
    <row r="877" spans="14:15">
      <c r="N877" s="168" t="str">
        <f t="shared" si="74"/>
        <v/>
      </c>
      <c r="O877" s="168" t="str">
        <f t="shared" si="73"/>
        <v/>
      </c>
    </row>
    <row r="878" spans="14:15">
      <c r="N878" s="168" t="str">
        <f t="shared" si="74"/>
        <v/>
      </c>
      <c r="O878" s="168" t="str">
        <f t="shared" si="73"/>
        <v/>
      </c>
    </row>
    <row r="879" spans="14:15">
      <c r="N879" s="168" t="str">
        <f t="shared" si="74"/>
        <v/>
      </c>
      <c r="O879" s="168" t="str">
        <f t="shared" si="73"/>
        <v/>
      </c>
    </row>
    <row r="880" spans="14:15">
      <c r="N880" s="168" t="str">
        <f t="shared" si="74"/>
        <v/>
      </c>
      <c r="O880" s="168" t="str">
        <f t="shared" si="73"/>
        <v/>
      </c>
    </row>
    <row r="881" spans="14:15">
      <c r="N881" s="168" t="str">
        <f t="shared" si="74"/>
        <v/>
      </c>
      <c r="O881" s="168" t="str">
        <f t="shared" si="73"/>
        <v/>
      </c>
    </row>
    <row r="882" spans="14:15">
      <c r="N882" s="168" t="str">
        <f t="shared" si="74"/>
        <v/>
      </c>
      <c r="O882" s="168" t="str">
        <f t="shared" si="73"/>
        <v/>
      </c>
    </row>
    <row r="883" spans="14:15">
      <c r="N883" s="168" t="str">
        <f t="shared" si="74"/>
        <v/>
      </c>
      <c r="O883" s="168" t="str">
        <f t="shared" si="73"/>
        <v/>
      </c>
    </row>
    <row r="884" spans="14:15">
      <c r="N884" s="168" t="str">
        <f t="shared" si="74"/>
        <v/>
      </c>
      <c r="O884" s="168" t="str">
        <f t="shared" si="73"/>
        <v/>
      </c>
    </row>
    <row r="885" spans="14:15">
      <c r="N885" s="168" t="str">
        <f t="shared" si="74"/>
        <v/>
      </c>
      <c r="O885" s="168" t="str">
        <f t="shared" si="73"/>
        <v/>
      </c>
    </row>
    <row r="886" spans="14:15">
      <c r="N886" s="168" t="str">
        <f t="shared" si="74"/>
        <v/>
      </c>
      <c r="O886" s="168" t="str">
        <f t="shared" si="73"/>
        <v/>
      </c>
    </row>
    <row r="887" spans="14:15">
      <c r="N887" s="168" t="str">
        <f t="shared" si="74"/>
        <v/>
      </c>
      <c r="O887" s="168" t="str">
        <f t="shared" si="73"/>
        <v/>
      </c>
    </row>
    <row r="888" spans="14:15">
      <c r="N888" s="168" t="str">
        <f t="shared" si="74"/>
        <v/>
      </c>
      <c r="O888" s="168" t="str">
        <f t="shared" si="73"/>
        <v/>
      </c>
    </row>
    <row r="889" spans="14:15">
      <c r="N889" s="168" t="str">
        <f t="shared" si="74"/>
        <v/>
      </c>
      <c r="O889" s="168" t="str">
        <f t="shared" si="73"/>
        <v/>
      </c>
    </row>
    <row r="890" spans="14:15">
      <c r="N890" s="168" t="str">
        <f t="shared" si="74"/>
        <v/>
      </c>
      <c r="O890" s="168" t="str">
        <f t="shared" si="73"/>
        <v/>
      </c>
    </row>
    <row r="891" spans="14:15">
      <c r="N891" s="168" t="str">
        <f t="shared" si="74"/>
        <v/>
      </c>
      <c r="O891" s="168" t="str">
        <f t="shared" si="73"/>
        <v/>
      </c>
    </row>
    <row r="892" spans="14:15">
      <c r="N892" s="168" t="str">
        <f t="shared" si="74"/>
        <v/>
      </c>
      <c r="O892" s="168" t="str">
        <f t="shared" si="73"/>
        <v/>
      </c>
    </row>
    <row r="893" spans="14:15">
      <c r="N893" s="168" t="str">
        <f t="shared" si="74"/>
        <v/>
      </c>
      <c r="O893" s="168" t="str">
        <f t="shared" si="73"/>
        <v/>
      </c>
    </row>
    <row r="894" spans="14:15">
      <c r="N894" s="168" t="str">
        <f t="shared" si="74"/>
        <v/>
      </c>
      <c r="O894" s="168" t="str">
        <f t="shared" si="73"/>
        <v/>
      </c>
    </row>
    <row r="895" spans="14:15">
      <c r="N895" s="168" t="str">
        <f t="shared" si="74"/>
        <v/>
      </c>
      <c r="O895" s="168" t="str">
        <f t="shared" si="73"/>
        <v/>
      </c>
    </row>
    <row r="896" spans="14:15">
      <c r="N896" s="168" t="str">
        <f t="shared" si="74"/>
        <v/>
      </c>
      <c r="O896" s="168" t="str">
        <f t="shared" si="73"/>
        <v/>
      </c>
    </row>
    <row r="897" spans="14:15">
      <c r="N897" s="168" t="str">
        <f t="shared" si="74"/>
        <v/>
      </c>
      <c r="O897" s="168" t="str">
        <f t="shared" si="73"/>
        <v/>
      </c>
    </row>
    <row r="898" spans="14:15">
      <c r="N898" s="168" t="str">
        <f t="shared" si="74"/>
        <v/>
      </c>
      <c r="O898" s="168" t="str">
        <f t="shared" si="73"/>
        <v/>
      </c>
    </row>
    <row r="899" spans="14:15">
      <c r="N899" s="168" t="str">
        <f t="shared" si="74"/>
        <v/>
      </c>
      <c r="O899" s="168" t="str">
        <f t="shared" si="73"/>
        <v/>
      </c>
    </row>
    <row r="900" spans="14:15">
      <c r="N900" s="168" t="str">
        <f t="shared" si="74"/>
        <v/>
      </c>
      <c r="O900" s="168" t="str">
        <f t="shared" ref="O900:O963" si="75">IF(N900&gt;$A$14,N900,"")</f>
        <v/>
      </c>
    </row>
    <row r="901" spans="14:15">
      <c r="N901" s="168" t="str">
        <f t="shared" si="74"/>
        <v/>
      </c>
      <c r="O901" s="168" t="str">
        <f t="shared" si="75"/>
        <v/>
      </c>
    </row>
    <row r="902" spans="14:15">
      <c r="N902" s="168" t="str">
        <f t="shared" si="74"/>
        <v/>
      </c>
      <c r="O902" s="168" t="str">
        <f t="shared" si="75"/>
        <v/>
      </c>
    </row>
    <row r="903" spans="14:15">
      <c r="N903" s="168" t="str">
        <f t="shared" si="74"/>
        <v/>
      </c>
      <c r="O903" s="168" t="str">
        <f t="shared" si="75"/>
        <v/>
      </c>
    </row>
    <row r="904" spans="14:15">
      <c r="N904" s="168" t="str">
        <f t="shared" ref="N904:N967" si="76">IF(COUNTIF(L:L,J904),J904,"")</f>
        <v/>
      </c>
      <c r="O904" s="168" t="str">
        <f t="shared" si="75"/>
        <v/>
      </c>
    </row>
    <row r="905" spans="14:15">
      <c r="N905" s="168" t="str">
        <f t="shared" si="76"/>
        <v/>
      </c>
      <c r="O905" s="168" t="str">
        <f t="shared" si="75"/>
        <v/>
      </c>
    </row>
    <row r="906" spans="14:15">
      <c r="N906" s="168" t="str">
        <f t="shared" si="76"/>
        <v/>
      </c>
      <c r="O906" s="168" t="str">
        <f t="shared" si="75"/>
        <v/>
      </c>
    </row>
    <row r="907" spans="14:15">
      <c r="N907" s="168" t="str">
        <f t="shared" si="76"/>
        <v/>
      </c>
      <c r="O907" s="168" t="str">
        <f t="shared" si="75"/>
        <v/>
      </c>
    </row>
    <row r="908" spans="14:15">
      <c r="N908" s="168" t="str">
        <f t="shared" si="76"/>
        <v/>
      </c>
      <c r="O908" s="168" t="str">
        <f t="shared" si="75"/>
        <v/>
      </c>
    </row>
    <row r="909" spans="14:15">
      <c r="N909" s="168" t="str">
        <f t="shared" si="76"/>
        <v/>
      </c>
      <c r="O909" s="168" t="str">
        <f t="shared" si="75"/>
        <v/>
      </c>
    </row>
    <row r="910" spans="14:15">
      <c r="N910" s="168" t="str">
        <f t="shared" si="76"/>
        <v/>
      </c>
      <c r="O910" s="168" t="str">
        <f t="shared" si="75"/>
        <v/>
      </c>
    </row>
    <row r="911" spans="14:15">
      <c r="N911" s="168" t="str">
        <f t="shared" si="76"/>
        <v/>
      </c>
      <c r="O911" s="168" t="str">
        <f t="shared" si="75"/>
        <v/>
      </c>
    </row>
    <row r="912" spans="14:15">
      <c r="N912" s="168" t="str">
        <f t="shared" si="76"/>
        <v/>
      </c>
      <c r="O912" s="168" t="str">
        <f t="shared" si="75"/>
        <v/>
      </c>
    </row>
    <row r="913" spans="14:15">
      <c r="N913" s="168" t="str">
        <f t="shared" si="76"/>
        <v/>
      </c>
      <c r="O913" s="168" t="str">
        <f t="shared" si="75"/>
        <v/>
      </c>
    </row>
    <row r="914" spans="14:15">
      <c r="N914" s="168" t="str">
        <f t="shared" si="76"/>
        <v/>
      </c>
      <c r="O914" s="168" t="str">
        <f t="shared" si="75"/>
        <v/>
      </c>
    </row>
    <row r="915" spans="14:15">
      <c r="N915" s="168" t="str">
        <f t="shared" si="76"/>
        <v/>
      </c>
      <c r="O915" s="168" t="str">
        <f t="shared" si="75"/>
        <v/>
      </c>
    </row>
    <row r="916" spans="14:15">
      <c r="N916" s="168" t="str">
        <f t="shared" si="76"/>
        <v/>
      </c>
      <c r="O916" s="168" t="str">
        <f t="shared" si="75"/>
        <v/>
      </c>
    </row>
    <row r="917" spans="14:15">
      <c r="N917" s="168" t="str">
        <f t="shared" si="76"/>
        <v/>
      </c>
      <c r="O917" s="168" t="str">
        <f t="shared" si="75"/>
        <v/>
      </c>
    </row>
    <row r="918" spans="14:15">
      <c r="N918" s="168" t="str">
        <f t="shared" si="76"/>
        <v/>
      </c>
      <c r="O918" s="168" t="str">
        <f t="shared" si="75"/>
        <v/>
      </c>
    </row>
    <row r="919" spans="14:15">
      <c r="N919" s="168" t="str">
        <f t="shared" si="76"/>
        <v/>
      </c>
      <c r="O919" s="168" t="str">
        <f t="shared" si="75"/>
        <v/>
      </c>
    </row>
    <row r="920" spans="14:15">
      <c r="N920" s="168" t="str">
        <f t="shared" si="76"/>
        <v/>
      </c>
      <c r="O920" s="168" t="str">
        <f t="shared" si="75"/>
        <v/>
      </c>
    </row>
    <row r="921" spans="14:15">
      <c r="N921" s="168" t="str">
        <f t="shared" si="76"/>
        <v/>
      </c>
      <c r="O921" s="168" t="str">
        <f t="shared" si="75"/>
        <v/>
      </c>
    </row>
    <row r="922" spans="14:15">
      <c r="N922" s="168" t="str">
        <f t="shared" si="76"/>
        <v/>
      </c>
      <c r="O922" s="168" t="str">
        <f t="shared" si="75"/>
        <v/>
      </c>
    </row>
    <row r="923" spans="14:15">
      <c r="N923" s="168" t="str">
        <f t="shared" si="76"/>
        <v/>
      </c>
      <c r="O923" s="168" t="str">
        <f t="shared" si="75"/>
        <v/>
      </c>
    </row>
    <row r="924" spans="14:15">
      <c r="N924" s="168" t="str">
        <f t="shared" si="76"/>
        <v/>
      </c>
      <c r="O924" s="168" t="str">
        <f t="shared" si="75"/>
        <v/>
      </c>
    </row>
    <row r="925" spans="14:15">
      <c r="N925" s="168" t="str">
        <f t="shared" si="76"/>
        <v/>
      </c>
      <c r="O925" s="168" t="str">
        <f t="shared" si="75"/>
        <v/>
      </c>
    </row>
    <row r="926" spans="14:15">
      <c r="N926" s="168" t="str">
        <f t="shared" si="76"/>
        <v/>
      </c>
      <c r="O926" s="168" t="str">
        <f t="shared" si="75"/>
        <v/>
      </c>
    </row>
    <row r="927" spans="14:15">
      <c r="N927" s="168" t="str">
        <f t="shared" si="76"/>
        <v/>
      </c>
      <c r="O927" s="168" t="str">
        <f t="shared" si="75"/>
        <v/>
      </c>
    </row>
    <row r="928" spans="14:15">
      <c r="N928" s="168" t="str">
        <f t="shared" si="76"/>
        <v/>
      </c>
      <c r="O928" s="168" t="str">
        <f t="shared" si="75"/>
        <v/>
      </c>
    </row>
    <row r="929" spans="14:15">
      <c r="N929" s="168" t="str">
        <f t="shared" si="76"/>
        <v/>
      </c>
      <c r="O929" s="168" t="str">
        <f t="shared" si="75"/>
        <v/>
      </c>
    </row>
    <row r="930" spans="14:15">
      <c r="N930" s="168" t="str">
        <f t="shared" si="76"/>
        <v/>
      </c>
      <c r="O930" s="168" t="str">
        <f t="shared" si="75"/>
        <v/>
      </c>
    </row>
    <row r="931" spans="14:15">
      <c r="N931" s="168" t="str">
        <f t="shared" si="76"/>
        <v/>
      </c>
      <c r="O931" s="168" t="str">
        <f t="shared" si="75"/>
        <v/>
      </c>
    </row>
    <row r="932" spans="14:15">
      <c r="N932" s="168" t="str">
        <f t="shared" si="76"/>
        <v/>
      </c>
      <c r="O932" s="168" t="str">
        <f t="shared" si="75"/>
        <v/>
      </c>
    </row>
    <row r="933" spans="14:15">
      <c r="N933" s="168" t="str">
        <f t="shared" si="76"/>
        <v/>
      </c>
      <c r="O933" s="168" t="str">
        <f t="shared" si="75"/>
        <v/>
      </c>
    </row>
    <row r="934" spans="14:15">
      <c r="N934" s="168" t="str">
        <f t="shared" si="76"/>
        <v/>
      </c>
      <c r="O934" s="168" t="str">
        <f t="shared" si="75"/>
        <v/>
      </c>
    </row>
    <row r="935" spans="14:15">
      <c r="N935" s="168" t="str">
        <f t="shared" si="76"/>
        <v/>
      </c>
      <c r="O935" s="168" t="str">
        <f t="shared" si="75"/>
        <v/>
      </c>
    </row>
    <row r="936" spans="14:15">
      <c r="N936" s="168" t="str">
        <f t="shared" si="76"/>
        <v/>
      </c>
      <c r="O936" s="168" t="str">
        <f t="shared" si="75"/>
        <v/>
      </c>
    </row>
    <row r="937" spans="14:15">
      <c r="N937" s="168" t="str">
        <f t="shared" si="76"/>
        <v/>
      </c>
      <c r="O937" s="168" t="str">
        <f t="shared" si="75"/>
        <v/>
      </c>
    </row>
    <row r="938" spans="14:15">
      <c r="N938" s="168" t="str">
        <f t="shared" si="76"/>
        <v/>
      </c>
      <c r="O938" s="168" t="str">
        <f t="shared" si="75"/>
        <v/>
      </c>
    </row>
    <row r="939" spans="14:15">
      <c r="N939" s="168" t="str">
        <f t="shared" si="76"/>
        <v/>
      </c>
      <c r="O939" s="168" t="str">
        <f t="shared" si="75"/>
        <v/>
      </c>
    </row>
    <row r="940" spans="14:15">
      <c r="N940" s="168" t="str">
        <f t="shared" si="76"/>
        <v/>
      </c>
      <c r="O940" s="168" t="str">
        <f t="shared" si="75"/>
        <v/>
      </c>
    </row>
    <row r="941" spans="14:15">
      <c r="N941" s="168" t="str">
        <f t="shared" si="76"/>
        <v/>
      </c>
      <c r="O941" s="168" t="str">
        <f t="shared" si="75"/>
        <v/>
      </c>
    </row>
    <row r="942" spans="14:15">
      <c r="N942" s="168" t="str">
        <f t="shared" si="76"/>
        <v/>
      </c>
      <c r="O942" s="168" t="str">
        <f t="shared" si="75"/>
        <v/>
      </c>
    </row>
    <row r="943" spans="14:15">
      <c r="N943" s="168" t="str">
        <f t="shared" si="76"/>
        <v/>
      </c>
      <c r="O943" s="168" t="str">
        <f t="shared" si="75"/>
        <v/>
      </c>
    </row>
    <row r="944" spans="14:15">
      <c r="N944" s="168" t="str">
        <f t="shared" si="76"/>
        <v/>
      </c>
      <c r="O944" s="168" t="str">
        <f t="shared" si="75"/>
        <v/>
      </c>
    </row>
    <row r="945" spans="14:15">
      <c r="N945" s="168" t="str">
        <f t="shared" si="76"/>
        <v/>
      </c>
      <c r="O945" s="168" t="str">
        <f t="shared" si="75"/>
        <v/>
      </c>
    </row>
    <row r="946" spans="14:15">
      <c r="N946" s="168" t="str">
        <f t="shared" si="76"/>
        <v/>
      </c>
      <c r="O946" s="168" t="str">
        <f t="shared" si="75"/>
        <v/>
      </c>
    </row>
    <row r="947" spans="14:15">
      <c r="N947" s="168" t="str">
        <f t="shared" si="76"/>
        <v/>
      </c>
      <c r="O947" s="168" t="str">
        <f t="shared" si="75"/>
        <v/>
      </c>
    </row>
    <row r="948" spans="14:15">
      <c r="N948" s="168" t="str">
        <f t="shared" si="76"/>
        <v/>
      </c>
      <c r="O948" s="168" t="str">
        <f t="shared" si="75"/>
        <v/>
      </c>
    </row>
    <row r="949" spans="14:15">
      <c r="N949" s="168" t="str">
        <f t="shared" si="76"/>
        <v/>
      </c>
      <c r="O949" s="168" t="str">
        <f t="shared" si="75"/>
        <v/>
      </c>
    </row>
    <row r="950" spans="14:15">
      <c r="N950" s="168" t="str">
        <f t="shared" si="76"/>
        <v/>
      </c>
      <c r="O950" s="168" t="str">
        <f t="shared" si="75"/>
        <v/>
      </c>
    </row>
    <row r="951" spans="14:15">
      <c r="N951" s="168" t="str">
        <f t="shared" si="76"/>
        <v/>
      </c>
      <c r="O951" s="168" t="str">
        <f t="shared" si="75"/>
        <v/>
      </c>
    </row>
    <row r="952" spans="14:15">
      <c r="N952" s="168" t="str">
        <f t="shared" si="76"/>
        <v/>
      </c>
      <c r="O952" s="168" t="str">
        <f t="shared" si="75"/>
        <v/>
      </c>
    </row>
    <row r="953" spans="14:15">
      <c r="N953" s="168" t="str">
        <f t="shared" si="76"/>
        <v/>
      </c>
      <c r="O953" s="168" t="str">
        <f t="shared" si="75"/>
        <v/>
      </c>
    </row>
    <row r="954" spans="14:15">
      <c r="N954" s="168" t="str">
        <f t="shared" si="76"/>
        <v/>
      </c>
      <c r="O954" s="168" t="str">
        <f t="shared" si="75"/>
        <v/>
      </c>
    </row>
    <row r="955" spans="14:15">
      <c r="N955" s="168" t="str">
        <f t="shared" si="76"/>
        <v/>
      </c>
      <c r="O955" s="168" t="str">
        <f t="shared" si="75"/>
        <v/>
      </c>
    </row>
    <row r="956" spans="14:15">
      <c r="N956" s="168" t="str">
        <f t="shared" si="76"/>
        <v/>
      </c>
      <c r="O956" s="168" t="str">
        <f t="shared" si="75"/>
        <v/>
      </c>
    </row>
    <row r="957" spans="14:15">
      <c r="N957" s="168" t="str">
        <f t="shared" si="76"/>
        <v/>
      </c>
      <c r="O957" s="168" t="str">
        <f t="shared" si="75"/>
        <v/>
      </c>
    </row>
    <row r="958" spans="14:15">
      <c r="N958" s="168" t="str">
        <f t="shared" si="76"/>
        <v/>
      </c>
      <c r="O958" s="168" t="str">
        <f t="shared" si="75"/>
        <v/>
      </c>
    </row>
    <row r="959" spans="14:15">
      <c r="N959" s="168" t="str">
        <f t="shared" si="76"/>
        <v/>
      </c>
      <c r="O959" s="168" t="str">
        <f t="shared" si="75"/>
        <v/>
      </c>
    </row>
    <row r="960" spans="14:15">
      <c r="N960" s="168" t="str">
        <f t="shared" si="76"/>
        <v/>
      </c>
      <c r="O960" s="168" t="str">
        <f t="shared" si="75"/>
        <v/>
      </c>
    </row>
    <row r="961" spans="14:15">
      <c r="N961" s="168" t="str">
        <f t="shared" si="76"/>
        <v/>
      </c>
      <c r="O961" s="168" t="str">
        <f t="shared" si="75"/>
        <v/>
      </c>
    </row>
    <row r="962" spans="14:15">
      <c r="N962" s="168" t="str">
        <f t="shared" si="76"/>
        <v/>
      </c>
      <c r="O962" s="168" t="str">
        <f t="shared" si="75"/>
        <v/>
      </c>
    </row>
    <row r="963" spans="14:15">
      <c r="N963" s="168" t="str">
        <f t="shared" si="76"/>
        <v/>
      </c>
      <c r="O963" s="168" t="str">
        <f t="shared" si="75"/>
        <v/>
      </c>
    </row>
    <row r="964" spans="14:15">
      <c r="N964" s="168" t="str">
        <f t="shared" si="76"/>
        <v/>
      </c>
      <c r="O964" s="168" t="str">
        <f t="shared" ref="O964:O1027" si="77">IF(N964&gt;$A$14,N964,"")</f>
        <v/>
      </c>
    </row>
    <row r="965" spans="14:15">
      <c r="N965" s="168" t="str">
        <f t="shared" si="76"/>
        <v/>
      </c>
      <c r="O965" s="168" t="str">
        <f t="shared" si="77"/>
        <v/>
      </c>
    </row>
    <row r="966" spans="14:15">
      <c r="N966" s="168" t="str">
        <f t="shared" si="76"/>
        <v/>
      </c>
      <c r="O966" s="168" t="str">
        <f t="shared" si="77"/>
        <v/>
      </c>
    </row>
    <row r="967" spans="14:15">
      <c r="N967" s="168" t="str">
        <f t="shared" si="76"/>
        <v/>
      </c>
      <c r="O967" s="168" t="str">
        <f t="shared" si="77"/>
        <v/>
      </c>
    </row>
    <row r="968" spans="14:15">
      <c r="N968" s="168" t="str">
        <f t="shared" ref="N968:N1031" si="78">IF(COUNTIF(L:L,J968),J968,"")</f>
        <v/>
      </c>
      <c r="O968" s="168" t="str">
        <f t="shared" si="77"/>
        <v/>
      </c>
    </row>
    <row r="969" spans="14:15">
      <c r="N969" s="168" t="str">
        <f t="shared" si="78"/>
        <v/>
      </c>
      <c r="O969" s="168" t="str">
        <f t="shared" si="77"/>
        <v/>
      </c>
    </row>
    <row r="970" spans="14:15">
      <c r="N970" s="168" t="str">
        <f t="shared" si="78"/>
        <v/>
      </c>
      <c r="O970" s="168" t="str">
        <f t="shared" si="77"/>
        <v/>
      </c>
    </row>
    <row r="971" spans="14:15">
      <c r="N971" s="168" t="str">
        <f t="shared" si="78"/>
        <v/>
      </c>
      <c r="O971" s="168" t="str">
        <f t="shared" si="77"/>
        <v/>
      </c>
    </row>
    <row r="972" spans="14:15">
      <c r="N972" s="168" t="str">
        <f t="shared" si="78"/>
        <v/>
      </c>
      <c r="O972" s="168" t="str">
        <f t="shared" si="77"/>
        <v/>
      </c>
    </row>
    <row r="973" spans="14:15">
      <c r="N973" s="168" t="str">
        <f t="shared" si="78"/>
        <v/>
      </c>
      <c r="O973" s="168" t="str">
        <f t="shared" si="77"/>
        <v/>
      </c>
    </row>
    <row r="974" spans="14:15">
      <c r="N974" s="168" t="str">
        <f t="shared" si="78"/>
        <v/>
      </c>
      <c r="O974" s="168" t="str">
        <f t="shared" si="77"/>
        <v/>
      </c>
    </row>
    <row r="975" spans="14:15">
      <c r="N975" s="168" t="str">
        <f t="shared" si="78"/>
        <v/>
      </c>
      <c r="O975" s="168" t="str">
        <f t="shared" si="77"/>
        <v/>
      </c>
    </row>
    <row r="976" spans="14:15">
      <c r="N976" s="168" t="str">
        <f t="shared" si="78"/>
        <v/>
      </c>
      <c r="O976" s="168" t="str">
        <f t="shared" si="77"/>
        <v/>
      </c>
    </row>
    <row r="977" spans="14:15">
      <c r="N977" s="168" t="str">
        <f t="shared" si="78"/>
        <v/>
      </c>
      <c r="O977" s="168" t="str">
        <f t="shared" si="77"/>
        <v/>
      </c>
    </row>
    <row r="978" spans="14:15">
      <c r="N978" s="168" t="str">
        <f t="shared" si="78"/>
        <v/>
      </c>
      <c r="O978" s="168" t="str">
        <f t="shared" si="77"/>
        <v/>
      </c>
    </row>
    <row r="979" spans="14:15">
      <c r="N979" s="168" t="str">
        <f t="shared" si="78"/>
        <v/>
      </c>
      <c r="O979" s="168" t="str">
        <f t="shared" si="77"/>
        <v/>
      </c>
    </row>
    <row r="980" spans="14:15">
      <c r="N980" s="168" t="str">
        <f t="shared" si="78"/>
        <v/>
      </c>
      <c r="O980" s="168" t="str">
        <f t="shared" si="77"/>
        <v/>
      </c>
    </row>
    <row r="981" spans="14:15">
      <c r="N981" s="168" t="str">
        <f t="shared" si="78"/>
        <v/>
      </c>
      <c r="O981" s="168" t="str">
        <f t="shared" si="77"/>
        <v/>
      </c>
    </row>
    <row r="982" spans="14:15">
      <c r="N982" s="168" t="str">
        <f t="shared" si="78"/>
        <v/>
      </c>
      <c r="O982" s="168" t="str">
        <f t="shared" si="77"/>
        <v/>
      </c>
    </row>
    <row r="983" spans="14:15">
      <c r="N983" s="168" t="str">
        <f t="shared" si="78"/>
        <v/>
      </c>
      <c r="O983" s="168" t="str">
        <f t="shared" si="77"/>
        <v/>
      </c>
    </row>
    <row r="984" spans="14:15">
      <c r="N984" s="168" t="str">
        <f t="shared" si="78"/>
        <v/>
      </c>
      <c r="O984" s="168" t="str">
        <f t="shared" si="77"/>
        <v/>
      </c>
    </row>
    <row r="985" spans="14:15">
      <c r="N985" s="168" t="str">
        <f t="shared" si="78"/>
        <v/>
      </c>
      <c r="O985" s="168" t="str">
        <f t="shared" si="77"/>
        <v/>
      </c>
    </row>
    <row r="986" spans="14:15">
      <c r="N986" s="168" t="str">
        <f t="shared" si="78"/>
        <v/>
      </c>
      <c r="O986" s="168" t="str">
        <f t="shared" si="77"/>
        <v/>
      </c>
    </row>
    <row r="987" spans="14:15">
      <c r="N987" s="168" t="str">
        <f t="shared" si="78"/>
        <v/>
      </c>
      <c r="O987" s="168" t="str">
        <f t="shared" si="77"/>
        <v/>
      </c>
    </row>
    <row r="988" spans="14:15">
      <c r="N988" s="168" t="str">
        <f t="shared" si="78"/>
        <v/>
      </c>
      <c r="O988" s="168" t="str">
        <f t="shared" si="77"/>
        <v/>
      </c>
    </row>
    <row r="989" spans="14:15">
      <c r="N989" s="168" t="str">
        <f t="shared" si="78"/>
        <v/>
      </c>
      <c r="O989" s="168" t="str">
        <f t="shared" si="77"/>
        <v/>
      </c>
    </row>
    <row r="990" spans="14:15">
      <c r="N990" s="168" t="str">
        <f t="shared" si="78"/>
        <v/>
      </c>
      <c r="O990" s="168" t="str">
        <f t="shared" si="77"/>
        <v/>
      </c>
    </row>
    <row r="991" spans="14:15">
      <c r="N991" s="168" t="str">
        <f t="shared" si="78"/>
        <v/>
      </c>
      <c r="O991" s="168" t="str">
        <f t="shared" si="77"/>
        <v/>
      </c>
    </row>
    <row r="992" spans="14:15">
      <c r="N992" s="168" t="str">
        <f t="shared" si="78"/>
        <v/>
      </c>
      <c r="O992" s="168" t="str">
        <f t="shared" si="77"/>
        <v/>
      </c>
    </row>
    <row r="993" spans="14:15">
      <c r="N993" s="168" t="str">
        <f t="shared" si="78"/>
        <v/>
      </c>
      <c r="O993" s="168" t="str">
        <f t="shared" si="77"/>
        <v/>
      </c>
    </row>
    <row r="994" spans="14:15">
      <c r="N994" s="168" t="str">
        <f t="shared" si="78"/>
        <v/>
      </c>
      <c r="O994" s="168" t="str">
        <f t="shared" si="77"/>
        <v/>
      </c>
    </row>
    <row r="995" spans="14:15">
      <c r="N995" s="168" t="str">
        <f t="shared" si="78"/>
        <v/>
      </c>
      <c r="O995" s="168" t="str">
        <f t="shared" si="77"/>
        <v/>
      </c>
    </row>
    <row r="996" spans="14:15">
      <c r="N996" s="168" t="str">
        <f t="shared" si="78"/>
        <v/>
      </c>
      <c r="O996" s="168" t="str">
        <f t="shared" si="77"/>
        <v/>
      </c>
    </row>
    <row r="997" spans="14:15">
      <c r="N997" s="168" t="str">
        <f t="shared" si="78"/>
        <v/>
      </c>
      <c r="O997" s="168" t="str">
        <f t="shared" si="77"/>
        <v/>
      </c>
    </row>
    <row r="998" spans="14:15">
      <c r="N998" s="168" t="str">
        <f t="shared" si="78"/>
        <v/>
      </c>
      <c r="O998" s="168" t="str">
        <f t="shared" si="77"/>
        <v/>
      </c>
    </row>
    <row r="999" spans="14:15">
      <c r="N999" s="168" t="str">
        <f t="shared" si="78"/>
        <v/>
      </c>
      <c r="O999" s="168" t="str">
        <f t="shared" si="77"/>
        <v/>
      </c>
    </row>
    <row r="1000" spans="14:15">
      <c r="N1000" s="168" t="str">
        <f t="shared" si="78"/>
        <v/>
      </c>
      <c r="O1000" s="168" t="str">
        <f t="shared" si="77"/>
        <v/>
      </c>
    </row>
    <row r="1001" spans="14:15">
      <c r="N1001" s="168" t="str">
        <f t="shared" si="78"/>
        <v/>
      </c>
      <c r="O1001" s="168" t="str">
        <f t="shared" si="77"/>
        <v/>
      </c>
    </row>
    <row r="1002" spans="14:15">
      <c r="N1002" s="168" t="str">
        <f t="shared" si="78"/>
        <v/>
      </c>
      <c r="O1002" s="168" t="str">
        <f t="shared" si="77"/>
        <v/>
      </c>
    </row>
    <row r="1003" spans="14:15">
      <c r="N1003" s="168" t="str">
        <f t="shared" si="78"/>
        <v/>
      </c>
      <c r="O1003" s="168" t="str">
        <f t="shared" si="77"/>
        <v/>
      </c>
    </row>
    <row r="1004" spans="14:15">
      <c r="N1004" s="168" t="str">
        <f t="shared" si="78"/>
        <v/>
      </c>
      <c r="O1004" s="168" t="str">
        <f t="shared" si="77"/>
        <v/>
      </c>
    </row>
    <row r="1005" spans="14:15">
      <c r="N1005" s="168" t="str">
        <f t="shared" si="78"/>
        <v/>
      </c>
      <c r="O1005" s="168" t="str">
        <f t="shared" si="77"/>
        <v/>
      </c>
    </row>
    <row r="1006" spans="14:15">
      <c r="N1006" s="168" t="str">
        <f t="shared" si="78"/>
        <v/>
      </c>
      <c r="O1006" s="168" t="str">
        <f t="shared" si="77"/>
        <v/>
      </c>
    </row>
    <row r="1007" spans="14:15">
      <c r="N1007" s="168" t="str">
        <f t="shared" si="78"/>
        <v/>
      </c>
      <c r="O1007" s="168" t="str">
        <f t="shared" si="77"/>
        <v/>
      </c>
    </row>
    <row r="1008" spans="14:15">
      <c r="N1008" s="168" t="str">
        <f t="shared" si="78"/>
        <v/>
      </c>
      <c r="O1008" s="168" t="str">
        <f t="shared" si="77"/>
        <v/>
      </c>
    </row>
    <row r="1009" spans="14:15">
      <c r="N1009" s="168" t="str">
        <f t="shared" si="78"/>
        <v/>
      </c>
      <c r="O1009" s="168" t="str">
        <f t="shared" si="77"/>
        <v/>
      </c>
    </row>
    <row r="1010" spans="14:15">
      <c r="N1010" s="168" t="str">
        <f t="shared" si="78"/>
        <v/>
      </c>
      <c r="O1010" s="168" t="str">
        <f t="shared" si="77"/>
        <v/>
      </c>
    </row>
    <row r="1011" spans="14:15">
      <c r="N1011" s="168" t="str">
        <f t="shared" si="78"/>
        <v/>
      </c>
      <c r="O1011" s="168" t="str">
        <f t="shared" si="77"/>
        <v/>
      </c>
    </row>
    <row r="1012" spans="14:15">
      <c r="N1012" s="168" t="str">
        <f t="shared" si="78"/>
        <v/>
      </c>
      <c r="O1012" s="168" t="str">
        <f t="shared" si="77"/>
        <v/>
      </c>
    </row>
    <row r="1013" spans="14:15">
      <c r="N1013" s="168" t="str">
        <f t="shared" si="78"/>
        <v/>
      </c>
      <c r="O1013" s="168" t="str">
        <f t="shared" si="77"/>
        <v/>
      </c>
    </row>
    <row r="1014" spans="14:15">
      <c r="N1014" s="168" t="str">
        <f t="shared" si="78"/>
        <v/>
      </c>
      <c r="O1014" s="168" t="str">
        <f t="shared" si="77"/>
        <v/>
      </c>
    </row>
    <row r="1015" spans="14:15">
      <c r="N1015" s="168" t="str">
        <f t="shared" si="78"/>
        <v/>
      </c>
      <c r="O1015" s="168" t="str">
        <f t="shared" si="77"/>
        <v/>
      </c>
    </row>
    <row r="1016" spans="14:15">
      <c r="N1016" s="168" t="str">
        <f t="shared" si="78"/>
        <v/>
      </c>
      <c r="O1016" s="168" t="str">
        <f t="shared" si="77"/>
        <v/>
      </c>
    </row>
    <row r="1017" spans="14:15">
      <c r="N1017" s="168" t="str">
        <f t="shared" si="78"/>
        <v/>
      </c>
      <c r="O1017" s="168" t="str">
        <f t="shared" si="77"/>
        <v/>
      </c>
    </row>
    <row r="1018" spans="14:15">
      <c r="N1018" s="168" t="str">
        <f t="shared" si="78"/>
        <v/>
      </c>
      <c r="O1018" s="168" t="str">
        <f t="shared" si="77"/>
        <v/>
      </c>
    </row>
    <row r="1019" spans="14:15">
      <c r="N1019" s="168" t="str">
        <f t="shared" si="78"/>
        <v/>
      </c>
      <c r="O1019" s="168" t="str">
        <f t="shared" si="77"/>
        <v/>
      </c>
    </row>
    <row r="1020" spans="14:15">
      <c r="N1020" s="168" t="str">
        <f t="shared" si="78"/>
        <v/>
      </c>
      <c r="O1020" s="168" t="str">
        <f t="shared" si="77"/>
        <v/>
      </c>
    </row>
    <row r="1021" spans="14:15">
      <c r="N1021" s="168" t="str">
        <f t="shared" si="78"/>
        <v/>
      </c>
      <c r="O1021" s="168" t="str">
        <f t="shared" si="77"/>
        <v/>
      </c>
    </row>
    <row r="1022" spans="14:15">
      <c r="N1022" s="168" t="str">
        <f t="shared" si="78"/>
        <v/>
      </c>
      <c r="O1022" s="168" t="str">
        <f t="shared" si="77"/>
        <v/>
      </c>
    </row>
    <row r="1023" spans="14:15">
      <c r="N1023" s="168" t="str">
        <f t="shared" si="78"/>
        <v/>
      </c>
      <c r="O1023" s="168" t="str">
        <f t="shared" si="77"/>
        <v/>
      </c>
    </row>
    <row r="1024" spans="14:15">
      <c r="N1024" s="168" t="str">
        <f t="shared" si="78"/>
        <v/>
      </c>
      <c r="O1024" s="168" t="str">
        <f t="shared" si="77"/>
        <v/>
      </c>
    </row>
    <row r="1025" spans="14:15">
      <c r="N1025" s="168" t="str">
        <f t="shared" si="78"/>
        <v/>
      </c>
      <c r="O1025" s="168" t="str">
        <f t="shared" si="77"/>
        <v/>
      </c>
    </row>
    <row r="1026" spans="14:15">
      <c r="N1026" s="168" t="str">
        <f t="shared" si="78"/>
        <v/>
      </c>
      <c r="O1026" s="168" t="str">
        <f t="shared" si="77"/>
        <v/>
      </c>
    </row>
    <row r="1027" spans="14:15">
      <c r="N1027" s="168" t="str">
        <f t="shared" si="78"/>
        <v/>
      </c>
      <c r="O1027" s="168" t="str">
        <f t="shared" si="77"/>
        <v/>
      </c>
    </row>
    <row r="1028" spans="14:15">
      <c r="N1028" s="168" t="str">
        <f t="shared" si="78"/>
        <v/>
      </c>
      <c r="O1028" s="168" t="str">
        <f t="shared" ref="O1028:O1032" si="79">IF(N1028&gt;$A$14,N1028,"")</f>
        <v/>
      </c>
    </row>
    <row r="1029" spans="14:15">
      <c r="N1029" s="168" t="str">
        <f t="shared" si="78"/>
        <v/>
      </c>
      <c r="O1029" s="168" t="str">
        <f t="shared" si="79"/>
        <v/>
      </c>
    </row>
    <row r="1030" spans="14:15">
      <c r="N1030" s="168" t="str">
        <f t="shared" si="78"/>
        <v/>
      </c>
      <c r="O1030" s="168" t="str">
        <f t="shared" si="79"/>
        <v/>
      </c>
    </row>
    <row r="1031" spans="14:15">
      <c r="N1031" s="168" t="str">
        <f t="shared" si="78"/>
        <v/>
      </c>
      <c r="O1031" s="168" t="str">
        <f t="shared" si="79"/>
        <v/>
      </c>
    </row>
    <row r="1032" spans="14:15">
      <c r="N1032" s="168" t="str">
        <f t="shared" ref="N1032" si="80">IF(COUNTIF(L:L,J1032),J1032,"")</f>
        <v/>
      </c>
      <c r="O1032" s="168" t="str">
        <f t="shared" si="79"/>
        <v/>
      </c>
    </row>
  </sheetData>
  <mergeCells count="2">
    <mergeCell ref="B12:D12"/>
    <mergeCell ref="E12:G12"/>
  </mergeCells>
  <conditionalFormatting sqref="M1:M7 H8:H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AE824"/>
  <sheetViews>
    <sheetView zoomScale="80" zoomScaleNormal="80" workbookViewId="0">
      <selection activeCell="K16" sqref="K16"/>
    </sheetView>
  </sheetViews>
  <sheetFormatPr defaultColWidth="8.88671875" defaultRowHeight="14.4"/>
  <cols>
    <col min="1" max="1" width="15.44140625" style="172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customWidth="1"/>
    <col min="17" max="17" width="8.88671875" style="54" customWidth="1"/>
    <col min="18" max="18" width="15.6640625" style="54" customWidth="1"/>
    <col min="19" max="19" width="8.88671875" style="54" customWidth="1"/>
    <col min="20" max="20" width="15.6640625" style="54" customWidth="1"/>
    <col min="21" max="21" width="8.88671875" style="54" customWidth="1"/>
    <col min="22" max="22" width="15.6640625" style="54" customWidth="1"/>
    <col min="23" max="23" width="8.88671875" style="54" customWidth="1"/>
    <col min="24" max="26" width="15.6640625" style="172" bestFit="1" customWidth="1"/>
    <col min="27" max="31" width="8.88671875" style="172"/>
    <col min="32" max="16384" width="8.88671875" style="54"/>
  </cols>
  <sheetData>
    <row r="1" spans="1:26" ht="15" thickBot="1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  <c r="Z1" s="172" cm="1">
        <f t="array" ref="Z1">LOOKUP(2,1/(Z:Z&lt;&gt;""),Z:Z)</f>
        <v>45960.625</v>
      </c>
    </row>
    <row r="2" spans="1:26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123"/>
      <c r="H2" s="124"/>
      <c r="P2" s="27" t="s">
        <v>0</v>
      </c>
      <c r="Q2" s="1"/>
      <c r="R2" s="44" t="s">
        <v>1</v>
      </c>
      <c r="S2" s="2"/>
      <c r="T2" s="28" t="s">
        <v>1</v>
      </c>
      <c r="U2" s="1"/>
      <c r="V2" s="69" t="s">
        <v>0</v>
      </c>
      <c r="Z2" s="203" cm="1">
        <f t="array" ref="Z2:Z23">_xlfn.UNIQUE(Y:Y)</f>
        <v>0</v>
      </c>
    </row>
    <row r="3" spans="1:26">
      <c r="A3" s="15" t="s">
        <v>32</v>
      </c>
      <c r="B3" s="61" t="s">
        <v>44</v>
      </c>
      <c r="C3" s="70" t="s">
        <v>45</v>
      </c>
      <c r="D3" s="70" t="s">
        <v>46</v>
      </c>
      <c r="E3" s="62" t="s">
        <v>47</v>
      </c>
      <c r="P3" s="122" cm="1">
        <f t="array" ref="P3:Q43">_xll.BDH(B4, "LAST_PRICE", "01/01/2025 15:00:00", "01/01/2035 16:00:00", "BarSize=60", "BarType=T", "RecurDaily=True", "TZ=New_York")</f>
        <v>45903.625</v>
      </c>
      <c r="Q3" s="46">
        <v>99.248999999999995</v>
      </c>
      <c r="R3" s="122" cm="1">
        <f t="array" ref="R3:S127">_xll.BDH(C4, "LAST_PRICE", "01/01/2025 15:00:00", "01/01/2035 16:00:00", "BarSize=60", "BarType=T", "RecurDaily=True", "TZ=New_York")</f>
        <v>45783.625</v>
      </c>
      <c r="S3" s="46">
        <v>99.515625</v>
      </c>
      <c r="T3" s="122" cm="1">
        <f t="array" ref="T3:U134">_xll.BDH(D4, "LAST_PRICE", "01/01/2025 15:00:00", "01/01/2035 16:00:00", "BarSize=60", "BarType=T", "RecurDaily=True", "TZ=New_York")</f>
        <v>45768.625</v>
      </c>
      <c r="U3" s="1">
        <v>85.063999999999993</v>
      </c>
      <c r="V3" s="122" cm="1">
        <f t="array" ref="V3:W125">_xll.BDH(E4, "LAST_PRICE", "01/01/2025 15:00:00", "01/01/2035 16:00:00", "BarSize=60", "BarType=T", "RecurDaily=True", "TZ=New_York")</f>
        <v>45785.625</v>
      </c>
      <c r="W3" s="54">
        <v>98.578125</v>
      </c>
      <c r="X3" s="172">
        <f>IF(COUNTIF(R:R,P3)*COUNTIF(T:T,P3)*COUNTIF(V:V,P3),P3,"")</f>
        <v>45903.625</v>
      </c>
      <c r="Y3" s="172" t="str">
        <f>IF(X3&gt;$A$14,X3,"")</f>
        <v/>
      </c>
      <c r="Z3" s="172" t="str">
        <v/>
      </c>
    </row>
    <row r="4" spans="1:26" ht="32.25" customHeight="1">
      <c r="A4" s="15" t="s">
        <v>33</v>
      </c>
      <c r="B4" s="63" t="s">
        <v>48</v>
      </c>
      <c r="C4" s="41" t="s">
        <v>49</v>
      </c>
      <c r="D4" s="41" t="s">
        <v>50</v>
      </c>
      <c r="E4" s="42" t="s">
        <v>51</v>
      </c>
      <c r="P4" s="125">
        <v>45904.625</v>
      </c>
      <c r="Q4" s="1">
        <v>99.715000000000003</v>
      </c>
      <c r="R4" s="126">
        <v>45784.625</v>
      </c>
      <c r="S4" s="1">
        <v>99.796875</v>
      </c>
      <c r="T4" s="126">
        <v>45769.625</v>
      </c>
      <c r="U4" s="1">
        <v>85.619</v>
      </c>
      <c r="V4" s="126">
        <v>45786.625</v>
      </c>
      <c r="W4" s="54">
        <v>98.65625</v>
      </c>
      <c r="X4" s="172">
        <f t="shared" ref="X4:X67" si="0">IF(COUNTIF(R:R,P4)*COUNTIF(T:T,P4)*COUNTIF(V:V,P4),P4,"")</f>
        <v>45904.625</v>
      </c>
      <c r="Y4" s="172" t="str">
        <f t="shared" ref="Y4:Y67" si="1">IF(X4&gt;$A$14,X4,"")</f>
        <v/>
      </c>
      <c r="Z4" s="172">
        <v>45932.625</v>
      </c>
    </row>
    <row r="5" spans="1:26">
      <c r="A5" s="15" t="s">
        <v>8</v>
      </c>
      <c r="B5" s="64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5">
        <v>45905.625</v>
      </c>
      <c r="Q5" s="1">
        <v>100.001</v>
      </c>
      <c r="R5" s="126">
        <v>45785.625</v>
      </c>
      <c r="S5" s="1">
        <v>98.921875</v>
      </c>
      <c r="T5" s="126">
        <v>45770.625</v>
      </c>
      <c r="U5" s="1">
        <v>87.418000000000006</v>
      </c>
      <c r="V5" s="126">
        <v>45789.625</v>
      </c>
      <c r="W5" s="54">
        <v>97.703125</v>
      </c>
      <c r="X5" s="172">
        <f t="shared" si="0"/>
        <v>45905.625</v>
      </c>
      <c r="Y5" s="172" t="str">
        <f t="shared" si="1"/>
        <v/>
      </c>
      <c r="Z5" s="172">
        <v>45933.625</v>
      </c>
    </row>
    <row r="6" spans="1:26">
      <c r="A6" s="15" t="s">
        <v>10</v>
      </c>
      <c r="B6" s="66">
        <v>4.8750000000000002E-2</v>
      </c>
      <c r="C6" s="71">
        <v>4.2500000000000003E-2</v>
      </c>
      <c r="D6" s="71">
        <v>5.3749999999999999E-2</v>
      </c>
      <c r="E6" s="10">
        <v>4.7500000000000001E-2</v>
      </c>
      <c r="P6" s="125">
        <v>45908.625</v>
      </c>
      <c r="Q6" s="1">
        <v>100.20399999999999</v>
      </c>
      <c r="R6" s="126">
        <v>45786.625</v>
      </c>
      <c r="S6" s="1">
        <v>98.984375</v>
      </c>
      <c r="T6" s="126">
        <v>45771.625</v>
      </c>
      <c r="U6" s="1">
        <v>87.713999999999999</v>
      </c>
      <c r="V6" s="126">
        <v>45790.625</v>
      </c>
      <c r="W6" s="54">
        <v>97.296875</v>
      </c>
      <c r="X6" s="172">
        <f t="shared" si="0"/>
        <v>45908.625</v>
      </c>
      <c r="Y6" s="172" t="str">
        <f t="shared" si="1"/>
        <v/>
      </c>
      <c r="Z6" s="172">
        <v>45936.625</v>
      </c>
    </row>
    <row r="7" spans="1:26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P7" s="126">
        <v>45909.625</v>
      </c>
      <c r="Q7" s="1">
        <v>100.259</v>
      </c>
      <c r="R7" s="126">
        <v>45789.625</v>
      </c>
      <c r="S7" s="1">
        <v>98.28125</v>
      </c>
      <c r="T7" s="126">
        <v>45772.625</v>
      </c>
      <c r="U7" s="1">
        <v>88.004999999999995</v>
      </c>
      <c r="V7" s="126">
        <v>45791.625</v>
      </c>
      <c r="W7" s="1">
        <v>96.65625</v>
      </c>
      <c r="X7" s="172">
        <f t="shared" si="0"/>
        <v>45909.625</v>
      </c>
      <c r="Y7" s="172" t="str">
        <f t="shared" si="1"/>
        <v/>
      </c>
      <c r="Z7" s="172">
        <v>45937.625</v>
      </c>
    </row>
    <row r="8" spans="1:26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5">
        <v>45910.625</v>
      </c>
      <c r="Q8" s="54">
        <v>100.4</v>
      </c>
      <c r="R8" s="125">
        <v>45790.625</v>
      </c>
      <c r="S8" s="54">
        <v>98.15625</v>
      </c>
      <c r="T8" s="125">
        <v>45775.625</v>
      </c>
      <c r="U8" s="54">
        <v>87.984999999999999</v>
      </c>
      <c r="V8" s="125">
        <v>45792.625</v>
      </c>
      <c r="W8" s="54">
        <v>97.46875</v>
      </c>
      <c r="X8" s="172">
        <f t="shared" si="0"/>
        <v>45910.625</v>
      </c>
      <c r="Y8" s="172" t="str">
        <f t="shared" si="1"/>
        <v/>
      </c>
      <c r="Z8" s="172">
        <v>45938.625</v>
      </c>
    </row>
    <row r="9" spans="1:26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5">
        <v>45911.625</v>
      </c>
      <c r="Q9" s="54">
        <v>100.831</v>
      </c>
      <c r="R9" s="125">
        <v>45791.625</v>
      </c>
      <c r="S9" s="54">
        <v>97.75</v>
      </c>
      <c r="T9" s="125">
        <v>45776.625</v>
      </c>
      <c r="U9" s="54">
        <v>88.3</v>
      </c>
      <c r="V9" s="125">
        <v>45793.625</v>
      </c>
      <c r="W9" s="54">
        <v>97.65625</v>
      </c>
      <c r="X9" s="172">
        <f t="shared" si="0"/>
        <v>45911.625</v>
      </c>
      <c r="Y9" s="172" t="str">
        <f t="shared" si="1"/>
        <v/>
      </c>
      <c r="Z9" s="172">
        <v>45939.625</v>
      </c>
    </row>
    <row r="10" spans="1:26" ht="15" thickBot="1">
      <c r="A10" s="16" t="s">
        <v>28</v>
      </c>
      <c r="B10" s="11" cm="1">
        <f t="array" ref="B10">_xll.BDP(B4,"px_last")</f>
        <v>101.2</v>
      </c>
      <c r="C10" s="21" cm="1">
        <f t="array" ref="C10">_xll.BDP(C4,"px_last")</f>
        <v>101.34375</v>
      </c>
      <c r="D10" s="21" cm="1">
        <f t="array" ref="D10">_xll.BDP(D4,"px_last")</f>
        <v>95.662999999999997</v>
      </c>
      <c r="E10" s="22" cm="1">
        <f t="array" ref="E10">_xll.BDP(E4,"px_last")</f>
        <v>101.3125</v>
      </c>
      <c r="F10" s="1"/>
      <c r="G10" s="1"/>
      <c r="H10" s="1"/>
      <c r="I10" s="1"/>
      <c r="J10" s="1"/>
      <c r="K10" s="1"/>
      <c r="L10" s="1"/>
      <c r="M10" s="1"/>
      <c r="N10" s="1"/>
      <c r="P10" s="125">
        <v>45912.625</v>
      </c>
      <c r="Q10" s="54">
        <v>100.739</v>
      </c>
      <c r="R10" s="125">
        <v>45792.625</v>
      </c>
      <c r="S10" s="54">
        <v>98.421875</v>
      </c>
      <c r="T10" s="125">
        <v>45777.625</v>
      </c>
      <c r="U10" s="54">
        <v>88.176000000000002</v>
      </c>
      <c r="V10" s="125">
        <v>45796.625</v>
      </c>
      <c r="W10" s="54">
        <v>97.3125</v>
      </c>
      <c r="X10" s="172">
        <f t="shared" si="0"/>
        <v>45912.625</v>
      </c>
      <c r="Y10" s="172" t="str">
        <f t="shared" si="1"/>
        <v/>
      </c>
      <c r="Z10" s="172">
        <v>45940.625</v>
      </c>
    </row>
    <row r="11" spans="1:26" ht="15" thickBot="1">
      <c r="A11" s="5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5">
        <v>45915.625</v>
      </c>
      <c r="Q11" s="54">
        <v>100.795</v>
      </c>
      <c r="R11" s="125">
        <v>45793.625</v>
      </c>
      <c r="S11" s="54">
        <v>98.453125</v>
      </c>
      <c r="T11" s="125">
        <v>45778.625</v>
      </c>
      <c r="U11" s="54">
        <v>87.49</v>
      </c>
      <c r="V11" s="125">
        <v>45797.625</v>
      </c>
      <c r="W11" s="54">
        <v>96.609375</v>
      </c>
      <c r="X11" s="172">
        <f t="shared" si="0"/>
        <v>45915.625</v>
      </c>
      <c r="Y11" s="172" t="str">
        <f t="shared" si="1"/>
        <v/>
      </c>
      <c r="Z11" s="172">
        <v>45944.625</v>
      </c>
    </row>
    <row r="12" spans="1:26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16</v>
      </c>
      <c r="P12" s="125">
        <v>45916.625</v>
      </c>
      <c r="Q12" s="54">
        <v>101.098</v>
      </c>
      <c r="R12" s="125">
        <v>45796.625</v>
      </c>
      <c r="S12" s="54">
        <v>98.34375</v>
      </c>
      <c r="T12" s="125">
        <v>45779.625</v>
      </c>
      <c r="U12" s="54">
        <v>87.135999999999996</v>
      </c>
      <c r="V12" s="125">
        <v>45798.625</v>
      </c>
      <c r="W12" s="54">
        <v>94.953125</v>
      </c>
      <c r="X12" s="172">
        <f t="shared" si="0"/>
        <v>45916.625</v>
      </c>
      <c r="Y12" s="172" t="str">
        <f t="shared" si="1"/>
        <v/>
      </c>
      <c r="Z12" s="172">
        <v>45945.625</v>
      </c>
    </row>
    <row r="13" spans="1:2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125">
        <v>45917.625</v>
      </c>
      <c r="Q13" s="54">
        <v>100.999</v>
      </c>
      <c r="R13" s="125">
        <v>45797.625</v>
      </c>
      <c r="S13" s="54">
        <v>98.140625</v>
      </c>
      <c r="T13" s="125">
        <v>45782.625</v>
      </c>
      <c r="U13" s="54">
        <v>86.95</v>
      </c>
      <c r="V13" s="125">
        <v>45799.625</v>
      </c>
      <c r="W13" s="54">
        <v>95.421875</v>
      </c>
      <c r="X13" s="172">
        <f t="shared" si="0"/>
        <v>45917.625</v>
      </c>
      <c r="Y13" s="172" t="str">
        <f t="shared" si="1"/>
        <v/>
      </c>
      <c r="Z13" s="172">
        <v>45946.625</v>
      </c>
    </row>
    <row r="14" spans="1:26">
      <c r="A14" s="200">
        <v>45931.625</v>
      </c>
      <c r="B14" s="199">
        <v>100.65</v>
      </c>
      <c r="C14" s="46"/>
      <c r="D14" s="47"/>
      <c r="E14" s="199">
        <v>100.898</v>
      </c>
      <c r="F14" s="46"/>
      <c r="G14" s="47"/>
      <c r="H14" s="199">
        <v>94.375</v>
      </c>
      <c r="I14" s="46"/>
      <c r="J14" s="47"/>
      <c r="K14" s="199">
        <v>100.297</v>
      </c>
      <c r="L14" s="1"/>
      <c r="M14" s="5"/>
      <c r="N14" s="79">
        <v>0</v>
      </c>
      <c r="P14" s="125">
        <v>45918.625</v>
      </c>
      <c r="Q14" s="54">
        <v>101.124</v>
      </c>
      <c r="R14" s="125">
        <v>45798.625</v>
      </c>
      <c r="S14" s="54">
        <v>97.34375</v>
      </c>
      <c r="T14" s="125">
        <v>45783.625</v>
      </c>
      <c r="U14" s="54">
        <v>86.616</v>
      </c>
      <c r="V14" s="125">
        <v>45804.625</v>
      </c>
      <c r="W14" s="54">
        <v>96.921875</v>
      </c>
      <c r="X14" s="172">
        <f t="shared" si="0"/>
        <v>45918.625</v>
      </c>
      <c r="Y14" s="172" t="str">
        <f t="shared" si="1"/>
        <v/>
      </c>
      <c r="Z14" s="172">
        <v>45947.625</v>
      </c>
    </row>
    <row r="15" spans="1:26">
      <c r="A15" s="173">
        <f ca="1">IF(AND(ISBLANK(Z4), A14 = $Z$1),NOW(),IF(ISBLANK(Z4),"",Z4))</f>
        <v>45932.625</v>
      </c>
      <c r="B15" s="45">
        <f ca="1">IF(COUNTIF(P:P,A15)=1,VLOOKUP(A15,P:Q,2), IF(COUNTIF(P:P,A15)=0,$B$10,""))</f>
        <v>100.93300000000001</v>
      </c>
      <c r="C15" s="31">
        <f ca="1">IF(ISERROR(B15-2),"",(B15-$B$14)/100*$B$5)</f>
        <v>39620.000000000175</v>
      </c>
      <c r="D15" s="32">
        <f ca="1">IF(ISERROR(B15-2), "", ROUNDUP(A15-$A$14,0)/360*$B$6*$B$5-ROUNDUP(A15-$A$14,0)/360*$B$7*$B$5*$B$14/100)</f>
        <v>240.1408333333336</v>
      </c>
      <c r="E15" s="73">
        <f ca="1">IF(COUNTIF(P:P,A15)=1,VLOOKUP(A15,R:S,2), IF(COUNTIF(P:P,A15)=0,$C$10,""))</f>
        <v>101.421875</v>
      </c>
      <c r="F15" s="31">
        <f ca="1">IF(ISERROR(B15-2),"",(E15-$E$14)/100*$C$5)</f>
        <v>71247.000000000524</v>
      </c>
      <c r="G15" s="32">
        <f ca="1">IF(ISERROR(B15-2), "", ROUNDUP(A15-$A$14,0)/360*$C$6*$C$5-ROUNDUP(A15-$A$14,0)/360*$C$7*$C$5*$E$14/100)</f>
        <v>-6.7944844444439241</v>
      </c>
      <c r="H15" s="4">
        <f ca="1">IF(COUNTIF(P:P,A15)=1,VLOOKUP(A15,T:U,2), IF(COUNTIF(P:P,A15)=0,$D$10,""))</f>
        <v>94.884</v>
      </c>
      <c r="I15" s="31">
        <f ca="1">IF(ISERROR(B15-2),"",(H15-$H$14)/100*$D$5)</f>
        <v>25450.000000000018</v>
      </c>
      <c r="J15" s="32">
        <f ca="1">IF(ISERROR(B15-2),"",ROUNDUP(A15-$A$14,0)/360*$D$6*$D$5-ROUNDUP(A15-$A$14,0)/360*$D$7*$D$5*$H$14/100)</f>
        <v>192.07465277777771</v>
      </c>
      <c r="K15" s="73">
        <f ca="1">IF(COUNTIF(P:P,A15)=1,VLOOKUP(A15,V:W,2), IF(COUNTIF(P:P,A15)=0,$E$10,""))</f>
        <v>100.84375</v>
      </c>
      <c r="L15" s="31">
        <f ca="1">IF(ISERROR(B15-2),"",(K15-$K$14)/100*$E$5)</f>
        <v>22963.500000000124</v>
      </c>
      <c r="M15" s="32">
        <f ca="1">IF(ISERROR(B15-2),"",ROUNDUP(A15-$A$14,0)/360*$E$6*$E$5-ROUNDUP(A15-$A$14,0)/360*$E$7*$E$5*$K$14/100)</f>
        <v>59.20097166666676</v>
      </c>
      <c r="N15" s="79">
        <f ca="1">IF(ISERROR(B15-2),"",C15+D15-F15-G15-I15-J15+L15+M15)</f>
        <v>-33999.438363333589</v>
      </c>
      <c r="P15" s="125">
        <v>45919.625</v>
      </c>
      <c r="Q15" s="54">
        <v>101.01</v>
      </c>
      <c r="R15" s="125">
        <v>45799.625</v>
      </c>
      <c r="S15" s="54">
        <v>97.71875</v>
      </c>
      <c r="T15" s="125">
        <v>45784.625</v>
      </c>
      <c r="U15" s="54">
        <v>86.994</v>
      </c>
      <c r="V15" s="125">
        <v>45805.625</v>
      </c>
      <c r="W15" s="54">
        <v>96.484375</v>
      </c>
      <c r="X15" s="172">
        <f t="shared" si="0"/>
        <v>45919.625</v>
      </c>
      <c r="Y15" s="172" t="str">
        <f t="shared" si="1"/>
        <v/>
      </c>
      <c r="Z15" s="172">
        <v>45950.625</v>
      </c>
    </row>
    <row r="16" spans="1:26">
      <c r="A16" s="173">
        <f t="shared" ref="A16:A36" ca="1" si="2">IF(AND(ISBLANK(Z5), A15 = $Z$1),NOW(),IF(ISBLANK(Z5),"",Z5))</f>
        <v>45933.625</v>
      </c>
      <c r="B16" s="45">
        <f t="shared" ref="B16:B36" ca="1" si="3">IF(COUNTIF(P:P,A16)=1,VLOOKUP(A16,P:Q,2), IF(COUNTIF(P:P,A16)=0,$B$10,""))</f>
        <v>100.828</v>
      </c>
      <c r="C16" s="31">
        <f t="shared" ref="C16:C79" ca="1" si="4">IF(ISERROR(B16-2),"",(B16-$B$14)/100*$B$5)</f>
        <v>24919.999999999618</v>
      </c>
      <c r="D16" s="32">
        <f t="shared" ref="D16:D36" ca="1" si="5">IF(ISERROR(B16-2), "", ROUNDUP(A16-$A$14,0)/360*$B$6*$B$5-ROUNDUP(A16-$A$14,0)/360*$B$7*$B$5*$B$14/100)</f>
        <v>480.28166666666721</v>
      </c>
      <c r="E16" s="73">
        <f t="shared" ref="E16:E36" ca="1" si="6">IF(COUNTIF(P:P,A16)=1,VLOOKUP(A16,R:S,2), IF(COUNTIF(P:P,A16)=0,$C$10,""))</f>
        <v>101.15625</v>
      </c>
      <c r="F16" s="31">
        <f t="shared" ref="F16:F36" ca="1" si="7">IF(ISERROR(B16-2),"",(E16-$E$14)/100*$C$5)</f>
        <v>35122.000000000524</v>
      </c>
      <c r="G16" s="32">
        <f t="shared" ref="G16:G36" ca="1" si="8">IF(ISERROR(B16-2), "", ROUNDUP(A16-$A$14,0)/360*$C$6*$C$5-ROUNDUP(A16-$A$14,0)/360*$C$7*$C$5*$E$14/100)</f>
        <v>-13.588968888887848</v>
      </c>
      <c r="H16" s="4">
        <f t="shared" ref="H16:H36" ca="1" si="9">IF(COUNTIF(P:P,A16)=1,VLOOKUP(A16,T:U,2), IF(COUNTIF(P:P,A16)=0,$D$10,""))</f>
        <v>94.835999999999999</v>
      </c>
      <c r="I16" s="31">
        <f t="shared" ref="I16:I36" ca="1" si="10">IF(ISERROR(B16-2),"",(H16-$H$14)/100*$D$5)</f>
        <v>23049.999999999927</v>
      </c>
      <c r="J16" s="32">
        <f t="shared" ref="J16:J36" ca="1" si="11">IF(ISERROR(B16-2),"",ROUNDUP(A16-$A$14,0)/360*$D$6*$D$5-ROUNDUP(A16-$A$14,0)/360*$D$7*$D$5*$H$14/100)</f>
        <v>384.14930555555543</v>
      </c>
      <c r="K16" s="73">
        <f t="shared" ref="K16:K36" ca="1" si="12">IF(COUNTIF(P:P,A16)=1,VLOOKUP(A16,V:W,2), IF(COUNTIF(P:P,A16)=0,$E$10,""))</f>
        <v>100.5625</v>
      </c>
      <c r="L16" s="31">
        <f t="shared" ref="L16:L36" ca="1" si="13">IF(ISERROR(B16-2),"",(K16-$K$14)/100*$E$5)</f>
        <v>11151.000000000126</v>
      </c>
      <c r="M16" s="32">
        <f t="shared" ref="M16:M36" ca="1" si="14">IF(ISERROR(B16-2),"",ROUNDUP(A16-$A$14,0)/360*$E$6*$E$5-ROUNDUP(A16-$A$14,0)/360*$E$7*$E$5*$K$14/100)</f>
        <v>118.40194333333352</v>
      </c>
      <c r="N16" s="79">
        <f t="shared" ref="N16:N36" ca="1" si="15">IF(ISERROR(B16-2),"",C16+D16-F16-G16-I16-J16+L16+M16)</f>
        <v>-21872.876726667379</v>
      </c>
      <c r="P16" s="125">
        <v>45922.625</v>
      </c>
      <c r="Q16" s="54">
        <v>100.876</v>
      </c>
      <c r="R16" s="125">
        <v>45804.625</v>
      </c>
      <c r="S16" s="54">
        <v>98.46875</v>
      </c>
      <c r="T16" s="125">
        <v>45785.625</v>
      </c>
      <c r="U16" s="54">
        <v>86.653999999999996</v>
      </c>
      <c r="V16" s="125">
        <v>45806.625</v>
      </c>
      <c r="W16" s="54">
        <v>97.28125</v>
      </c>
      <c r="X16" s="172">
        <f t="shared" si="0"/>
        <v>45922.625</v>
      </c>
      <c r="Y16" s="172" t="str">
        <f t="shared" si="1"/>
        <v/>
      </c>
      <c r="Z16" s="172">
        <v>45951.625</v>
      </c>
    </row>
    <row r="17" spans="1:26">
      <c r="A17" s="173">
        <f t="shared" ca="1" si="2"/>
        <v>45936.625</v>
      </c>
      <c r="B17" s="45">
        <f t="shared" ca="1" si="3"/>
        <v>100.62</v>
      </c>
      <c r="C17" s="31">
        <f t="shared" ca="1" si="4"/>
        <v>-4200.0000000001592</v>
      </c>
      <c r="D17" s="32">
        <f t="shared" ca="1" si="5"/>
        <v>1200.7041666666682</v>
      </c>
      <c r="E17" s="73">
        <f t="shared" ca="1" si="6"/>
        <v>100.8125</v>
      </c>
      <c r="F17" s="31">
        <f t="shared" ca="1" si="7"/>
        <v>-11627.999999999474</v>
      </c>
      <c r="G17" s="32">
        <f t="shared" ca="1" si="8"/>
        <v>-33.972422222220303</v>
      </c>
      <c r="H17" s="4">
        <f t="shared" ca="1" si="9"/>
        <v>94.5</v>
      </c>
      <c r="I17" s="31">
        <f t="shared" ca="1" si="10"/>
        <v>6250</v>
      </c>
      <c r="J17" s="32">
        <f t="shared" ca="1" si="11"/>
        <v>960.37326388888914</v>
      </c>
      <c r="K17" s="73">
        <f t="shared" ca="1" si="12"/>
        <v>99.8125</v>
      </c>
      <c r="L17" s="31">
        <f t="shared" ca="1" si="13"/>
        <v>-20348.999999999876</v>
      </c>
      <c r="M17" s="32">
        <f t="shared" ca="1" si="14"/>
        <v>296.00485833333414</v>
      </c>
      <c r="N17" s="79">
        <f t="shared" ca="1" si="15"/>
        <v>-18600.691816667229</v>
      </c>
      <c r="P17" s="125">
        <v>45923.625</v>
      </c>
      <c r="Q17" s="54">
        <v>101.107</v>
      </c>
      <c r="R17" s="125">
        <v>45805.625</v>
      </c>
      <c r="S17" s="54">
        <v>98.171875</v>
      </c>
      <c r="T17" s="125">
        <v>45786.625</v>
      </c>
      <c r="U17" s="54">
        <v>86.421999999999997</v>
      </c>
      <c r="V17" s="125">
        <v>45807.625</v>
      </c>
      <c r="W17" s="54">
        <v>97.484375</v>
      </c>
      <c r="X17" s="172">
        <f t="shared" si="0"/>
        <v>45923.625</v>
      </c>
      <c r="Y17" s="172" t="str">
        <f t="shared" si="1"/>
        <v/>
      </c>
      <c r="Z17" s="172">
        <v>45952.625</v>
      </c>
    </row>
    <row r="18" spans="1:26">
      <c r="A18" s="173">
        <f t="shared" ca="1" si="2"/>
        <v>45937.625</v>
      </c>
      <c r="B18" s="45">
        <f t="shared" ca="1" si="3"/>
        <v>100.702</v>
      </c>
      <c r="C18" s="31">
        <f t="shared" ca="1" si="4"/>
        <v>7279.9999999989486</v>
      </c>
      <c r="D18" s="32">
        <f t="shared" ca="1" si="5"/>
        <v>1440.8450000000012</v>
      </c>
      <c r="E18" s="73">
        <f t="shared" ca="1" si="6"/>
        <v>101.078125</v>
      </c>
      <c r="F18" s="31">
        <f t="shared" ca="1" si="7"/>
        <v>24497.000000000528</v>
      </c>
      <c r="G18" s="32">
        <f t="shared" ca="1" si="8"/>
        <v>-40.766906666663999</v>
      </c>
      <c r="H18" s="4">
        <f t="shared" ca="1" si="9"/>
        <v>94.43</v>
      </c>
      <c r="I18" s="31">
        <f t="shared" ca="1" si="10"/>
        <v>2750.0000000003411</v>
      </c>
      <c r="J18" s="32">
        <f t="shared" ca="1" si="11"/>
        <v>1152.4479166666674</v>
      </c>
      <c r="K18" s="73">
        <f t="shared" ca="1" si="12"/>
        <v>100.34375</v>
      </c>
      <c r="L18" s="31">
        <f t="shared" ca="1" si="13"/>
        <v>1963.5000000001241</v>
      </c>
      <c r="M18" s="32">
        <f t="shared" ca="1" si="14"/>
        <v>355.20583000000033</v>
      </c>
      <c r="N18" s="79">
        <f t="shared" ca="1" si="15"/>
        <v>-17319.130180001801</v>
      </c>
      <c r="P18" s="125">
        <v>45924.625</v>
      </c>
      <c r="Q18" s="54">
        <v>100.976</v>
      </c>
      <c r="R18" s="125">
        <v>45806.625</v>
      </c>
      <c r="S18" s="54">
        <v>98.578125</v>
      </c>
      <c r="T18" s="125">
        <v>45789.625</v>
      </c>
      <c r="U18" s="54">
        <v>86.483000000000004</v>
      </c>
      <c r="V18" s="125">
        <v>45810.625</v>
      </c>
      <c r="W18" s="54">
        <v>96.5</v>
      </c>
      <c r="X18" s="172">
        <f t="shared" si="0"/>
        <v>45924.625</v>
      </c>
      <c r="Y18" s="172" t="str">
        <f t="shared" si="1"/>
        <v/>
      </c>
      <c r="Z18" s="172">
        <v>45953.625</v>
      </c>
    </row>
    <row r="19" spans="1:26">
      <c r="A19" s="173">
        <f t="shared" ca="1" si="2"/>
        <v>45938.625</v>
      </c>
      <c r="B19" s="45">
        <f t="shared" ca="1" si="3"/>
        <v>100.80800000000001</v>
      </c>
      <c r="C19" s="31">
        <f t="shared" ca="1" si="4"/>
        <v>22120.000000000175</v>
      </c>
      <c r="D19" s="32">
        <f t="shared" ca="1" si="5"/>
        <v>1680.9858333333341</v>
      </c>
      <c r="E19" s="73">
        <f t="shared" ca="1" si="6"/>
        <v>101.0625</v>
      </c>
      <c r="F19" s="31">
        <f t="shared" ca="1" si="7"/>
        <v>22372.000000000524</v>
      </c>
      <c r="G19" s="32">
        <f t="shared" ca="1" si="8"/>
        <v>-47.561391111108605</v>
      </c>
      <c r="H19" s="4">
        <f t="shared" ca="1" si="9"/>
        <v>94.516999999999996</v>
      </c>
      <c r="I19" s="31">
        <f t="shared" ca="1" si="10"/>
        <v>7099.9999999997954</v>
      </c>
      <c r="J19" s="32">
        <f t="shared" ca="1" si="11"/>
        <v>1344.5225694444443</v>
      </c>
      <c r="K19" s="73">
        <f t="shared" ca="1" si="12"/>
        <v>100.390625</v>
      </c>
      <c r="L19" s="31">
        <f t="shared" ca="1" si="13"/>
        <v>3932.2500000001241</v>
      </c>
      <c r="M19" s="32">
        <f t="shared" ca="1" si="14"/>
        <v>414.40680166666698</v>
      </c>
      <c r="N19" s="79">
        <f t="shared" ca="1" si="15"/>
        <v>-2621.318543333357</v>
      </c>
      <c r="P19" s="125">
        <v>45925.625</v>
      </c>
      <c r="Q19" s="54">
        <v>100.703</v>
      </c>
      <c r="R19" s="125">
        <v>45807.625</v>
      </c>
      <c r="S19" s="54">
        <v>98.921875</v>
      </c>
      <c r="T19" s="125">
        <v>45790.625</v>
      </c>
      <c r="U19" s="54">
        <v>86.486000000000004</v>
      </c>
      <c r="V19" s="125">
        <v>45811.625</v>
      </c>
      <c r="W19" s="54">
        <v>96.390625</v>
      </c>
      <c r="X19" s="172">
        <f t="shared" si="0"/>
        <v>45925.625</v>
      </c>
      <c r="Y19" s="172" t="str">
        <f t="shared" si="1"/>
        <v/>
      </c>
      <c r="Z19" s="172">
        <v>45954.625</v>
      </c>
    </row>
    <row r="20" spans="1:26">
      <c r="A20" s="173">
        <f t="shared" ca="1" si="2"/>
        <v>45939.625</v>
      </c>
      <c r="B20" s="45">
        <f t="shared" ca="1" si="3"/>
        <v>100.664</v>
      </c>
      <c r="C20" s="31">
        <f t="shared" ca="1" si="4"/>
        <v>1959.9999999994113</v>
      </c>
      <c r="D20" s="32">
        <f t="shared" ca="1" si="5"/>
        <v>1921.1266666666688</v>
      </c>
      <c r="E20" s="73">
        <f t="shared" ca="1" si="6"/>
        <v>100.984375</v>
      </c>
      <c r="F20" s="31">
        <f t="shared" ca="1" si="7"/>
        <v>11747.000000000526</v>
      </c>
      <c r="G20" s="32">
        <f t="shared" ca="1" si="8"/>
        <v>-54.355875555551393</v>
      </c>
      <c r="H20" s="4">
        <f t="shared" ca="1" si="9"/>
        <v>94.284000000000006</v>
      </c>
      <c r="I20" s="31">
        <f t="shared" ca="1" si="10"/>
        <v>-4549.999999999699</v>
      </c>
      <c r="J20" s="32">
        <f t="shared" ca="1" si="11"/>
        <v>1536.5972222222217</v>
      </c>
      <c r="K20" s="73">
        <f t="shared" ca="1" si="12"/>
        <v>100.359375</v>
      </c>
      <c r="L20" s="31">
        <f t="shared" ca="1" si="13"/>
        <v>2619.7500000001241</v>
      </c>
      <c r="M20" s="32">
        <f t="shared" ca="1" si="14"/>
        <v>473.60777333333408</v>
      </c>
      <c r="N20" s="79">
        <f t="shared" ca="1" si="15"/>
        <v>-1704.7569066679584</v>
      </c>
      <c r="P20" s="125">
        <v>45926.625</v>
      </c>
      <c r="Q20" s="54">
        <v>100.732</v>
      </c>
      <c r="R20" s="125">
        <v>45810.625</v>
      </c>
      <c r="S20" s="54">
        <v>98.453125</v>
      </c>
      <c r="T20" s="125">
        <v>45791.625</v>
      </c>
      <c r="U20" s="54">
        <v>86.606999999999999</v>
      </c>
      <c r="V20" s="125">
        <v>45812.625</v>
      </c>
      <c r="W20" s="54">
        <v>97.890625</v>
      </c>
      <c r="X20" s="172">
        <f t="shared" si="0"/>
        <v>45926.625</v>
      </c>
      <c r="Y20" s="172" t="str">
        <f t="shared" si="1"/>
        <v/>
      </c>
      <c r="Z20" s="172">
        <v>45957.625</v>
      </c>
    </row>
    <row r="21" spans="1:26">
      <c r="A21" s="173">
        <f t="shared" ca="1" si="2"/>
        <v>45940.625</v>
      </c>
      <c r="B21" s="45">
        <f t="shared" ca="1" si="3"/>
        <v>100.752</v>
      </c>
      <c r="C21" s="31">
        <f t="shared" ca="1" si="4"/>
        <v>14279.999999998552</v>
      </c>
      <c r="D21" s="32">
        <f t="shared" ca="1" si="5"/>
        <v>2161.2675000000036</v>
      </c>
      <c r="E21" s="73">
        <f t="shared" ca="1" si="6"/>
        <v>101.6875</v>
      </c>
      <c r="F21" s="31">
        <f t="shared" ca="1" si="7"/>
        <v>107372.00000000054</v>
      </c>
      <c r="G21" s="32">
        <f t="shared" ca="1" si="8"/>
        <v>-61.150359999995999</v>
      </c>
      <c r="H21" s="4">
        <f t="shared" ca="1" si="9"/>
        <v>94.251000000000005</v>
      </c>
      <c r="I21" s="31">
        <f t="shared" ca="1" si="10"/>
        <v>-6199.9999999997617</v>
      </c>
      <c r="J21" s="32">
        <f t="shared" ca="1" si="11"/>
        <v>1728.6718750000009</v>
      </c>
      <c r="K21" s="73">
        <f t="shared" ca="1" si="12"/>
        <v>101.828125</v>
      </c>
      <c r="L21" s="31">
        <f t="shared" ca="1" si="13"/>
        <v>64307.250000000124</v>
      </c>
      <c r="M21" s="32">
        <f t="shared" ca="1" si="14"/>
        <v>532.80874500000118</v>
      </c>
      <c r="N21" s="79">
        <f t="shared" ca="1" si="15"/>
        <v>-21558.195270002099</v>
      </c>
      <c r="P21" s="125">
        <v>45929.625</v>
      </c>
      <c r="Q21" s="54">
        <v>100.789</v>
      </c>
      <c r="R21" s="125">
        <v>45811.625</v>
      </c>
      <c r="S21" s="54">
        <v>98.34375</v>
      </c>
      <c r="T21" s="125">
        <v>45792.625</v>
      </c>
      <c r="U21" s="54">
        <v>86.656999999999996</v>
      </c>
      <c r="V21" s="125">
        <v>45813.625</v>
      </c>
      <c r="W21" s="54">
        <v>97.953125</v>
      </c>
      <c r="X21" s="172">
        <f t="shared" si="0"/>
        <v>45929.625</v>
      </c>
      <c r="Y21" s="172" t="str">
        <f t="shared" si="1"/>
        <v/>
      </c>
      <c r="Z21" s="172">
        <v>45958.625</v>
      </c>
    </row>
    <row r="22" spans="1:26">
      <c r="A22" s="173">
        <f t="shared" ca="1" si="2"/>
        <v>45944.625</v>
      </c>
      <c r="B22" s="45">
        <f t="shared" ca="1" si="3"/>
        <v>101.08</v>
      </c>
      <c r="C22" s="31">
        <f t="shared" ca="1" si="4"/>
        <v>60199.999999998967</v>
      </c>
      <c r="D22" s="32">
        <f t="shared" ca="1" si="5"/>
        <v>3121.8308333333371</v>
      </c>
      <c r="E22" s="73">
        <f t="shared" ca="1" si="6"/>
        <v>101.953125</v>
      </c>
      <c r="F22" s="31">
        <f t="shared" ca="1" si="7"/>
        <v>143497.00000000052</v>
      </c>
      <c r="G22" s="32">
        <f t="shared" ca="1" si="8"/>
        <v>-88.328297777770786</v>
      </c>
      <c r="H22" s="4">
        <f t="shared" ca="1" si="9"/>
        <v>94.539000000000001</v>
      </c>
      <c r="I22" s="31">
        <f t="shared" ca="1" si="10"/>
        <v>8200.0000000000728</v>
      </c>
      <c r="J22" s="32">
        <f t="shared" ca="1" si="11"/>
        <v>2496.9704861111104</v>
      </c>
      <c r="K22" s="73">
        <f t="shared" ca="1" si="12"/>
        <v>102.109375</v>
      </c>
      <c r="L22" s="31">
        <f t="shared" ca="1" si="13"/>
        <v>76119.750000000116</v>
      </c>
      <c r="M22" s="32">
        <f t="shared" ca="1" si="14"/>
        <v>769.61263166666686</v>
      </c>
      <c r="N22" s="79">
        <f t="shared" ca="1" si="15"/>
        <v>-13894.448723334845</v>
      </c>
      <c r="P22" s="125">
        <v>45930.625</v>
      </c>
      <c r="Q22" s="54">
        <v>100.753</v>
      </c>
      <c r="R22" s="125">
        <v>45812.625</v>
      </c>
      <c r="S22" s="54">
        <v>99.125</v>
      </c>
      <c r="T22" s="125">
        <v>45793.625</v>
      </c>
      <c r="U22" s="54">
        <v>87.087000000000003</v>
      </c>
      <c r="V22" s="125">
        <v>45814.625</v>
      </c>
      <c r="W22" s="54">
        <v>96.71875</v>
      </c>
      <c r="X22" s="172">
        <f t="shared" si="0"/>
        <v>45930.625</v>
      </c>
      <c r="Y22" s="172" t="str">
        <f t="shared" si="1"/>
        <v/>
      </c>
      <c r="Z22" s="172">
        <v>45959.625</v>
      </c>
    </row>
    <row r="23" spans="1:26">
      <c r="A23" s="173">
        <f t="shared" ca="1" si="2"/>
        <v>45945.625</v>
      </c>
      <c r="B23" s="45">
        <f t="shared" ca="1" si="3"/>
        <v>101.08</v>
      </c>
      <c r="C23" s="31">
        <f t="shared" ca="1" si="4"/>
        <v>60199.999999998967</v>
      </c>
      <c r="D23" s="32">
        <f t="shared" ca="1" si="5"/>
        <v>3361.9716666666682</v>
      </c>
      <c r="E23" s="73">
        <f t="shared" ca="1" si="6"/>
        <v>101.828125</v>
      </c>
      <c r="F23" s="31">
        <f t="shared" ca="1" si="7"/>
        <v>126497.00000000052</v>
      </c>
      <c r="G23" s="32">
        <f t="shared" ca="1" si="8"/>
        <v>-95.122782222217211</v>
      </c>
      <c r="H23" s="4">
        <f t="shared" ca="1" si="9"/>
        <v>94.89</v>
      </c>
      <c r="I23" s="31">
        <f t="shared" ca="1" si="10"/>
        <v>25750.000000000025</v>
      </c>
      <c r="J23" s="32">
        <f t="shared" ca="1" si="11"/>
        <v>2689.0451388888887</v>
      </c>
      <c r="K23" s="73">
        <f t="shared" ca="1" si="12"/>
        <v>101.890625</v>
      </c>
      <c r="L23" s="31">
        <f t="shared" ca="1" si="13"/>
        <v>66932.250000000131</v>
      </c>
      <c r="M23" s="32">
        <f t="shared" ca="1" si="14"/>
        <v>828.81360333333396</v>
      </c>
      <c r="N23" s="79">
        <f t="shared" ca="1" si="15"/>
        <v>-23517.887086668132</v>
      </c>
      <c r="P23" s="125">
        <v>45931.625</v>
      </c>
      <c r="Q23" s="54">
        <v>100.90300000000001</v>
      </c>
      <c r="R23" s="125">
        <v>45813.625</v>
      </c>
      <c r="S23" s="54">
        <v>98.859375</v>
      </c>
      <c r="T23" s="125">
        <v>45796.625</v>
      </c>
      <c r="U23" s="54">
        <v>86.361000000000004</v>
      </c>
      <c r="V23" s="125">
        <v>45817.625</v>
      </c>
      <c r="W23" s="54">
        <v>96.8125</v>
      </c>
      <c r="X23" s="172">
        <f t="shared" si="0"/>
        <v>45931.625</v>
      </c>
      <c r="Y23" s="172" t="str">
        <f t="shared" si="1"/>
        <v/>
      </c>
      <c r="Z23" s="172">
        <v>45960.625</v>
      </c>
    </row>
    <row r="24" spans="1:26">
      <c r="A24" s="173">
        <f t="shared" ca="1" si="2"/>
        <v>45946.625</v>
      </c>
      <c r="B24" s="45">
        <f t="shared" ca="1" si="3"/>
        <v>101.307</v>
      </c>
      <c r="C24" s="31">
        <f t="shared" ca="1" si="4"/>
        <v>91979.999999999505</v>
      </c>
      <c r="D24" s="32">
        <f t="shared" ca="1" si="5"/>
        <v>3602.1124999999993</v>
      </c>
      <c r="E24" s="73">
        <f t="shared" ca="1" si="6"/>
        <v>102.328125</v>
      </c>
      <c r="F24" s="31">
        <f t="shared" ca="1" si="7"/>
        <v>194497.00000000052</v>
      </c>
      <c r="G24" s="32">
        <f t="shared" ca="1" si="8"/>
        <v>-101.91726666666</v>
      </c>
      <c r="H24" s="4">
        <f t="shared" ca="1" si="9"/>
        <v>94.99</v>
      </c>
      <c r="I24" s="31">
        <f t="shared" ca="1" si="10"/>
        <v>30749.999999999745</v>
      </c>
      <c r="J24" s="32">
        <f t="shared" ca="1" si="11"/>
        <v>2881.1197916666661</v>
      </c>
      <c r="K24" s="73">
        <f t="shared" ca="1" si="12"/>
        <v>102.65625</v>
      </c>
      <c r="L24" s="31">
        <f t="shared" ca="1" si="13"/>
        <v>99088.500000000131</v>
      </c>
      <c r="M24" s="32">
        <f t="shared" ca="1" si="14"/>
        <v>888.01457499999924</v>
      </c>
      <c r="N24" s="79">
        <f t="shared" ca="1" si="15"/>
        <v>-32467.575450000637</v>
      </c>
      <c r="P24" s="125">
        <v>45932.625</v>
      </c>
      <c r="Q24" s="54">
        <v>100.93300000000001</v>
      </c>
      <c r="R24" s="125">
        <v>45814.625</v>
      </c>
      <c r="S24" s="54">
        <v>97.984375</v>
      </c>
      <c r="T24" s="125">
        <v>45797.625</v>
      </c>
      <c r="U24" s="54">
        <v>86.387</v>
      </c>
      <c r="V24" s="125">
        <v>45818.625</v>
      </c>
      <c r="W24" s="54">
        <v>97.265625</v>
      </c>
      <c r="X24" s="172">
        <f t="shared" si="0"/>
        <v>45932.625</v>
      </c>
      <c r="Y24" s="172">
        <f t="shared" si="1"/>
        <v>45932.625</v>
      </c>
    </row>
    <row r="25" spans="1:26">
      <c r="A25" s="173">
        <f t="shared" ca="1" si="2"/>
        <v>45947.625</v>
      </c>
      <c r="B25" s="45">
        <f t="shared" ca="1" si="3"/>
        <v>101.33199999999999</v>
      </c>
      <c r="C25" s="31">
        <f t="shared" ca="1" si="4"/>
        <v>95479.999999998312</v>
      </c>
      <c r="D25" s="32">
        <f t="shared" ca="1" si="5"/>
        <v>3842.2533333333377</v>
      </c>
      <c r="E25" s="73">
        <f t="shared" ca="1" si="6"/>
        <v>102.109375</v>
      </c>
      <c r="F25" s="31">
        <f t="shared" ca="1" si="7"/>
        <v>164747.00000000052</v>
      </c>
      <c r="G25" s="32">
        <f t="shared" ca="1" si="8"/>
        <v>-108.71175111110279</v>
      </c>
      <c r="H25" s="4">
        <f t="shared" ca="1" si="9"/>
        <v>95.174000000000007</v>
      </c>
      <c r="I25" s="31">
        <f t="shared" ca="1" si="10"/>
        <v>39950.000000000335</v>
      </c>
      <c r="J25" s="32">
        <f t="shared" ca="1" si="11"/>
        <v>3073.1944444444434</v>
      </c>
      <c r="K25" s="73">
        <f t="shared" ca="1" si="12"/>
        <v>102.453125</v>
      </c>
      <c r="L25" s="31">
        <f t="shared" ca="1" si="13"/>
        <v>90557.250000000116</v>
      </c>
      <c r="M25" s="32">
        <f t="shared" ca="1" si="14"/>
        <v>947.21554666666816</v>
      </c>
      <c r="N25" s="79">
        <f t="shared" ca="1" si="15"/>
        <v>-16834.763813335761</v>
      </c>
      <c r="P25" s="125">
        <v>45933.625</v>
      </c>
      <c r="Q25" s="54">
        <v>100.828</v>
      </c>
      <c r="R25" s="125">
        <v>45817.625</v>
      </c>
      <c r="S25" s="54">
        <v>98.109375</v>
      </c>
      <c r="T25" s="125">
        <v>45798.625</v>
      </c>
      <c r="U25" s="54">
        <v>85.781000000000006</v>
      </c>
      <c r="V25" s="125">
        <v>45819.625</v>
      </c>
      <c r="W25" s="54">
        <v>97.515625</v>
      </c>
      <c r="X25" s="172">
        <f t="shared" si="0"/>
        <v>45933.625</v>
      </c>
      <c r="Y25" s="172">
        <f t="shared" si="1"/>
        <v>45933.625</v>
      </c>
    </row>
    <row r="26" spans="1:26">
      <c r="A26" s="173">
        <f t="shared" ca="1" si="2"/>
        <v>45950.625</v>
      </c>
      <c r="B26" s="45">
        <f t="shared" ca="1" si="3"/>
        <v>101.574</v>
      </c>
      <c r="C26" s="31">
        <f t="shared" ca="1" si="4"/>
        <v>129359.99999999894</v>
      </c>
      <c r="D26" s="32">
        <f t="shared" ca="1" si="5"/>
        <v>4562.6758333333346</v>
      </c>
      <c r="E26" s="73">
        <f t="shared" ca="1" si="6"/>
        <v>102.265625</v>
      </c>
      <c r="F26" s="31">
        <f t="shared" ca="1" si="7"/>
        <v>185997.00000000052</v>
      </c>
      <c r="G26" s="32">
        <f t="shared" ca="1" si="8"/>
        <v>-129.09520444443478</v>
      </c>
      <c r="H26" s="4">
        <f t="shared" ca="1" si="9"/>
        <v>95.436000000000007</v>
      </c>
      <c r="I26" s="31">
        <f t="shared" ca="1" si="10"/>
        <v>53050.000000000357</v>
      </c>
      <c r="J26" s="32">
        <f t="shared" ca="1" si="11"/>
        <v>3649.4184027777792</v>
      </c>
      <c r="K26" s="73">
        <f t="shared" ca="1" si="12"/>
        <v>102.84375</v>
      </c>
      <c r="L26" s="31">
        <f t="shared" ca="1" si="13"/>
        <v>106963.50000000012</v>
      </c>
      <c r="M26" s="32">
        <f t="shared" ca="1" si="14"/>
        <v>1124.8184616666676</v>
      </c>
      <c r="N26" s="79">
        <f t="shared" ca="1" si="15"/>
        <v>-556.32890333517753</v>
      </c>
      <c r="P26" s="125">
        <v>45936.625</v>
      </c>
      <c r="Q26" s="54">
        <v>100.62</v>
      </c>
      <c r="R26" s="125">
        <v>45818.625</v>
      </c>
      <c r="S26" s="54">
        <v>98.296875</v>
      </c>
      <c r="T26" s="125">
        <v>45799.625</v>
      </c>
      <c r="U26" s="54">
        <v>85.341999999999999</v>
      </c>
      <c r="V26" s="125">
        <v>45820.625</v>
      </c>
      <c r="W26" s="54">
        <v>98.640625</v>
      </c>
      <c r="X26" s="172">
        <f t="shared" si="0"/>
        <v>45936.625</v>
      </c>
      <c r="Y26" s="172">
        <f t="shared" si="1"/>
        <v>45936.625</v>
      </c>
    </row>
    <row r="27" spans="1:26">
      <c r="A27" s="173">
        <f t="shared" ca="1" si="2"/>
        <v>45951.625</v>
      </c>
      <c r="B27" s="45">
        <f t="shared" ca="1" si="3"/>
        <v>102.027</v>
      </c>
      <c r="C27" s="31">
        <f t="shared" ca="1" si="4"/>
        <v>192779.99999999936</v>
      </c>
      <c r="D27" s="32">
        <f t="shared" ca="1" si="5"/>
        <v>4802.816666666673</v>
      </c>
      <c r="E27" s="73">
        <f t="shared" ca="1" si="6"/>
        <v>102.46875</v>
      </c>
      <c r="F27" s="31">
        <f t="shared" ca="1" si="7"/>
        <v>213622.00000000049</v>
      </c>
      <c r="G27" s="32">
        <f t="shared" ca="1" si="8"/>
        <v>-135.88968888888121</v>
      </c>
      <c r="H27" s="4">
        <f t="shared" ca="1" si="9"/>
        <v>96.251999999999995</v>
      </c>
      <c r="I27" s="31">
        <f t="shared" ca="1" si="10"/>
        <v>93849.999999999767</v>
      </c>
      <c r="J27" s="32">
        <f t="shared" ca="1" si="11"/>
        <v>3841.4930555555566</v>
      </c>
      <c r="K27" s="73">
        <f t="shared" ca="1" si="12"/>
        <v>103.34375</v>
      </c>
      <c r="L27" s="31">
        <f t="shared" ca="1" si="13"/>
        <v>127963.50000000012</v>
      </c>
      <c r="M27" s="32">
        <f t="shared" ca="1" si="14"/>
        <v>1184.0194333333366</v>
      </c>
      <c r="N27" s="79">
        <f t="shared" ca="1" si="15"/>
        <v>15552.732733332554</v>
      </c>
      <c r="P27" s="125">
        <v>45937.625</v>
      </c>
      <c r="Q27" s="54">
        <v>100.702</v>
      </c>
      <c r="R27" s="125">
        <v>45819.625</v>
      </c>
      <c r="S27" s="54">
        <v>98.703125</v>
      </c>
      <c r="T27" s="125">
        <v>45804.625</v>
      </c>
      <c r="U27" s="54">
        <v>86.376999999999995</v>
      </c>
      <c r="V27" s="125">
        <v>45821.625</v>
      </c>
      <c r="W27" s="54">
        <v>97.609375</v>
      </c>
      <c r="X27" s="172">
        <f t="shared" si="0"/>
        <v>45937.625</v>
      </c>
      <c r="Y27" s="172">
        <f t="shared" si="1"/>
        <v>45937.625</v>
      </c>
    </row>
    <row r="28" spans="1:26">
      <c r="A28" s="173">
        <f t="shared" ca="1" si="2"/>
        <v>45952.625</v>
      </c>
      <c r="B28" s="45">
        <f t="shared" ca="1" si="3"/>
        <v>102.092</v>
      </c>
      <c r="C28" s="31">
        <f t="shared" ca="1" si="4"/>
        <v>201879.99999999904</v>
      </c>
      <c r="D28" s="32">
        <f t="shared" ca="1" si="5"/>
        <v>5042.9575000000041</v>
      </c>
      <c r="E28" s="73">
        <f t="shared" ca="1" si="6"/>
        <v>102.5</v>
      </c>
      <c r="F28" s="31">
        <f t="shared" ca="1" si="7"/>
        <v>217872.00000000052</v>
      </c>
      <c r="G28" s="32">
        <f t="shared" ca="1" si="8"/>
        <v>-142.68417333332764</v>
      </c>
      <c r="H28" s="4">
        <f t="shared" ca="1" si="9"/>
        <v>96.382000000000005</v>
      </c>
      <c r="I28" s="31">
        <f t="shared" ca="1" si="10"/>
        <v>100350.00000000025</v>
      </c>
      <c r="J28" s="32">
        <f t="shared" ca="1" si="11"/>
        <v>4033.5677083333321</v>
      </c>
      <c r="K28" s="73">
        <f t="shared" ca="1" si="12"/>
        <v>103.421875</v>
      </c>
      <c r="L28" s="31">
        <f t="shared" ca="1" si="13"/>
        <v>131244.75000000012</v>
      </c>
      <c r="M28" s="32">
        <f t="shared" ca="1" si="14"/>
        <v>1243.220405</v>
      </c>
      <c r="N28" s="79">
        <f t="shared" ca="1" si="15"/>
        <v>17298.044369998373</v>
      </c>
      <c r="P28" s="125">
        <v>45938.625</v>
      </c>
      <c r="Q28" s="54">
        <v>100.80800000000001</v>
      </c>
      <c r="R28" s="125">
        <v>45820.625</v>
      </c>
      <c r="S28" s="54">
        <v>99.1875</v>
      </c>
      <c r="T28" s="125">
        <v>45805.625</v>
      </c>
      <c r="U28" s="54">
        <v>86.234999999999999</v>
      </c>
      <c r="V28" s="125">
        <v>45824.625</v>
      </c>
      <c r="W28" s="54">
        <v>96.6875</v>
      </c>
      <c r="X28" s="172">
        <f t="shared" si="0"/>
        <v>45938.625</v>
      </c>
      <c r="Y28" s="172">
        <f t="shared" si="1"/>
        <v>45938.625</v>
      </c>
    </row>
    <row r="29" spans="1:26">
      <c r="A29" s="173">
        <f t="shared" ca="1" si="2"/>
        <v>45953.625</v>
      </c>
      <c r="B29" s="45">
        <f t="shared" ca="1" si="3"/>
        <v>101.815</v>
      </c>
      <c r="C29" s="31">
        <f t="shared" ca="1" si="4"/>
        <v>163099.99999999889</v>
      </c>
      <c r="D29" s="32">
        <f t="shared" ca="1" si="5"/>
        <v>5283.0983333333425</v>
      </c>
      <c r="E29" s="73">
        <f t="shared" ca="1" si="6"/>
        <v>102.125</v>
      </c>
      <c r="F29" s="31">
        <f t="shared" ca="1" si="7"/>
        <v>166872.00000000052</v>
      </c>
      <c r="G29" s="32">
        <f t="shared" ca="1" si="8"/>
        <v>-149.47865777777042</v>
      </c>
      <c r="H29" s="4">
        <f t="shared" ca="1" si="9"/>
        <v>96.174999999999997</v>
      </c>
      <c r="I29" s="31">
        <f t="shared" ca="1" si="10"/>
        <v>89999.999999999854</v>
      </c>
      <c r="J29" s="32">
        <f t="shared" ca="1" si="11"/>
        <v>4225.6423611111113</v>
      </c>
      <c r="K29" s="73">
        <f t="shared" ca="1" si="12"/>
        <v>102.71875</v>
      </c>
      <c r="L29" s="31">
        <f t="shared" ca="1" si="13"/>
        <v>101713.50000000013</v>
      </c>
      <c r="M29" s="32">
        <f t="shared" ca="1" si="14"/>
        <v>1302.4213766666671</v>
      </c>
      <c r="N29" s="79">
        <f t="shared" ca="1" si="15"/>
        <v>10450.856006665303</v>
      </c>
      <c r="P29" s="125">
        <v>45939.625</v>
      </c>
      <c r="Q29" s="54">
        <v>100.664</v>
      </c>
      <c r="R29" s="125">
        <v>45821.625</v>
      </c>
      <c r="S29" s="54">
        <v>98.71875</v>
      </c>
      <c r="T29" s="125">
        <v>45806.625</v>
      </c>
      <c r="U29" s="54">
        <v>86.704999999999998</v>
      </c>
      <c r="V29" s="125">
        <v>45825.625</v>
      </c>
      <c r="W29" s="54">
        <v>97.828125</v>
      </c>
      <c r="X29" s="172">
        <f t="shared" si="0"/>
        <v>45939.625</v>
      </c>
      <c r="Y29" s="172">
        <f t="shared" si="1"/>
        <v>45939.625</v>
      </c>
    </row>
    <row r="30" spans="1:26">
      <c r="A30" s="173">
        <f t="shared" ca="1" si="2"/>
        <v>45954.625</v>
      </c>
      <c r="B30" s="45">
        <f t="shared" ca="1" si="3"/>
        <v>101.90900000000001</v>
      </c>
      <c r="C30" s="31">
        <f t="shared" ca="1" si="4"/>
        <v>176260.00000000006</v>
      </c>
      <c r="D30" s="32">
        <f t="shared" ca="1" si="5"/>
        <v>5523.2391666666663</v>
      </c>
      <c r="E30" s="73">
        <f t="shared" ca="1" si="6"/>
        <v>102.171875</v>
      </c>
      <c r="F30" s="31">
        <f t="shared" ca="1" si="7"/>
        <v>173247.00000000052</v>
      </c>
      <c r="G30" s="32">
        <f t="shared" ca="1" si="8"/>
        <v>-156.27314222221321</v>
      </c>
      <c r="H30" s="4">
        <f t="shared" ca="1" si="9"/>
        <v>96.123000000000005</v>
      </c>
      <c r="I30" s="31">
        <f t="shared" ca="1" si="10"/>
        <v>87400.000000000233</v>
      </c>
      <c r="J30" s="32">
        <f t="shared" ca="1" si="11"/>
        <v>4417.7170138888887</v>
      </c>
      <c r="K30" s="73">
        <f t="shared" ca="1" si="12"/>
        <v>102.65625</v>
      </c>
      <c r="L30" s="31">
        <f t="shared" ca="1" si="13"/>
        <v>99088.500000000131</v>
      </c>
      <c r="M30" s="32">
        <f t="shared" ca="1" si="14"/>
        <v>1361.6223483333342</v>
      </c>
      <c r="N30" s="79">
        <f t="shared" ca="1" si="15"/>
        <v>17324.917643332756</v>
      </c>
      <c r="P30" s="125">
        <v>45940.625</v>
      </c>
      <c r="Q30" s="54">
        <v>100.752</v>
      </c>
      <c r="R30" s="125">
        <v>45824.625</v>
      </c>
      <c r="S30" s="54">
        <v>98.359375</v>
      </c>
      <c r="T30" s="125">
        <v>45807.625</v>
      </c>
      <c r="U30" s="54">
        <v>86.674999999999997</v>
      </c>
      <c r="V30" s="125">
        <v>45826.625</v>
      </c>
      <c r="W30" s="54">
        <v>97.96875</v>
      </c>
      <c r="X30" s="172">
        <f t="shared" si="0"/>
        <v>45940.625</v>
      </c>
      <c r="Y30" s="172">
        <f t="shared" si="1"/>
        <v>45940.625</v>
      </c>
    </row>
    <row r="31" spans="1:26">
      <c r="A31" s="173">
        <f t="shared" ca="1" si="2"/>
        <v>45957.625</v>
      </c>
      <c r="B31" s="45">
        <f t="shared" ca="1" si="3"/>
        <v>101.873</v>
      </c>
      <c r="C31" s="31">
        <f t="shared" ca="1" si="4"/>
        <v>171219.99999999985</v>
      </c>
      <c r="D31" s="32">
        <f t="shared" ca="1" si="5"/>
        <v>6243.6616666666741</v>
      </c>
      <c r="E31" s="73">
        <f t="shared" ca="1" si="6"/>
        <v>102.203125</v>
      </c>
      <c r="F31" s="31">
        <f t="shared" ca="1" si="7"/>
        <v>177497.00000000052</v>
      </c>
      <c r="G31" s="32">
        <f t="shared" ca="1" si="8"/>
        <v>-176.65659555554157</v>
      </c>
      <c r="H31" s="4">
        <f t="shared" ca="1" si="9"/>
        <v>96.021000000000001</v>
      </c>
      <c r="I31" s="31">
        <f t="shared" ca="1" si="10"/>
        <v>82300.000000000044</v>
      </c>
      <c r="J31" s="32">
        <f t="shared" ca="1" si="11"/>
        <v>4993.9409722222208</v>
      </c>
      <c r="K31" s="73">
        <f t="shared" ca="1" si="12"/>
        <v>103.03125</v>
      </c>
      <c r="L31" s="31">
        <f t="shared" ca="1" si="13"/>
        <v>114838.50000000013</v>
      </c>
      <c r="M31" s="32">
        <f t="shared" ca="1" si="14"/>
        <v>1539.2252633333337</v>
      </c>
      <c r="N31" s="79">
        <f t="shared" ca="1" si="15"/>
        <v>29227.102553332756</v>
      </c>
      <c r="P31" s="125">
        <v>45944.625</v>
      </c>
      <c r="Q31" s="54">
        <v>101.08</v>
      </c>
      <c r="R31" s="125">
        <v>45825.625</v>
      </c>
      <c r="S31" s="54">
        <v>98.90625</v>
      </c>
      <c r="T31" s="125">
        <v>45810.625</v>
      </c>
      <c r="U31" s="54">
        <v>86.381</v>
      </c>
      <c r="V31" s="125">
        <v>45827.625</v>
      </c>
      <c r="W31" s="54">
        <v>97.828125</v>
      </c>
      <c r="X31" s="172">
        <f t="shared" si="0"/>
        <v>45944.625</v>
      </c>
      <c r="Y31" s="172">
        <f t="shared" si="1"/>
        <v>45944.625</v>
      </c>
    </row>
    <row r="32" spans="1:26">
      <c r="A32" s="173">
        <f t="shared" ca="1" si="2"/>
        <v>45958.625</v>
      </c>
      <c r="B32" s="45">
        <f t="shared" ca="1" si="3"/>
        <v>101.93</v>
      </c>
      <c r="C32" s="31">
        <f t="shared" ca="1" si="4"/>
        <v>179200.00000000015</v>
      </c>
      <c r="D32" s="32">
        <f t="shared" ca="1" si="5"/>
        <v>6483.8025000000125</v>
      </c>
      <c r="E32" s="73">
        <f t="shared" ca="1" si="6"/>
        <v>102.296875</v>
      </c>
      <c r="F32" s="31">
        <f t="shared" ca="1" si="7"/>
        <v>190247.00000000052</v>
      </c>
      <c r="G32" s="32">
        <f t="shared" ca="1" si="8"/>
        <v>-183.45107999999163</v>
      </c>
      <c r="H32" s="4">
        <f t="shared" ca="1" si="9"/>
        <v>96.426000000000002</v>
      </c>
      <c r="I32" s="31">
        <f t="shared" ca="1" si="10"/>
        <v>102550.00000000009</v>
      </c>
      <c r="J32" s="32">
        <f t="shared" ca="1" si="11"/>
        <v>5186.0156250000018</v>
      </c>
      <c r="K32" s="73">
        <f t="shared" ca="1" si="12"/>
        <v>103.296875</v>
      </c>
      <c r="L32" s="31">
        <f t="shared" ca="1" si="13"/>
        <v>125994.75000000012</v>
      </c>
      <c r="M32" s="32">
        <f t="shared" ca="1" si="14"/>
        <v>1598.4262350000008</v>
      </c>
      <c r="N32" s="79">
        <f t="shared" ca="1" si="15"/>
        <v>15477.41418999967</v>
      </c>
      <c r="P32" s="125">
        <v>45945.625</v>
      </c>
      <c r="Q32" s="54">
        <v>101.08</v>
      </c>
      <c r="R32" s="125">
        <v>45826.625</v>
      </c>
      <c r="S32" s="54">
        <v>98.953125</v>
      </c>
      <c r="T32" s="125">
        <v>45811.625</v>
      </c>
      <c r="U32" s="54">
        <v>86.587999999999994</v>
      </c>
      <c r="V32" s="125">
        <v>45828.625</v>
      </c>
      <c r="W32" s="54">
        <v>97.734375</v>
      </c>
      <c r="X32" s="172">
        <f t="shared" si="0"/>
        <v>45945.625</v>
      </c>
      <c r="Y32" s="172">
        <f t="shared" si="1"/>
        <v>45945.625</v>
      </c>
    </row>
    <row r="33" spans="1:25">
      <c r="A33" s="173">
        <f t="shared" ca="1" si="2"/>
        <v>45959.625</v>
      </c>
      <c r="B33" s="45">
        <f t="shared" ca="1" si="3"/>
        <v>101.666</v>
      </c>
      <c r="C33" s="31">
        <f t="shared" ca="1" si="4"/>
        <v>142239.99999999878</v>
      </c>
      <c r="D33" s="32">
        <f t="shared" ca="1" si="5"/>
        <v>6723.9433333333363</v>
      </c>
      <c r="E33" s="73">
        <f t="shared" ca="1" si="6"/>
        <v>101.578125</v>
      </c>
      <c r="F33" s="31">
        <f t="shared" ca="1" si="7"/>
        <v>92497.000000000524</v>
      </c>
      <c r="G33" s="32">
        <f t="shared" ca="1" si="8"/>
        <v>-190.24556444443442</v>
      </c>
      <c r="H33" s="4">
        <f t="shared" ca="1" si="9"/>
        <v>96.289000000000001</v>
      </c>
      <c r="I33" s="31">
        <f t="shared" ca="1" si="10"/>
        <v>95700.000000000073</v>
      </c>
      <c r="J33" s="32">
        <f t="shared" ca="1" si="11"/>
        <v>5378.0902777777774</v>
      </c>
      <c r="K33" s="73">
        <f t="shared" ca="1" si="12"/>
        <v>102.234375</v>
      </c>
      <c r="L33" s="31">
        <f t="shared" ca="1" si="13"/>
        <v>81369.750000000131</v>
      </c>
      <c r="M33" s="32">
        <f t="shared" ca="1" si="14"/>
        <v>1657.6272066666679</v>
      </c>
      <c r="N33" s="79">
        <f t="shared" ca="1" si="15"/>
        <v>38606.475826664973</v>
      </c>
      <c r="P33" s="125">
        <v>45946.625</v>
      </c>
      <c r="Q33" s="54">
        <v>101.307</v>
      </c>
      <c r="R33" s="125">
        <v>45827.625</v>
      </c>
      <c r="S33" s="54">
        <v>98.875</v>
      </c>
      <c r="T33" s="125">
        <v>45812.625</v>
      </c>
      <c r="U33" s="54">
        <v>87.248000000000005</v>
      </c>
      <c r="V33" s="125">
        <v>45831.625</v>
      </c>
      <c r="W33" s="54">
        <v>98.03125</v>
      </c>
      <c r="X33" s="172">
        <f t="shared" si="0"/>
        <v>45946.625</v>
      </c>
      <c r="Y33" s="172">
        <f t="shared" si="1"/>
        <v>45946.625</v>
      </c>
    </row>
    <row r="34" spans="1:25">
      <c r="A34" s="173">
        <f t="shared" ca="1" si="2"/>
        <v>45960.625</v>
      </c>
      <c r="B34" s="45">
        <f t="shared" ca="1" si="3"/>
        <v>101.41200000000001</v>
      </c>
      <c r="C34" s="31">
        <f t="shared" ca="1" si="4"/>
        <v>106680.00000000006</v>
      </c>
      <c r="D34" s="32">
        <f t="shared" ca="1" si="5"/>
        <v>6964.0841666666747</v>
      </c>
      <c r="E34" s="73">
        <f t="shared" ca="1" si="6"/>
        <v>101.40625</v>
      </c>
      <c r="F34" s="31">
        <f t="shared" ca="1" si="7"/>
        <v>69122.000000000524</v>
      </c>
      <c r="G34" s="32">
        <f t="shared" ca="1" si="8"/>
        <v>-197.04004888887721</v>
      </c>
      <c r="H34" s="4">
        <f t="shared" ca="1" si="9"/>
        <v>95.902000000000001</v>
      </c>
      <c r="I34" s="31">
        <f t="shared" ca="1" si="10"/>
        <v>76350.000000000058</v>
      </c>
      <c r="J34" s="32">
        <f t="shared" ca="1" si="11"/>
        <v>5570.1649305555584</v>
      </c>
      <c r="K34" s="73">
        <f t="shared" ca="1" si="12"/>
        <v>101.65625</v>
      </c>
      <c r="L34" s="31">
        <f t="shared" ca="1" si="13"/>
        <v>57088.500000000124</v>
      </c>
      <c r="M34" s="32">
        <f t="shared" ca="1" si="14"/>
        <v>1716.828178333335</v>
      </c>
      <c r="N34" s="79">
        <f t="shared" ca="1" si="15"/>
        <v>21604.287463332927</v>
      </c>
      <c r="P34" s="125">
        <v>45947.625</v>
      </c>
      <c r="Q34" s="54">
        <v>101.33199999999999</v>
      </c>
      <c r="R34" s="125">
        <v>45828.625</v>
      </c>
      <c r="S34" s="54">
        <v>98.96875</v>
      </c>
      <c r="T34" s="125">
        <v>45813.625</v>
      </c>
      <c r="U34" s="54">
        <v>87.323999999999998</v>
      </c>
      <c r="V34" s="125">
        <v>45832.625</v>
      </c>
      <c r="W34" s="54">
        <v>98.703125</v>
      </c>
      <c r="X34" s="172">
        <f t="shared" si="0"/>
        <v>45947.625</v>
      </c>
      <c r="Y34" s="172">
        <f t="shared" si="1"/>
        <v>45947.625</v>
      </c>
    </row>
    <row r="35" spans="1:25">
      <c r="A35" s="173">
        <f t="shared" ca="1" si="2"/>
        <v>45961.721304513892</v>
      </c>
      <c r="B35" s="45">
        <f t="shared" ca="1" si="3"/>
        <v>101.2</v>
      </c>
      <c r="C35" s="31">
        <f t="shared" ca="1" si="4"/>
        <v>76999.999999999607</v>
      </c>
      <c r="D35" s="32">
        <f t="shared" ca="1" si="5"/>
        <v>7444.3658333333369</v>
      </c>
      <c r="E35" s="73">
        <f t="shared" ca="1" si="6"/>
        <v>101.34375</v>
      </c>
      <c r="F35" s="31">
        <f t="shared" ca="1" si="7"/>
        <v>60622.000000000524</v>
      </c>
      <c r="G35" s="32">
        <f t="shared" ca="1" si="8"/>
        <v>-210.62901777777006</v>
      </c>
      <c r="H35" s="4">
        <f t="shared" ca="1" si="9"/>
        <v>95.662999999999997</v>
      </c>
      <c r="I35" s="31">
        <f t="shared" ca="1" si="10"/>
        <v>64399.99999999984</v>
      </c>
      <c r="J35" s="32">
        <f t="shared" ca="1" si="11"/>
        <v>5954.3142361111095</v>
      </c>
      <c r="K35" s="73">
        <f t="shared" ca="1" si="12"/>
        <v>101.3125</v>
      </c>
      <c r="L35" s="31">
        <f t="shared" ca="1" si="13"/>
        <v>42651.000000000131</v>
      </c>
      <c r="M35" s="32">
        <f t="shared" ca="1" si="14"/>
        <v>1835.2301216666692</v>
      </c>
      <c r="N35" s="79">
        <f t="shared" ca="1" si="15"/>
        <v>-1835.0892633339663</v>
      </c>
      <c r="P35" s="125">
        <v>45950.625</v>
      </c>
      <c r="Q35" s="54">
        <v>101.574</v>
      </c>
      <c r="R35" s="125">
        <v>45831.625</v>
      </c>
      <c r="S35" s="54">
        <v>99.296875</v>
      </c>
      <c r="T35" s="125">
        <v>45814.625</v>
      </c>
      <c r="U35" s="54">
        <v>86.8</v>
      </c>
      <c r="V35" s="125">
        <v>45833.625</v>
      </c>
      <c r="W35" s="54">
        <v>98.75</v>
      </c>
      <c r="X35" s="172">
        <f t="shared" si="0"/>
        <v>45950.625</v>
      </c>
      <c r="Y35" s="172">
        <f t="shared" si="1"/>
        <v>45950.625</v>
      </c>
    </row>
    <row r="36" spans="1:25">
      <c r="A36" s="173" t="str">
        <f t="shared" ref="A36:A99" ca="1" si="16">IF(AND(ISBLANK(Z25), A35 = $Z$1),NOW(),IF(ISBLANK(Z25),"",Z25))</f>
        <v/>
      </c>
      <c r="B36" s="45" t="str">
        <f t="shared" ref="B36:B99" ca="1" si="17">IF(COUNTIF(P:P,A36)=1,VLOOKUP(A36,P:Q,2), IF(COUNTIF(P:P,A36)=0,$B$10,""))</f>
        <v/>
      </c>
      <c r="C36" s="31" t="str">
        <f t="shared" ca="1" si="4"/>
        <v/>
      </c>
      <c r="D36" s="32" t="str">
        <f t="shared" ref="D36:D99" ca="1" si="18">IF(ISERROR(B36-2), "", ROUNDUP(A36-$A$14,0)/360*$B$6*$B$5-ROUNDUP(A36-$A$14,0)/360*$B$7*$B$5*$B$14/100)</f>
        <v/>
      </c>
      <c r="E36" s="73" t="str">
        <f t="shared" ref="E36:E99" ca="1" si="19">IF(COUNTIF(P:P,A36)=1,VLOOKUP(A36,R:S,2), IF(COUNTIF(P:P,A36)=0,$C$10,""))</f>
        <v/>
      </c>
      <c r="F36" s="31" t="str">
        <f t="shared" ref="F36:F99" ca="1" si="20">IF(ISERROR(B36-2),"",(E36-$E$14)/100*$C$5)</f>
        <v/>
      </c>
      <c r="G36" s="32" t="str">
        <f t="shared" ref="G36:G99" ca="1" si="21">IF(ISERROR(B36-2), "", ROUNDUP(A36-$A$14,0)/360*$C$6*$C$5-ROUNDUP(A36-$A$14,0)/360*$C$7*$C$5*$E$14/100)</f>
        <v/>
      </c>
      <c r="H36" s="4" t="str">
        <f t="shared" ref="H36:H99" ca="1" si="22">IF(COUNTIF(P:P,A36)=1,VLOOKUP(A36,T:U,2), IF(COUNTIF(P:P,A36)=0,$D$10,""))</f>
        <v/>
      </c>
      <c r="I36" s="31" t="str">
        <f t="shared" ref="I36:I99" ca="1" si="23">IF(ISERROR(B36-2),"",(H36-$H$14)/100*$D$5)</f>
        <v/>
      </c>
      <c r="J36" s="32" t="str">
        <f t="shared" ref="J36:J99" ca="1" si="24">IF(ISERROR(B36-2),"",ROUNDUP(A36-$A$14,0)/360*$D$6*$D$5-ROUNDUP(A36-$A$14,0)/360*$D$7*$D$5*$H$14/100)</f>
        <v/>
      </c>
      <c r="K36" s="73" t="str">
        <f t="shared" ref="K36:K99" ca="1" si="25">IF(COUNTIF(P:P,A36)=1,VLOOKUP(A36,V:W,2), IF(COUNTIF(P:P,A36)=0,$E$10,""))</f>
        <v/>
      </c>
      <c r="L36" s="31" t="str">
        <f t="shared" ref="L36:L99" ca="1" si="26">IF(ISERROR(B36-2),"",(K36-$K$14)/100*$E$5)</f>
        <v/>
      </c>
      <c r="M36" s="32" t="str">
        <f t="shared" ref="M36:M99" ca="1" si="27">IF(ISERROR(B36-2),"",ROUNDUP(A36-$A$14,0)/360*$E$6*$E$5-ROUNDUP(A36-$A$14,0)/360*$E$7*$E$5*$K$14/100)</f>
        <v/>
      </c>
      <c r="N36" s="79" t="str">
        <f t="shared" ref="N36:N99" ca="1" si="28">IF(ISERROR(B36-2),"",C36+D36-F36-G36-I36-J36+L36+M36)</f>
        <v/>
      </c>
      <c r="P36" s="125">
        <v>45951.625</v>
      </c>
      <c r="Q36" s="54">
        <v>102.027</v>
      </c>
      <c r="R36" s="125">
        <v>45832.625</v>
      </c>
      <c r="S36" s="54">
        <v>99.671875</v>
      </c>
      <c r="T36" s="125">
        <v>45817.625</v>
      </c>
      <c r="U36" s="54">
        <v>86.730999999999995</v>
      </c>
      <c r="V36" s="125">
        <v>45834.625</v>
      </c>
      <c r="W36" s="54">
        <v>99.203125</v>
      </c>
      <c r="X36" s="172">
        <f t="shared" si="0"/>
        <v>45951.625</v>
      </c>
      <c r="Y36" s="172">
        <f t="shared" si="1"/>
        <v>45951.625</v>
      </c>
    </row>
    <row r="37" spans="1:25">
      <c r="A37" s="173" t="str">
        <f t="shared" ca="1" si="16"/>
        <v/>
      </c>
      <c r="B37" s="45" t="str">
        <f t="shared" ca="1" si="17"/>
        <v/>
      </c>
      <c r="C37" s="31" t="str">
        <f t="shared" ca="1" si="4"/>
        <v/>
      </c>
      <c r="D37" s="32" t="str">
        <f t="shared" ca="1" si="18"/>
        <v/>
      </c>
      <c r="E37" s="73" t="str">
        <f t="shared" ca="1" si="19"/>
        <v/>
      </c>
      <c r="F37" s="31" t="str">
        <f t="shared" ca="1" si="20"/>
        <v/>
      </c>
      <c r="G37" s="32" t="str">
        <f t="shared" ca="1" si="21"/>
        <v/>
      </c>
      <c r="H37" s="4" t="str">
        <f t="shared" ca="1" si="22"/>
        <v/>
      </c>
      <c r="I37" s="31" t="str">
        <f t="shared" ca="1" si="23"/>
        <v/>
      </c>
      <c r="J37" s="32" t="str">
        <f t="shared" ca="1" si="24"/>
        <v/>
      </c>
      <c r="K37" s="73" t="str">
        <f t="shared" ca="1" si="25"/>
        <v/>
      </c>
      <c r="L37" s="31" t="str">
        <f t="shared" ca="1" si="26"/>
        <v/>
      </c>
      <c r="M37" s="32" t="str">
        <f t="shared" ca="1" si="27"/>
        <v/>
      </c>
      <c r="N37" s="79" t="str">
        <f t="shared" ca="1" si="28"/>
        <v/>
      </c>
      <c r="P37" s="125">
        <v>45952.625</v>
      </c>
      <c r="Q37" s="54">
        <v>102.092</v>
      </c>
      <c r="R37" s="125">
        <v>45833.625</v>
      </c>
      <c r="S37" s="54">
        <v>99.71875</v>
      </c>
      <c r="T37" s="125">
        <v>45818.625</v>
      </c>
      <c r="U37" s="54">
        <v>87.043999999999997</v>
      </c>
      <c r="V37" s="125">
        <v>45835.625</v>
      </c>
      <c r="W37" s="54">
        <v>98.515625</v>
      </c>
      <c r="X37" s="172">
        <f t="shared" si="0"/>
        <v>45952.625</v>
      </c>
      <c r="Y37" s="172">
        <f t="shared" si="1"/>
        <v>45952.625</v>
      </c>
    </row>
    <row r="38" spans="1:25">
      <c r="A38" s="173" t="str">
        <f t="shared" ca="1" si="16"/>
        <v/>
      </c>
      <c r="B38" s="45" t="str">
        <f t="shared" ca="1" si="17"/>
        <v/>
      </c>
      <c r="C38" s="31" t="str">
        <f t="shared" ca="1" si="4"/>
        <v/>
      </c>
      <c r="D38" s="32" t="str">
        <f t="shared" ca="1" si="18"/>
        <v/>
      </c>
      <c r="E38" s="73" t="str">
        <f t="shared" ca="1" si="19"/>
        <v/>
      </c>
      <c r="F38" s="31" t="str">
        <f t="shared" ca="1" si="20"/>
        <v/>
      </c>
      <c r="G38" s="32" t="str">
        <f t="shared" ca="1" si="21"/>
        <v/>
      </c>
      <c r="H38" s="4" t="str">
        <f t="shared" ca="1" si="22"/>
        <v/>
      </c>
      <c r="I38" s="31" t="str">
        <f t="shared" ca="1" si="23"/>
        <v/>
      </c>
      <c r="J38" s="32" t="str">
        <f t="shared" ca="1" si="24"/>
        <v/>
      </c>
      <c r="K38" s="73" t="str">
        <f t="shared" ca="1" si="25"/>
        <v/>
      </c>
      <c r="L38" s="31" t="str">
        <f t="shared" ca="1" si="26"/>
        <v/>
      </c>
      <c r="M38" s="32" t="str">
        <f t="shared" ca="1" si="27"/>
        <v/>
      </c>
      <c r="N38" s="79" t="str">
        <f t="shared" ca="1" si="28"/>
        <v/>
      </c>
      <c r="P38" s="125">
        <v>45953.625</v>
      </c>
      <c r="Q38" s="54">
        <v>101.815</v>
      </c>
      <c r="R38" s="125">
        <v>45834.625</v>
      </c>
      <c r="S38" s="54">
        <v>100.0625</v>
      </c>
      <c r="T38" s="125">
        <v>45819.625</v>
      </c>
      <c r="U38" s="54">
        <v>87.248000000000005</v>
      </c>
      <c r="V38" s="125">
        <v>45838.625</v>
      </c>
      <c r="W38" s="54">
        <v>99.453125</v>
      </c>
      <c r="X38" s="172">
        <f t="shared" si="0"/>
        <v>45953.625</v>
      </c>
      <c r="Y38" s="172">
        <f t="shared" si="1"/>
        <v>45953.625</v>
      </c>
    </row>
    <row r="39" spans="1:25">
      <c r="A39" s="173" t="str">
        <f t="shared" ca="1" si="16"/>
        <v/>
      </c>
      <c r="B39" s="45" t="str">
        <f t="shared" ca="1" si="17"/>
        <v/>
      </c>
      <c r="C39" s="31" t="str">
        <f t="shared" ca="1" si="4"/>
        <v/>
      </c>
      <c r="D39" s="32" t="str">
        <f t="shared" ca="1" si="18"/>
        <v/>
      </c>
      <c r="E39" s="73" t="str">
        <f t="shared" ca="1" si="19"/>
        <v/>
      </c>
      <c r="F39" s="31" t="str">
        <f t="shared" ca="1" si="20"/>
        <v/>
      </c>
      <c r="G39" s="32" t="str">
        <f t="shared" ca="1" si="21"/>
        <v/>
      </c>
      <c r="H39" s="4" t="str">
        <f t="shared" ca="1" si="22"/>
        <v/>
      </c>
      <c r="I39" s="31" t="str">
        <f t="shared" ca="1" si="23"/>
        <v/>
      </c>
      <c r="J39" s="32" t="str">
        <f t="shared" ca="1" si="24"/>
        <v/>
      </c>
      <c r="K39" s="73" t="str">
        <f t="shared" ca="1" si="25"/>
        <v/>
      </c>
      <c r="L39" s="31" t="str">
        <f t="shared" ca="1" si="26"/>
        <v/>
      </c>
      <c r="M39" s="32" t="str">
        <f t="shared" ca="1" si="27"/>
        <v/>
      </c>
      <c r="N39" s="79" t="str">
        <f t="shared" ca="1" si="28"/>
        <v/>
      </c>
      <c r="P39" s="125">
        <v>45954.625</v>
      </c>
      <c r="Q39" s="54">
        <v>101.90900000000001</v>
      </c>
      <c r="R39" s="125">
        <v>45835.625</v>
      </c>
      <c r="S39" s="54">
        <v>99.734375</v>
      </c>
      <c r="T39" s="125">
        <v>45820.625</v>
      </c>
      <c r="U39" s="54">
        <v>87.465999999999994</v>
      </c>
      <c r="V39" s="125">
        <v>45839.625</v>
      </c>
      <c r="W39" s="54">
        <v>99.65625</v>
      </c>
      <c r="X39" s="172">
        <f t="shared" si="0"/>
        <v>45954.625</v>
      </c>
      <c r="Y39" s="172">
        <f t="shared" si="1"/>
        <v>45954.625</v>
      </c>
    </row>
    <row r="40" spans="1:25">
      <c r="A40" s="173" t="str">
        <f t="shared" ca="1" si="16"/>
        <v/>
      </c>
      <c r="B40" s="45" t="str">
        <f t="shared" ca="1" si="17"/>
        <v/>
      </c>
      <c r="C40" s="31" t="str">
        <f t="shared" ca="1" si="4"/>
        <v/>
      </c>
      <c r="D40" s="32" t="str">
        <f t="shared" ca="1" si="18"/>
        <v/>
      </c>
      <c r="E40" s="73" t="str">
        <f t="shared" ca="1" si="19"/>
        <v/>
      </c>
      <c r="F40" s="31" t="str">
        <f t="shared" ca="1" si="20"/>
        <v/>
      </c>
      <c r="G40" s="32" t="str">
        <f t="shared" ca="1" si="21"/>
        <v/>
      </c>
      <c r="H40" s="4" t="str">
        <f t="shared" ca="1" si="22"/>
        <v/>
      </c>
      <c r="I40" s="31" t="str">
        <f t="shared" ca="1" si="23"/>
        <v/>
      </c>
      <c r="J40" s="32" t="str">
        <f t="shared" ca="1" si="24"/>
        <v/>
      </c>
      <c r="K40" s="73" t="str">
        <f t="shared" ca="1" si="25"/>
        <v/>
      </c>
      <c r="L40" s="31" t="str">
        <f t="shared" ca="1" si="26"/>
        <v/>
      </c>
      <c r="M40" s="32" t="str">
        <f t="shared" ca="1" si="27"/>
        <v/>
      </c>
      <c r="N40" s="79" t="str">
        <f t="shared" ca="1" si="28"/>
        <v/>
      </c>
      <c r="P40" s="125">
        <v>45957.625</v>
      </c>
      <c r="Q40" s="54">
        <v>101.873</v>
      </c>
      <c r="R40" s="125">
        <v>45838.625</v>
      </c>
      <c r="S40" s="54">
        <v>100.171875</v>
      </c>
      <c r="T40" s="125">
        <v>45821.625</v>
      </c>
      <c r="U40" s="54">
        <v>86.977999999999994</v>
      </c>
      <c r="V40" s="125">
        <v>45840.625</v>
      </c>
      <c r="W40" s="54">
        <v>99.015625</v>
      </c>
      <c r="X40" s="172">
        <f t="shared" si="0"/>
        <v>45957.625</v>
      </c>
      <c r="Y40" s="172">
        <f t="shared" si="1"/>
        <v>45957.625</v>
      </c>
    </row>
    <row r="41" spans="1:25">
      <c r="A41" s="173" t="str">
        <f t="shared" ca="1" si="16"/>
        <v/>
      </c>
      <c r="B41" s="45" t="str">
        <f t="shared" ca="1" si="17"/>
        <v/>
      </c>
      <c r="C41" s="31" t="str">
        <f t="shared" ca="1" si="4"/>
        <v/>
      </c>
      <c r="D41" s="32" t="str">
        <f t="shared" ca="1" si="18"/>
        <v/>
      </c>
      <c r="E41" s="73" t="str">
        <f t="shared" ca="1" si="19"/>
        <v/>
      </c>
      <c r="F41" s="31" t="str">
        <f t="shared" ca="1" si="20"/>
        <v/>
      </c>
      <c r="G41" s="32" t="str">
        <f t="shared" ca="1" si="21"/>
        <v/>
      </c>
      <c r="H41" s="4" t="str">
        <f t="shared" ca="1" si="22"/>
        <v/>
      </c>
      <c r="I41" s="31" t="str">
        <f t="shared" ca="1" si="23"/>
        <v/>
      </c>
      <c r="J41" s="32" t="str">
        <f t="shared" ca="1" si="24"/>
        <v/>
      </c>
      <c r="K41" s="73" t="str">
        <f t="shared" ca="1" si="25"/>
        <v/>
      </c>
      <c r="L41" s="31" t="str">
        <f t="shared" ca="1" si="26"/>
        <v/>
      </c>
      <c r="M41" s="32" t="str">
        <f t="shared" ca="1" si="27"/>
        <v/>
      </c>
      <c r="N41" s="79" t="str">
        <f t="shared" ca="1" si="28"/>
        <v/>
      </c>
      <c r="P41" s="125">
        <v>45958.625</v>
      </c>
      <c r="Q41" s="54">
        <v>101.93</v>
      </c>
      <c r="R41" s="125">
        <v>45839.625</v>
      </c>
      <c r="S41" s="54">
        <v>100</v>
      </c>
      <c r="T41" s="125">
        <v>45824.625</v>
      </c>
      <c r="U41" s="54">
        <v>86.965000000000003</v>
      </c>
      <c r="V41" s="125">
        <v>45842.625</v>
      </c>
      <c r="W41" s="54">
        <v>98.25</v>
      </c>
      <c r="X41" s="172">
        <f t="shared" si="0"/>
        <v>45958.625</v>
      </c>
      <c r="Y41" s="172">
        <f t="shared" si="1"/>
        <v>45958.625</v>
      </c>
    </row>
    <row r="42" spans="1:25">
      <c r="A42" s="173" t="str">
        <f t="shared" ca="1" si="16"/>
        <v/>
      </c>
      <c r="B42" s="45" t="str">
        <f t="shared" ca="1" si="17"/>
        <v/>
      </c>
      <c r="C42" s="31" t="str">
        <f t="shared" ca="1" si="4"/>
        <v/>
      </c>
      <c r="D42" s="32" t="str">
        <f t="shared" ca="1" si="18"/>
        <v/>
      </c>
      <c r="E42" s="73" t="str">
        <f t="shared" ca="1" si="19"/>
        <v/>
      </c>
      <c r="F42" s="31" t="str">
        <f t="shared" ca="1" si="20"/>
        <v/>
      </c>
      <c r="G42" s="32" t="str">
        <f t="shared" ca="1" si="21"/>
        <v/>
      </c>
      <c r="H42" s="4" t="str">
        <f t="shared" ca="1" si="22"/>
        <v/>
      </c>
      <c r="I42" s="31" t="str">
        <f t="shared" ca="1" si="23"/>
        <v/>
      </c>
      <c r="J42" s="32" t="str">
        <f t="shared" ca="1" si="24"/>
        <v/>
      </c>
      <c r="K42" s="73" t="str">
        <f t="shared" ca="1" si="25"/>
        <v/>
      </c>
      <c r="L42" s="31" t="str">
        <f t="shared" ca="1" si="26"/>
        <v/>
      </c>
      <c r="M42" s="32" t="str">
        <f t="shared" ca="1" si="27"/>
        <v/>
      </c>
      <c r="N42" s="79" t="str">
        <f t="shared" ca="1" si="28"/>
        <v/>
      </c>
      <c r="P42" s="125">
        <v>45959.625</v>
      </c>
      <c r="Q42" s="54">
        <v>101.666</v>
      </c>
      <c r="R42" s="125">
        <v>45840.625</v>
      </c>
      <c r="S42" s="54">
        <v>99.734375</v>
      </c>
      <c r="T42" s="125">
        <v>45825.625</v>
      </c>
      <c r="U42" s="54">
        <v>87.016999999999996</v>
      </c>
      <c r="V42" s="125">
        <v>45845.625</v>
      </c>
      <c r="W42" s="54">
        <v>97.375</v>
      </c>
      <c r="X42" s="172">
        <f t="shared" si="0"/>
        <v>45959.625</v>
      </c>
      <c r="Y42" s="172">
        <f t="shared" si="1"/>
        <v>45959.625</v>
      </c>
    </row>
    <row r="43" spans="1:25">
      <c r="A43" s="173" t="str">
        <f t="shared" ca="1" si="16"/>
        <v/>
      </c>
      <c r="B43" s="45" t="str">
        <f t="shared" ca="1" si="17"/>
        <v/>
      </c>
      <c r="C43" s="31" t="str">
        <f t="shared" ca="1" si="4"/>
        <v/>
      </c>
      <c r="D43" s="32" t="str">
        <f t="shared" ca="1" si="18"/>
        <v/>
      </c>
      <c r="E43" s="73" t="str">
        <f t="shared" ca="1" si="19"/>
        <v/>
      </c>
      <c r="F43" s="31" t="str">
        <f t="shared" ca="1" si="20"/>
        <v/>
      </c>
      <c r="G43" s="32" t="str">
        <f t="shared" ca="1" si="21"/>
        <v/>
      </c>
      <c r="H43" s="4" t="str">
        <f t="shared" ca="1" si="22"/>
        <v/>
      </c>
      <c r="I43" s="31" t="str">
        <f t="shared" ca="1" si="23"/>
        <v/>
      </c>
      <c r="J43" s="32" t="str">
        <f t="shared" ca="1" si="24"/>
        <v/>
      </c>
      <c r="K43" s="73" t="str">
        <f t="shared" ca="1" si="25"/>
        <v/>
      </c>
      <c r="L43" s="31" t="str">
        <f t="shared" ca="1" si="26"/>
        <v/>
      </c>
      <c r="M43" s="32" t="str">
        <f t="shared" ca="1" si="27"/>
        <v/>
      </c>
      <c r="N43" s="79" t="str">
        <f t="shared" ca="1" si="28"/>
        <v/>
      </c>
      <c r="P43" s="125">
        <v>45960.625</v>
      </c>
      <c r="Q43" s="54">
        <v>101.41200000000001</v>
      </c>
      <c r="R43" s="125">
        <v>45842.625</v>
      </c>
      <c r="S43" s="54">
        <v>99.234375</v>
      </c>
      <c r="T43" s="125">
        <v>45826.625</v>
      </c>
      <c r="U43" s="54">
        <v>87.179000000000002</v>
      </c>
      <c r="V43" s="125">
        <v>45846.625</v>
      </c>
      <c r="W43" s="54">
        <v>97.234375</v>
      </c>
      <c r="X43" s="172">
        <f t="shared" si="0"/>
        <v>45960.625</v>
      </c>
      <c r="Y43" s="172">
        <f t="shared" si="1"/>
        <v>45960.625</v>
      </c>
    </row>
    <row r="44" spans="1:25">
      <c r="A44" s="173" t="str">
        <f t="shared" ca="1" si="16"/>
        <v/>
      </c>
      <c r="B44" s="45" t="str">
        <f t="shared" ca="1" si="17"/>
        <v/>
      </c>
      <c r="C44" s="31" t="str">
        <f t="shared" ca="1" si="4"/>
        <v/>
      </c>
      <c r="D44" s="32" t="str">
        <f t="shared" ca="1" si="18"/>
        <v/>
      </c>
      <c r="E44" s="73" t="str">
        <f t="shared" ca="1" si="19"/>
        <v/>
      </c>
      <c r="F44" s="31" t="str">
        <f t="shared" ca="1" si="20"/>
        <v/>
      </c>
      <c r="G44" s="32" t="str">
        <f t="shared" ca="1" si="21"/>
        <v/>
      </c>
      <c r="H44" s="4" t="str">
        <f t="shared" ca="1" si="22"/>
        <v/>
      </c>
      <c r="I44" s="31" t="str">
        <f t="shared" ca="1" si="23"/>
        <v/>
      </c>
      <c r="J44" s="32" t="str">
        <f t="shared" ca="1" si="24"/>
        <v/>
      </c>
      <c r="K44" s="73" t="str">
        <f t="shared" ca="1" si="25"/>
        <v/>
      </c>
      <c r="L44" s="31" t="str">
        <f t="shared" ca="1" si="26"/>
        <v/>
      </c>
      <c r="M44" s="32" t="str">
        <f t="shared" ca="1" si="27"/>
        <v/>
      </c>
      <c r="N44" s="79" t="str">
        <f t="shared" ca="1" si="28"/>
        <v/>
      </c>
      <c r="P44" s="125"/>
      <c r="R44" s="125">
        <v>45845.625</v>
      </c>
      <c r="S44" s="54">
        <v>98.9375</v>
      </c>
      <c r="T44" s="125">
        <v>45828.625</v>
      </c>
      <c r="U44" s="54">
        <v>87.057000000000002</v>
      </c>
      <c r="V44" s="125">
        <v>45847.625</v>
      </c>
      <c r="W44" s="54">
        <v>98.15625</v>
      </c>
      <c r="X44" s="172" t="str">
        <f t="shared" si="0"/>
        <v/>
      </c>
      <c r="Y44" s="172" t="str">
        <f t="shared" si="1"/>
        <v/>
      </c>
    </row>
    <row r="45" spans="1:25">
      <c r="A45" s="173" t="str">
        <f t="shared" ca="1" si="16"/>
        <v/>
      </c>
      <c r="B45" s="45" t="str">
        <f t="shared" ca="1" si="17"/>
        <v/>
      </c>
      <c r="C45" s="31" t="str">
        <f t="shared" ca="1" si="4"/>
        <v/>
      </c>
      <c r="D45" s="32" t="str">
        <f t="shared" ca="1" si="18"/>
        <v/>
      </c>
      <c r="E45" s="73" t="str">
        <f t="shared" ca="1" si="19"/>
        <v/>
      </c>
      <c r="F45" s="31" t="str">
        <f t="shared" ca="1" si="20"/>
        <v/>
      </c>
      <c r="G45" s="32" t="str">
        <f t="shared" ca="1" si="21"/>
        <v/>
      </c>
      <c r="H45" s="4" t="str">
        <f t="shared" ca="1" si="22"/>
        <v/>
      </c>
      <c r="I45" s="31" t="str">
        <f t="shared" ca="1" si="23"/>
        <v/>
      </c>
      <c r="J45" s="32" t="str">
        <f t="shared" ca="1" si="24"/>
        <v/>
      </c>
      <c r="K45" s="73" t="str">
        <f t="shared" ca="1" si="25"/>
        <v/>
      </c>
      <c r="L45" s="31" t="str">
        <f t="shared" ca="1" si="26"/>
        <v/>
      </c>
      <c r="M45" s="32" t="str">
        <f t="shared" ca="1" si="27"/>
        <v/>
      </c>
      <c r="N45" s="79" t="str">
        <f t="shared" ca="1" si="28"/>
        <v/>
      </c>
      <c r="P45" s="125"/>
      <c r="R45" s="125">
        <v>45846.625</v>
      </c>
      <c r="S45" s="54">
        <v>98.765625</v>
      </c>
      <c r="T45" s="125">
        <v>45831.625</v>
      </c>
      <c r="U45" s="54">
        <v>87.498999999999995</v>
      </c>
      <c r="V45" s="125">
        <v>45848.625</v>
      </c>
      <c r="W45" s="54">
        <v>98.21875</v>
      </c>
      <c r="X45" s="172" t="str">
        <f t="shared" si="0"/>
        <v/>
      </c>
      <c r="Y45" s="172" t="str">
        <f t="shared" si="1"/>
        <v/>
      </c>
    </row>
    <row r="46" spans="1:25">
      <c r="A46" s="173" t="str">
        <f t="shared" ca="1" si="16"/>
        <v/>
      </c>
      <c r="B46" s="45" t="str">
        <f t="shared" ca="1" si="17"/>
        <v/>
      </c>
      <c r="C46" s="31" t="str">
        <f t="shared" ca="1" si="4"/>
        <v/>
      </c>
      <c r="D46" s="32" t="str">
        <f t="shared" ca="1" si="18"/>
        <v/>
      </c>
      <c r="E46" s="73" t="str">
        <f t="shared" ca="1" si="19"/>
        <v/>
      </c>
      <c r="F46" s="31" t="str">
        <f t="shared" ca="1" si="20"/>
        <v/>
      </c>
      <c r="G46" s="32" t="str">
        <f t="shared" ca="1" si="21"/>
        <v/>
      </c>
      <c r="H46" s="4" t="str">
        <f t="shared" ca="1" si="22"/>
        <v/>
      </c>
      <c r="I46" s="31" t="str">
        <f t="shared" ca="1" si="23"/>
        <v/>
      </c>
      <c r="J46" s="32" t="str">
        <f t="shared" ca="1" si="24"/>
        <v/>
      </c>
      <c r="K46" s="73" t="str">
        <f t="shared" ca="1" si="25"/>
        <v/>
      </c>
      <c r="L46" s="31" t="str">
        <f t="shared" ca="1" si="26"/>
        <v/>
      </c>
      <c r="M46" s="32" t="str">
        <f t="shared" ca="1" si="27"/>
        <v/>
      </c>
      <c r="N46" s="79" t="str">
        <f t="shared" ca="1" si="28"/>
        <v/>
      </c>
      <c r="P46" s="125"/>
      <c r="R46" s="125">
        <v>45847.625</v>
      </c>
      <c r="S46" s="54">
        <v>99.296875</v>
      </c>
      <c r="T46" s="125">
        <v>45832.625</v>
      </c>
      <c r="U46" s="54">
        <v>87.813000000000002</v>
      </c>
      <c r="V46" s="125">
        <v>45849.625</v>
      </c>
      <c r="W46" s="54">
        <v>96.828125</v>
      </c>
      <c r="X46" s="172" t="str">
        <f t="shared" si="0"/>
        <v/>
      </c>
      <c r="Y46" s="172" t="str">
        <f t="shared" si="1"/>
        <v/>
      </c>
    </row>
    <row r="47" spans="1:25">
      <c r="A47" s="173" t="str">
        <f t="shared" ca="1" si="16"/>
        <v/>
      </c>
      <c r="B47" s="45" t="str">
        <f t="shared" ca="1" si="17"/>
        <v/>
      </c>
      <c r="C47" s="31" t="str">
        <f t="shared" ca="1" si="4"/>
        <v/>
      </c>
      <c r="D47" s="32" t="str">
        <f t="shared" ca="1" si="18"/>
        <v/>
      </c>
      <c r="E47" s="73" t="str">
        <f t="shared" ca="1" si="19"/>
        <v/>
      </c>
      <c r="F47" s="31" t="str">
        <f t="shared" ca="1" si="20"/>
        <v/>
      </c>
      <c r="G47" s="32" t="str">
        <f t="shared" ca="1" si="21"/>
        <v/>
      </c>
      <c r="H47" s="4" t="str">
        <f t="shared" ca="1" si="22"/>
        <v/>
      </c>
      <c r="I47" s="31" t="str">
        <f t="shared" ca="1" si="23"/>
        <v/>
      </c>
      <c r="J47" s="32" t="str">
        <f t="shared" ca="1" si="24"/>
        <v/>
      </c>
      <c r="K47" s="73" t="str">
        <f t="shared" ca="1" si="25"/>
        <v/>
      </c>
      <c r="L47" s="31" t="str">
        <f t="shared" ca="1" si="26"/>
        <v/>
      </c>
      <c r="M47" s="32" t="str">
        <f t="shared" ca="1" si="27"/>
        <v/>
      </c>
      <c r="N47" s="79" t="str">
        <f t="shared" ca="1" si="28"/>
        <v/>
      </c>
      <c r="P47" s="125"/>
      <c r="R47" s="125">
        <v>45848.625</v>
      </c>
      <c r="S47" s="54">
        <v>99.25</v>
      </c>
      <c r="T47" s="125">
        <v>45833.625</v>
      </c>
      <c r="U47" s="54">
        <v>88.256</v>
      </c>
      <c r="V47" s="125">
        <v>45852.625</v>
      </c>
      <c r="W47" s="54">
        <v>96.625</v>
      </c>
      <c r="X47" s="172" t="str">
        <f t="shared" si="0"/>
        <v/>
      </c>
      <c r="Y47" s="172" t="str">
        <f t="shared" si="1"/>
        <v/>
      </c>
    </row>
    <row r="48" spans="1:25">
      <c r="A48" s="173" t="str">
        <f t="shared" ca="1" si="16"/>
        <v/>
      </c>
      <c r="B48" s="45" t="str">
        <f t="shared" ca="1" si="17"/>
        <v/>
      </c>
      <c r="C48" s="31" t="str">
        <f t="shared" ca="1" si="4"/>
        <v/>
      </c>
      <c r="D48" s="32" t="str">
        <f t="shared" ca="1" si="18"/>
        <v/>
      </c>
      <c r="E48" s="73" t="str">
        <f t="shared" ca="1" si="19"/>
        <v/>
      </c>
      <c r="F48" s="31" t="str">
        <f t="shared" ca="1" si="20"/>
        <v/>
      </c>
      <c r="G48" s="32" t="str">
        <f t="shared" ca="1" si="21"/>
        <v/>
      </c>
      <c r="H48" s="4" t="str">
        <f t="shared" ca="1" si="22"/>
        <v/>
      </c>
      <c r="I48" s="31" t="str">
        <f t="shared" ca="1" si="23"/>
        <v/>
      </c>
      <c r="J48" s="32" t="str">
        <f t="shared" ca="1" si="24"/>
        <v/>
      </c>
      <c r="K48" s="73" t="str">
        <f t="shared" ca="1" si="25"/>
        <v/>
      </c>
      <c r="L48" s="31" t="str">
        <f t="shared" ca="1" si="26"/>
        <v/>
      </c>
      <c r="M48" s="32" t="str">
        <f t="shared" ca="1" si="27"/>
        <v/>
      </c>
      <c r="N48" s="79" t="str">
        <f t="shared" ca="1" si="28"/>
        <v/>
      </c>
      <c r="P48" s="125"/>
      <c r="R48" s="125">
        <v>45849.625</v>
      </c>
      <c r="S48" s="54">
        <v>98.671875</v>
      </c>
      <c r="T48" s="125">
        <v>45834.625</v>
      </c>
      <c r="U48" s="54">
        <v>88.537999999999997</v>
      </c>
      <c r="V48" s="125">
        <v>45853.625</v>
      </c>
      <c r="W48" s="54">
        <v>95.984375</v>
      </c>
      <c r="X48" s="172" t="str">
        <f t="shared" si="0"/>
        <v/>
      </c>
      <c r="Y48" s="172" t="str">
        <f t="shared" si="1"/>
        <v/>
      </c>
    </row>
    <row r="49" spans="1:25">
      <c r="A49" s="173" t="str">
        <f t="shared" ca="1" si="16"/>
        <v/>
      </c>
      <c r="B49" s="45" t="str">
        <f t="shared" ca="1" si="17"/>
        <v/>
      </c>
      <c r="C49" s="31" t="str">
        <f t="shared" ca="1" si="4"/>
        <v/>
      </c>
      <c r="D49" s="32" t="str">
        <f t="shared" ca="1" si="18"/>
        <v/>
      </c>
      <c r="E49" s="73" t="str">
        <f t="shared" ca="1" si="19"/>
        <v/>
      </c>
      <c r="F49" s="31" t="str">
        <f t="shared" ca="1" si="20"/>
        <v/>
      </c>
      <c r="G49" s="32" t="str">
        <f t="shared" ca="1" si="21"/>
        <v/>
      </c>
      <c r="H49" s="4" t="str">
        <f t="shared" ca="1" si="22"/>
        <v/>
      </c>
      <c r="I49" s="31" t="str">
        <f t="shared" ca="1" si="23"/>
        <v/>
      </c>
      <c r="J49" s="32" t="str">
        <f t="shared" ca="1" si="24"/>
        <v/>
      </c>
      <c r="K49" s="73" t="str">
        <f t="shared" ca="1" si="25"/>
        <v/>
      </c>
      <c r="L49" s="31" t="str">
        <f t="shared" ca="1" si="26"/>
        <v/>
      </c>
      <c r="M49" s="32" t="str">
        <f t="shared" ca="1" si="27"/>
        <v/>
      </c>
      <c r="N49" s="79" t="str">
        <f t="shared" ca="1" si="28"/>
        <v/>
      </c>
      <c r="P49" s="125"/>
      <c r="R49" s="125">
        <v>45852.625</v>
      </c>
      <c r="S49" s="54">
        <v>98.609375</v>
      </c>
      <c r="T49" s="125">
        <v>45835.625</v>
      </c>
      <c r="U49" s="54">
        <v>88.67</v>
      </c>
      <c r="V49" s="125">
        <v>45854.625</v>
      </c>
      <c r="W49" s="54">
        <v>96.078125</v>
      </c>
      <c r="X49" s="172" t="str">
        <f t="shared" si="0"/>
        <v/>
      </c>
      <c r="Y49" s="172" t="str">
        <f t="shared" si="1"/>
        <v/>
      </c>
    </row>
    <row r="50" spans="1:25">
      <c r="A50" s="173" t="str">
        <f t="shared" ca="1" si="16"/>
        <v/>
      </c>
      <c r="B50" s="45" t="str">
        <f t="shared" ca="1" si="17"/>
        <v/>
      </c>
      <c r="C50" s="31" t="str">
        <f t="shared" ca="1" si="4"/>
        <v/>
      </c>
      <c r="D50" s="32" t="str">
        <f t="shared" ca="1" si="18"/>
        <v/>
      </c>
      <c r="E50" s="73" t="str">
        <f t="shared" ca="1" si="19"/>
        <v/>
      </c>
      <c r="F50" s="31" t="str">
        <f t="shared" ca="1" si="20"/>
        <v/>
      </c>
      <c r="G50" s="32" t="str">
        <f t="shared" ca="1" si="21"/>
        <v/>
      </c>
      <c r="H50" s="4" t="str">
        <f t="shared" ca="1" si="22"/>
        <v/>
      </c>
      <c r="I50" s="31" t="str">
        <f t="shared" ca="1" si="23"/>
        <v/>
      </c>
      <c r="J50" s="32" t="str">
        <f t="shared" ca="1" si="24"/>
        <v/>
      </c>
      <c r="K50" s="73" t="str">
        <f t="shared" ca="1" si="25"/>
        <v/>
      </c>
      <c r="L50" s="31" t="str">
        <f t="shared" ca="1" si="26"/>
        <v/>
      </c>
      <c r="M50" s="32" t="str">
        <f t="shared" ca="1" si="27"/>
        <v/>
      </c>
      <c r="N50" s="79" t="str">
        <f t="shared" ca="1" si="28"/>
        <v/>
      </c>
      <c r="P50" s="125"/>
      <c r="R50" s="125">
        <v>45853.625</v>
      </c>
      <c r="S50" s="54">
        <v>98.171875</v>
      </c>
      <c r="T50" s="125">
        <v>45838.625</v>
      </c>
      <c r="U50" s="54">
        <v>88.741</v>
      </c>
      <c r="V50" s="125">
        <v>45855.625</v>
      </c>
      <c r="W50" s="54">
        <v>96.0625</v>
      </c>
      <c r="X50" s="172" t="str">
        <f t="shared" si="0"/>
        <v/>
      </c>
      <c r="Y50" s="172" t="str">
        <f t="shared" si="1"/>
        <v/>
      </c>
    </row>
    <row r="51" spans="1:25">
      <c r="A51" s="173" t="str">
        <f t="shared" ca="1" si="16"/>
        <v/>
      </c>
      <c r="B51" s="45" t="str">
        <f t="shared" ca="1" si="17"/>
        <v/>
      </c>
      <c r="C51" s="31" t="str">
        <f t="shared" ca="1" si="4"/>
        <v/>
      </c>
      <c r="D51" s="32" t="str">
        <f t="shared" ca="1" si="18"/>
        <v/>
      </c>
      <c r="E51" s="73" t="str">
        <f t="shared" ca="1" si="19"/>
        <v/>
      </c>
      <c r="F51" s="31" t="str">
        <f t="shared" ca="1" si="20"/>
        <v/>
      </c>
      <c r="G51" s="32" t="str">
        <f t="shared" ca="1" si="21"/>
        <v/>
      </c>
      <c r="H51" s="4" t="str">
        <f t="shared" ca="1" si="22"/>
        <v/>
      </c>
      <c r="I51" s="31" t="str">
        <f t="shared" ca="1" si="23"/>
        <v/>
      </c>
      <c r="J51" s="32" t="str">
        <f t="shared" ca="1" si="24"/>
        <v/>
      </c>
      <c r="K51" s="73" t="str">
        <f t="shared" ca="1" si="25"/>
        <v/>
      </c>
      <c r="L51" s="31" t="str">
        <f t="shared" ca="1" si="26"/>
        <v/>
      </c>
      <c r="M51" s="32" t="str">
        <f t="shared" ca="1" si="27"/>
        <v/>
      </c>
      <c r="N51" s="79" t="str">
        <f t="shared" ca="1" si="28"/>
        <v/>
      </c>
      <c r="R51" s="125">
        <v>45854.625</v>
      </c>
      <c r="S51" s="54">
        <v>98.4375</v>
      </c>
      <c r="T51" s="125">
        <v>45839.625</v>
      </c>
      <c r="U51" s="54">
        <v>89.156000000000006</v>
      </c>
      <c r="V51" s="125">
        <v>45856.625</v>
      </c>
      <c r="W51" s="54">
        <v>96.1875</v>
      </c>
      <c r="X51" s="172" t="str">
        <f t="shared" si="0"/>
        <v/>
      </c>
      <c r="Y51" s="172" t="str">
        <f t="shared" si="1"/>
        <v/>
      </c>
    </row>
    <row r="52" spans="1:25">
      <c r="A52" s="173" t="str">
        <f t="shared" ca="1" si="16"/>
        <v/>
      </c>
      <c r="B52" s="45" t="str">
        <f t="shared" ca="1" si="17"/>
        <v/>
      </c>
      <c r="C52" s="31" t="str">
        <f t="shared" ca="1" si="4"/>
        <v/>
      </c>
      <c r="D52" s="32" t="str">
        <f t="shared" ca="1" si="18"/>
        <v/>
      </c>
      <c r="E52" s="73" t="str">
        <f t="shared" ca="1" si="19"/>
        <v/>
      </c>
      <c r="F52" s="31" t="str">
        <f t="shared" ca="1" si="20"/>
        <v/>
      </c>
      <c r="G52" s="32" t="str">
        <f t="shared" ca="1" si="21"/>
        <v/>
      </c>
      <c r="H52" s="4" t="str">
        <f t="shared" ca="1" si="22"/>
        <v/>
      </c>
      <c r="I52" s="31" t="str">
        <f t="shared" ca="1" si="23"/>
        <v/>
      </c>
      <c r="J52" s="32" t="str">
        <f t="shared" ca="1" si="24"/>
        <v/>
      </c>
      <c r="K52" s="73" t="str">
        <f t="shared" ca="1" si="25"/>
        <v/>
      </c>
      <c r="L52" s="31" t="str">
        <f t="shared" ca="1" si="26"/>
        <v/>
      </c>
      <c r="M52" s="32" t="str">
        <f t="shared" ca="1" si="27"/>
        <v/>
      </c>
      <c r="N52" s="79" t="str">
        <f t="shared" ca="1" si="28"/>
        <v/>
      </c>
      <c r="R52" s="125">
        <v>45855.625</v>
      </c>
      <c r="S52" s="54">
        <v>98.375</v>
      </c>
      <c r="T52" s="125">
        <v>45840.625</v>
      </c>
      <c r="U52" s="54">
        <v>89.039000000000001</v>
      </c>
      <c r="V52" s="125">
        <v>45859.625</v>
      </c>
      <c r="W52" s="54">
        <v>96.953125</v>
      </c>
      <c r="X52" s="172" t="str">
        <f t="shared" si="0"/>
        <v/>
      </c>
      <c r="Y52" s="172" t="str">
        <f t="shared" si="1"/>
        <v/>
      </c>
    </row>
    <row r="53" spans="1:25">
      <c r="A53" s="173" t="str">
        <f t="shared" ca="1" si="16"/>
        <v/>
      </c>
      <c r="B53" s="45" t="str">
        <f t="shared" ca="1" si="17"/>
        <v/>
      </c>
      <c r="C53" s="31" t="str">
        <f t="shared" ca="1" si="4"/>
        <v/>
      </c>
      <c r="D53" s="32" t="str">
        <f t="shared" ca="1" si="18"/>
        <v/>
      </c>
      <c r="E53" s="73" t="str">
        <f t="shared" ca="1" si="19"/>
        <v/>
      </c>
      <c r="F53" s="31" t="str">
        <f t="shared" ca="1" si="20"/>
        <v/>
      </c>
      <c r="G53" s="32" t="str">
        <f t="shared" ca="1" si="21"/>
        <v/>
      </c>
      <c r="H53" s="4" t="str">
        <f t="shared" ca="1" si="22"/>
        <v/>
      </c>
      <c r="I53" s="31" t="str">
        <f t="shared" ca="1" si="23"/>
        <v/>
      </c>
      <c r="J53" s="32" t="str">
        <f t="shared" ca="1" si="24"/>
        <v/>
      </c>
      <c r="K53" s="73" t="str">
        <f t="shared" ca="1" si="25"/>
        <v/>
      </c>
      <c r="L53" s="31" t="str">
        <f t="shared" ca="1" si="26"/>
        <v/>
      </c>
      <c r="M53" s="32" t="str">
        <f t="shared" ca="1" si="27"/>
        <v/>
      </c>
      <c r="N53" s="79" t="str">
        <f t="shared" ca="1" si="28"/>
        <v/>
      </c>
      <c r="R53" s="125">
        <v>45856.625</v>
      </c>
      <c r="S53" s="54">
        <v>98.609375</v>
      </c>
      <c r="T53" s="125">
        <v>45845.625</v>
      </c>
      <c r="U53" s="54">
        <v>88.873000000000005</v>
      </c>
      <c r="V53" s="125">
        <v>45860.625</v>
      </c>
      <c r="W53" s="54">
        <v>97.46875</v>
      </c>
      <c r="X53" s="172" t="str">
        <f t="shared" si="0"/>
        <v/>
      </c>
      <c r="Y53" s="172" t="str">
        <f t="shared" si="1"/>
        <v/>
      </c>
    </row>
    <row r="54" spans="1:25">
      <c r="A54" s="173" t="str">
        <f t="shared" ca="1" si="16"/>
        <v/>
      </c>
      <c r="B54" s="45" t="str">
        <f t="shared" ca="1" si="17"/>
        <v/>
      </c>
      <c r="C54" s="31" t="str">
        <f t="shared" ca="1" si="4"/>
        <v/>
      </c>
      <c r="D54" s="32" t="str">
        <f t="shared" ca="1" si="18"/>
        <v/>
      </c>
      <c r="E54" s="73" t="str">
        <f t="shared" ca="1" si="19"/>
        <v/>
      </c>
      <c r="F54" s="31" t="str">
        <f t="shared" ca="1" si="20"/>
        <v/>
      </c>
      <c r="G54" s="32" t="str">
        <f t="shared" ca="1" si="21"/>
        <v/>
      </c>
      <c r="H54" s="4" t="str">
        <f t="shared" ca="1" si="22"/>
        <v/>
      </c>
      <c r="I54" s="31" t="str">
        <f t="shared" ca="1" si="23"/>
        <v/>
      </c>
      <c r="J54" s="32" t="str">
        <f t="shared" ca="1" si="24"/>
        <v/>
      </c>
      <c r="K54" s="73" t="str">
        <f t="shared" ca="1" si="25"/>
        <v/>
      </c>
      <c r="L54" s="31" t="str">
        <f t="shared" ca="1" si="26"/>
        <v/>
      </c>
      <c r="M54" s="32" t="str">
        <f t="shared" ca="1" si="27"/>
        <v/>
      </c>
      <c r="N54" s="79" t="str">
        <f t="shared" ca="1" si="28"/>
        <v/>
      </c>
      <c r="R54" s="125">
        <v>45859.625</v>
      </c>
      <c r="S54" s="54">
        <v>98.96875</v>
      </c>
      <c r="T54" s="125">
        <v>45846.625</v>
      </c>
      <c r="U54" s="54">
        <v>88.649000000000001</v>
      </c>
      <c r="V54" s="125">
        <v>45861.625</v>
      </c>
      <c r="W54" s="54">
        <v>96.953125</v>
      </c>
      <c r="X54" s="172" t="str">
        <f t="shared" si="0"/>
        <v/>
      </c>
      <c r="Y54" s="172" t="str">
        <f t="shared" si="1"/>
        <v/>
      </c>
    </row>
    <row r="55" spans="1:25">
      <c r="A55" s="173" t="str">
        <f t="shared" ca="1" si="16"/>
        <v/>
      </c>
      <c r="B55" s="45" t="str">
        <f t="shared" ca="1" si="17"/>
        <v/>
      </c>
      <c r="C55" s="31" t="str">
        <f t="shared" ca="1" si="4"/>
        <v/>
      </c>
      <c r="D55" s="32" t="str">
        <f t="shared" ca="1" si="18"/>
        <v/>
      </c>
      <c r="E55" s="73" t="str">
        <f t="shared" ca="1" si="19"/>
        <v/>
      </c>
      <c r="F55" s="31" t="str">
        <f t="shared" ca="1" si="20"/>
        <v/>
      </c>
      <c r="G55" s="32" t="str">
        <f t="shared" ca="1" si="21"/>
        <v/>
      </c>
      <c r="H55" s="4" t="str">
        <f t="shared" ca="1" si="22"/>
        <v/>
      </c>
      <c r="I55" s="31" t="str">
        <f t="shared" ca="1" si="23"/>
        <v/>
      </c>
      <c r="J55" s="32" t="str">
        <f t="shared" ca="1" si="24"/>
        <v/>
      </c>
      <c r="K55" s="73" t="str">
        <f t="shared" ca="1" si="25"/>
        <v/>
      </c>
      <c r="L55" s="31" t="str">
        <f t="shared" ca="1" si="26"/>
        <v/>
      </c>
      <c r="M55" s="32" t="str">
        <f t="shared" ca="1" si="27"/>
        <v/>
      </c>
      <c r="N55" s="79" t="str">
        <f t="shared" ca="1" si="28"/>
        <v/>
      </c>
      <c r="R55" s="125">
        <v>45860.625</v>
      </c>
      <c r="S55" s="54">
        <v>99.28125</v>
      </c>
      <c r="T55" s="125">
        <v>45847.625</v>
      </c>
      <c r="U55" s="54">
        <v>89.042000000000002</v>
      </c>
      <c r="V55" s="125">
        <v>45862.625</v>
      </c>
      <c r="W55" s="54">
        <v>96.8125</v>
      </c>
      <c r="X55" s="172" t="str">
        <f t="shared" si="0"/>
        <v/>
      </c>
      <c r="Y55" s="172" t="str">
        <f t="shared" si="1"/>
        <v/>
      </c>
    </row>
    <row r="56" spans="1:25">
      <c r="A56" s="173" t="str">
        <f t="shared" ca="1" si="16"/>
        <v/>
      </c>
      <c r="B56" s="45" t="str">
        <f t="shared" ca="1" si="17"/>
        <v/>
      </c>
      <c r="C56" s="31" t="str">
        <f t="shared" ca="1" si="4"/>
        <v/>
      </c>
      <c r="D56" s="32" t="str">
        <f t="shared" ca="1" si="18"/>
        <v/>
      </c>
      <c r="E56" s="73" t="str">
        <f t="shared" ca="1" si="19"/>
        <v/>
      </c>
      <c r="F56" s="31" t="str">
        <f t="shared" ca="1" si="20"/>
        <v/>
      </c>
      <c r="G56" s="32" t="str">
        <f t="shared" ca="1" si="21"/>
        <v/>
      </c>
      <c r="H56" s="4" t="str">
        <f t="shared" ca="1" si="22"/>
        <v/>
      </c>
      <c r="I56" s="31" t="str">
        <f t="shared" ca="1" si="23"/>
        <v/>
      </c>
      <c r="J56" s="32" t="str">
        <f t="shared" ca="1" si="24"/>
        <v/>
      </c>
      <c r="K56" s="73" t="str">
        <f t="shared" ca="1" si="25"/>
        <v/>
      </c>
      <c r="L56" s="31" t="str">
        <f t="shared" ca="1" si="26"/>
        <v/>
      </c>
      <c r="M56" s="32" t="str">
        <f t="shared" ca="1" si="27"/>
        <v/>
      </c>
      <c r="N56" s="79" t="str">
        <f t="shared" ca="1" si="28"/>
        <v/>
      </c>
      <c r="R56" s="125">
        <v>45861.625</v>
      </c>
      <c r="S56" s="54">
        <v>98.90625</v>
      </c>
      <c r="T56" s="125">
        <v>45848.625</v>
      </c>
      <c r="U56" s="54">
        <v>89.186000000000007</v>
      </c>
      <c r="V56" s="125">
        <v>45863.625</v>
      </c>
      <c r="W56" s="54">
        <v>97.34375</v>
      </c>
      <c r="X56" s="172" t="str">
        <f t="shared" si="0"/>
        <v/>
      </c>
      <c r="Y56" s="172" t="str">
        <f t="shared" si="1"/>
        <v/>
      </c>
    </row>
    <row r="57" spans="1:25">
      <c r="A57" s="173" t="str">
        <f t="shared" ca="1" si="16"/>
        <v/>
      </c>
      <c r="B57" s="45" t="str">
        <f t="shared" ca="1" si="17"/>
        <v/>
      </c>
      <c r="C57" s="31" t="str">
        <f t="shared" ca="1" si="4"/>
        <v/>
      </c>
      <c r="D57" s="32" t="str">
        <f t="shared" ca="1" si="18"/>
        <v/>
      </c>
      <c r="E57" s="73" t="str">
        <f t="shared" ca="1" si="19"/>
        <v/>
      </c>
      <c r="F57" s="31" t="str">
        <f t="shared" ca="1" si="20"/>
        <v/>
      </c>
      <c r="G57" s="32" t="str">
        <f t="shared" ca="1" si="21"/>
        <v/>
      </c>
      <c r="H57" s="4" t="str">
        <f t="shared" ca="1" si="22"/>
        <v/>
      </c>
      <c r="I57" s="31" t="str">
        <f t="shared" ca="1" si="23"/>
        <v/>
      </c>
      <c r="J57" s="32" t="str">
        <f t="shared" ca="1" si="24"/>
        <v/>
      </c>
      <c r="K57" s="73" t="str">
        <f t="shared" ca="1" si="25"/>
        <v/>
      </c>
      <c r="L57" s="31" t="str">
        <f t="shared" ca="1" si="26"/>
        <v/>
      </c>
      <c r="M57" s="32" t="str">
        <f t="shared" ca="1" si="27"/>
        <v/>
      </c>
      <c r="N57" s="79" t="str">
        <f t="shared" ca="1" si="28"/>
        <v/>
      </c>
      <c r="R57" s="125">
        <v>45862.625</v>
      </c>
      <c r="S57" s="54">
        <v>98.734375</v>
      </c>
      <c r="T57" s="125">
        <v>45849.625</v>
      </c>
      <c r="U57" s="54">
        <v>88.834000000000003</v>
      </c>
      <c r="V57" s="125">
        <v>45866.625</v>
      </c>
      <c r="W57" s="54">
        <v>96.765625</v>
      </c>
      <c r="X57" s="172" t="str">
        <f t="shared" si="0"/>
        <v/>
      </c>
      <c r="Y57" s="172" t="str">
        <f t="shared" si="1"/>
        <v/>
      </c>
    </row>
    <row r="58" spans="1:25">
      <c r="A58" s="173" t="str">
        <f t="shared" ca="1" si="16"/>
        <v/>
      </c>
      <c r="B58" s="45" t="str">
        <f t="shared" ca="1" si="17"/>
        <v/>
      </c>
      <c r="C58" s="31" t="str">
        <f t="shared" ca="1" si="4"/>
        <v/>
      </c>
      <c r="D58" s="32" t="str">
        <f t="shared" ca="1" si="18"/>
        <v/>
      </c>
      <c r="E58" s="73" t="str">
        <f t="shared" ca="1" si="19"/>
        <v/>
      </c>
      <c r="F58" s="31" t="str">
        <f t="shared" ca="1" si="20"/>
        <v/>
      </c>
      <c r="G58" s="32" t="str">
        <f t="shared" ca="1" si="21"/>
        <v/>
      </c>
      <c r="H58" s="4" t="str">
        <f t="shared" ca="1" si="22"/>
        <v/>
      </c>
      <c r="I58" s="31" t="str">
        <f t="shared" ca="1" si="23"/>
        <v/>
      </c>
      <c r="J58" s="32" t="str">
        <f t="shared" ca="1" si="24"/>
        <v/>
      </c>
      <c r="K58" s="73" t="str">
        <f t="shared" ca="1" si="25"/>
        <v/>
      </c>
      <c r="L58" s="31" t="str">
        <f t="shared" ca="1" si="26"/>
        <v/>
      </c>
      <c r="M58" s="32" t="str">
        <f t="shared" ca="1" si="27"/>
        <v/>
      </c>
      <c r="N58" s="79" t="str">
        <f t="shared" ca="1" si="28"/>
        <v/>
      </c>
      <c r="R58" s="125">
        <v>45863.625</v>
      </c>
      <c r="S58" s="54">
        <v>98.953125</v>
      </c>
      <c r="T58" s="125">
        <v>45852.625</v>
      </c>
      <c r="U58" s="54">
        <v>88.548000000000002</v>
      </c>
      <c r="V58" s="125">
        <v>45867.625</v>
      </c>
      <c r="W58" s="54">
        <v>98.328125</v>
      </c>
      <c r="X58" s="172" t="str">
        <f t="shared" si="0"/>
        <v/>
      </c>
      <c r="Y58" s="172" t="str">
        <f t="shared" si="1"/>
        <v/>
      </c>
    </row>
    <row r="59" spans="1:25">
      <c r="A59" s="173" t="str">
        <f t="shared" ca="1" si="16"/>
        <v/>
      </c>
      <c r="B59" s="45" t="str">
        <f t="shared" ca="1" si="17"/>
        <v/>
      </c>
      <c r="C59" s="31" t="str">
        <f t="shared" ca="1" si="4"/>
        <v/>
      </c>
      <c r="D59" s="32" t="str">
        <f t="shared" ca="1" si="18"/>
        <v/>
      </c>
      <c r="E59" s="73" t="str">
        <f t="shared" ca="1" si="19"/>
        <v/>
      </c>
      <c r="F59" s="31" t="str">
        <f t="shared" ca="1" si="20"/>
        <v/>
      </c>
      <c r="G59" s="32" t="str">
        <f t="shared" ca="1" si="21"/>
        <v/>
      </c>
      <c r="H59" s="4" t="str">
        <f t="shared" ca="1" si="22"/>
        <v/>
      </c>
      <c r="I59" s="31" t="str">
        <f t="shared" ca="1" si="23"/>
        <v/>
      </c>
      <c r="J59" s="32" t="str">
        <f t="shared" ca="1" si="24"/>
        <v/>
      </c>
      <c r="K59" s="73" t="str">
        <f t="shared" ca="1" si="25"/>
        <v/>
      </c>
      <c r="L59" s="31" t="str">
        <f t="shared" ca="1" si="26"/>
        <v/>
      </c>
      <c r="M59" s="32" t="str">
        <f t="shared" ca="1" si="27"/>
        <v/>
      </c>
      <c r="N59" s="79" t="str">
        <f t="shared" ca="1" si="28"/>
        <v/>
      </c>
      <c r="R59" s="125">
        <v>45866.625</v>
      </c>
      <c r="S59" s="54">
        <v>98.71875</v>
      </c>
      <c r="T59" s="125">
        <v>45853.625</v>
      </c>
      <c r="U59" s="54">
        <v>88.222999999999999</v>
      </c>
      <c r="V59" s="125">
        <v>45868.625</v>
      </c>
      <c r="W59" s="54">
        <v>97.75</v>
      </c>
      <c r="X59" s="172" t="str">
        <f t="shared" si="0"/>
        <v/>
      </c>
      <c r="Y59" s="172" t="str">
        <f t="shared" si="1"/>
        <v/>
      </c>
    </row>
    <row r="60" spans="1:25">
      <c r="A60" s="173" t="str">
        <f t="shared" ca="1" si="16"/>
        <v/>
      </c>
      <c r="B60" s="45" t="str">
        <f t="shared" ca="1" si="17"/>
        <v/>
      </c>
      <c r="C60" s="31" t="str">
        <f t="shared" ca="1" si="4"/>
        <v/>
      </c>
      <c r="D60" s="32" t="str">
        <f t="shared" ca="1" si="18"/>
        <v/>
      </c>
      <c r="E60" s="73" t="str">
        <f t="shared" ca="1" si="19"/>
        <v/>
      </c>
      <c r="F60" s="31" t="str">
        <f t="shared" ca="1" si="20"/>
        <v/>
      </c>
      <c r="G60" s="32" t="str">
        <f t="shared" ca="1" si="21"/>
        <v/>
      </c>
      <c r="H60" s="4" t="str">
        <f t="shared" ca="1" si="22"/>
        <v/>
      </c>
      <c r="I60" s="31" t="str">
        <f t="shared" ca="1" si="23"/>
        <v/>
      </c>
      <c r="J60" s="32" t="str">
        <f t="shared" ca="1" si="24"/>
        <v/>
      </c>
      <c r="K60" s="73" t="str">
        <f t="shared" ca="1" si="25"/>
        <v/>
      </c>
      <c r="L60" s="31" t="str">
        <f t="shared" ca="1" si="26"/>
        <v/>
      </c>
      <c r="M60" s="32" t="str">
        <f t="shared" ca="1" si="27"/>
        <v/>
      </c>
      <c r="N60" s="79" t="str">
        <f t="shared" ca="1" si="28"/>
        <v/>
      </c>
      <c r="R60" s="125">
        <v>45867.625</v>
      </c>
      <c r="S60" s="54">
        <v>99.4375</v>
      </c>
      <c r="T60" s="125">
        <v>45854.625</v>
      </c>
      <c r="U60" s="54">
        <v>88.09</v>
      </c>
      <c r="V60" s="125">
        <v>45869.625</v>
      </c>
      <c r="W60" s="54">
        <v>97.828125</v>
      </c>
      <c r="X60" s="172" t="str">
        <f t="shared" si="0"/>
        <v/>
      </c>
      <c r="Y60" s="172" t="str">
        <f t="shared" si="1"/>
        <v/>
      </c>
    </row>
    <row r="61" spans="1:25">
      <c r="A61" s="173" t="str">
        <f t="shared" ca="1" si="16"/>
        <v/>
      </c>
      <c r="B61" s="45" t="str">
        <f t="shared" ca="1" si="17"/>
        <v/>
      </c>
      <c r="C61" s="31" t="str">
        <f t="shared" ca="1" si="4"/>
        <v/>
      </c>
      <c r="D61" s="32" t="str">
        <f t="shared" ca="1" si="18"/>
        <v/>
      </c>
      <c r="E61" s="73" t="str">
        <f t="shared" ca="1" si="19"/>
        <v/>
      </c>
      <c r="F61" s="31" t="str">
        <f t="shared" ca="1" si="20"/>
        <v/>
      </c>
      <c r="G61" s="32" t="str">
        <f t="shared" ca="1" si="21"/>
        <v/>
      </c>
      <c r="H61" s="4" t="str">
        <f t="shared" ca="1" si="22"/>
        <v/>
      </c>
      <c r="I61" s="31" t="str">
        <f t="shared" ca="1" si="23"/>
        <v/>
      </c>
      <c r="J61" s="32" t="str">
        <f t="shared" ca="1" si="24"/>
        <v/>
      </c>
      <c r="K61" s="73" t="str">
        <f t="shared" ca="1" si="25"/>
        <v/>
      </c>
      <c r="L61" s="31" t="str">
        <f t="shared" ca="1" si="26"/>
        <v/>
      </c>
      <c r="M61" s="32" t="str">
        <f t="shared" ca="1" si="27"/>
        <v/>
      </c>
      <c r="N61" s="79" t="str">
        <f t="shared" ca="1" si="28"/>
        <v/>
      </c>
      <c r="R61" s="125">
        <v>45868.625</v>
      </c>
      <c r="S61" s="54">
        <v>99.078125</v>
      </c>
      <c r="T61" s="125">
        <v>45855.625</v>
      </c>
      <c r="U61" s="54">
        <v>88.257000000000005</v>
      </c>
      <c r="V61" s="125">
        <v>45870.625</v>
      </c>
      <c r="W61" s="54">
        <v>99.046875</v>
      </c>
      <c r="X61" s="172" t="str">
        <f t="shared" si="0"/>
        <v/>
      </c>
      <c r="Y61" s="172" t="str">
        <f t="shared" si="1"/>
        <v/>
      </c>
    </row>
    <row r="62" spans="1:25">
      <c r="A62" s="173" t="str">
        <f t="shared" ca="1" si="16"/>
        <v/>
      </c>
      <c r="B62" s="45" t="str">
        <f t="shared" ca="1" si="17"/>
        <v/>
      </c>
      <c r="C62" s="31" t="str">
        <f t="shared" ca="1" si="4"/>
        <v/>
      </c>
      <c r="D62" s="32" t="str">
        <f t="shared" ca="1" si="18"/>
        <v/>
      </c>
      <c r="E62" s="73" t="str">
        <f t="shared" ca="1" si="19"/>
        <v/>
      </c>
      <c r="F62" s="31" t="str">
        <f t="shared" ca="1" si="20"/>
        <v/>
      </c>
      <c r="G62" s="32" t="str">
        <f t="shared" ca="1" si="21"/>
        <v/>
      </c>
      <c r="H62" s="4" t="str">
        <f t="shared" ca="1" si="22"/>
        <v/>
      </c>
      <c r="I62" s="31" t="str">
        <f t="shared" ca="1" si="23"/>
        <v/>
      </c>
      <c r="J62" s="32" t="str">
        <f t="shared" ca="1" si="24"/>
        <v/>
      </c>
      <c r="K62" s="73" t="str">
        <f t="shared" ca="1" si="25"/>
        <v/>
      </c>
      <c r="L62" s="31" t="str">
        <f t="shared" ca="1" si="26"/>
        <v/>
      </c>
      <c r="M62" s="32" t="str">
        <f t="shared" ca="1" si="27"/>
        <v/>
      </c>
      <c r="N62" s="79" t="str">
        <f t="shared" ca="1" si="28"/>
        <v/>
      </c>
      <c r="R62" s="125">
        <v>45869.625</v>
      </c>
      <c r="S62" s="54">
        <v>99.140625</v>
      </c>
      <c r="T62" s="125">
        <v>45856.625</v>
      </c>
      <c r="U62" s="54">
        <v>88.397000000000006</v>
      </c>
      <c r="V62" s="125">
        <v>45873.625</v>
      </c>
      <c r="W62" s="54">
        <v>99.296875</v>
      </c>
      <c r="X62" s="172" t="str">
        <f t="shared" si="0"/>
        <v/>
      </c>
      <c r="Y62" s="172" t="str">
        <f t="shared" si="1"/>
        <v/>
      </c>
    </row>
    <row r="63" spans="1:25">
      <c r="A63" s="173" t="str">
        <f t="shared" ca="1" si="16"/>
        <v/>
      </c>
      <c r="B63" s="45" t="str">
        <f t="shared" ca="1" si="17"/>
        <v/>
      </c>
      <c r="C63" s="31" t="str">
        <f t="shared" ca="1" si="4"/>
        <v/>
      </c>
      <c r="D63" s="32" t="str">
        <f t="shared" ca="1" si="18"/>
        <v/>
      </c>
      <c r="E63" s="73" t="str">
        <f t="shared" ca="1" si="19"/>
        <v/>
      </c>
      <c r="F63" s="31" t="str">
        <f t="shared" ca="1" si="20"/>
        <v/>
      </c>
      <c r="G63" s="32" t="str">
        <f t="shared" ca="1" si="21"/>
        <v/>
      </c>
      <c r="H63" s="4" t="str">
        <f t="shared" ca="1" si="22"/>
        <v/>
      </c>
      <c r="I63" s="31" t="str">
        <f t="shared" ca="1" si="23"/>
        <v/>
      </c>
      <c r="J63" s="32" t="str">
        <f t="shared" ca="1" si="24"/>
        <v/>
      </c>
      <c r="K63" s="73" t="str">
        <f t="shared" ca="1" si="25"/>
        <v/>
      </c>
      <c r="L63" s="31" t="str">
        <f t="shared" ca="1" si="26"/>
        <v/>
      </c>
      <c r="M63" s="32" t="str">
        <f t="shared" ca="1" si="27"/>
        <v/>
      </c>
      <c r="N63" s="79" t="str">
        <f t="shared" ca="1" si="28"/>
        <v/>
      </c>
      <c r="R63" s="125">
        <v>45870.625</v>
      </c>
      <c r="S63" s="54">
        <v>100.296875</v>
      </c>
      <c r="T63" s="125">
        <v>45859.625</v>
      </c>
      <c r="U63" s="54">
        <v>88.954999999999998</v>
      </c>
      <c r="V63" s="125">
        <v>45874.625</v>
      </c>
      <c r="W63" s="54">
        <v>99.625</v>
      </c>
      <c r="X63" s="172" t="str">
        <f t="shared" si="0"/>
        <v/>
      </c>
      <c r="Y63" s="172" t="str">
        <f t="shared" si="1"/>
        <v/>
      </c>
    </row>
    <row r="64" spans="1:25">
      <c r="A64" s="173" t="str">
        <f t="shared" ca="1" si="16"/>
        <v/>
      </c>
      <c r="B64" s="45" t="str">
        <f t="shared" ca="1" si="17"/>
        <v/>
      </c>
      <c r="C64" s="31" t="str">
        <f t="shared" ca="1" si="4"/>
        <v/>
      </c>
      <c r="D64" s="32" t="str">
        <f t="shared" ca="1" si="18"/>
        <v/>
      </c>
      <c r="E64" s="73" t="str">
        <f t="shared" ca="1" si="19"/>
        <v/>
      </c>
      <c r="F64" s="31" t="str">
        <f t="shared" ca="1" si="20"/>
        <v/>
      </c>
      <c r="G64" s="32" t="str">
        <f t="shared" ca="1" si="21"/>
        <v/>
      </c>
      <c r="H64" s="4" t="str">
        <f t="shared" ca="1" si="22"/>
        <v/>
      </c>
      <c r="I64" s="31" t="str">
        <f t="shared" ca="1" si="23"/>
        <v/>
      </c>
      <c r="J64" s="32" t="str">
        <f t="shared" ca="1" si="24"/>
        <v/>
      </c>
      <c r="K64" s="73" t="str">
        <f t="shared" ca="1" si="25"/>
        <v/>
      </c>
      <c r="L64" s="31" t="str">
        <f t="shared" ca="1" si="26"/>
        <v/>
      </c>
      <c r="M64" s="32" t="str">
        <f t="shared" ca="1" si="27"/>
        <v/>
      </c>
      <c r="N64" s="79" t="str">
        <f t="shared" ca="1" si="28"/>
        <v/>
      </c>
      <c r="R64" s="125">
        <v>45873.625</v>
      </c>
      <c r="S64" s="54">
        <v>100.40625</v>
      </c>
      <c r="T64" s="125">
        <v>45860.625</v>
      </c>
      <c r="U64" s="54">
        <v>89.116</v>
      </c>
      <c r="V64" s="125">
        <v>45875.625</v>
      </c>
      <c r="W64" s="54">
        <v>99</v>
      </c>
      <c r="X64" s="172" t="str">
        <f t="shared" si="0"/>
        <v/>
      </c>
      <c r="Y64" s="172" t="str">
        <f t="shared" si="1"/>
        <v/>
      </c>
    </row>
    <row r="65" spans="1:25">
      <c r="A65" s="173" t="str">
        <f t="shared" ca="1" si="16"/>
        <v/>
      </c>
      <c r="B65" s="45" t="str">
        <f t="shared" ca="1" si="17"/>
        <v/>
      </c>
      <c r="C65" s="31" t="str">
        <f t="shared" ca="1" si="4"/>
        <v/>
      </c>
      <c r="D65" s="32" t="str">
        <f t="shared" ca="1" si="18"/>
        <v/>
      </c>
      <c r="E65" s="73" t="str">
        <f t="shared" ca="1" si="19"/>
        <v/>
      </c>
      <c r="F65" s="31" t="str">
        <f t="shared" ca="1" si="20"/>
        <v/>
      </c>
      <c r="G65" s="32" t="str">
        <f t="shared" ca="1" si="21"/>
        <v/>
      </c>
      <c r="H65" s="4" t="str">
        <f t="shared" ca="1" si="22"/>
        <v/>
      </c>
      <c r="I65" s="31" t="str">
        <f t="shared" ca="1" si="23"/>
        <v/>
      </c>
      <c r="J65" s="32" t="str">
        <f t="shared" ca="1" si="24"/>
        <v/>
      </c>
      <c r="K65" s="73" t="str">
        <f t="shared" ca="1" si="25"/>
        <v/>
      </c>
      <c r="L65" s="31" t="str">
        <f t="shared" ca="1" si="26"/>
        <v/>
      </c>
      <c r="M65" s="32" t="str">
        <f t="shared" ca="1" si="27"/>
        <v/>
      </c>
      <c r="N65" s="79" t="str">
        <f t="shared" ca="1" si="28"/>
        <v/>
      </c>
      <c r="R65" s="125">
        <v>45874.625</v>
      </c>
      <c r="S65" s="54">
        <v>100.390625</v>
      </c>
      <c r="T65" s="125">
        <v>45861.625</v>
      </c>
      <c r="U65" s="54">
        <v>88.831999999999994</v>
      </c>
      <c r="V65" s="125">
        <v>45876.625</v>
      </c>
      <c r="W65" s="54">
        <v>98.84375</v>
      </c>
      <c r="X65" s="172" t="str">
        <f t="shared" si="0"/>
        <v/>
      </c>
      <c r="Y65" s="172" t="str">
        <f t="shared" si="1"/>
        <v/>
      </c>
    </row>
    <row r="66" spans="1:25">
      <c r="A66" s="173" t="str">
        <f t="shared" ca="1" si="16"/>
        <v/>
      </c>
      <c r="B66" s="45" t="str">
        <f t="shared" ca="1" si="17"/>
        <v/>
      </c>
      <c r="C66" s="31" t="str">
        <f t="shared" ca="1" si="4"/>
        <v/>
      </c>
      <c r="D66" s="32" t="str">
        <f t="shared" ca="1" si="18"/>
        <v/>
      </c>
      <c r="E66" s="73" t="str">
        <f t="shared" ca="1" si="19"/>
        <v/>
      </c>
      <c r="F66" s="31" t="str">
        <f t="shared" ca="1" si="20"/>
        <v/>
      </c>
      <c r="G66" s="32" t="str">
        <f t="shared" ca="1" si="21"/>
        <v/>
      </c>
      <c r="H66" s="4" t="str">
        <f t="shared" ca="1" si="22"/>
        <v/>
      </c>
      <c r="I66" s="31" t="str">
        <f t="shared" ca="1" si="23"/>
        <v/>
      </c>
      <c r="J66" s="32" t="str">
        <f t="shared" ca="1" si="24"/>
        <v/>
      </c>
      <c r="K66" s="73" t="str">
        <f t="shared" ca="1" si="25"/>
        <v/>
      </c>
      <c r="L66" s="31" t="str">
        <f t="shared" ca="1" si="26"/>
        <v/>
      </c>
      <c r="M66" s="32" t="str">
        <f t="shared" ca="1" si="27"/>
        <v/>
      </c>
      <c r="N66" s="79" t="str">
        <f t="shared" ca="1" si="28"/>
        <v/>
      </c>
      <c r="R66" s="125">
        <v>45875.625</v>
      </c>
      <c r="S66" s="54">
        <v>100.234375</v>
      </c>
      <c r="T66" s="125">
        <v>45862.625</v>
      </c>
      <c r="U66" s="54">
        <v>88.843000000000004</v>
      </c>
      <c r="V66" s="125">
        <v>45877.625</v>
      </c>
      <c r="W66" s="54">
        <v>98.375</v>
      </c>
      <c r="X66" s="172" t="str">
        <f t="shared" si="0"/>
        <v/>
      </c>
      <c r="Y66" s="172" t="str">
        <f t="shared" si="1"/>
        <v/>
      </c>
    </row>
    <row r="67" spans="1:25">
      <c r="A67" s="173" t="str">
        <f t="shared" ca="1" si="16"/>
        <v/>
      </c>
      <c r="B67" s="45" t="str">
        <f t="shared" ca="1" si="17"/>
        <v/>
      </c>
      <c r="C67" s="31" t="str">
        <f t="shared" ca="1" si="4"/>
        <v/>
      </c>
      <c r="D67" s="32" t="str">
        <f t="shared" ca="1" si="18"/>
        <v/>
      </c>
      <c r="E67" s="73" t="str">
        <f t="shared" ca="1" si="19"/>
        <v/>
      </c>
      <c r="F67" s="31" t="str">
        <f t="shared" ca="1" si="20"/>
        <v/>
      </c>
      <c r="G67" s="32" t="str">
        <f t="shared" ca="1" si="21"/>
        <v/>
      </c>
      <c r="H67" s="4" t="str">
        <f t="shared" ca="1" si="22"/>
        <v/>
      </c>
      <c r="I67" s="31" t="str">
        <f t="shared" ca="1" si="23"/>
        <v/>
      </c>
      <c r="J67" s="32" t="str">
        <f t="shared" ca="1" si="24"/>
        <v/>
      </c>
      <c r="K67" s="73" t="str">
        <f t="shared" ca="1" si="25"/>
        <v/>
      </c>
      <c r="L67" s="31" t="str">
        <f t="shared" ca="1" si="26"/>
        <v/>
      </c>
      <c r="M67" s="32" t="str">
        <f t="shared" ca="1" si="27"/>
        <v/>
      </c>
      <c r="N67" s="79" t="str">
        <f t="shared" ca="1" si="28"/>
        <v/>
      </c>
      <c r="R67" s="125">
        <v>45876.625</v>
      </c>
      <c r="S67" s="54">
        <v>100.171875</v>
      </c>
      <c r="T67" s="125">
        <v>45863.625</v>
      </c>
      <c r="U67" s="54">
        <v>88.879000000000005</v>
      </c>
      <c r="V67" s="125">
        <v>45880.625</v>
      </c>
      <c r="W67" s="54">
        <v>98.46875</v>
      </c>
      <c r="X67" s="172" t="str">
        <f t="shared" si="0"/>
        <v/>
      </c>
      <c r="Y67" s="172" t="str">
        <f t="shared" si="1"/>
        <v/>
      </c>
    </row>
    <row r="68" spans="1:25">
      <c r="A68" s="173" t="str">
        <f t="shared" ca="1" si="16"/>
        <v/>
      </c>
      <c r="B68" s="45" t="str">
        <f t="shared" ca="1" si="17"/>
        <v/>
      </c>
      <c r="C68" s="31" t="str">
        <f t="shared" ca="1" si="4"/>
        <v/>
      </c>
      <c r="D68" s="32" t="str">
        <f t="shared" ca="1" si="18"/>
        <v/>
      </c>
      <c r="E68" s="73" t="str">
        <f t="shared" ca="1" si="19"/>
        <v/>
      </c>
      <c r="F68" s="31" t="str">
        <f t="shared" ca="1" si="20"/>
        <v/>
      </c>
      <c r="G68" s="32" t="str">
        <f t="shared" ca="1" si="21"/>
        <v/>
      </c>
      <c r="H68" s="4" t="str">
        <f t="shared" ca="1" si="22"/>
        <v/>
      </c>
      <c r="I68" s="31" t="str">
        <f t="shared" ca="1" si="23"/>
        <v/>
      </c>
      <c r="J68" s="32" t="str">
        <f t="shared" ca="1" si="24"/>
        <v/>
      </c>
      <c r="K68" s="73" t="str">
        <f t="shared" ca="1" si="25"/>
        <v/>
      </c>
      <c r="L68" s="31" t="str">
        <f t="shared" ca="1" si="26"/>
        <v/>
      </c>
      <c r="M68" s="32" t="str">
        <f t="shared" ca="1" si="27"/>
        <v/>
      </c>
      <c r="N68" s="79" t="str">
        <f t="shared" ca="1" si="28"/>
        <v/>
      </c>
      <c r="R68" s="125">
        <v>45877.625</v>
      </c>
      <c r="S68" s="54">
        <v>99.859375</v>
      </c>
      <c r="T68" s="125">
        <v>45866.625</v>
      </c>
      <c r="U68" s="54">
        <v>89.033000000000001</v>
      </c>
      <c r="V68" s="125">
        <v>45881.625</v>
      </c>
      <c r="W68" s="54">
        <v>97.953125</v>
      </c>
      <c r="X68" s="172" t="str">
        <f t="shared" ref="X68:X131" si="29">IF(COUNTIF(R:R,P68)*COUNTIF(T:T,P68)*COUNTIF(V:V,P68),P68,"")</f>
        <v/>
      </c>
      <c r="Y68" s="172" t="str">
        <f t="shared" ref="Y68:Y131" si="30">IF(X68&gt;$A$14,X68,"")</f>
        <v/>
      </c>
    </row>
    <row r="69" spans="1:25">
      <c r="A69" s="173" t="str">
        <f t="shared" ca="1" si="16"/>
        <v/>
      </c>
      <c r="B69" s="45" t="str">
        <f t="shared" ca="1" si="17"/>
        <v/>
      </c>
      <c r="C69" s="31" t="str">
        <f t="shared" ca="1" si="4"/>
        <v/>
      </c>
      <c r="D69" s="32" t="str">
        <f t="shared" ca="1" si="18"/>
        <v/>
      </c>
      <c r="E69" s="73" t="str">
        <f t="shared" ca="1" si="19"/>
        <v/>
      </c>
      <c r="F69" s="31" t="str">
        <f t="shared" ca="1" si="20"/>
        <v/>
      </c>
      <c r="G69" s="32" t="str">
        <f t="shared" ca="1" si="21"/>
        <v/>
      </c>
      <c r="H69" s="4" t="str">
        <f t="shared" ca="1" si="22"/>
        <v/>
      </c>
      <c r="I69" s="31" t="str">
        <f t="shared" ca="1" si="23"/>
        <v/>
      </c>
      <c r="J69" s="32" t="str">
        <f t="shared" ca="1" si="24"/>
        <v/>
      </c>
      <c r="K69" s="73" t="str">
        <f t="shared" ca="1" si="25"/>
        <v/>
      </c>
      <c r="L69" s="31" t="str">
        <f t="shared" ca="1" si="26"/>
        <v/>
      </c>
      <c r="M69" s="32" t="str">
        <f t="shared" ca="1" si="27"/>
        <v/>
      </c>
      <c r="N69" s="79" t="str">
        <f t="shared" ca="1" si="28"/>
        <v/>
      </c>
      <c r="R69" s="125">
        <v>45880.625</v>
      </c>
      <c r="S69" s="54">
        <v>99.921875</v>
      </c>
      <c r="T69" s="125">
        <v>45867.625</v>
      </c>
      <c r="U69" s="54">
        <v>89.569000000000003</v>
      </c>
      <c r="V69" s="125">
        <v>45882.625</v>
      </c>
      <c r="W69" s="54">
        <v>98.765625</v>
      </c>
      <c r="X69" s="172" t="str">
        <f t="shared" si="29"/>
        <v/>
      </c>
      <c r="Y69" s="172" t="str">
        <f t="shared" si="30"/>
        <v/>
      </c>
    </row>
    <row r="70" spans="1:25">
      <c r="A70" s="173" t="str">
        <f t="shared" ca="1" si="16"/>
        <v/>
      </c>
      <c r="B70" s="45" t="str">
        <f t="shared" ca="1" si="17"/>
        <v/>
      </c>
      <c r="C70" s="31" t="str">
        <f t="shared" ca="1" si="4"/>
        <v/>
      </c>
      <c r="D70" s="32" t="str">
        <f t="shared" ca="1" si="18"/>
        <v/>
      </c>
      <c r="E70" s="73" t="str">
        <f t="shared" ca="1" si="19"/>
        <v/>
      </c>
      <c r="F70" s="31" t="str">
        <f t="shared" ca="1" si="20"/>
        <v/>
      </c>
      <c r="G70" s="32" t="str">
        <f t="shared" ca="1" si="21"/>
        <v/>
      </c>
      <c r="H70" s="4" t="str">
        <f t="shared" ca="1" si="22"/>
        <v/>
      </c>
      <c r="I70" s="31" t="str">
        <f t="shared" ca="1" si="23"/>
        <v/>
      </c>
      <c r="J70" s="32" t="str">
        <f t="shared" ca="1" si="24"/>
        <v/>
      </c>
      <c r="K70" s="73" t="str">
        <f t="shared" ca="1" si="25"/>
        <v/>
      </c>
      <c r="L70" s="31" t="str">
        <f t="shared" ca="1" si="26"/>
        <v/>
      </c>
      <c r="M70" s="32" t="str">
        <f t="shared" ca="1" si="27"/>
        <v/>
      </c>
      <c r="N70" s="79" t="str">
        <f t="shared" ca="1" si="28"/>
        <v/>
      </c>
      <c r="R70" s="125">
        <v>45881.625</v>
      </c>
      <c r="S70" s="54">
        <v>99.796875</v>
      </c>
      <c r="T70" s="125">
        <v>45868.625</v>
      </c>
      <c r="U70" s="54">
        <v>89.222999999999999</v>
      </c>
      <c r="V70" s="125">
        <v>45883.625</v>
      </c>
      <c r="W70" s="54">
        <v>98</v>
      </c>
      <c r="X70" s="172" t="str">
        <f t="shared" si="29"/>
        <v/>
      </c>
      <c r="Y70" s="172" t="str">
        <f t="shared" si="30"/>
        <v/>
      </c>
    </row>
    <row r="71" spans="1:25">
      <c r="A71" s="173" t="str">
        <f t="shared" ca="1" si="16"/>
        <v/>
      </c>
      <c r="B71" s="45" t="str">
        <f t="shared" ca="1" si="17"/>
        <v/>
      </c>
      <c r="C71" s="31" t="str">
        <f t="shared" ca="1" si="4"/>
        <v/>
      </c>
      <c r="D71" s="32" t="str">
        <f t="shared" ca="1" si="18"/>
        <v/>
      </c>
      <c r="E71" s="73" t="str">
        <f t="shared" ca="1" si="19"/>
        <v/>
      </c>
      <c r="F71" s="31" t="str">
        <f t="shared" ca="1" si="20"/>
        <v/>
      </c>
      <c r="G71" s="32" t="str">
        <f t="shared" ca="1" si="21"/>
        <v/>
      </c>
      <c r="H71" s="4" t="str">
        <f t="shared" ca="1" si="22"/>
        <v/>
      </c>
      <c r="I71" s="31" t="str">
        <f t="shared" ca="1" si="23"/>
        <v/>
      </c>
      <c r="J71" s="32" t="str">
        <f t="shared" ca="1" si="24"/>
        <v/>
      </c>
      <c r="K71" s="73" t="str">
        <f t="shared" ca="1" si="25"/>
        <v/>
      </c>
      <c r="L71" s="31" t="str">
        <f t="shared" ca="1" si="26"/>
        <v/>
      </c>
      <c r="M71" s="32" t="str">
        <f t="shared" ca="1" si="27"/>
        <v/>
      </c>
      <c r="N71" s="79" t="str">
        <f t="shared" ca="1" si="28"/>
        <v/>
      </c>
      <c r="R71" s="125">
        <v>45882.625</v>
      </c>
      <c r="S71" s="54">
        <v>100.21875</v>
      </c>
      <c r="T71" s="125">
        <v>45869.625</v>
      </c>
      <c r="U71" s="54">
        <v>89.516999999999996</v>
      </c>
      <c r="V71" s="125">
        <v>45884.625</v>
      </c>
      <c r="W71" s="54">
        <v>97.328125</v>
      </c>
      <c r="X71" s="172" t="str">
        <f t="shared" si="29"/>
        <v/>
      </c>
      <c r="Y71" s="172" t="str">
        <f t="shared" si="30"/>
        <v/>
      </c>
    </row>
    <row r="72" spans="1:25">
      <c r="A72" s="173" t="str">
        <f t="shared" ca="1" si="16"/>
        <v/>
      </c>
      <c r="B72" s="45" t="str">
        <f t="shared" ca="1" si="17"/>
        <v/>
      </c>
      <c r="C72" s="31" t="str">
        <f t="shared" ca="1" si="4"/>
        <v/>
      </c>
      <c r="D72" s="32" t="str">
        <f t="shared" ca="1" si="18"/>
        <v/>
      </c>
      <c r="E72" s="73" t="str">
        <f t="shared" ca="1" si="19"/>
        <v/>
      </c>
      <c r="F72" s="31" t="str">
        <f t="shared" ca="1" si="20"/>
        <v/>
      </c>
      <c r="G72" s="32" t="str">
        <f t="shared" ca="1" si="21"/>
        <v/>
      </c>
      <c r="H72" s="4" t="str">
        <f t="shared" ca="1" si="22"/>
        <v/>
      </c>
      <c r="I72" s="31" t="str">
        <f t="shared" ca="1" si="23"/>
        <v/>
      </c>
      <c r="J72" s="32" t="str">
        <f t="shared" ca="1" si="24"/>
        <v/>
      </c>
      <c r="K72" s="73" t="str">
        <f t="shared" ca="1" si="25"/>
        <v/>
      </c>
      <c r="L72" s="31" t="str">
        <f t="shared" ca="1" si="26"/>
        <v/>
      </c>
      <c r="M72" s="32" t="str">
        <f t="shared" ca="1" si="27"/>
        <v/>
      </c>
      <c r="N72" s="79" t="str">
        <f t="shared" ca="1" si="28"/>
        <v/>
      </c>
      <c r="R72" s="125">
        <v>45883.625</v>
      </c>
      <c r="S72" s="54">
        <v>99.8125</v>
      </c>
      <c r="T72" s="125">
        <v>45870.625</v>
      </c>
      <c r="U72" s="54">
        <v>90.073999999999998</v>
      </c>
      <c r="V72" s="125">
        <v>45887.625</v>
      </c>
      <c r="W72" s="54">
        <v>97.015625</v>
      </c>
      <c r="X72" s="172" t="str">
        <f t="shared" si="29"/>
        <v/>
      </c>
      <c r="Y72" s="172" t="str">
        <f t="shared" si="30"/>
        <v/>
      </c>
    </row>
    <row r="73" spans="1:25">
      <c r="A73" s="173" t="str">
        <f t="shared" ca="1" si="16"/>
        <v/>
      </c>
      <c r="B73" s="45" t="str">
        <f t="shared" ca="1" si="17"/>
        <v/>
      </c>
      <c r="C73" s="31" t="str">
        <f t="shared" ca="1" si="4"/>
        <v/>
      </c>
      <c r="D73" s="32" t="str">
        <f t="shared" ca="1" si="18"/>
        <v/>
      </c>
      <c r="E73" s="73" t="str">
        <f t="shared" ca="1" si="19"/>
        <v/>
      </c>
      <c r="F73" s="31" t="str">
        <f t="shared" ca="1" si="20"/>
        <v/>
      </c>
      <c r="G73" s="32" t="str">
        <f t="shared" ca="1" si="21"/>
        <v/>
      </c>
      <c r="H73" s="4" t="str">
        <f t="shared" ca="1" si="22"/>
        <v/>
      </c>
      <c r="I73" s="31" t="str">
        <f t="shared" ca="1" si="23"/>
        <v/>
      </c>
      <c r="J73" s="32" t="str">
        <f t="shared" ca="1" si="24"/>
        <v/>
      </c>
      <c r="K73" s="73" t="str">
        <f t="shared" ca="1" si="25"/>
        <v/>
      </c>
      <c r="L73" s="31" t="str">
        <f t="shared" ca="1" si="26"/>
        <v/>
      </c>
      <c r="M73" s="32" t="str">
        <f t="shared" ca="1" si="27"/>
        <v/>
      </c>
      <c r="N73" s="79" t="str">
        <f t="shared" ca="1" si="28"/>
        <v/>
      </c>
      <c r="R73" s="125">
        <v>45884.625</v>
      </c>
      <c r="S73" s="54">
        <v>99.546875</v>
      </c>
      <c r="T73" s="125">
        <v>45873.625</v>
      </c>
      <c r="U73" s="54">
        <v>90.417000000000002</v>
      </c>
      <c r="V73" s="125">
        <v>45888.625</v>
      </c>
      <c r="W73" s="54">
        <v>97.59375</v>
      </c>
      <c r="X73" s="172" t="str">
        <f t="shared" si="29"/>
        <v/>
      </c>
      <c r="Y73" s="172" t="str">
        <f t="shared" si="30"/>
        <v/>
      </c>
    </row>
    <row r="74" spans="1:25">
      <c r="A74" s="173" t="str">
        <f t="shared" ca="1" si="16"/>
        <v/>
      </c>
      <c r="B74" s="45" t="str">
        <f t="shared" ca="1" si="17"/>
        <v/>
      </c>
      <c r="C74" s="31" t="str">
        <f t="shared" ca="1" si="4"/>
        <v/>
      </c>
      <c r="D74" s="32" t="str">
        <f t="shared" ca="1" si="18"/>
        <v/>
      </c>
      <c r="E74" s="73" t="str">
        <f t="shared" ca="1" si="19"/>
        <v/>
      </c>
      <c r="F74" s="31" t="str">
        <f t="shared" ca="1" si="20"/>
        <v/>
      </c>
      <c r="G74" s="32" t="str">
        <f t="shared" ca="1" si="21"/>
        <v/>
      </c>
      <c r="H74" s="4" t="str">
        <f t="shared" ca="1" si="22"/>
        <v/>
      </c>
      <c r="I74" s="31" t="str">
        <f t="shared" ca="1" si="23"/>
        <v/>
      </c>
      <c r="J74" s="32" t="str">
        <f t="shared" ca="1" si="24"/>
        <v/>
      </c>
      <c r="K74" s="73" t="str">
        <f t="shared" ca="1" si="25"/>
        <v/>
      </c>
      <c r="L74" s="31" t="str">
        <f t="shared" ca="1" si="26"/>
        <v/>
      </c>
      <c r="M74" s="32" t="str">
        <f t="shared" ca="1" si="27"/>
        <v/>
      </c>
      <c r="N74" s="79" t="str">
        <f t="shared" ca="1" si="28"/>
        <v/>
      </c>
      <c r="R74" s="125">
        <v>45887.625</v>
      </c>
      <c r="S74" s="54">
        <v>99.421875</v>
      </c>
      <c r="T74" s="125">
        <v>45874.625</v>
      </c>
      <c r="U74" s="54">
        <v>90.712999999999994</v>
      </c>
      <c r="V74" s="125">
        <v>45889.625</v>
      </c>
      <c r="W74" s="54">
        <v>97.75</v>
      </c>
      <c r="X74" s="172" t="str">
        <f t="shared" si="29"/>
        <v/>
      </c>
      <c r="Y74" s="172" t="str">
        <f t="shared" si="30"/>
        <v/>
      </c>
    </row>
    <row r="75" spans="1:25">
      <c r="A75" s="173" t="str">
        <f t="shared" ca="1" si="16"/>
        <v/>
      </c>
      <c r="B75" s="45" t="str">
        <f t="shared" ca="1" si="17"/>
        <v/>
      </c>
      <c r="C75" s="31" t="str">
        <f t="shared" ca="1" si="4"/>
        <v/>
      </c>
      <c r="D75" s="32" t="str">
        <f t="shared" ca="1" si="18"/>
        <v/>
      </c>
      <c r="E75" s="73" t="str">
        <f t="shared" ca="1" si="19"/>
        <v/>
      </c>
      <c r="F75" s="31" t="str">
        <f t="shared" ca="1" si="20"/>
        <v/>
      </c>
      <c r="G75" s="32" t="str">
        <f t="shared" ca="1" si="21"/>
        <v/>
      </c>
      <c r="H75" s="4" t="str">
        <f t="shared" ca="1" si="22"/>
        <v/>
      </c>
      <c r="I75" s="31" t="str">
        <f t="shared" ca="1" si="23"/>
        <v/>
      </c>
      <c r="J75" s="32" t="str">
        <f t="shared" ca="1" si="24"/>
        <v/>
      </c>
      <c r="K75" s="73" t="str">
        <f t="shared" ca="1" si="25"/>
        <v/>
      </c>
      <c r="L75" s="31" t="str">
        <f t="shared" ca="1" si="26"/>
        <v/>
      </c>
      <c r="M75" s="32" t="str">
        <f t="shared" ca="1" si="27"/>
        <v/>
      </c>
      <c r="N75" s="79" t="str">
        <f t="shared" ca="1" si="28"/>
        <v/>
      </c>
      <c r="R75" s="125">
        <v>45888.625</v>
      </c>
      <c r="S75" s="54">
        <v>99.703125</v>
      </c>
      <c r="T75" s="125">
        <v>45875.625</v>
      </c>
      <c r="U75" s="54">
        <v>90.623000000000005</v>
      </c>
      <c r="V75" s="125">
        <v>45890.625</v>
      </c>
      <c r="W75" s="54">
        <v>97.28125</v>
      </c>
      <c r="X75" s="172" t="str">
        <f t="shared" si="29"/>
        <v/>
      </c>
      <c r="Y75" s="172" t="str">
        <f t="shared" si="30"/>
        <v/>
      </c>
    </row>
    <row r="76" spans="1:25">
      <c r="A76" s="173" t="str">
        <f t="shared" ca="1" si="16"/>
        <v/>
      </c>
      <c r="B76" s="45" t="str">
        <f t="shared" ca="1" si="17"/>
        <v/>
      </c>
      <c r="C76" s="31" t="str">
        <f t="shared" ca="1" si="4"/>
        <v/>
      </c>
      <c r="D76" s="32" t="str">
        <f t="shared" ca="1" si="18"/>
        <v/>
      </c>
      <c r="E76" s="73" t="str">
        <f t="shared" ca="1" si="19"/>
        <v/>
      </c>
      <c r="F76" s="31" t="str">
        <f t="shared" ca="1" si="20"/>
        <v/>
      </c>
      <c r="G76" s="32" t="str">
        <f t="shared" ca="1" si="21"/>
        <v/>
      </c>
      <c r="H76" s="4" t="str">
        <f t="shared" ca="1" si="22"/>
        <v/>
      </c>
      <c r="I76" s="31" t="str">
        <f t="shared" ca="1" si="23"/>
        <v/>
      </c>
      <c r="J76" s="32" t="str">
        <f t="shared" ca="1" si="24"/>
        <v/>
      </c>
      <c r="K76" s="73" t="str">
        <f t="shared" ca="1" si="25"/>
        <v/>
      </c>
      <c r="L76" s="31" t="str">
        <f t="shared" ca="1" si="26"/>
        <v/>
      </c>
      <c r="M76" s="32" t="str">
        <f t="shared" ca="1" si="27"/>
        <v/>
      </c>
      <c r="N76" s="79" t="str">
        <f t="shared" ca="1" si="28"/>
        <v/>
      </c>
      <c r="R76" s="125">
        <v>45889.625</v>
      </c>
      <c r="S76" s="54">
        <v>99.828125</v>
      </c>
      <c r="T76" s="125">
        <v>45876.625</v>
      </c>
      <c r="U76" s="54">
        <v>90.69</v>
      </c>
      <c r="V76" s="125">
        <v>45891.625</v>
      </c>
      <c r="W76" s="54">
        <v>97.90625</v>
      </c>
      <c r="X76" s="172" t="str">
        <f t="shared" si="29"/>
        <v/>
      </c>
      <c r="Y76" s="172" t="str">
        <f t="shared" si="30"/>
        <v/>
      </c>
    </row>
    <row r="77" spans="1:25">
      <c r="A77" s="173" t="str">
        <f t="shared" ca="1" si="16"/>
        <v/>
      </c>
      <c r="B77" s="45" t="str">
        <f t="shared" ca="1" si="17"/>
        <v/>
      </c>
      <c r="C77" s="31" t="str">
        <f t="shared" ca="1" si="4"/>
        <v/>
      </c>
      <c r="D77" s="32" t="str">
        <f t="shared" ca="1" si="18"/>
        <v/>
      </c>
      <c r="E77" s="73" t="str">
        <f t="shared" ca="1" si="19"/>
        <v/>
      </c>
      <c r="F77" s="31" t="str">
        <f t="shared" ca="1" si="20"/>
        <v/>
      </c>
      <c r="G77" s="32" t="str">
        <f t="shared" ca="1" si="21"/>
        <v/>
      </c>
      <c r="H77" s="4" t="str">
        <f t="shared" ca="1" si="22"/>
        <v/>
      </c>
      <c r="I77" s="31" t="str">
        <f t="shared" ca="1" si="23"/>
        <v/>
      </c>
      <c r="J77" s="32" t="str">
        <f t="shared" ca="1" si="24"/>
        <v/>
      </c>
      <c r="K77" s="73" t="str">
        <f t="shared" ca="1" si="25"/>
        <v/>
      </c>
      <c r="L77" s="31" t="str">
        <f t="shared" ca="1" si="26"/>
        <v/>
      </c>
      <c r="M77" s="32" t="str">
        <f t="shared" ca="1" si="27"/>
        <v/>
      </c>
      <c r="N77" s="79" t="str">
        <f t="shared" ca="1" si="28"/>
        <v/>
      </c>
      <c r="R77" s="125">
        <v>45890.625</v>
      </c>
      <c r="S77" s="54">
        <v>99.515625</v>
      </c>
      <c r="T77" s="125">
        <v>45877.625</v>
      </c>
      <c r="U77" s="54">
        <v>90.384</v>
      </c>
      <c r="V77" s="125">
        <v>45894.625</v>
      </c>
      <c r="W77" s="54">
        <v>97.6875</v>
      </c>
      <c r="X77" s="172" t="str">
        <f t="shared" si="29"/>
        <v/>
      </c>
      <c r="Y77" s="172" t="str">
        <f t="shared" si="30"/>
        <v/>
      </c>
    </row>
    <row r="78" spans="1:25">
      <c r="A78" s="173" t="str">
        <f t="shared" ca="1" si="16"/>
        <v/>
      </c>
      <c r="B78" s="45" t="str">
        <f t="shared" ca="1" si="17"/>
        <v/>
      </c>
      <c r="C78" s="31" t="str">
        <f t="shared" ca="1" si="4"/>
        <v/>
      </c>
      <c r="D78" s="32" t="str">
        <f t="shared" ca="1" si="18"/>
        <v/>
      </c>
      <c r="E78" s="73" t="str">
        <f t="shared" ca="1" si="19"/>
        <v/>
      </c>
      <c r="F78" s="31" t="str">
        <f t="shared" ca="1" si="20"/>
        <v/>
      </c>
      <c r="G78" s="32" t="str">
        <f t="shared" ca="1" si="21"/>
        <v/>
      </c>
      <c r="H78" s="4" t="str">
        <f t="shared" ca="1" si="22"/>
        <v/>
      </c>
      <c r="I78" s="31" t="str">
        <f t="shared" ca="1" si="23"/>
        <v/>
      </c>
      <c r="J78" s="32" t="str">
        <f t="shared" ca="1" si="24"/>
        <v/>
      </c>
      <c r="K78" s="73" t="str">
        <f t="shared" ca="1" si="25"/>
        <v/>
      </c>
      <c r="L78" s="31" t="str">
        <f t="shared" ca="1" si="26"/>
        <v/>
      </c>
      <c r="M78" s="32" t="str">
        <f t="shared" ca="1" si="27"/>
        <v/>
      </c>
      <c r="N78" s="79" t="str">
        <f t="shared" ca="1" si="28"/>
        <v/>
      </c>
      <c r="R78" s="125">
        <v>45891.625</v>
      </c>
      <c r="S78" s="54">
        <v>100.0625</v>
      </c>
      <c r="T78" s="125">
        <v>45880.625</v>
      </c>
      <c r="U78" s="54">
        <v>90.596000000000004</v>
      </c>
      <c r="V78" s="125">
        <v>45895.625</v>
      </c>
      <c r="W78" s="54">
        <v>97.578125</v>
      </c>
      <c r="X78" s="172" t="str">
        <f t="shared" si="29"/>
        <v/>
      </c>
      <c r="Y78" s="172" t="str">
        <f t="shared" si="30"/>
        <v/>
      </c>
    </row>
    <row r="79" spans="1:25">
      <c r="A79" s="173" t="str">
        <f t="shared" ca="1" si="16"/>
        <v/>
      </c>
      <c r="B79" s="45" t="str">
        <f t="shared" ca="1" si="17"/>
        <v/>
      </c>
      <c r="C79" s="31" t="str">
        <f t="shared" ca="1" si="4"/>
        <v/>
      </c>
      <c r="D79" s="32" t="str">
        <f t="shared" ca="1" si="18"/>
        <v/>
      </c>
      <c r="E79" s="73" t="str">
        <f t="shared" ca="1" si="19"/>
        <v/>
      </c>
      <c r="F79" s="31" t="str">
        <f t="shared" ca="1" si="20"/>
        <v/>
      </c>
      <c r="G79" s="32" t="str">
        <f t="shared" ca="1" si="21"/>
        <v/>
      </c>
      <c r="H79" s="4" t="str">
        <f t="shared" ca="1" si="22"/>
        <v/>
      </c>
      <c r="I79" s="31" t="str">
        <f t="shared" ca="1" si="23"/>
        <v/>
      </c>
      <c r="J79" s="32" t="str">
        <f t="shared" ca="1" si="24"/>
        <v/>
      </c>
      <c r="K79" s="73" t="str">
        <f t="shared" ca="1" si="25"/>
        <v/>
      </c>
      <c r="L79" s="31" t="str">
        <f t="shared" ca="1" si="26"/>
        <v/>
      </c>
      <c r="M79" s="32" t="str">
        <f t="shared" ca="1" si="27"/>
        <v/>
      </c>
      <c r="N79" s="79" t="str">
        <f t="shared" ca="1" si="28"/>
        <v/>
      </c>
      <c r="R79" s="125">
        <v>45894.625</v>
      </c>
      <c r="S79" s="54">
        <v>99.890625</v>
      </c>
      <c r="T79" s="125">
        <v>45881.625</v>
      </c>
      <c r="U79" s="54">
        <v>90.510999999999996</v>
      </c>
      <c r="V79" s="125">
        <v>45896.625</v>
      </c>
      <c r="W79" s="54">
        <v>97.4375</v>
      </c>
      <c r="X79" s="172" t="str">
        <f t="shared" si="29"/>
        <v/>
      </c>
      <c r="Y79" s="172" t="str">
        <f t="shared" si="30"/>
        <v/>
      </c>
    </row>
    <row r="80" spans="1:25">
      <c r="A80" s="173" t="str">
        <f t="shared" ca="1" si="16"/>
        <v/>
      </c>
      <c r="B80" s="45" t="str">
        <f t="shared" ca="1" si="17"/>
        <v/>
      </c>
      <c r="C80" s="31" t="str">
        <f t="shared" ref="C80:C143" ca="1" si="31">IF(ISERROR(B80-2),"",(B80-$B$14)/100*$B$5)</f>
        <v/>
      </c>
      <c r="D80" s="32" t="str">
        <f t="shared" ca="1" si="18"/>
        <v/>
      </c>
      <c r="E80" s="73" t="str">
        <f t="shared" ca="1" si="19"/>
        <v/>
      </c>
      <c r="F80" s="31" t="str">
        <f t="shared" ca="1" si="20"/>
        <v/>
      </c>
      <c r="G80" s="32" t="str">
        <f t="shared" ca="1" si="21"/>
        <v/>
      </c>
      <c r="H80" s="4" t="str">
        <f t="shared" ca="1" si="22"/>
        <v/>
      </c>
      <c r="I80" s="31" t="str">
        <f t="shared" ca="1" si="23"/>
        <v/>
      </c>
      <c r="J80" s="32" t="str">
        <f t="shared" ca="1" si="24"/>
        <v/>
      </c>
      <c r="K80" s="73" t="str">
        <f t="shared" ca="1" si="25"/>
        <v/>
      </c>
      <c r="L80" s="31" t="str">
        <f t="shared" ca="1" si="26"/>
        <v/>
      </c>
      <c r="M80" s="32" t="str">
        <f t="shared" ca="1" si="27"/>
        <v/>
      </c>
      <c r="N80" s="79" t="str">
        <f t="shared" ca="1" si="28"/>
        <v/>
      </c>
      <c r="R80" s="125">
        <v>45895.625</v>
      </c>
      <c r="S80" s="54">
        <v>100.109375</v>
      </c>
      <c r="T80" s="125">
        <v>45882.625</v>
      </c>
      <c r="U80" s="54">
        <v>91.340999999999994</v>
      </c>
      <c r="V80" s="125">
        <v>45897.625</v>
      </c>
      <c r="W80" s="54">
        <v>98.03125</v>
      </c>
      <c r="X80" s="172" t="str">
        <f t="shared" si="29"/>
        <v/>
      </c>
      <c r="Y80" s="172" t="str">
        <f t="shared" si="30"/>
        <v/>
      </c>
    </row>
    <row r="81" spans="1:25">
      <c r="A81" s="173" t="str">
        <f t="shared" ca="1" si="16"/>
        <v/>
      </c>
      <c r="B81" s="45" t="str">
        <f t="shared" ca="1" si="17"/>
        <v/>
      </c>
      <c r="C81" s="31" t="str">
        <f t="shared" ca="1" si="31"/>
        <v/>
      </c>
      <c r="D81" s="32" t="str">
        <f t="shared" ca="1" si="18"/>
        <v/>
      </c>
      <c r="E81" s="73" t="str">
        <f t="shared" ca="1" si="19"/>
        <v/>
      </c>
      <c r="F81" s="31" t="str">
        <f t="shared" ca="1" si="20"/>
        <v/>
      </c>
      <c r="G81" s="32" t="str">
        <f t="shared" ca="1" si="21"/>
        <v/>
      </c>
      <c r="H81" s="4" t="str">
        <f t="shared" ca="1" si="22"/>
        <v/>
      </c>
      <c r="I81" s="31" t="str">
        <f t="shared" ca="1" si="23"/>
        <v/>
      </c>
      <c r="J81" s="32" t="str">
        <f t="shared" ca="1" si="24"/>
        <v/>
      </c>
      <c r="K81" s="73" t="str">
        <f t="shared" ca="1" si="25"/>
        <v/>
      </c>
      <c r="L81" s="31" t="str">
        <f t="shared" ca="1" si="26"/>
        <v/>
      </c>
      <c r="M81" s="32" t="str">
        <f t="shared" ca="1" si="27"/>
        <v/>
      </c>
      <c r="N81" s="79" t="str">
        <f t="shared" ca="1" si="28"/>
        <v/>
      </c>
      <c r="R81" s="125">
        <v>45896.625</v>
      </c>
      <c r="S81" s="54">
        <v>100.25</v>
      </c>
      <c r="T81" s="125">
        <v>45883.625</v>
      </c>
      <c r="U81" s="54">
        <v>91.134</v>
      </c>
      <c r="V81" s="125">
        <v>45898.625</v>
      </c>
      <c r="W81" s="54">
        <v>97.328125</v>
      </c>
      <c r="X81" s="172" t="str">
        <f t="shared" si="29"/>
        <v/>
      </c>
      <c r="Y81" s="172" t="str">
        <f t="shared" si="30"/>
        <v/>
      </c>
    </row>
    <row r="82" spans="1:25">
      <c r="A82" s="173" t="str">
        <f t="shared" ca="1" si="16"/>
        <v/>
      </c>
      <c r="B82" s="45" t="str">
        <f t="shared" ca="1" si="17"/>
        <v/>
      </c>
      <c r="C82" s="31" t="str">
        <f t="shared" ca="1" si="31"/>
        <v/>
      </c>
      <c r="D82" s="32" t="str">
        <f t="shared" ca="1" si="18"/>
        <v/>
      </c>
      <c r="E82" s="73" t="str">
        <f t="shared" ca="1" si="19"/>
        <v/>
      </c>
      <c r="F82" s="31" t="str">
        <f t="shared" ca="1" si="20"/>
        <v/>
      </c>
      <c r="G82" s="32" t="str">
        <f t="shared" ca="1" si="21"/>
        <v/>
      </c>
      <c r="H82" s="4" t="str">
        <f t="shared" ca="1" si="22"/>
        <v/>
      </c>
      <c r="I82" s="31" t="str">
        <f t="shared" ca="1" si="23"/>
        <v/>
      </c>
      <c r="J82" s="32" t="str">
        <f t="shared" ca="1" si="24"/>
        <v/>
      </c>
      <c r="K82" s="73" t="str">
        <f t="shared" ca="1" si="25"/>
        <v/>
      </c>
      <c r="L82" s="31" t="str">
        <f t="shared" ca="1" si="26"/>
        <v/>
      </c>
      <c r="M82" s="32" t="str">
        <f t="shared" ca="1" si="27"/>
        <v/>
      </c>
      <c r="N82" s="79" t="str">
        <f t="shared" ca="1" si="28"/>
        <v/>
      </c>
      <c r="R82" s="125">
        <v>45897.625</v>
      </c>
      <c r="S82" s="54">
        <v>100.5</v>
      </c>
      <c r="T82" s="125">
        <v>45884.625</v>
      </c>
      <c r="U82" s="54">
        <v>91.073999999999998</v>
      </c>
      <c r="V82" s="125">
        <v>45901.625</v>
      </c>
      <c r="W82" s="54">
        <v>97.21875</v>
      </c>
      <c r="X82" s="172" t="str">
        <f t="shared" si="29"/>
        <v/>
      </c>
      <c r="Y82" s="172" t="str">
        <f t="shared" si="30"/>
        <v/>
      </c>
    </row>
    <row r="83" spans="1:25">
      <c r="A83" s="173" t="str">
        <f t="shared" ca="1" si="16"/>
        <v/>
      </c>
      <c r="B83" s="45" t="str">
        <f t="shared" ca="1" si="17"/>
        <v/>
      </c>
      <c r="C83" s="31" t="str">
        <f t="shared" ca="1" si="31"/>
        <v/>
      </c>
      <c r="D83" s="32" t="str">
        <f t="shared" ca="1" si="18"/>
        <v/>
      </c>
      <c r="E83" s="73" t="str">
        <f t="shared" ca="1" si="19"/>
        <v/>
      </c>
      <c r="F83" s="31" t="str">
        <f t="shared" ca="1" si="20"/>
        <v/>
      </c>
      <c r="G83" s="32" t="str">
        <f t="shared" ca="1" si="21"/>
        <v/>
      </c>
      <c r="H83" s="4" t="str">
        <f t="shared" ca="1" si="22"/>
        <v/>
      </c>
      <c r="I83" s="31" t="str">
        <f t="shared" ca="1" si="23"/>
        <v/>
      </c>
      <c r="J83" s="32" t="str">
        <f t="shared" ca="1" si="24"/>
        <v/>
      </c>
      <c r="K83" s="73" t="str">
        <f t="shared" ca="1" si="25"/>
        <v/>
      </c>
      <c r="L83" s="31" t="str">
        <f t="shared" ca="1" si="26"/>
        <v/>
      </c>
      <c r="M83" s="32" t="str">
        <f t="shared" ca="1" si="27"/>
        <v/>
      </c>
      <c r="N83" s="79" t="str">
        <f t="shared" ca="1" si="28"/>
        <v/>
      </c>
      <c r="R83" s="125">
        <v>45898.625</v>
      </c>
      <c r="S83" s="54">
        <v>100.359375</v>
      </c>
      <c r="T83" s="125">
        <v>45887.625</v>
      </c>
      <c r="U83" s="54">
        <v>91.28</v>
      </c>
      <c r="V83" s="125">
        <v>45902.625</v>
      </c>
      <c r="W83" s="54">
        <v>96.625</v>
      </c>
      <c r="X83" s="172" t="str">
        <f t="shared" si="29"/>
        <v/>
      </c>
      <c r="Y83" s="172" t="str">
        <f t="shared" si="30"/>
        <v/>
      </c>
    </row>
    <row r="84" spans="1:25">
      <c r="A84" s="173" t="str">
        <f t="shared" ca="1" si="16"/>
        <v/>
      </c>
      <c r="B84" s="45" t="str">
        <f t="shared" ca="1" si="17"/>
        <v/>
      </c>
      <c r="C84" s="31" t="str">
        <f t="shared" ca="1" si="31"/>
        <v/>
      </c>
      <c r="D84" s="32" t="str">
        <f t="shared" ca="1" si="18"/>
        <v/>
      </c>
      <c r="E84" s="73" t="str">
        <f t="shared" ca="1" si="19"/>
        <v/>
      </c>
      <c r="F84" s="31" t="str">
        <f t="shared" ca="1" si="20"/>
        <v/>
      </c>
      <c r="G84" s="32" t="str">
        <f t="shared" ca="1" si="21"/>
        <v/>
      </c>
      <c r="H84" s="4" t="str">
        <f t="shared" ca="1" si="22"/>
        <v/>
      </c>
      <c r="I84" s="31" t="str">
        <f t="shared" ca="1" si="23"/>
        <v/>
      </c>
      <c r="J84" s="32" t="str">
        <f t="shared" ca="1" si="24"/>
        <v/>
      </c>
      <c r="K84" s="73" t="str">
        <f t="shared" ca="1" si="25"/>
        <v/>
      </c>
      <c r="L84" s="31" t="str">
        <f t="shared" ca="1" si="26"/>
        <v/>
      </c>
      <c r="M84" s="32" t="str">
        <f t="shared" ca="1" si="27"/>
        <v/>
      </c>
      <c r="N84" s="79" t="str">
        <f t="shared" ca="1" si="28"/>
        <v/>
      </c>
      <c r="R84" s="125">
        <v>45901.625</v>
      </c>
      <c r="S84" s="54">
        <v>100.3125</v>
      </c>
      <c r="T84" s="125">
        <v>45888.625</v>
      </c>
      <c r="U84" s="54">
        <v>91.4</v>
      </c>
      <c r="V84" s="125">
        <v>45903.625</v>
      </c>
      <c r="W84" s="54">
        <v>97.671875</v>
      </c>
      <c r="X84" s="172" t="str">
        <f t="shared" si="29"/>
        <v/>
      </c>
      <c r="Y84" s="172" t="str">
        <f t="shared" si="30"/>
        <v/>
      </c>
    </row>
    <row r="85" spans="1:25">
      <c r="A85" s="173" t="str">
        <f t="shared" ca="1" si="16"/>
        <v/>
      </c>
      <c r="B85" s="45" t="str">
        <f t="shared" ca="1" si="17"/>
        <v/>
      </c>
      <c r="C85" s="31" t="str">
        <f t="shared" ca="1" si="31"/>
        <v/>
      </c>
      <c r="D85" s="32" t="str">
        <f t="shared" ca="1" si="18"/>
        <v/>
      </c>
      <c r="E85" s="73" t="str">
        <f t="shared" ca="1" si="19"/>
        <v/>
      </c>
      <c r="F85" s="31" t="str">
        <f t="shared" ca="1" si="20"/>
        <v/>
      </c>
      <c r="G85" s="32" t="str">
        <f t="shared" ca="1" si="21"/>
        <v/>
      </c>
      <c r="H85" s="4" t="str">
        <f t="shared" ca="1" si="22"/>
        <v/>
      </c>
      <c r="I85" s="31" t="str">
        <f t="shared" ca="1" si="23"/>
        <v/>
      </c>
      <c r="J85" s="32" t="str">
        <f t="shared" ca="1" si="24"/>
        <v/>
      </c>
      <c r="K85" s="73" t="str">
        <f t="shared" ca="1" si="25"/>
        <v/>
      </c>
      <c r="L85" s="31" t="str">
        <f t="shared" ca="1" si="26"/>
        <v/>
      </c>
      <c r="M85" s="32" t="str">
        <f t="shared" ca="1" si="27"/>
        <v/>
      </c>
      <c r="N85" s="79" t="str">
        <f t="shared" ca="1" si="28"/>
        <v/>
      </c>
      <c r="R85" s="125">
        <v>45902.625</v>
      </c>
      <c r="S85" s="54">
        <v>100</v>
      </c>
      <c r="T85" s="125">
        <v>45889.625</v>
      </c>
      <c r="U85" s="54">
        <v>91.606999999999999</v>
      </c>
      <c r="V85" s="125">
        <v>45904.625</v>
      </c>
      <c r="W85" s="54">
        <v>98.296875</v>
      </c>
      <c r="X85" s="172" t="str">
        <f t="shared" si="29"/>
        <v/>
      </c>
      <c r="Y85" s="172" t="str">
        <f t="shared" si="30"/>
        <v/>
      </c>
    </row>
    <row r="86" spans="1:25">
      <c r="A86" s="173" t="str">
        <f t="shared" ca="1" si="16"/>
        <v/>
      </c>
      <c r="B86" s="45" t="str">
        <f t="shared" ca="1" si="17"/>
        <v/>
      </c>
      <c r="C86" s="31" t="str">
        <f t="shared" ca="1" si="31"/>
        <v/>
      </c>
      <c r="D86" s="32" t="str">
        <f t="shared" ca="1" si="18"/>
        <v/>
      </c>
      <c r="E86" s="73" t="str">
        <f t="shared" ca="1" si="19"/>
        <v/>
      </c>
      <c r="F86" s="31" t="str">
        <f t="shared" ca="1" si="20"/>
        <v/>
      </c>
      <c r="G86" s="32" t="str">
        <f t="shared" ca="1" si="21"/>
        <v/>
      </c>
      <c r="H86" s="4" t="str">
        <f t="shared" ca="1" si="22"/>
        <v/>
      </c>
      <c r="I86" s="31" t="str">
        <f t="shared" ca="1" si="23"/>
        <v/>
      </c>
      <c r="J86" s="32" t="str">
        <f t="shared" ca="1" si="24"/>
        <v/>
      </c>
      <c r="K86" s="73" t="str">
        <f t="shared" ca="1" si="25"/>
        <v/>
      </c>
      <c r="L86" s="31" t="str">
        <f t="shared" ca="1" si="26"/>
        <v/>
      </c>
      <c r="M86" s="32" t="str">
        <f t="shared" ca="1" si="27"/>
        <v/>
      </c>
      <c r="N86" s="79" t="str">
        <f t="shared" ca="1" si="28"/>
        <v/>
      </c>
      <c r="R86" s="125">
        <v>45903.625</v>
      </c>
      <c r="S86" s="54">
        <v>100.375</v>
      </c>
      <c r="T86" s="125">
        <v>45890.625</v>
      </c>
      <c r="U86" s="54">
        <v>91.453999999999994</v>
      </c>
      <c r="V86" s="125">
        <v>45905.625</v>
      </c>
      <c r="W86" s="54">
        <v>99.6875</v>
      </c>
      <c r="X86" s="172" t="str">
        <f t="shared" si="29"/>
        <v/>
      </c>
      <c r="Y86" s="172" t="str">
        <f t="shared" si="30"/>
        <v/>
      </c>
    </row>
    <row r="87" spans="1:25">
      <c r="A87" s="173" t="str">
        <f t="shared" ca="1" si="16"/>
        <v/>
      </c>
      <c r="B87" s="45" t="str">
        <f t="shared" ca="1" si="17"/>
        <v/>
      </c>
      <c r="C87" s="31" t="str">
        <f t="shared" ca="1" si="31"/>
        <v/>
      </c>
      <c r="D87" s="32" t="str">
        <f t="shared" ca="1" si="18"/>
        <v/>
      </c>
      <c r="E87" s="73" t="str">
        <f t="shared" ca="1" si="19"/>
        <v/>
      </c>
      <c r="F87" s="31" t="str">
        <f t="shared" ca="1" si="20"/>
        <v/>
      </c>
      <c r="G87" s="32" t="str">
        <f t="shared" ca="1" si="21"/>
        <v/>
      </c>
      <c r="H87" s="4" t="str">
        <f t="shared" ca="1" si="22"/>
        <v/>
      </c>
      <c r="I87" s="31" t="str">
        <f t="shared" ca="1" si="23"/>
        <v/>
      </c>
      <c r="J87" s="32" t="str">
        <f t="shared" ca="1" si="24"/>
        <v/>
      </c>
      <c r="K87" s="73" t="str">
        <f t="shared" ca="1" si="25"/>
        <v/>
      </c>
      <c r="L87" s="31" t="str">
        <f t="shared" ca="1" si="26"/>
        <v/>
      </c>
      <c r="M87" s="32" t="str">
        <f t="shared" ca="1" si="27"/>
        <v/>
      </c>
      <c r="N87" s="79" t="str">
        <f t="shared" ca="1" si="28"/>
        <v/>
      </c>
      <c r="R87" s="125">
        <v>45904.625</v>
      </c>
      <c r="S87" s="54">
        <v>100.84375</v>
      </c>
      <c r="T87" s="125">
        <v>45891.625</v>
      </c>
      <c r="U87" s="54">
        <v>91.677000000000007</v>
      </c>
      <c r="V87" s="125">
        <v>45908.625</v>
      </c>
      <c r="W87" s="54">
        <v>100.984375</v>
      </c>
      <c r="X87" s="172" t="str">
        <f t="shared" si="29"/>
        <v/>
      </c>
      <c r="Y87" s="172" t="str">
        <f t="shared" si="30"/>
        <v/>
      </c>
    </row>
    <row r="88" spans="1:25">
      <c r="A88" s="173" t="str">
        <f t="shared" ca="1" si="16"/>
        <v/>
      </c>
      <c r="B88" s="45" t="str">
        <f t="shared" ca="1" si="17"/>
        <v/>
      </c>
      <c r="C88" s="31" t="str">
        <f t="shared" ca="1" si="31"/>
        <v/>
      </c>
      <c r="D88" s="32" t="str">
        <f t="shared" ca="1" si="18"/>
        <v/>
      </c>
      <c r="E88" s="73" t="str">
        <f t="shared" ca="1" si="19"/>
        <v/>
      </c>
      <c r="F88" s="31" t="str">
        <f t="shared" ca="1" si="20"/>
        <v/>
      </c>
      <c r="G88" s="32" t="str">
        <f t="shared" ca="1" si="21"/>
        <v/>
      </c>
      <c r="H88" s="4" t="str">
        <f t="shared" ca="1" si="22"/>
        <v/>
      </c>
      <c r="I88" s="31" t="str">
        <f t="shared" ca="1" si="23"/>
        <v/>
      </c>
      <c r="J88" s="32" t="str">
        <f t="shared" ca="1" si="24"/>
        <v/>
      </c>
      <c r="K88" s="73" t="str">
        <f t="shared" ca="1" si="25"/>
        <v/>
      </c>
      <c r="L88" s="31" t="str">
        <f t="shared" ca="1" si="26"/>
        <v/>
      </c>
      <c r="M88" s="32" t="str">
        <f t="shared" ca="1" si="27"/>
        <v/>
      </c>
      <c r="N88" s="79" t="str">
        <f t="shared" ca="1" si="28"/>
        <v/>
      </c>
      <c r="R88" s="125">
        <v>45905.625</v>
      </c>
      <c r="S88" s="54">
        <v>101.421875</v>
      </c>
      <c r="T88" s="125">
        <v>45894.625</v>
      </c>
      <c r="U88" s="54">
        <v>91.754000000000005</v>
      </c>
      <c r="V88" s="125">
        <v>45909.625</v>
      </c>
      <c r="W88" s="54">
        <v>100.421875</v>
      </c>
      <c r="X88" s="172" t="str">
        <f t="shared" si="29"/>
        <v/>
      </c>
      <c r="Y88" s="172" t="str">
        <f t="shared" si="30"/>
        <v/>
      </c>
    </row>
    <row r="89" spans="1:25">
      <c r="A89" s="173" t="str">
        <f t="shared" ca="1" si="16"/>
        <v/>
      </c>
      <c r="B89" s="45" t="str">
        <f t="shared" ca="1" si="17"/>
        <v/>
      </c>
      <c r="C89" s="31" t="str">
        <f t="shared" ca="1" si="31"/>
        <v/>
      </c>
      <c r="D89" s="32" t="str">
        <f t="shared" ca="1" si="18"/>
        <v/>
      </c>
      <c r="E89" s="73" t="str">
        <f t="shared" ca="1" si="19"/>
        <v/>
      </c>
      <c r="F89" s="31" t="str">
        <f t="shared" ca="1" si="20"/>
        <v/>
      </c>
      <c r="G89" s="32" t="str">
        <f t="shared" ca="1" si="21"/>
        <v/>
      </c>
      <c r="H89" s="4" t="str">
        <f t="shared" ca="1" si="22"/>
        <v/>
      </c>
      <c r="I89" s="31" t="str">
        <f t="shared" ca="1" si="23"/>
        <v/>
      </c>
      <c r="J89" s="32" t="str">
        <f t="shared" ca="1" si="24"/>
        <v/>
      </c>
      <c r="K89" s="73" t="str">
        <f t="shared" ca="1" si="25"/>
        <v/>
      </c>
      <c r="L89" s="31" t="str">
        <f t="shared" ca="1" si="26"/>
        <v/>
      </c>
      <c r="M89" s="32" t="str">
        <f t="shared" ca="1" si="27"/>
        <v/>
      </c>
      <c r="N89" s="79" t="str">
        <f t="shared" ca="1" si="28"/>
        <v/>
      </c>
      <c r="R89" s="125">
        <v>45908.625</v>
      </c>
      <c r="S89" s="54">
        <v>101.765625</v>
      </c>
      <c r="T89" s="125">
        <v>45895.625</v>
      </c>
      <c r="U89" s="54">
        <v>91.52</v>
      </c>
      <c r="V89" s="125">
        <v>45910.625</v>
      </c>
      <c r="W89" s="54">
        <v>100.9375</v>
      </c>
      <c r="X89" s="172" t="str">
        <f t="shared" si="29"/>
        <v/>
      </c>
      <c r="Y89" s="172" t="str">
        <f t="shared" si="30"/>
        <v/>
      </c>
    </row>
    <row r="90" spans="1:25">
      <c r="A90" s="173" t="str">
        <f t="shared" ca="1" si="16"/>
        <v/>
      </c>
      <c r="B90" s="45" t="str">
        <f t="shared" ca="1" si="17"/>
        <v/>
      </c>
      <c r="C90" s="31" t="str">
        <f t="shared" ca="1" si="31"/>
        <v/>
      </c>
      <c r="D90" s="32" t="str">
        <f t="shared" ca="1" si="18"/>
        <v/>
      </c>
      <c r="E90" s="73" t="str">
        <f t="shared" ca="1" si="19"/>
        <v/>
      </c>
      <c r="F90" s="31" t="str">
        <f t="shared" ca="1" si="20"/>
        <v/>
      </c>
      <c r="G90" s="32" t="str">
        <f t="shared" ca="1" si="21"/>
        <v/>
      </c>
      <c r="H90" s="4" t="str">
        <f t="shared" ca="1" si="22"/>
        <v/>
      </c>
      <c r="I90" s="31" t="str">
        <f t="shared" ca="1" si="23"/>
        <v/>
      </c>
      <c r="J90" s="32" t="str">
        <f t="shared" ca="1" si="24"/>
        <v/>
      </c>
      <c r="K90" s="73" t="str">
        <f t="shared" ca="1" si="25"/>
        <v/>
      </c>
      <c r="L90" s="31" t="str">
        <f t="shared" ca="1" si="26"/>
        <v/>
      </c>
      <c r="M90" s="32" t="str">
        <f t="shared" ca="1" si="27"/>
        <v/>
      </c>
      <c r="N90" s="79" t="str">
        <f t="shared" ca="1" si="28"/>
        <v/>
      </c>
      <c r="R90" s="125">
        <v>45909.625</v>
      </c>
      <c r="S90" s="54">
        <v>101.484375</v>
      </c>
      <c r="T90" s="125">
        <v>45896.625</v>
      </c>
      <c r="U90" s="54">
        <v>91.337000000000003</v>
      </c>
      <c r="V90" s="125">
        <v>45911.625</v>
      </c>
      <c r="W90" s="54">
        <v>101.609375</v>
      </c>
      <c r="X90" s="172" t="str">
        <f t="shared" si="29"/>
        <v/>
      </c>
      <c r="Y90" s="172" t="str">
        <f t="shared" si="30"/>
        <v/>
      </c>
    </row>
    <row r="91" spans="1:25">
      <c r="A91" s="173" t="str">
        <f t="shared" ca="1" si="16"/>
        <v/>
      </c>
      <c r="B91" s="45" t="str">
        <f t="shared" ca="1" si="17"/>
        <v/>
      </c>
      <c r="C91" s="31" t="str">
        <f t="shared" ca="1" si="31"/>
        <v/>
      </c>
      <c r="D91" s="32" t="str">
        <f t="shared" ca="1" si="18"/>
        <v/>
      </c>
      <c r="E91" s="73" t="str">
        <f t="shared" ca="1" si="19"/>
        <v/>
      </c>
      <c r="F91" s="31" t="str">
        <f t="shared" ca="1" si="20"/>
        <v/>
      </c>
      <c r="G91" s="32" t="str">
        <f t="shared" ca="1" si="21"/>
        <v/>
      </c>
      <c r="H91" s="4" t="str">
        <f t="shared" ca="1" si="22"/>
        <v/>
      </c>
      <c r="I91" s="31" t="str">
        <f t="shared" ca="1" si="23"/>
        <v/>
      </c>
      <c r="J91" s="32" t="str">
        <f t="shared" ca="1" si="24"/>
        <v/>
      </c>
      <c r="K91" s="73" t="str">
        <f t="shared" ca="1" si="25"/>
        <v/>
      </c>
      <c r="L91" s="31" t="str">
        <f t="shared" ca="1" si="26"/>
        <v/>
      </c>
      <c r="M91" s="32" t="str">
        <f t="shared" ca="1" si="27"/>
        <v/>
      </c>
      <c r="N91" s="79" t="str">
        <f t="shared" ca="1" si="28"/>
        <v/>
      </c>
      <c r="R91" s="125">
        <v>45910.625</v>
      </c>
      <c r="S91" s="54">
        <v>101.796875</v>
      </c>
      <c r="T91" s="125">
        <v>45897.625</v>
      </c>
      <c r="U91" s="54">
        <v>91.617999999999995</v>
      </c>
      <c r="V91" s="125">
        <v>45912.625</v>
      </c>
      <c r="W91" s="54">
        <v>101.15625</v>
      </c>
      <c r="X91" s="172" t="str">
        <f t="shared" si="29"/>
        <v/>
      </c>
      <c r="Y91" s="172" t="str">
        <f t="shared" si="30"/>
        <v/>
      </c>
    </row>
    <row r="92" spans="1:25">
      <c r="A92" s="173" t="str">
        <f t="shared" ca="1" si="16"/>
        <v/>
      </c>
      <c r="B92" s="45" t="str">
        <f t="shared" ca="1" si="17"/>
        <v/>
      </c>
      <c r="C92" s="31" t="str">
        <f t="shared" ca="1" si="31"/>
        <v/>
      </c>
      <c r="D92" s="32" t="str">
        <f t="shared" ca="1" si="18"/>
        <v/>
      </c>
      <c r="E92" s="73" t="str">
        <f t="shared" ca="1" si="19"/>
        <v/>
      </c>
      <c r="F92" s="31" t="str">
        <f t="shared" ca="1" si="20"/>
        <v/>
      </c>
      <c r="G92" s="32" t="str">
        <f t="shared" ca="1" si="21"/>
        <v/>
      </c>
      <c r="H92" s="4" t="str">
        <f t="shared" ca="1" si="22"/>
        <v/>
      </c>
      <c r="I92" s="31" t="str">
        <f t="shared" ca="1" si="23"/>
        <v/>
      </c>
      <c r="J92" s="32" t="str">
        <f t="shared" ca="1" si="24"/>
        <v/>
      </c>
      <c r="K92" s="73" t="str">
        <f t="shared" ca="1" si="25"/>
        <v/>
      </c>
      <c r="L92" s="31" t="str">
        <f t="shared" ca="1" si="26"/>
        <v/>
      </c>
      <c r="M92" s="32" t="str">
        <f t="shared" ca="1" si="27"/>
        <v/>
      </c>
      <c r="N92" s="79" t="str">
        <f t="shared" ca="1" si="28"/>
        <v/>
      </c>
      <c r="R92" s="125">
        <v>45911.625</v>
      </c>
      <c r="S92" s="54">
        <v>101.984375</v>
      </c>
      <c r="T92" s="125">
        <v>45898.625</v>
      </c>
      <c r="U92" s="54">
        <v>91.227000000000004</v>
      </c>
      <c r="V92" s="125">
        <v>45915.625</v>
      </c>
      <c r="W92" s="54">
        <v>101.421875</v>
      </c>
      <c r="X92" s="172" t="str">
        <f t="shared" si="29"/>
        <v/>
      </c>
      <c r="Y92" s="172" t="str">
        <f t="shared" si="30"/>
        <v/>
      </c>
    </row>
    <row r="93" spans="1:25">
      <c r="A93" s="173" t="str">
        <f t="shared" ca="1" si="16"/>
        <v/>
      </c>
      <c r="B93" s="45" t="str">
        <f t="shared" ca="1" si="17"/>
        <v/>
      </c>
      <c r="C93" s="31" t="str">
        <f t="shared" ca="1" si="31"/>
        <v/>
      </c>
      <c r="D93" s="32" t="str">
        <f t="shared" ca="1" si="18"/>
        <v/>
      </c>
      <c r="E93" s="73" t="str">
        <f t="shared" ca="1" si="19"/>
        <v/>
      </c>
      <c r="F93" s="31" t="str">
        <f t="shared" ca="1" si="20"/>
        <v/>
      </c>
      <c r="G93" s="32" t="str">
        <f t="shared" ca="1" si="21"/>
        <v/>
      </c>
      <c r="H93" s="4" t="str">
        <f t="shared" ca="1" si="22"/>
        <v/>
      </c>
      <c r="I93" s="31" t="str">
        <f t="shared" ca="1" si="23"/>
        <v/>
      </c>
      <c r="J93" s="32" t="str">
        <f t="shared" ca="1" si="24"/>
        <v/>
      </c>
      <c r="K93" s="73" t="str">
        <f t="shared" ca="1" si="25"/>
        <v/>
      </c>
      <c r="L93" s="31" t="str">
        <f t="shared" ca="1" si="26"/>
        <v/>
      </c>
      <c r="M93" s="32" t="str">
        <f t="shared" ca="1" si="27"/>
        <v/>
      </c>
      <c r="N93" s="79" t="str">
        <f t="shared" ca="1" si="28"/>
        <v/>
      </c>
      <c r="R93" s="125">
        <v>45912.625</v>
      </c>
      <c r="S93" s="54">
        <v>101.65625</v>
      </c>
      <c r="T93" s="125">
        <v>45902.625</v>
      </c>
      <c r="U93" s="54">
        <v>90.741</v>
      </c>
      <c r="V93" s="125">
        <v>45916.625</v>
      </c>
      <c r="W93" s="54">
        <v>101.5625</v>
      </c>
      <c r="X93" s="172" t="str">
        <f t="shared" si="29"/>
        <v/>
      </c>
      <c r="Y93" s="172" t="str">
        <f t="shared" si="30"/>
        <v/>
      </c>
    </row>
    <row r="94" spans="1:25">
      <c r="A94" s="173" t="str">
        <f t="shared" ca="1" si="16"/>
        <v/>
      </c>
      <c r="B94" s="45" t="str">
        <f t="shared" ca="1" si="17"/>
        <v/>
      </c>
      <c r="C94" s="31" t="str">
        <f t="shared" ca="1" si="31"/>
        <v/>
      </c>
      <c r="D94" s="32" t="str">
        <f t="shared" ca="1" si="18"/>
        <v/>
      </c>
      <c r="E94" s="73" t="str">
        <f t="shared" ca="1" si="19"/>
        <v/>
      </c>
      <c r="F94" s="31" t="str">
        <f t="shared" ca="1" si="20"/>
        <v/>
      </c>
      <c r="G94" s="32" t="str">
        <f t="shared" ca="1" si="21"/>
        <v/>
      </c>
      <c r="H94" s="4" t="str">
        <f t="shared" ca="1" si="22"/>
        <v/>
      </c>
      <c r="I94" s="31" t="str">
        <f t="shared" ca="1" si="23"/>
        <v/>
      </c>
      <c r="J94" s="32" t="str">
        <f t="shared" ca="1" si="24"/>
        <v/>
      </c>
      <c r="K94" s="73" t="str">
        <f t="shared" ca="1" si="25"/>
        <v/>
      </c>
      <c r="L94" s="31" t="str">
        <f t="shared" ca="1" si="26"/>
        <v/>
      </c>
      <c r="M94" s="32" t="str">
        <f t="shared" ca="1" si="27"/>
        <v/>
      </c>
      <c r="N94" s="79" t="str">
        <f t="shared" ca="1" si="28"/>
        <v/>
      </c>
      <c r="R94" s="125">
        <v>45915.625</v>
      </c>
      <c r="S94" s="54">
        <v>101.828125</v>
      </c>
      <c r="T94" s="125">
        <v>45903.625</v>
      </c>
      <c r="U94" s="54">
        <v>90.899000000000001</v>
      </c>
      <c r="V94" s="125">
        <v>45917.625</v>
      </c>
      <c r="W94" s="54">
        <v>101.375</v>
      </c>
      <c r="X94" s="172" t="str">
        <f t="shared" si="29"/>
        <v/>
      </c>
      <c r="Y94" s="172" t="str">
        <f t="shared" si="30"/>
        <v/>
      </c>
    </row>
    <row r="95" spans="1:25">
      <c r="A95" s="173" t="str">
        <f t="shared" ca="1" si="16"/>
        <v/>
      </c>
      <c r="B95" s="45" t="str">
        <f t="shared" ca="1" si="17"/>
        <v/>
      </c>
      <c r="C95" s="31" t="str">
        <f t="shared" ca="1" si="31"/>
        <v/>
      </c>
      <c r="D95" s="32" t="str">
        <f t="shared" ca="1" si="18"/>
        <v/>
      </c>
      <c r="E95" s="73" t="str">
        <f t="shared" ca="1" si="19"/>
        <v/>
      </c>
      <c r="F95" s="31" t="str">
        <f t="shared" ca="1" si="20"/>
        <v/>
      </c>
      <c r="G95" s="32" t="str">
        <f t="shared" ca="1" si="21"/>
        <v/>
      </c>
      <c r="H95" s="4" t="str">
        <f t="shared" ca="1" si="22"/>
        <v/>
      </c>
      <c r="I95" s="31" t="str">
        <f t="shared" ca="1" si="23"/>
        <v/>
      </c>
      <c r="J95" s="32" t="str">
        <f t="shared" ca="1" si="24"/>
        <v/>
      </c>
      <c r="K95" s="73" t="str">
        <f t="shared" ca="1" si="25"/>
        <v/>
      </c>
      <c r="L95" s="31" t="str">
        <f t="shared" ca="1" si="26"/>
        <v/>
      </c>
      <c r="M95" s="32" t="str">
        <f t="shared" ca="1" si="27"/>
        <v/>
      </c>
      <c r="N95" s="79" t="str">
        <f t="shared" ca="1" si="28"/>
        <v/>
      </c>
      <c r="R95" s="125">
        <v>45916.625</v>
      </c>
      <c r="S95" s="54">
        <v>101.875</v>
      </c>
      <c r="T95" s="125">
        <v>45904.625</v>
      </c>
      <c r="U95" s="54">
        <v>91.533000000000001</v>
      </c>
      <c r="V95" s="125">
        <v>45918.625</v>
      </c>
      <c r="W95" s="54">
        <v>100.328125</v>
      </c>
      <c r="X95" s="172" t="str">
        <f t="shared" si="29"/>
        <v/>
      </c>
      <c r="Y95" s="172" t="str">
        <f t="shared" si="30"/>
        <v/>
      </c>
    </row>
    <row r="96" spans="1:25">
      <c r="A96" s="173" t="str">
        <f t="shared" ca="1" si="16"/>
        <v/>
      </c>
      <c r="B96" s="45" t="str">
        <f t="shared" ca="1" si="17"/>
        <v/>
      </c>
      <c r="C96" s="31" t="str">
        <f t="shared" ca="1" si="31"/>
        <v/>
      </c>
      <c r="D96" s="32" t="str">
        <f t="shared" ca="1" si="18"/>
        <v/>
      </c>
      <c r="E96" s="73" t="str">
        <f t="shared" ca="1" si="19"/>
        <v/>
      </c>
      <c r="F96" s="31" t="str">
        <f t="shared" ca="1" si="20"/>
        <v/>
      </c>
      <c r="G96" s="32" t="str">
        <f t="shared" ca="1" si="21"/>
        <v/>
      </c>
      <c r="H96" s="4" t="str">
        <f t="shared" ca="1" si="22"/>
        <v/>
      </c>
      <c r="I96" s="31" t="str">
        <f t="shared" ca="1" si="23"/>
        <v/>
      </c>
      <c r="J96" s="32" t="str">
        <f t="shared" ca="1" si="24"/>
        <v/>
      </c>
      <c r="K96" s="73" t="str">
        <f t="shared" ca="1" si="25"/>
        <v/>
      </c>
      <c r="L96" s="31" t="str">
        <f t="shared" ca="1" si="26"/>
        <v/>
      </c>
      <c r="M96" s="32" t="str">
        <f t="shared" ca="1" si="27"/>
        <v/>
      </c>
      <c r="N96" s="79" t="str">
        <f t="shared" ca="1" si="28"/>
        <v/>
      </c>
      <c r="R96" s="125">
        <v>45917.625</v>
      </c>
      <c r="S96" s="54">
        <v>101.625</v>
      </c>
      <c r="T96" s="125">
        <v>45905.625</v>
      </c>
      <c r="U96" s="54">
        <v>92.209000000000003</v>
      </c>
      <c r="V96" s="125">
        <v>45919.625</v>
      </c>
      <c r="W96" s="54">
        <v>100.109375</v>
      </c>
      <c r="X96" s="172" t="str">
        <f t="shared" si="29"/>
        <v/>
      </c>
      <c r="Y96" s="172" t="str">
        <f t="shared" si="30"/>
        <v/>
      </c>
    </row>
    <row r="97" spans="1:25">
      <c r="A97" s="173" t="str">
        <f t="shared" ca="1" si="16"/>
        <v/>
      </c>
      <c r="B97" s="45" t="str">
        <f t="shared" ca="1" si="17"/>
        <v/>
      </c>
      <c r="C97" s="31" t="str">
        <f t="shared" ca="1" si="31"/>
        <v/>
      </c>
      <c r="D97" s="32" t="str">
        <f t="shared" ca="1" si="18"/>
        <v/>
      </c>
      <c r="E97" s="73" t="str">
        <f t="shared" ca="1" si="19"/>
        <v/>
      </c>
      <c r="F97" s="31" t="str">
        <f t="shared" ca="1" si="20"/>
        <v/>
      </c>
      <c r="G97" s="32" t="str">
        <f t="shared" ca="1" si="21"/>
        <v/>
      </c>
      <c r="H97" s="4" t="str">
        <f t="shared" ca="1" si="22"/>
        <v/>
      </c>
      <c r="I97" s="31" t="str">
        <f t="shared" ca="1" si="23"/>
        <v/>
      </c>
      <c r="J97" s="32" t="str">
        <f t="shared" ca="1" si="24"/>
        <v/>
      </c>
      <c r="K97" s="73" t="str">
        <f t="shared" ca="1" si="25"/>
        <v/>
      </c>
      <c r="L97" s="31" t="str">
        <f t="shared" ca="1" si="26"/>
        <v/>
      </c>
      <c r="M97" s="32" t="str">
        <f t="shared" ca="1" si="27"/>
        <v/>
      </c>
      <c r="N97" s="79" t="str">
        <f t="shared" ca="1" si="28"/>
        <v/>
      </c>
      <c r="R97" s="125">
        <v>45918.625</v>
      </c>
      <c r="S97" s="54">
        <v>101.234375</v>
      </c>
      <c r="T97" s="125">
        <v>45908.625</v>
      </c>
      <c r="U97" s="54">
        <v>92.653999999999996</v>
      </c>
      <c r="V97" s="125">
        <v>45922.625</v>
      </c>
      <c r="W97" s="54">
        <v>99.734375</v>
      </c>
      <c r="X97" s="172" t="str">
        <f t="shared" si="29"/>
        <v/>
      </c>
      <c r="Y97" s="172" t="str">
        <f t="shared" si="30"/>
        <v/>
      </c>
    </row>
    <row r="98" spans="1:25">
      <c r="A98" s="173" t="str">
        <f t="shared" ca="1" si="16"/>
        <v/>
      </c>
      <c r="B98" s="45" t="str">
        <f t="shared" ca="1" si="17"/>
        <v/>
      </c>
      <c r="C98" s="31" t="str">
        <f t="shared" ca="1" si="31"/>
        <v/>
      </c>
      <c r="D98" s="32" t="str">
        <f t="shared" ca="1" si="18"/>
        <v/>
      </c>
      <c r="E98" s="73" t="str">
        <f t="shared" ca="1" si="19"/>
        <v/>
      </c>
      <c r="F98" s="31" t="str">
        <f t="shared" ca="1" si="20"/>
        <v/>
      </c>
      <c r="G98" s="32" t="str">
        <f t="shared" ca="1" si="21"/>
        <v/>
      </c>
      <c r="H98" s="4" t="str">
        <f t="shared" ca="1" si="22"/>
        <v/>
      </c>
      <c r="I98" s="31" t="str">
        <f t="shared" ca="1" si="23"/>
        <v/>
      </c>
      <c r="J98" s="32" t="str">
        <f t="shared" ca="1" si="24"/>
        <v/>
      </c>
      <c r="K98" s="73" t="str">
        <f t="shared" ca="1" si="25"/>
        <v/>
      </c>
      <c r="L98" s="31" t="str">
        <f t="shared" ca="1" si="26"/>
        <v/>
      </c>
      <c r="M98" s="32" t="str">
        <f t="shared" ca="1" si="27"/>
        <v/>
      </c>
      <c r="N98" s="79" t="str">
        <f t="shared" ca="1" si="28"/>
        <v/>
      </c>
      <c r="R98" s="125">
        <v>45919.625</v>
      </c>
      <c r="S98" s="54">
        <v>101.140625</v>
      </c>
      <c r="T98" s="125">
        <v>45909.625</v>
      </c>
      <c r="U98" s="54">
        <v>92.697999999999993</v>
      </c>
      <c r="V98" s="125">
        <v>45923.625</v>
      </c>
      <c r="W98" s="54">
        <v>100.4375</v>
      </c>
      <c r="X98" s="172" t="str">
        <f t="shared" si="29"/>
        <v/>
      </c>
      <c r="Y98" s="172" t="str">
        <f t="shared" si="30"/>
        <v/>
      </c>
    </row>
    <row r="99" spans="1:25">
      <c r="A99" s="173" t="str">
        <f t="shared" ca="1" si="16"/>
        <v/>
      </c>
      <c r="B99" s="45" t="str">
        <f t="shared" ca="1" si="17"/>
        <v/>
      </c>
      <c r="C99" s="31" t="str">
        <f t="shared" ca="1" si="31"/>
        <v/>
      </c>
      <c r="D99" s="32" t="str">
        <f t="shared" ca="1" si="18"/>
        <v/>
      </c>
      <c r="E99" s="73" t="str">
        <f t="shared" ca="1" si="19"/>
        <v/>
      </c>
      <c r="F99" s="31" t="str">
        <f t="shared" ca="1" si="20"/>
        <v/>
      </c>
      <c r="G99" s="32" t="str">
        <f t="shared" ca="1" si="21"/>
        <v/>
      </c>
      <c r="H99" s="4" t="str">
        <f t="shared" ca="1" si="22"/>
        <v/>
      </c>
      <c r="I99" s="31" t="str">
        <f t="shared" ca="1" si="23"/>
        <v/>
      </c>
      <c r="J99" s="32" t="str">
        <f t="shared" ca="1" si="24"/>
        <v/>
      </c>
      <c r="K99" s="73" t="str">
        <f t="shared" ca="1" si="25"/>
        <v/>
      </c>
      <c r="L99" s="31" t="str">
        <f t="shared" ca="1" si="26"/>
        <v/>
      </c>
      <c r="M99" s="32" t="str">
        <f t="shared" ca="1" si="27"/>
        <v/>
      </c>
      <c r="N99" s="79" t="str">
        <f t="shared" ca="1" si="28"/>
        <v/>
      </c>
      <c r="R99" s="125">
        <v>45922.625</v>
      </c>
      <c r="S99" s="54">
        <v>100.953125</v>
      </c>
      <c r="T99" s="125">
        <v>45910.625</v>
      </c>
      <c r="U99" s="54">
        <v>92.921000000000006</v>
      </c>
      <c r="V99" s="125">
        <v>45924.625</v>
      </c>
      <c r="W99" s="54">
        <v>100</v>
      </c>
      <c r="X99" s="172" t="str">
        <f t="shared" si="29"/>
        <v/>
      </c>
      <c r="Y99" s="172" t="str">
        <f t="shared" si="30"/>
        <v/>
      </c>
    </row>
    <row r="100" spans="1:25">
      <c r="A100" s="173" t="str">
        <f t="shared" ref="A100:A163" ca="1" si="32">IF(AND(ISBLANK(Z89), A99 = $Z$1),NOW(),IF(ISBLANK(Z89),"",Z89))</f>
        <v/>
      </c>
      <c r="B100" s="45" t="str">
        <f t="shared" ref="B100:B163" ca="1" si="33">IF(COUNTIF(P:P,A100)=1,VLOOKUP(A100,P:Q,2), IF(COUNTIF(P:P,A100)=0,$B$10,""))</f>
        <v/>
      </c>
      <c r="C100" s="31" t="str">
        <f t="shared" ca="1" si="31"/>
        <v/>
      </c>
      <c r="D100" s="32" t="str">
        <f t="shared" ref="D100:D163" ca="1" si="34">IF(ISERROR(B100-2), "", ROUNDUP(A100-$A$14,0)/360*$B$6*$B$5-ROUNDUP(A100-$A$14,0)/360*$B$7*$B$5*$B$14/100)</f>
        <v/>
      </c>
      <c r="E100" s="73" t="str">
        <f t="shared" ref="E100:E163" ca="1" si="35">IF(COUNTIF(P:P,A100)=1,VLOOKUP(A100,R:S,2), IF(COUNTIF(P:P,A100)=0,$C$10,""))</f>
        <v/>
      </c>
      <c r="F100" s="31" t="str">
        <f t="shared" ref="F100:F163" ca="1" si="36">IF(ISERROR(B100-2),"",(E100-$E$14)/100*$C$5)</f>
        <v/>
      </c>
      <c r="G100" s="32" t="str">
        <f t="shared" ref="G100:G163" ca="1" si="37">IF(ISERROR(B100-2), "", ROUNDUP(A100-$A$14,0)/360*$C$6*$C$5-ROUNDUP(A100-$A$14,0)/360*$C$7*$C$5*$E$14/100)</f>
        <v/>
      </c>
      <c r="H100" s="4" t="str">
        <f t="shared" ref="H100:H163" ca="1" si="38">IF(COUNTIF(P:P,A100)=1,VLOOKUP(A100,T:U,2), IF(COUNTIF(P:P,A100)=0,$D$10,""))</f>
        <v/>
      </c>
      <c r="I100" s="31" t="str">
        <f t="shared" ref="I100:I163" ca="1" si="39">IF(ISERROR(B100-2),"",(H100-$H$14)/100*$D$5)</f>
        <v/>
      </c>
      <c r="J100" s="32" t="str">
        <f t="shared" ref="J100:J163" ca="1" si="40">IF(ISERROR(B100-2),"",ROUNDUP(A100-$A$14,0)/360*$D$6*$D$5-ROUNDUP(A100-$A$14,0)/360*$D$7*$D$5*$H$14/100)</f>
        <v/>
      </c>
      <c r="K100" s="73" t="str">
        <f t="shared" ref="K100:K163" ca="1" si="41">IF(COUNTIF(P:P,A100)=1,VLOOKUP(A100,V:W,2), IF(COUNTIF(P:P,A100)=0,$E$10,""))</f>
        <v/>
      </c>
      <c r="L100" s="31" t="str">
        <f t="shared" ref="L100:L163" ca="1" si="42">IF(ISERROR(B100-2),"",(K100-$K$14)/100*$E$5)</f>
        <v/>
      </c>
      <c r="M100" s="32" t="str">
        <f t="shared" ref="M100:M163" ca="1" si="43">IF(ISERROR(B100-2),"",ROUNDUP(A100-$A$14,0)/360*$E$6*$E$5-ROUNDUP(A100-$A$14,0)/360*$E$7*$E$5*$K$14/100)</f>
        <v/>
      </c>
      <c r="N100" s="79" t="str">
        <f t="shared" ref="N100:N163" ca="1" si="44">IF(ISERROR(B100-2),"",C100+D100-F100-G100-I100-J100+L100+M100)</f>
        <v/>
      </c>
      <c r="R100" s="125">
        <v>45923.625</v>
      </c>
      <c r="S100" s="54">
        <v>101.265625</v>
      </c>
      <c r="T100" s="125">
        <v>45911.625</v>
      </c>
      <c r="U100" s="54">
        <v>93.498999999999995</v>
      </c>
      <c r="V100" s="125">
        <v>45925.625</v>
      </c>
      <c r="W100" s="54">
        <v>100.015625</v>
      </c>
      <c r="X100" s="172" t="str">
        <f t="shared" si="29"/>
        <v/>
      </c>
      <c r="Y100" s="172" t="str">
        <f t="shared" si="30"/>
        <v/>
      </c>
    </row>
    <row r="101" spans="1:25">
      <c r="A101" s="173" t="str">
        <f t="shared" ca="1" si="32"/>
        <v/>
      </c>
      <c r="B101" s="45" t="str">
        <f t="shared" ca="1" si="33"/>
        <v/>
      </c>
      <c r="C101" s="31" t="str">
        <f t="shared" ca="1" si="31"/>
        <v/>
      </c>
      <c r="D101" s="32" t="str">
        <f t="shared" ca="1" si="34"/>
        <v/>
      </c>
      <c r="E101" s="73" t="str">
        <f t="shared" ca="1" si="35"/>
        <v/>
      </c>
      <c r="F101" s="31" t="str">
        <f t="shared" ca="1" si="36"/>
        <v/>
      </c>
      <c r="G101" s="32" t="str">
        <f t="shared" ca="1" si="37"/>
        <v/>
      </c>
      <c r="H101" s="4" t="str">
        <f t="shared" ca="1" si="38"/>
        <v/>
      </c>
      <c r="I101" s="31" t="str">
        <f t="shared" ca="1" si="39"/>
        <v/>
      </c>
      <c r="J101" s="32" t="str">
        <f t="shared" ca="1" si="40"/>
        <v/>
      </c>
      <c r="K101" s="73" t="str">
        <f t="shared" ca="1" si="41"/>
        <v/>
      </c>
      <c r="L101" s="31" t="str">
        <f t="shared" ca="1" si="42"/>
        <v/>
      </c>
      <c r="M101" s="32" t="str">
        <f t="shared" ca="1" si="43"/>
        <v/>
      </c>
      <c r="N101" s="79" t="str">
        <f t="shared" ca="1" si="44"/>
        <v/>
      </c>
      <c r="R101" s="125">
        <v>45924.625</v>
      </c>
      <c r="S101" s="54">
        <v>100.984375</v>
      </c>
      <c r="T101" s="125">
        <v>45912.625</v>
      </c>
      <c r="U101" s="54">
        <v>93.632000000000005</v>
      </c>
      <c r="V101" s="125">
        <v>45926.625</v>
      </c>
      <c r="W101" s="54">
        <v>99.890625</v>
      </c>
      <c r="X101" s="172" t="str">
        <f t="shared" si="29"/>
        <v/>
      </c>
      <c r="Y101" s="172" t="str">
        <f t="shared" si="30"/>
        <v/>
      </c>
    </row>
    <row r="102" spans="1:25">
      <c r="A102" s="173" t="str">
        <f t="shared" ca="1" si="32"/>
        <v/>
      </c>
      <c r="B102" s="45" t="str">
        <f t="shared" ca="1" si="33"/>
        <v/>
      </c>
      <c r="C102" s="31" t="str">
        <f t="shared" ca="1" si="31"/>
        <v/>
      </c>
      <c r="D102" s="32" t="str">
        <f t="shared" ca="1" si="34"/>
        <v/>
      </c>
      <c r="E102" s="73" t="str">
        <f t="shared" ca="1" si="35"/>
        <v/>
      </c>
      <c r="F102" s="31" t="str">
        <f t="shared" ca="1" si="36"/>
        <v/>
      </c>
      <c r="G102" s="32" t="str">
        <f t="shared" ca="1" si="37"/>
        <v/>
      </c>
      <c r="H102" s="4" t="str">
        <f t="shared" ca="1" si="38"/>
        <v/>
      </c>
      <c r="I102" s="31" t="str">
        <f t="shared" ca="1" si="39"/>
        <v/>
      </c>
      <c r="J102" s="32" t="str">
        <f t="shared" ca="1" si="40"/>
        <v/>
      </c>
      <c r="K102" s="73" t="str">
        <f t="shared" ca="1" si="41"/>
        <v/>
      </c>
      <c r="L102" s="31" t="str">
        <f t="shared" ca="1" si="42"/>
        <v/>
      </c>
      <c r="M102" s="32" t="str">
        <f t="shared" ca="1" si="43"/>
        <v/>
      </c>
      <c r="N102" s="79" t="str">
        <f t="shared" ca="1" si="44"/>
        <v/>
      </c>
      <c r="R102" s="125">
        <v>45925.625</v>
      </c>
      <c r="S102" s="54">
        <v>100.78125</v>
      </c>
      <c r="T102" s="125">
        <v>45915.625</v>
      </c>
      <c r="U102" s="54">
        <v>93.965000000000003</v>
      </c>
      <c r="V102" s="125">
        <v>45929.625</v>
      </c>
      <c r="W102" s="54">
        <v>100.65625</v>
      </c>
      <c r="X102" s="172" t="str">
        <f t="shared" si="29"/>
        <v/>
      </c>
      <c r="Y102" s="172" t="str">
        <f t="shared" si="30"/>
        <v/>
      </c>
    </row>
    <row r="103" spans="1:25">
      <c r="A103" s="173" t="str">
        <f t="shared" ca="1" si="32"/>
        <v/>
      </c>
      <c r="B103" s="45" t="str">
        <f t="shared" ca="1" si="33"/>
        <v/>
      </c>
      <c r="C103" s="31" t="str">
        <f t="shared" ca="1" si="31"/>
        <v/>
      </c>
      <c r="D103" s="32" t="str">
        <f t="shared" ca="1" si="34"/>
        <v/>
      </c>
      <c r="E103" s="73" t="str">
        <f t="shared" ca="1" si="35"/>
        <v/>
      </c>
      <c r="F103" s="31" t="str">
        <f t="shared" ca="1" si="36"/>
        <v/>
      </c>
      <c r="G103" s="32" t="str">
        <f t="shared" ca="1" si="37"/>
        <v/>
      </c>
      <c r="H103" s="4" t="str">
        <f t="shared" ca="1" si="38"/>
        <v/>
      </c>
      <c r="I103" s="31" t="str">
        <f t="shared" ca="1" si="39"/>
        <v/>
      </c>
      <c r="J103" s="32" t="str">
        <f t="shared" ca="1" si="40"/>
        <v/>
      </c>
      <c r="K103" s="73" t="str">
        <f t="shared" ca="1" si="41"/>
        <v/>
      </c>
      <c r="L103" s="31" t="str">
        <f t="shared" ca="1" si="42"/>
        <v/>
      </c>
      <c r="M103" s="32" t="str">
        <f t="shared" ca="1" si="43"/>
        <v/>
      </c>
      <c r="N103" s="79" t="str">
        <f t="shared" ca="1" si="44"/>
        <v/>
      </c>
      <c r="R103" s="125">
        <v>45926.625</v>
      </c>
      <c r="S103" s="54">
        <v>100.6875</v>
      </c>
      <c r="T103" s="125">
        <v>45916.625</v>
      </c>
      <c r="U103" s="54">
        <v>94.453000000000003</v>
      </c>
      <c r="V103" s="125">
        <v>45930.625</v>
      </c>
      <c r="W103" s="54">
        <v>100.359375</v>
      </c>
      <c r="X103" s="172" t="str">
        <f t="shared" si="29"/>
        <v/>
      </c>
      <c r="Y103" s="172" t="str">
        <f t="shared" si="30"/>
        <v/>
      </c>
    </row>
    <row r="104" spans="1:25">
      <c r="A104" s="173" t="str">
        <f t="shared" ca="1" si="32"/>
        <v/>
      </c>
      <c r="B104" s="45" t="str">
        <f t="shared" ca="1" si="33"/>
        <v/>
      </c>
      <c r="C104" s="31" t="str">
        <f t="shared" ca="1" si="31"/>
        <v/>
      </c>
      <c r="D104" s="32" t="str">
        <f t="shared" ca="1" si="34"/>
        <v/>
      </c>
      <c r="E104" s="73" t="str">
        <f t="shared" ca="1" si="35"/>
        <v/>
      </c>
      <c r="F104" s="31" t="str">
        <f t="shared" ca="1" si="36"/>
        <v/>
      </c>
      <c r="G104" s="32" t="str">
        <f t="shared" ca="1" si="37"/>
        <v/>
      </c>
      <c r="H104" s="4" t="str">
        <f t="shared" ca="1" si="38"/>
        <v/>
      </c>
      <c r="I104" s="31" t="str">
        <f t="shared" ca="1" si="39"/>
        <v/>
      </c>
      <c r="J104" s="32" t="str">
        <f t="shared" ca="1" si="40"/>
        <v/>
      </c>
      <c r="K104" s="73" t="str">
        <f t="shared" ca="1" si="41"/>
        <v/>
      </c>
      <c r="L104" s="31" t="str">
        <f t="shared" ca="1" si="42"/>
        <v/>
      </c>
      <c r="M104" s="32" t="str">
        <f t="shared" ca="1" si="43"/>
        <v/>
      </c>
      <c r="N104" s="79" t="str">
        <f t="shared" ca="1" si="44"/>
        <v/>
      </c>
      <c r="R104" s="125">
        <v>45929.625</v>
      </c>
      <c r="S104" s="54">
        <v>100.984375</v>
      </c>
      <c r="T104" s="125">
        <v>45917.625</v>
      </c>
      <c r="U104" s="54">
        <v>94.53</v>
      </c>
      <c r="V104" s="125">
        <v>45931.625</v>
      </c>
      <c r="W104" s="54">
        <v>100.5625</v>
      </c>
      <c r="X104" s="172" t="str">
        <f t="shared" si="29"/>
        <v/>
      </c>
      <c r="Y104" s="172" t="str">
        <f t="shared" si="30"/>
        <v/>
      </c>
    </row>
    <row r="105" spans="1:25">
      <c r="A105" s="173" t="str">
        <f t="shared" ca="1" si="32"/>
        <v/>
      </c>
      <c r="B105" s="45" t="str">
        <f t="shared" ca="1" si="33"/>
        <v/>
      </c>
      <c r="C105" s="31" t="str">
        <f t="shared" ca="1" si="31"/>
        <v/>
      </c>
      <c r="D105" s="32" t="str">
        <f t="shared" ca="1" si="34"/>
        <v/>
      </c>
      <c r="E105" s="73" t="str">
        <f t="shared" ca="1" si="35"/>
        <v/>
      </c>
      <c r="F105" s="31" t="str">
        <f t="shared" ca="1" si="36"/>
        <v/>
      </c>
      <c r="G105" s="32" t="str">
        <f t="shared" ca="1" si="37"/>
        <v/>
      </c>
      <c r="H105" s="4" t="str">
        <f t="shared" ca="1" si="38"/>
        <v/>
      </c>
      <c r="I105" s="31" t="str">
        <f t="shared" ca="1" si="39"/>
        <v/>
      </c>
      <c r="J105" s="32" t="str">
        <f t="shared" ca="1" si="40"/>
        <v/>
      </c>
      <c r="K105" s="73" t="str">
        <f t="shared" ca="1" si="41"/>
        <v/>
      </c>
      <c r="L105" s="31" t="str">
        <f t="shared" ca="1" si="42"/>
        <v/>
      </c>
      <c r="M105" s="32" t="str">
        <f t="shared" ca="1" si="43"/>
        <v/>
      </c>
      <c r="N105" s="79" t="str">
        <f t="shared" ca="1" si="44"/>
        <v/>
      </c>
      <c r="R105" s="125">
        <v>45930.625</v>
      </c>
      <c r="S105" s="54">
        <v>100.953125</v>
      </c>
      <c r="T105" s="125">
        <v>45918.625</v>
      </c>
      <c r="U105" s="54">
        <v>94.84</v>
      </c>
      <c r="V105" s="125">
        <v>45932.625</v>
      </c>
      <c r="W105" s="54">
        <v>100.84375</v>
      </c>
      <c r="X105" s="172" t="str">
        <f t="shared" si="29"/>
        <v/>
      </c>
      <c r="Y105" s="172" t="str">
        <f t="shared" si="30"/>
        <v/>
      </c>
    </row>
    <row r="106" spans="1:25">
      <c r="A106" s="173" t="str">
        <f t="shared" ca="1" si="32"/>
        <v/>
      </c>
      <c r="B106" s="45" t="str">
        <f t="shared" ca="1" si="33"/>
        <v/>
      </c>
      <c r="C106" s="31" t="str">
        <f t="shared" ca="1" si="31"/>
        <v/>
      </c>
      <c r="D106" s="32" t="str">
        <f t="shared" ca="1" si="34"/>
        <v/>
      </c>
      <c r="E106" s="73" t="str">
        <f t="shared" ca="1" si="35"/>
        <v/>
      </c>
      <c r="F106" s="31" t="str">
        <f t="shared" ca="1" si="36"/>
        <v/>
      </c>
      <c r="G106" s="32" t="str">
        <f t="shared" ca="1" si="37"/>
        <v/>
      </c>
      <c r="H106" s="4" t="str">
        <f t="shared" ca="1" si="38"/>
        <v/>
      </c>
      <c r="I106" s="31" t="str">
        <f t="shared" ca="1" si="39"/>
        <v/>
      </c>
      <c r="J106" s="32" t="str">
        <f t="shared" ca="1" si="40"/>
        <v/>
      </c>
      <c r="K106" s="73" t="str">
        <f t="shared" ca="1" si="41"/>
        <v/>
      </c>
      <c r="L106" s="31" t="str">
        <f t="shared" ca="1" si="42"/>
        <v/>
      </c>
      <c r="M106" s="32" t="str">
        <f t="shared" ca="1" si="43"/>
        <v/>
      </c>
      <c r="N106" s="79" t="str">
        <f t="shared" ca="1" si="44"/>
        <v/>
      </c>
      <c r="R106" s="125">
        <v>45931.625</v>
      </c>
      <c r="S106" s="54">
        <v>101.296875</v>
      </c>
      <c r="T106" s="125">
        <v>45919.625</v>
      </c>
      <c r="U106" s="54">
        <v>94.754999999999995</v>
      </c>
      <c r="V106" s="125">
        <v>45933.625</v>
      </c>
      <c r="W106" s="54">
        <v>100.5625</v>
      </c>
      <c r="X106" s="172" t="str">
        <f t="shared" si="29"/>
        <v/>
      </c>
      <c r="Y106" s="172" t="str">
        <f t="shared" si="30"/>
        <v/>
      </c>
    </row>
    <row r="107" spans="1:25">
      <c r="A107" s="173" t="str">
        <f t="shared" ca="1" si="32"/>
        <v/>
      </c>
      <c r="B107" s="45" t="str">
        <f t="shared" ca="1" si="33"/>
        <v/>
      </c>
      <c r="C107" s="31" t="str">
        <f t="shared" ca="1" si="31"/>
        <v/>
      </c>
      <c r="D107" s="32" t="str">
        <f t="shared" ca="1" si="34"/>
        <v/>
      </c>
      <c r="E107" s="73" t="str">
        <f t="shared" ca="1" si="35"/>
        <v/>
      </c>
      <c r="F107" s="31" t="str">
        <f t="shared" ca="1" si="36"/>
        <v/>
      </c>
      <c r="G107" s="32" t="str">
        <f t="shared" ca="1" si="37"/>
        <v/>
      </c>
      <c r="H107" s="4" t="str">
        <f t="shared" ca="1" si="38"/>
        <v/>
      </c>
      <c r="I107" s="31" t="str">
        <f t="shared" ca="1" si="39"/>
        <v/>
      </c>
      <c r="J107" s="32" t="str">
        <f t="shared" ca="1" si="40"/>
        <v/>
      </c>
      <c r="K107" s="73" t="str">
        <f t="shared" ca="1" si="41"/>
        <v/>
      </c>
      <c r="L107" s="31" t="str">
        <f t="shared" ca="1" si="42"/>
        <v/>
      </c>
      <c r="M107" s="32" t="str">
        <f t="shared" ca="1" si="43"/>
        <v/>
      </c>
      <c r="N107" s="79" t="str">
        <f t="shared" ca="1" si="44"/>
        <v/>
      </c>
      <c r="R107" s="125">
        <v>45932.625</v>
      </c>
      <c r="S107" s="54">
        <v>101.421875</v>
      </c>
      <c r="T107" s="125">
        <v>45922.625</v>
      </c>
      <c r="U107" s="54">
        <v>94.643000000000001</v>
      </c>
      <c r="V107" s="125">
        <v>45936.625</v>
      </c>
      <c r="W107" s="54">
        <v>99.8125</v>
      </c>
      <c r="X107" s="172" t="str">
        <f t="shared" si="29"/>
        <v/>
      </c>
      <c r="Y107" s="172" t="str">
        <f t="shared" si="30"/>
        <v/>
      </c>
    </row>
    <row r="108" spans="1:25">
      <c r="A108" s="173" t="str">
        <f t="shared" ca="1" si="32"/>
        <v/>
      </c>
      <c r="B108" s="45" t="str">
        <f t="shared" ca="1" si="33"/>
        <v/>
      </c>
      <c r="C108" s="31" t="str">
        <f t="shared" ca="1" si="31"/>
        <v/>
      </c>
      <c r="D108" s="32" t="str">
        <f t="shared" ca="1" si="34"/>
        <v/>
      </c>
      <c r="E108" s="73" t="str">
        <f t="shared" ca="1" si="35"/>
        <v/>
      </c>
      <c r="F108" s="31" t="str">
        <f t="shared" ca="1" si="36"/>
        <v/>
      </c>
      <c r="G108" s="32" t="str">
        <f t="shared" ca="1" si="37"/>
        <v/>
      </c>
      <c r="H108" s="4" t="str">
        <f t="shared" ca="1" si="38"/>
        <v/>
      </c>
      <c r="I108" s="31" t="str">
        <f t="shared" ca="1" si="39"/>
        <v/>
      </c>
      <c r="J108" s="32" t="str">
        <f t="shared" ca="1" si="40"/>
        <v/>
      </c>
      <c r="K108" s="73" t="str">
        <f t="shared" ca="1" si="41"/>
        <v/>
      </c>
      <c r="L108" s="31" t="str">
        <f t="shared" ca="1" si="42"/>
        <v/>
      </c>
      <c r="M108" s="32" t="str">
        <f t="shared" ca="1" si="43"/>
        <v/>
      </c>
      <c r="N108" s="79" t="str">
        <f t="shared" ca="1" si="44"/>
        <v/>
      </c>
      <c r="R108" s="125">
        <v>45933.625</v>
      </c>
      <c r="S108" s="54">
        <v>101.15625</v>
      </c>
      <c r="T108" s="125">
        <v>45923.625</v>
      </c>
      <c r="U108" s="54">
        <v>94.569000000000003</v>
      </c>
      <c r="V108" s="125">
        <v>45937.625</v>
      </c>
      <c r="W108" s="54">
        <v>100.34375</v>
      </c>
      <c r="X108" s="172" t="str">
        <f t="shared" si="29"/>
        <v/>
      </c>
      <c r="Y108" s="172" t="str">
        <f t="shared" si="30"/>
        <v/>
      </c>
    </row>
    <row r="109" spans="1:25">
      <c r="A109" s="173" t="str">
        <f t="shared" ca="1" si="32"/>
        <v/>
      </c>
      <c r="B109" s="45" t="str">
        <f t="shared" ca="1" si="33"/>
        <v/>
      </c>
      <c r="C109" s="31" t="str">
        <f t="shared" ca="1" si="31"/>
        <v/>
      </c>
      <c r="D109" s="32" t="str">
        <f t="shared" ca="1" si="34"/>
        <v/>
      </c>
      <c r="E109" s="73" t="str">
        <f t="shared" ca="1" si="35"/>
        <v/>
      </c>
      <c r="F109" s="31" t="str">
        <f t="shared" ca="1" si="36"/>
        <v/>
      </c>
      <c r="G109" s="32" t="str">
        <f t="shared" ca="1" si="37"/>
        <v/>
      </c>
      <c r="H109" s="4" t="str">
        <f t="shared" ca="1" si="38"/>
        <v/>
      </c>
      <c r="I109" s="31" t="str">
        <f t="shared" ca="1" si="39"/>
        <v/>
      </c>
      <c r="J109" s="32" t="str">
        <f t="shared" ca="1" si="40"/>
        <v/>
      </c>
      <c r="K109" s="73" t="str">
        <f t="shared" ca="1" si="41"/>
        <v/>
      </c>
      <c r="L109" s="31" t="str">
        <f t="shared" ca="1" si="42"/>
        <v/>
      </c>
      <c r="M109" s="32" t="str">
        <f t="shared" ca="1" si="43"/>
        <v/>
      </c>
      <c r="N109" s="79" t="str">
        <f t="shared" ca="1" si="44"/>
        <v/>
      </c>
      <c r="R109" s="125">
        <v>45936.625</v>
      </c>
      <c r="S109" s="54">
        <v>100.8125</v>
      </c>
      <c r="T109" s="125">
        <v>45924.625</v>
      </c>
      <c r="U109" s="54">
        <v>94.546000000000006</v>
      </c>
      <c r="V109" s="125">
        <v>45938.625</v>
      </c>
      <c r="W109" s="54">
        <v>100.390625</v>
      </c>
      <c r="X109" s="172" t="str">
        <f t="shared" si="29"/>
        <v/>
      </c>
      <c r="Y109" s="172" t="str">
        <f t="shared" si="30"/>
        <v/>
      </c>
    </row>
    <row r="110" spans="1:25">
      <c r="A110" s="173" t="str">
        <f t="shared" ca="1" si="32"/>
        <v/>
      </c>
      <c r="B110" s="45" t="str">
        <f t="shared" ca="1" si="33"/>
        <v/>
      </c>
      <c r="C110" s="31" t="str">
        <f t="shared" ca="1" si="31"/>
        <v/>
      </c>
      <c r="D110" s="32" t="str">
        <f t="shared" ca="1" si="34"/>
        <v/>
      </c>
      <c r="E110" s="73" t="str">
        <f t="shared" ca="1" si="35"/>
        <v/>
      </c>
      <c r="F110" s="31" t="str">
        <f t="shared" ca="1" si="36"/>
        <v/>
      </c>
      <c r="G110" s="32" t="str">
        <f t="shared" ca="1" si="37"/>
        <v/>
      </c>
      <c r="H110" s="4" t="str">
        <f t="shared" ca="1" si="38"/>
        <v/>
      </c>
      <c r="I110" s="31" t="str">
        <f t="shared" ca="1" si="39"/>
        <v/>
      </c>
      <c r="J110" s="32" t="str">
        <f t="shared" ca="1" si="40"/>
        <v/>
      </c>
      <c r="K110" s="73" t="str">
        <f t="shared" ca="1" si="41"/>
        <v/>
      </c>
      <c r="L110" s="31" t="str">
        <f t="shared" ca="1" si="42"/>
        <v/>
      </c>
      <c r="M110" s="32" t="str">
        <f t="shared" ca="1" si="43"/>
        <v/>
      </c>
      <c r="N110" s="79" t="str">
        <f t="shared" ca="1" si="44"/>
        <v/>
      </c>
      <c r="R110" s="125">
        <v>45937.625</v>
      </c>
      <c r="S110" s="54">
        <v>101.078125</v>
      </c>
      <c r="T110" s="125">
        <v>45925.625</v>
      </c>
      <c r="U110" s="54">
        <v>94.403999999999996</v>
      </c>
      <c r="V110" s="125">
        <v>45939.625</v>
      </c>
      <c r="W110" s="54">
        <v>100.359375</v>
      </c>
      <c r="X110" s="172" t="str">
        <f t="shared" si="29"/>
        <v/>
      </c>
      <c r="Y110" s="172" t="str">
        <f t="shared" si="30"/>
        <v/>
      </c>
    </row>
    <row r="111" spans="1:25">
      <c r="A111" s="173" t="str">
        <f t="shared" ca="1" si="32"/>
        <v/>
      </c>
      <c r="B111" s="45" t="str">
        <f t="shared" ca="1" si="33"/>
        <v/>
      </c>
      <c r="C111" s="31" t="str">
        <f t="shared" ca="1" si="31"/>
        <v/>
      </c>
      <c r="D111" s="32" t="str">
        <f t="shared" ca="1" si="34"/>
        <v/>
      </c>
      <c r="E111" s="73" t="str">
        <f t="shared" ca="1" si="35"/>
        <v/>
      </c>
      <c r="F111" s="31" t="str">
        <f t="shared" ca="1" si="36"/>
        <v/>
      </c>
      <c r="G111" s="32" t="str">
        <f t="shared" ca="1" si="37"/>
        <v/>
      </c>
      <c r="H111" s="4" t="str">
        <f t="shared" ca="1" si="38"/>
        <v/>
      </c>
      <c r="I111" s="31" t="str">
        <f t="shared" ca="1" si="39"/>
        <v/>
      </c>
      <c r="J111" s="32" t="str">
        <f t="shared" ca="1" si="40"/>
        <v/>
      </c>
      <c r="K111" s="73" t="str">
        <f t="shared" ca="1" si="41"/>
        <v/>
      </c>
      <c r="L111" s="31" t="str">
        <f t="shared" ca="1" si="42"/>
        <v/>
      </c>
      <c r="M111" s="32" t="str">
        <f t="shared" ca="1" si="43"/>
        <v/>
      </c>
      <c r="N111" s="79" t="str">
        <f t="shared" ca="1" si="44"/>
        <v/>
      </c>
      <c r="R111" s="125">
        <v>45938.625</v>
      </c>
      <c r="S111" s="54">
        <v>101.0625</v>
      </c>
      <c r="T111" s="125">
        <v>45926.625</v>
      </c>
      <c r="U111" s="54">
        <v>94.427999999999997</v>
      </c>
      <c r="V111" s="125">
        <v>45940.625</v>
      </c>
      <c r="W111" s="54">
        <v>101.828125</v>
      </c>
      <c r="X111" s="172" t="str">
        <f t="shared" si="29"/>
        <v/>
      </c>
      <c r="Y111" s="172" t="str">
        <f t="shared" si="30"/>
        <v/>
      </c>
    </row>
    <row r="112" spans="1:25">
      <c r="A112" s="173" t="str">
        <f t="shared" ca="1" si="32"/>
        <v/>
      </c>
      <c r="B112" s="45" t="str">
        <f t="shared" ca="1" si="33"/>
        <v/>
      </c>
      <c r="C112" s="31" t="str">
        <f t="shared" ca="1" si="31"/>
        <v/>
      </c>
      <c r="D112" s="32" t="str">
        <f t="shared" ca="1" si="34"/>
        <v/>
      </c>
      <c r="E112" s="73" t="str">
        <f t="shared" ca="1" si="35"/>
        <v/>
      </c>
      <c r="F112" s="31" t="str">
        <f t="shared" ca="1" si="36"/>
        <v/>
      </c>
      <c r="G112" s="32" t="str">
        <f t="shared" ca="1" si="37"/>
        <v/>
      </c>
      <c r="H112" s="4" t="str">
        <f t="shared" ca="1" si="38"/>
        <v/>
      </c>
      <c r="I112" s="31" t="str">
        <f t="shared" ca="1" si="39"/>
        <v/>
      </c>
      <c r="J112" s="32" t="str">
        <f t="shared" ca="1" si="40"/>
        <v/>
      </c>
      <c r="K112" s="73" t="str">
        <f t="shared" ca="1" si="41"/>
        <v/>
      </c>
      <c r="L112" s="31" t="str">
        <f t="shared" ca="1" si="42"/>
        <v/>
      </c>
      <c r="M112" s="32" t="str">
        <f t="shared" ca="1" si="43"/>
        <v/>
      </c>
      <c r="N112" s="79" t="str">
        <f t="shared" ca="1" si="44"/>
        <v/>
      </c>
      <c r="R112" s="125">
        <v>45939.625</v>
      </c>
      <c r="S112" s="54">
        <v>100.984375</v>
      </c>
      <c r="T112" s="125">
        <v>45929.625</v>
      </c>
      <c r="U112" s="54">
        <v>94.834999999999994</v>
      </c>
      <c r="V112" s="125">
        <v>45943.625</v>
      </c>
      <c r="W112" s="54">
        <v>102.0625</v>
      </c>
      <c r="X112" s="172" t="str">
        <f t="shared" si="29"/>
        <v/>
      </c>
      <c r="Y112" s="172" t="str">
        <f t="shared" si="30"/>
        <v/>
      </c>
    </row>
    <row r="113" spans="1:25">
      <c r="A113" s="173" t="str">
        <f t="shared" ca="1" si="32"/>
        <v/>
      </c>
      <c r="B113" s="45" t="str">
        <f t="shared" ca="1" si="33"/>
        <v/>
      </c>
      <c r="C113" s="31" t="str">
        <f t="shared" ca="1" si="31"/>
        <v/>
      </c>
      <c r="D113" s="32" t="str">
        <f t="shared" ca="1" si="34"/>
        <v/>
      </c>
      <c r="E113" s="73" t="str">
        <f t="shared" ca="1" si="35"/>
        <v/>
      </c>
      <c r="F113" s="31" t="str">
        <f t="shared" ca="1" si="36"/>
        <v/>
      </c>
      <c r="G113" s="32" t="str">
        <f t="shared" ca="1" si="37"/>
        <v/>
      </c>
      <c r="H113" s="4" t="str">
        <f t="shared" ca="1" si="38"/>
        <v/>
      </c>
      <c r="I113" s="31" t="str">
        <f t="shared" ca="1" si="39"/>
        <v/>
      </c>
      <c r="J113" s="32" t="str">
        <f t="shared" ca="1" si="40"/>
        <v/>
      </c>
      <c r="K113" s="73" t="str">
        <f t="shared" ca="1" si="41"/>
        <v/>
      </c>
      <c r="L113" s="31" t="str">
        <f t="shared" ca="1" si="42"/>
        <v/>
      </c>
      <c r="M113" s="32" t="str">
        <f t="shared" ca="1" si="43"/>
        <v/>
      </c>
      <c r="N113" s="79" t="str">
        <f t="shared" ca="1" si="44"/>
        <v/>
      </c>
      <c r="R113" s="125">
        <v>45940.625</v>
      </c>
      <c r="S113" s="54">
        <v>101.6875</v>
      </c>
      <c r="T113" s="125">
        <v>45930.625</v>
      </c>
      <c r="U113" s="54">
        <v>94.778000000000006</v>
      </c>
      <c r="V113" s="125">
        <v>45944.625</v>
      </c>
      <c r="W113" s="54">
        <v>102.109375</v>
      </c>
      <c r="X113" s="172" t="str">
        <f t="shared" si="29"/>
        <v/>
      </c>
      <c r="Y113" s="172" t="str">
        <f t="shared" si="30"/>
        <v/>
      </c>
    </row>
    <row r="114" spans="1:25">
      <c r="A114" s="173" t="str">
        <f t="shared" ca="1" si="32"/>
        <v/>
      </c>
      <c r="B114" s="45" t="str">
        <f t="shared" ca="1" si="33"/>
        <v/>
      </c>
      <c r="C114" s="31" t="str">
        <f t="shared" ca="1" si="31"/>
        <v/>
      </c>
      <c r="D114" s="32" t="str">
        <f t="shared" ca="1" si="34"/>
        <v/>
      </c>
      <c r="E114" s="73" t="str">
        <f t="shared" ca="1" si="35"/>
        <v/>
      </c>
      <c r="F114" s="31" t="str">
        <f t="shared" ca="1" si="36"/>
        <v/>
      </c>
      <c r="G114" s="32" t="str">
        <f t="shared" ca="1" si="37"/>
        <v/>
      </c>
      <c r="H114" s="4" t="str">
        <f t="shared" ca="1" si="38"/>
        <v/>
      </c>
      <c r="I114" s="31" t="str">
        <f t="shared" ca="1" si="39"/>
        <v/>
      </c>
      <c r="J114" s="32" t="str">
        <f t="shared" ca="1" si="40"/>
        <v/>
      </c>
      <c r="K114" s="73" t="str">
        <f t="shared" ca="1" si="41"/>
        <v/>
      </c>
      <c r="L114" s="31" t="str">
        <f t="shared" ca="1" si="42"/>
        <v/>
      </c>
      <c r="M114" s="32" t="str">
        <f t="shared" ca="1" si="43"/>
        <v/>
      </c>
      <c r="N114" s="79" t="str">
        <f t="shared" ca="1" si="44"/>
        <v/>
      </c>
      <c r="R114" s="125">
        <v>45943.625</v>
      </c>
      <c r="S114" s="54">
        <v>101.84375</v>
      </c>
      <c r="T114" s="125">
        <v>45931.625</v>
      </c>
      <c r="U114" s="54">
        <v>94.77</v>
      </c>
      <c r="V114" s="125">
        <v>45945.625</v>
      </c>
      <c r="W114" s="54">
        <v>101.890625</v>
      </c>
      <c r="X114" s="172" t="str">
        <f t="shared" si="29"/>
        <v/>
      </c>
      <c r="Y114" s="172" t="str">
        <f t="shared" si="30"/>
        <v/>
      </c>
    </row>
    <row r="115" spans="1:25">
      <c r="A115" s="173" t="str">
        <f t="shared" ca="1" si="32"/>
        <v/>
      </c>
      <c r="B115" s="45" t="str">
        <f t="shared" ca="1" si="33"/>
        <v/>
      </c>
      <c r="C115" s="31" t="str">
        <f t="shared" ca="1" si="31"/>
        <v/>
      </c>
      <c r="D115" s="32" t="str">
        <f t="shared" ca="1" si="34"/>
        <v/>
      </c>
      <c r="E115" s="73" t="str">
        <f t="shared" ca="1" si="35"/>
        <v/>
      </c>
      <c r="F115" s="31" t="str">
        <f t="shared" ca="1" si="36"/>
        <v/>
      </c>
      <c r="G115" s="32" t="str">
        <f t="shared" ca="1" si="37"/>
        <v/>
      </c>
      <c r="H115" s="4" t="str">
        <f t="shared" ca="1" si="38"/>
        <v/>
      </c>
      <c r="I115" s="31" t="str">
        <f t="shared" ca="1" si="39"/>
        <v/>
      </c>
      <c r="J115" s="32" t="str">
        <f t="shared" ca="1" si="40"/>
        <v/>
      </c>
      <c r="K115" s="73" t="str">
        <f t="shared" ca="1" si="41"/>
        <v/>
      </c>
      <c r="L115" s="31" t="str">
        <f t="shared" ca="1" si="42"/>
        <v/>
      </c>
      <c r="M115" s="32" t="str">
        <f t="shared" ca="1" si="43"/>
        <v/>
      </c>
      <c r="N115" s="79" t="str">
        <f t="shared" ca="1" si="44"/>
        <v/>
      </c>
      <c r="R115" s="125">
        <v>45944.625</v>
      </c>
      <c r="S115" s="54">
        <v>101.953125</v>
      </c>
      <c r="T115" s="125">
        <v>45932.625</v>
      </c>
      <c r="U115" s="54">
        <v>94.884</v>
      </c>
      <c r="V115" s="125">
        <v>45946.625</v>
      </c>
      <c r="W115" s="54">
        <v>102.65625</v>
      </c>
      <c r="X115" s="172" t="str">
        <f t="shared" si="29"/>
        <v/>
      </c>
      <c r="Y115" s="172" t="str">
        <f t="shared" si="30"/>
        <v/>
      </c>
    </row>
    <row r="116" spans="1:25">
      <c r="A116" s="173" t="str">
        <f t="shared" ca="1" si="32"/>
        <v/>
      </c>
      <c r="B116" s="45" t="str">
        <f t="shared" ca="1" si="33"/>
        <v/>
      </c>
      <c r="C116" s="31" t="str">
        <f t="shared" ca="1" si="31"/>
        <v/>
      </c>
      <c r="D116" s="32" t="str">
        <f t="shared" ca="1" si="34"/>
        <v/>
      </c>
      <c r="E116" s="73" t="str">
        <f t="shared" ca="1" si="35"/>
        <v/>
      </c>
      <c r="F116" s="31" t="str">
        <f t="shared" ca="1" si="36"/>
        <v/>
      </c>
      <c r="G116" s="32" t="str">
        <f t="shared" ca="1" si="37"/>
        <v/>
      </c>
      <c r="H116" s="4" t="str">
        <f t="shared" ca="1" si="38"/>
        <v/>
      </c>
      <c r="I116" s="31" t="str">
        <f t="shared" ca="1" si="39"/>
        <v/>
      </c>
      <c r="J116" s="32" t="str">
        <f t="shared" ca="1" si="40"/>
        <v/>
      </c>
      <c r="K116" s="73" t="str">
        <f t="shared" ca="1" si="41"/>
        <v/>
      </c>
      <c r="L116" s="31" t="str">
        <f t="shared" ca="1" si="42"/>
        <v/>
      </c>
      <c r="M116" s="32" t="str">
        <f t="shared" ca="1" si="43"/>
        <v/>
      </c>
      <c r="N116" s="79" t="str">
        <f t="shared" ca="1" si="44"/>
        <v/>
      </c>
      <c r="R116" s="125">
        <v>45945.625</v>
      </c>
      <c r="S116" s="54">
        <v>101.828125</v>
      </c>
      <c r="T116" s="125">
        <v>45933.625</v>
      </c>
      <c r="U116" s="54">
        <v>94.835999999999999</v>
      </c>
      <c r="V116" s="125">
        <v>45947.625</v>
      </c>
      <c r="W116" s="54">
        <v>102.453125</v>
      </c>
      <c r="X116" s="172" t="str">
        <f t="shared" si="29"/>
        <v/>
      </c>
      <c r="Y116" s="172" t="str">
        <f t="shared" si="30"/>
        <v/>
      </c>
    </row>
    <row r="117" spans="1:25">
      <c r="A117" s="173" t="str">
        <f t="shared" ca="1" si="32"/>
        <v/>
      </c>
      <c r="B117" s="45" t="str">
        <f t="shared" ca="1" si="33"/>
        <v/>
      </c>
      <c r="C117" s="31" t="str">
        <f t="shared" ca="1" si="31"/>
        <v/>
      </c>
      <c r="D117" s="32" t="str">
        <f t="shared" ca="1" si="34"/>
        <v/>
      </c>
      <c r="E117" s="73" t="str">
        <f t="shared" ca="1" si="35"/>
        <v/>
      </c>
      <c r="F117" s="31" t="str">
        <f t="shared" ca="1" si="36"/>
        <v/>
      </c>
      <c r="G117" s="32" t="str">
        <f t="shared" ca="1" si="37"/>
        <v/>
      </c>
      <c r="H117" s="4" t="str">
        <f t="shared" ca="1" si="38"/>
        <v/>
      </c>
      <c r="I117" s="31" t="str">
        <f t="shared" ca="1" si="39"/>
        <v/>
      </c>
      <c r="J117" s="32" t="str">
        <f t="shared" ca="1" si="40"/>
        <v/>
      </c>
      <c r="K117" s="73" t="str">
        <f t="shared" ca="1" si="41"/>
        <v/>
      </c>
      <c r="L117" s="31" t="str">
        <f t="shared" ca="1" si="42"/>
        <v/>
      </c>
      <c r="M117" s="32" t="str">
        <f t="shared" ca="1" si="43"/>
        <v/>
      </c>
      <c r="N117" s="79" t="str">
        <f t="shared" ca="1" si="44"/>
        <v/>
      </c>
      <c r="R117" s="125">
        <v>45946.625</v>
      </c>
      <c r="S117" s="54">
        <v>102.328125</v>
      </c>
      <c r="T117" s="125">
        <v>45936.625</v>
      </c>
      <c r="U117" s="54">
        <v>94.5</v>
      </c>
      <c r="V117" s="125">
        <v>45950.625</v>
      </c>
      <c r="W117" s="54">
        <v>102.84375</v>
      </c>
      <c r="X117" s="172" t="str">
        <f t="shared" si="29"/>
        <v/>
      </c>
      <c r="Y117" s="172" t="str">
        <f t="shared" si="30"/>
        <v/>
      </c>
    </row>
    <row r="118" spans="1:25">
      <c r="A118" s="173" t="str">
        <f t="shared" ca="1" si="32"/>
        <v/>
      </c>
      <c r="B118" s="45" t="str">
        <f t="shared" ca="1" si="33"/>
        <v/>
      </c>
      <c r="C118" s="31" t="str">
        <f t="shared" ca="1" si="31"/>
        <v/>
      </c>
      <c r="D118" s="32" t="str">
        <f t="shared" ca="1" si="34"/>
        <v/>
      </c>
      <c r="E118" s="73" t="str">
        <f t="shared" ca="1" si="35"/>
        <v/>
      </c>
      <c r="F118" s="31" t="str">
        <f t="shared" ca="1" si="36"/>
        <v/>
      </c>
      <c r="G118" s="32" t="str">
        <f t="shared" ca="1" si="37"/>
        <v/>
      </c>
      <c r="H118" s="4" t="str">
        <f t="shared" ca="1" si="38"/>
        <v/>
      </c>
      <c r="I118" s="31" t="str">
        <f t="shared" ca="1" si="39"/>
        <v/>
      </c>
      <c r="J118" s="32" t="str">
        <f t="shared" ca="1" si="40"/>
        <v/>
      </c>
      <c r="K118" s="73" t="str">
        <f t="shared" ca="1" si="41"/>
        <v/>
      </c>
      <c r="L118" s="31" t="str">
        <f t="shared" ca="1" si="42"/>
        <v/>
      </c>
      <c r="M118" s="32" t="str">
        <f t="shared" ca="1" si="43"/>
        <v/>
      </c>
      <c r="N118" s="79" t="str">
        <f t="shared" ca="1" si="44"/>
        <v/>
      </c>
      <c r="R118" s="125">
        <v>45947.625</v>
      </c>
      <c r="S118" s="54">
        <v>102.109375</v>
      </c>
      <c r="T118" s="125">
        <v>45937.625</v>
      </c>
      <c r="U118" s="54">
        <v>94.43</v>
      </c>
      <c r="V118" s="125">
        <v>45951.625</v>
      </c>
      <c r="W118" s="54">
        <v>103.34375</v>
      </c>
      <c r="X118" s="172" t="str">
        <f t="shared" si="29"/>
        <v/>
      </c>
      <c r="Y118" s="172" t="str">
        <f t="shared" si="30"/>
        <v/>
      </c>
    </row>
    <row r="119" spans="1:25">
      <c r="A119" s="173" t="str">
        <f t="shared" ca="1" si="32"/>
        <v/>
      </c>
      <c r="B119" s="45" t="str">
        <f t="shared" ca="1" si="33"/>
        <v/>
      </c>
      <c r="C119" s="31" t="str">
        <f t="shared" ca="1" si="31"/>
        <v/>
      </c>
      <c r="D119" s="32" t="str">
        <f t="shared" ca="1" si="34"/>
        <v/>
      </c>
      <c r="E119" s="73" t="str">
        <f t="shared" ca="1" si="35"/>
        <v/>
      </c>
      <c r="F119" s="31" t="str">
        <f t="shared" ca="1" si="36"/>
        <v/>
      </c>
      <c r="G119" s="32" t="str">
        <f t="shared" ca="1" si="37"/>
        <v/>
      </c>
      <c r="H119" s="4" t="str">
        <f t="shared" ca="1" si="38"/>
        <v/>
      </c>
      <c r="I119" s="31" t="str">
        <f t="shared" ca="1" si="39"/>
        <v/>
      </c>
      <c r="J119" s="32" t="str">
        <f t="shared" ca="1" si="40"/>
        <v/>
      </c>
      <c r="K119" s="73" t="str">
        <f t="shared" ca="1" si="41"/>
        <v/>
      </c>
      <c r="L119" s="31" t="str">
        <f t="shared" ca="1" si="42"/>
        <v/>
      </c>
      <c r="M119" s="32" t="str">
        <f t="shared" ca="1" si="43"/>
        <v/>
      </c>
      <c r="N119" s="79" t="str">
        <f t="shared" ca="1" si="44"/>
        <v/>
      </c>
      <c r="R119" s="125">
        <v>45950.625</v>
      </c>
      <c r="S119" s="54">
        <v>102.265625</v>
      </c>
      <c r="T119" s="125">
        <v>45938.625</v>
      </c>
      <c r="U119" s="54">
        <v>94.516999999999996</v>
      </c>
      <c r="V119" s="125">
        <v>45952.625</v>
      </c>
      <c r="W119" s="54">
        <v>103.421875</v>
      </c>
      <c r="X119" s="172" t="str">
        <f t="shared" si="29"/>
        <v/>
      </c>
      <c r="Y119" s="172" t="str">
        <f t="shared" si="30"/>
        <v/>
      </c>
    </row>
    <row r="120" spans="1:25">
      <c r="A120" s="173" t="str">
        <f t="shared" ca="1" si="32"/>
        <v/>
      </c>
      <c r="B120" s="45" t="str">
        <f t="shared" ca="1" si="33"/>
        <v/>
      </c>
      <c r="C120" s="31" t="str">
        <f t="shared" ca="1" si="31"/>
        <v/>
      </c>
      <c r="D120" s="32" t="str">
        <f t="shared" ca="1" si="34"/>
        <v/>
      </c>
      <c r="E120" s="73" t="str">
        <f t="shared" ca="1" si="35"/>
        <v/>
      </c>
      <c r="F120" s="31" t="str">
        <f t="shared" ca="1" si="36"/>
        <v/>
      </c>
      <c r="G120" s="32" t="str">
        <f t="shared" ca="1" si="37"/>
        <v/>
      </c>
      <c r="H120" s="4" t="str">
        <f t="shared" ca="1" si="38"/>
        <v/>
      </c>
      <c r="I120" s="31" t="str">
        <f t="shared" ca="1" si="39"/>
        <v/>
      </c>
      <c r="J120" s="32" t="str">
        <f t="shared" ca="1" si="40"/>
        <v/>
      </c>
      <c r="K120" s="73" t="str">
        <f t="shared" ca="1" si="41"/>
        <v/>
      </c>
      <c r="L120" s="31" t="str">
        <f t="shared" ca="1" si="42"/>
        <v/>
      </c>
      <c r="M120" s="32" t="str">
        <f t="shared" ca="1" si="43"/>
        <v/>
      </c>
      <c r="N120" s="79" t="str">
        <f t="shared" ca="1" si="44"/>
        <v/>
      </c>
      <c r="R120" s="125">
        <v>45951.625</v>
      </c>
      <c r="S120" s="54">
        <v>102.46875</v>
      </c>
      <c r="T120" s="125">
        <v>45939.625</v>
      </c>
      <c r="U120" s="54">
        <v>94.284000000000006</v>
      </c>
      <c r="V120" s="125">
        <v>45953.625</v>
      </c>
      <c r="W120" s="54">
        <v>102.71875</v>
      </c>
      <c r="X120" s="172" t="str">
        <f t="shared" si="29"/>
        <v/>
      </c>
      <c r="Y120" s="172" t="str">
        <f t="shared" si="30"/>
        <v/>
      </c>
    </row>
    <row r="121" spans="1:25">
      <c r="A121" s="173" t="str">
        <f t="shared" ca="1" si="32"/>
        <v/>
      </c>
      <c r="B121" s="45" t="str">
        <f t="shared" ca="1" si="33"/>
        <v/>
      </c>
      <c r="C121" s="31" t="str">
        <f t="shared" ca="1" si="31"/>
        <v/>
      </c>
      <c r="D121" s="32" t="str">
        <f t="shared" ca="1" si="34"/>
        <v/>
      </c>
      <c r="E121" s="73" t="str">
        <f t="shared" ca="1" si="35"/>
        <v/>
      </c>
      <c r="F121" s="31" t="str">
        <f t="shared" ca="1" si="36"/>
        <v/>
      </c>
      <c r="G121" s="32" t="str">
        <f t="shared" ca="1" si="37"/>
        <v/>
      </c>
      <c r="H121" s="4" t="str">
        <f t="shared" ca="1" si="38"/>
        <v/>
      </c>
      <c r="I121" s="31" t="str">
        <f t="shared" ca="1" si="39"/>
        <v/>
      </c>
      <c r="J121" s="32" t="str">
        <f t="shared" ca="1" si="40"/>
        <v/>
      </c>
      <c r="K121" s="73" t="str">
        <f t="shared" ca="1" si="41"/>
        <v/>
      </c>
      <c r="L121" s="31" t="str">
        <f t="shared" ca="1" si="42"/>
        <v/>
      </c>
      <c r="M121" s="32" t="str">
        <f t="shared" ca="1" si="43"/>
        <v/>
      </c>
      <c r="N121" s="79" t="str">
        <f t="shared" ca="1" si="44"/>
        <v/>
      </c>
      <c r="R121" s="125">
        <v>45952.625</v>
      </c>
      <c r="S121" s="54">
        <v>102.5</v>
      </c>
      <c r="T121" s="125">
        <v>45940.625</v>
      </c>
      <c r="U121" s="54">
        <v>94.251000000000005</v>
      </c>
      <c r="V121" s="125">
        <v>45954.625</v>
      </c>
      <c r="W121" s="54">
        <v>102.65625</v>
      </c>
      <c r="X121" s="172" t="str">
        <f t="shared" si="29"/>
        <v/>
      </c>
      <c r="Y121" s="172" t="str">
        <f t="shared" si="30"/>
        <v/>
      </c>
    </row>
    <row r="122" spans="1:25">
      <c r="A122" s="173" t="str">
        <f t="shared" ca="1" si="32"/>
        <v/>
      </c>
      <c r="B122" s="45" t="str">
        <f t="shared" ca="1" si="33"/>
        <v/>
      </c>
      <c r="C122" s="31" t="str">
        <f t="shared" ca="1" si="31"/>
        <v/>
      </c>
      <c r="D122" s="32" t="str">
        <f t="shared" ca="1" si="34"/>
        <v/>
      </c>
      <c r="E122" s="73" t="str">
        <f t="shared" ca="1" si="35"/>
        <v/>
      </c>
      <c r="F122" s="31" t="str">
        <f t="shared" ca="1" si="36"/>
        <v/>
      </c>
      <c r="G122" s="32" t="str">
        <f t="shared" ca="1" si="37"/>
        <v/>
      </c>
      <c r="H122" s="4" t="str">
        <f t="shared" ca="1" si="38"/>
        <v/>
      </c>
      <c r="I122" s="31" t="str">
        <f t="shared" ca="1" si="39"/>
        <v/>
      </c>
      <c r="J122" s="32" t="str">
        <f t="shared" ca="1" si="40"/>
        <v/>
      </c>
      <c r="K122" s="73" t="str">
        <f t="shared" ca="1" si="41"/>
        <v/>
      </c>
      <c r="L122" s="31" t="str">
        <f t="shared" ca="1" si="42"/>
        <v/>
      </c>
      <c r="M122" s="32" t="str">
        <f t="shared" ca="1" si="43"/>
        <v/>
      </c>
      <c r="N122" s="79" t="str">
        <f t="shared" ca="1" si="44"/>
        <v/>
      </c>
      <c r="R122" s="125">
        <v>45953.625</v>
      </c>
      <c r="S122" s="54">
        <v>102.125</v>
      </c>
      <c r="T122" s="125">
        <v>45944.625</v>
      </c>
      <c r="U122" s="54">
        <v>94.539000000000001</v>
      </c>
      <c r="V122" s="125">
        <v>45957.625</v>
      </c>
      <c r="W122" s="54">
        <v>103.03125</v>
      </c>
      <c r="X122" s="172" t="str">
        <f t="shared" si="29"/>
        <v/>
      </c>
      <c r="Y122" s="172" t="str">
        <f t="shared" si="30"/>
        <v/>
      </c>
    </row>
    <row r="123" spans="1:25">
      <c r="A123" s="173" t="str">
        <f t="shared" ca="1" si="32"/>
        <v/>
      </c>
      <c r="B123" s="45" t="str">
        <f t="shared" ca="1" si="33"/>
        <v/>
      </c>
      <c r="C123" s="31" t="str">
        <f t="shared" ca="1" si="31"/>
        <v/>
      </c>
      <c r="D123" s="32" t="str">
        <f t="shared" ca="1" si="34"/>
        <v/>
      </c>
      <c r="E123" s="73" t="str">
        <f t="shared" ca="1" si="35"/>
        <v/>
      </c>
      <c r="F123" s="31" t="str">
        <f t="shared" ca="1" si="36"/>
        <v/>
      </c>
      <c r="G123" s="32" t="str">
        <f t="shared" ca="1" si="37"/>
        <v/>
      </c>
      <c r="H123" s="4" t="str">
        <f t="shared" ca="1" si="38"/>
        <v/>
      </c>
      <c r="I123" s="31" t="str">
        <f t="shared" ca="1" si="39"/>
        <v/>
      </c>
      <c r="J123" s="32" t="str">
        <f t="shared" ca="1" si="40"/>
        <v/>
      </c>
      <c r="K123" s="73" t="str">
        <f t="shared" ca="1" si="41"/>
        <v/>
      </c>
      <c r="L123" s="31" t="str">
        <f t="shared" ca="1" si="42"/>
        <v/>
      </c>
      <c r="M123" s="32" t="str">
        <f t="shared" ca="1" si="43"/>
        <v/>
      </c>
      <c r="N123" s="79" t="str">
        <f t="shared" ca="1" si="44"/>
        <v/>
      </c>
      <c r="R123" s="125">
        <v>45954.625</v>
      </c>
      <c r="S123" s="54">
        <v>102.171875</v>
      </c>
      <c r="T123" s="125">
        <v>45945.625</v>
      </c>
      <c r="U123" s="54">
        <v>94.89</v>
      </c>
      <c r="V123" s="125">
        <v>45958.625</v>
      </c>
      <c r="W123" s="54">
        <v>103.296875</v>
      </c>
      <c r="X123" s="172" t="str">
        <f t="shared" si="29"/>
        <v/>
      </c>
      <c r="Y123" s="172" t="str">
        <f t="shared" si="30"/>
        <v/>
      </c>
    </row>
    <row r="124" spans="1:25">
      <c r="A124" s="173" t="str">
        <f t="shared" ca="1" si="32"/>
        <v/>
      </c>
      <c r="B124" s="45" t="str">
        <f t="shared" ca="1" si="33"/>
        <v/>
      </c>
      <c r="C124" s="31" t="str">
        <f t="shared" ca="1" si="31"/>
        <v/>
      </c>
      <c r="D124" s="32" t="str">
        <f t="shared" ca="1" si="34"/>
        <v/>
      </c>
      <c r="E124" s="73" t="str">
        <f t="shared" ca="1" si="35"/>
        <v/>
      </c>
      <c r="F124" s="31" t="str">
        <f t="shared" ca="1" si="36"/>
        <v/>
      </c>
      <c r="G124" s="32" t="str">
        <f t="shared" ca="1" si="37"/>
        <v/>
      </c>
      <c r="H124" s="4" t="str">
        <f t="shared" ca="1" si="38"/>
        <v/>
      </c>
      <c r="I124" s="31" t="str">
        <f t="shared" ca="1" si="39"/>
        <v/>
      </c>
      <c r="J124" s="32" t="str">
        <f t="shared" ca="1" si="40"/>
        <v/>
      </c>
      <c r="K124" s="73" t="str">
        <f t="shared" ca="1" si="41"/>
        <v/>
      </c>
      <c r="L124" s="31" t="str">
        <f t="shared" ca="1" si="42"/>
        <v/>
      </c>
      <c r="M124" s="32" t="str">
        <f t="shared" ca="1" si="43"/>
        <v/>
      </c>
      <c r="N124" s="79" t="str">
        <f t="shared" ca="1" si="44"/>
        <v/>
      </c>
      <c r="R124" s="125">
        <v>45957.625</v>
      </c>
      <c r="S124" s="54">
        <v>102.203125</v>
      </c>
      <c r="T124" s="125">
        <v>45946.625</v>
      </c>
      <c r="U124" s="54">
        <v>94.99</v>
      </c>
      <c r="V124" s="125">
        <v>45959.625</v>
      </c>
      <c r="W124" s="54">
        <v>102.234375</v>
      </c>
      <c r="X124" s="172" t="str">
        <f t="shared" si="29"/>
        <v/>
      </c>
      <c r="Y124" s="172" t="str">
        <f t="shared" si="30"/>
        <v/>
      </c>
    </row>
    <row r="125" spans="1:25">
      <c r="A125" s="173" t="str">
        <f t="shared" ca="1" si="32"/>
        <v/>
      </c>
      <c r="B125" s="45" t="str">
        <f t="shared" ca="1" si="33"/>
        <v/>
      </c>
      <c r="C125" s="31" t="str">
        <f t="shared" ca="1" si="31"/>
        <v/>
      </c>
      <c r="D125" s="32" t="str">
        <f t="shared" ca="1" si="34"/>
        <v/>
      </c>
      <c r="E125" s="73" t="str">
        <f t="shared" ca="1" si="35"/>
        <v/>
      </c>
      <c r="F125" s="31" t="str">
        <f t="shared" ca="1" si="36"/>
        <v/>
      </c>
      <c r="G125" s="32" t="str">
        <f t="shared" ca="1" si="37"/>
        <v/>
      </c>
      <c r="H125" s="4" t="str">
        <f t="shared" ca="1" si="38"/>
        <v/>
      </c>
      <c r="I125" s="31" t="str">
        <f t="shared" ca="1" si="39"/>
        <v/>
      </c>
      <c r="J125" s="32" t="str">
        <f t="shared" ca="1" si="40"/>
        <v/>
      </c>
      <c r="K125" s="73" t="str">
        <f t="shared" ca="1" si="41"/>
        <v/>
      </c>
      <c r="L125" s="31" t="str">
        <f t="shared" ca="1" si="42"/>
        <v/>
      </c>
      <c r="M125" s="32" t="str">
        <f t="shared" ca="1" si="43"/>
        <v/>
      </c>
      <c r="N125" s="79" t="str">
        <f t="shared" ca="1" si="44"/>
        <v/>
      </c>
      <c r="R125" s="125">
        <v>45958.625</v>
      </c>
      <c r="S125" s="54">
        <v>102.296875</v>
      </c>
      <c r="T125" s="125">
        <v>45947.625</v>
      </c>
      <c r="U125" s="54">
        <v>95.174000000000007</v>
      </c>
      <c r="V125" s="125">
        <v>45960.625</v>
      </c>
      <c r="W125" s="54">
        <v>101.65625</v>
      </c>
      <c r="X125" s="172" t="str">
        <f t="shared" si="29"/>
        <v/>
      </c>
      <c r="Y125" s="172" t="str">
        <f t="shared" si="30"/>
        <v/>
      </c>
    </row>
    <row r="126" spans="1:25">
      <c r="A126" s="173" t="str">
        <f t="shared" ca="1" si="32"/>
        <v/>
      </c>
      <c r="B126" s="45" t="str">
        <f t="shared" ca="1" si="33"/>
        <v/>
      </c>
      <c r="C126" s="31" t="str">
        <f t="shared" ca="1" si="31"/>
        <v/>
      </c>
      <c r="D126" s="32" t="str">
        <f t="shared" ca="1" si="34"/>
        <v/>
      </c>
      <c r="E126" s="73" t="str">
        <f t="shared" ca="1" si="35"/>
        <v/>
      </c>
      <c r="F126" s="31" t="str">
        <f t="shared" ca="1" si="36"/>
        <v/>
      </c>
      <c r="G126" s="32" t="str">
        <f t="shared" ca="1" si="37"/>
        <v/>
      </c>
      <c r="H126" s="4" t="str">
        <f t="shared" ca="1" si="38"/>
        <v/>
      </c>
      <c r="I126" s="31" t="str">
        <f t="shared" ca="1" si="39"/>
        <v/>
      </c>
      <c r="J126" s="32" t="str">
        <f t="shared" ca="1" si="40"/>
        <v/>
      </c>
      <c r="K126" s="73" t="str">
        <f t="shared" ca="1" si="41"/>
        <v/>
      </c>
      <c r="L126" s="31" t="str">
        <f t="shared" ca="1" si="42"/>
        <v/>
      </c>
      <c r="M126" s="32" t="str">
        <f t="shared" ca="1" si="43"/>
        <v/>
      </c>
      <c r="N126" s="79" t="str">
        <f t="shared" ca="1" si="44"/>
        <v/>
      </c>
      <c r="R126" s="125">
        <v>45959.625</v>
      </c>
      <c r="S126" s="54">
        <v>101.578125</v>
      </c>
      <c r="T126" s="125">
        <v>45950.625</v>
      </c>
      <c r="U126" s="54">
        <v>95.436000000000007</v>
      </c>
      <c r="V126" s="125"/>
      <c r="X126" s="172" t="str">
        <f t="shared" si="29"/>
        <v/>
      </c>
      <c r="Y126" s="172" t="str">
        <f t="shared" si="30"/>
        <v/>
      </c>
    </row>
    <row r="127" spans="1:25">
      <c r="A127" s="173" t="str">
        <f t="shared" ca="1" si="32"/>
        <v/>
      </c>
      <c r="B127" s="45" t="str">
        <f t="shared" ca="1" si="33"/>
        <v/>
      </c>
      <c r="C127" s="31" t="str">
        <f t="shared" ca="1" si="31"/>
        <v/>
      </c>
      <c r="D127" s="32" t="str">
        <f t="shared" ca="1" si="34"/>
        <v/>
      </c>
      <c r="E127" s="73" t="str">
        <f t="shared" ca="1" si="35"/>
        <v/>
      </c>
      <c r="F127" s="31" t="str">
        <f t="shared" ca="1" si="36"/>
        <v/>
      </c>
      <c r="G127" s="32" t="str">
        <f t="shared" ca="1" si="37"/>
        <v/>
      </c>
      <c r="H127" s="4" t="str">
        <f t="shared" ca="1" si="38"/>
        <v/>
      </c>
      <c r="I127" s="31" t="str">
        <f t="shared" ca="1" si="39"/>
        <v/>
      </c>
      <c r="J127" s="32" t="str">
        <f t="shared" ca="1" si="40"/>
        <v/>
      </c>
      <c r="K127" s="73" t="str">
        <f t="shared" ca="1" si="41"/>
        <v/>
      </c>
      <c r="L127" s="31" t="str">
        <f t="shared" ca="1" si="42"/>
        <v/>
      </c>
      <c r="M127" s="32" t="str">
        <f t="shared" ca="1" si="43"/>
        <v/>
      </c>
      <c r="N127" s="79" t="str">
        <f t="shared" ca="1" si="44"/>
        <v/>
      </c>
      <c r="R127" s="125">
        <v>45960.625</v>
      </c>
      <c r="S127" s="54">
        <v>101.40625</v>
      </c>
      <c r="T127" s="125">
        <v>45951.625</v>
      </c>
      <c r="U127" s="54">
        <v>96.251999999999995</v>
      </c>
      <c r="V127" s="125"/>
      <c r="X127" s="172" t="str">
        <f t="shared" si="29"/>
        <v/>
      </c>
      <c r="Y127" s="172" t="str">
        <f t="shared" si="30"/>
        <v/>
      </c>
    </row>
    <row r="128" spans="1:25">
      <c r="A128" s="173" t="str">
        <f t="shared" ca="1" si="32"/>
        <v/>
      </c>
      <c r="B128" s="45" t="str">
        <f t="shared" ca="1" si="33"/>
        <v/>
      </c>
      <c r="C128" s="31" t="str">
        <f t="shared" ca="1" si="31"/>
        <v/>
      </c>
      <c r="D128" s="32" t="str">
        <f t="shared" ca="1" si="34"/>
        <v/>
      </c>
      <c r="E128" s="73" t="str">
        <f t="shared" ca="1" si="35"/>
        <v/>
      </c>
      <c r="F128" s="31" t="str">
        <f t="shared" ca="1" si="36"/>
        <v/>
      </c>
      <c r="G128" s="32" t="str">
        <f t="shared" ca="1" si="37"/>
        <v/>
      </c>
      <c r="H128" s="4" t="str">
        <f t="shared" ca="1" si="38"/>
        <v/>
      </c>
      <c r="I128" s="31" t="str">
        <f t="shared" ca="1" si="39"/>
        <v/>
      </c>
      <c r="J128" s="32" t="str">
        <f t="shared" ca="1" si="40"/>
        <v/>
      </c>
      <c r="K128" s="73" t="str">
        <f t="shared" ca="1" si="41"/>
        <v/>
      </c>
      <c r="L128" s="31" t="str">
        <f t="shared" ca="1" si="42"/>
        <v/>
      </c>
      <c r="M128" s="32" t="str">
        <f t="shared" ca="1" si="43"/>
        <v/>
      </c>
      <c r="N128" s="79" t="str">
        <f t="shared" ca="1" si="44"/>
        <v/>
      </c>
      <c r="R128" s="125"/>
      <c r="T128" s="125">
        <v>45952.625</v>
      </c>
      <c r="U128" s="54">
        <v>96.382000000000005</v>
      </c>
      <c r="V128" s="125"/>
      <c r="X128" s="172" t="str">
        <f t="shared" si="29"/>
        <v/>
      </c>
      <c r="Y128" s="172" t="str">
        <f t="shared" si="30"/>
        <v/>
      </c>
    </row>
    <row r="129" spans="1:25">
      <c r="A129" s="173" t="str">
        <f t="shared" ca="1" si="32"/>
        <v/>
      </c>
      <c r="B129" s="45" t="str">
        <f t="shared" ca="1" si="33"/>
        <v/>
      </c>
      <c r="C129" s="31" t="str">
        <f t="shared" ca="1" si="31"/>
        <v/>
      </c>
      <c r="D129" s="32" t="str">
        <f t="shared" ca="1" si="34"/>
        <v/>
      </c>
      <c r="E129" s="73" t="str">
        <f t="shared" ca="1" si="35"/>
        <v/>
      </c>
      <c r="F129" s="31" t="str">
        <f t="shared" ca="1" si="36"/>
        <v/>
      </c>
      <c r="G129" s="32" t="str">
        <f t="shared" ca="1" si="37"/>
        <v/>
      </c>
      <c r="H129" s="4" t="str">
        <f t="shared" ca="1" si="38"/>
        <v/>
      </c>
      <c r="I129" s="31" t="str">
        <f t="shared" ca="1" si="39"/>
        <v/>
      </c>
      <c r="J129" s="32" t="str">
        <f t="shared" ca="1" si="40"/>
        <v/>
      </c>
      <c r="K129" s="73" t="str">
        <f t="shared" ca="1" si="41"/>
        <v/>
      </c>
      <c r="L129" s="31" t="str">
        <f t="shared" ca="1" si="42"/>
        <v/>
      </c>
      <c r="M129" s="32" t="str">
        <f t="shared" ca="1" si="43"/>
        <v/>
      </c>
      <c r="N129" s="79" t="str">
        <f t="shared" ca="1" si="44"/>
        <v/>
      </c>
      <c r="R129" s="125"/>
      <c r="T129" s="125">
        <v>45953.625</v>
      </c>
      <c r="U129" s="54">
        <v>96.174999999999997</v>
      </c>
      <c r="V129" s="125"/>
      <c r="X129" s="172" t="str">
        <f t="shared" si="29"/>
        <v/>
      </c>
      <c r="Y129" s="172" t="str">
        <f t="shared" si="30"/>
        <v/>
      </c>
    </row>
    <row r="130" spans="1:25">
      <c r="A130" s="173" t="str">
        <f t="shared" ca="1" si="32"/>
        <v/>
      </c>
      <c r="B130" s="45" t="str">
        <f t="shared" ca="1" si="33"/>
        <v/>
      </c>
      <c r="C130" s="31" t="str">
        <f t="shared" ca="1" si="31"/>
        <v/>
      </c>
      <c r="D130" s="32" t="str">
        <f t="shared" ca="1" si="34"/>
        <v/>
      </c>
      <c r="E130" s="73" t="str">
        <f t="shared" ca="1" si="35"/>
        <v/>
      </c>
      <c r="F130" s="31" t="str">
        <f t="shared" ca="1" si="36"/>
        <v/>
      </c>
      <c r="G130" s="32" t="str">
        <f t="shared" ca="1" si="37"/>
        <v/>
      </c>
      <c r="H130" s="4" t="str">
        <f t="shared" ca="1" si="38"/>
        <v/>
      </c>
      <c r="I130" s="31" t="str">
        <f t="shared" ca="1" si="39"/>
        <v/>
      </c>
      <c r="J130" s="32" t="str">
        <f t="shared" ca="1" si="40"/>
        <v/>
      </c>
      <c r="K130" s="73" t="str">
        <f t="shared" ca="1" si="41"/>
        <v/>
      </c>
      <c r="L130" s="31" t="str">
        <f t="shared" ca="1" si="42"/>
        <v/>
      </c>
      <c r="M130" s="32" t="str">
        <f t="shared" ca="1" si="43"/>
        <v/>
      </c>
      <c r="N130" s="79" t="str">
        <f t="shared" ca="1" si="44"/>
        <v/>
      </c>
      <c r="R130" s="125"/>
      <c r="T130" s="125">
        <v>45954.625</v>
      </c>
      <c r="U130" s="54">
        <v>96.123000000000005</v>
      </c>
      <c r="V130" s="125"/>
      <c r="X130" s="172" t="str">
        <f t="shared" si="29"/>
        <v/>
      </c>
      <c r="Y130" s="172" t="str">
        <f t="shared" si="30"/>
        <v/>
      </c>
    </row>
    <row r="131" spans="1:25">
      <c r="A131" s="173" t="str">
        <f t="shared" ca="1" si="32"/>
        <v/>
      </c>
      <c r="B131" s="45" t="str">
        <f t="shared" ca="1" si="33"/>
        <v/>
      </c>
      <c r="C131" s="31" t="str">
        <f t="shared" ca="1" si="31"/>
        <v/>
      </c>
      <c r="D131" s="32" t="str">
        <f t="shared" ca="1" si="34"/>
        <v/>
      </c>
      <c r="E131" s="73" t="str">
        <f t="shared" ca="1" si="35"/>
        <v/>
      </c>
      <c r="F131" s="31" t="str">
        <f t="shared" ca="1" si="36"/>
        <v/>
      </c>
      <c r="G131" s="32" t="str">
        <f t="shared" ca="1" si="37"/>
        <v/>
      </c>
      <c r="H131" s="4" t="str">
        <f t="shared" ca="1" si="38"/>
        <v/>
      </c>
      <c r="I131" s="31" t="str">
        <f t="shared" ca="1" si="39"/>
        <v/>
      </c>
      <c r="J131" s="32" t="str">
        <f t="shared" ca="1" si="40"/>
        <v/>
      </c>
      <c r="K131" s="73" t="str">
        <f t="shared" ca="1" si="41"/>
        <v/>
      </c>
      <c r="L131" s="31" t="str">
        <f t="shared" ca="1" si="42"/>
        <v/>
      </c>
      <c r="M131" s="32" t="str">
        <f t="shared" ca="1" si="43"/>
        <v/>
      </c>
      <c r="N131" s="79" t="str">
        <f t="shared" ca="1" si="44"/>
        <v/>
      </c>
      <c r="R131" s="125"/>
      <c r="T131" s="125">
        <v>45957.625</v>
      </c>
      <c r="U131" s="54">
        <v>96.021000000000001</v>
      </c>
      <c r="V131" s="125"/>
      <c r="X131" s="172" t="str">
        <f t="shared" si="29"/>
        <v/>
      </c>
      <c r="Y131" s="172" t="str">
        <f t="shared" si="30"/>
        <v/>
      </c>
    </row>
    <row r="132" spans="1:25">
      <c r="A132" s="173" t="str">
        <f t="shared" ca="1" si="32"/>
        <v/>
      </c>
      <c r="B132" s="45" t="str">
        <f t="shared" ca="1" si="33"/>
        <v/>
      </c>
      <c r="C132" s="31" t="str">
        <f t="shared" ca="1" si="31"/>
        <v/>
      </c>
      <c r="D132" s="32" t="str">
        <f t="shared" ca="1" si="34"/>
        <v/>
      </c>
      <c r="E132" s="73" t="str">
        <f t="shared" ca="1" si="35"/>
        <v/>
      </c>
      <c r="F132" s="31" t="str">
        <f t="shared" ca="1" si="36"/>
        <v/>
      </c>
      <c r="G132" s="32" t="str">
        <f t="shared" ca="1" si="37"/>
        <v/>
      </c>
      <c r="H132" s="4" t="str">
        <f t="shared" ca="1" si="38"/>
        <v/>
      </c>
      <c r="I132" s="31" t="str">
        <f t="shared" ca="1" si="39"/>
        <v/>
      </c>
      <c r="J132" s="32" t="str">
        <f t="shared" ca="1" si="40"/>
        <v/>
      </c>
      <c r="K132" s="73" t="str">
        <f t="shared" ca="1" si="41"/>
        <v/>
      </c>
      <c r="L132" s="31" t="str">
        <f t="shared" ca="1" si="42"/>
        <v/>
      </c>
      <c r="M132" s="32" t="str">
        <f t="shared" ca="1" si="43"/>
        <v/>
      </c>
      <c r="N132" s="79" t="str">
        <f t="shared" ca="1" si="44"/>
        <v/>
      </c>
      <c r="R132" s="125"/>
      <c r="T132" s="125">
        <v>45958.625</v>
      </c>
      <c r="U132" s="54">
        <v>96.426000000000002</v>
      </c>
      <c r="V132" s="125"/>
      <c r="X132" s="172" t="str">
        <f t="shared" ref="X132:X195" si="45">IF(COUNTIF(R:R,P132)*COUNTIF(T:T,P132)*COUNTIF(V:V,P132),P132,"")</f>
        <v/>
      </c>
      <c r="Y132" s="172" t="str">
        <f t="shared" ref="Y132:Y195" si="46">IF(X132&gt;$A$14,X132,"")</f>
        <v/>
      </c>
    </row>
    <row r="133" spans="1:25">
      <c r="A133" s="173" t="str">
        <f t="shared" ca="1" si="32"/>
        <v/>
      </c>
      <c r="B133" s="45" t="str">
        <f t="shared" ca="1" si="33"/>
        <v/>
      </c>
      <c r="C133" s="31" t="str">
        <f t="shared" ca="1" si="31"/>
        <v/>
      </c>
      <c r="D133" s="32" t="str">
        <f t="shared" ca="1" si="34"/>
        <v/>
      </c>
      <c r="E133" s="73" t="str">
        <f t="shared" ca="1" si="35"/>
        <v/>
      </c>
      <c r="F133" s="31" t="str">
        <f t="shared" ca="1" si="36"/>
        <v/>
      </c>
      <c r="G133" s="32" t="str">
        <f t="shared" ca="1" si="37"/>
        <v/>
      </c>
      <c r="H133" s="4" t="str">
        <f t="shared" ca="1" si="38"/>
        <v/>
      </c>
      <c r="I133" s="31" t="str">
        <f t="shared" ca="1" si="39"/>
        <v/>
      </c>
      <c r="J133" s="32" t="str">
        <f t="shared" ca="1" si="40"/>
        <v/>
      </c>
      <c r="K133" s="73" t="str">
        <f t="shared" ca="1" si="41"/>
        <v/>
      </c>
      <c r="L133" s="31" t="str">
        <f t="shared" ca="1" si="42"/>
        <v/>
      </c>
      <c r="M133" s="32" t="str">
        <f t="shared" ca="1" si="43"/>
        <v/>
      </c>
      <c r="N133" s="79" t="str">
        <f t="shared" ca="1" si="44"/>
        <v/>
      </c>
      <c r="R133" s="125"/>
      <c r="T133" s="125">
        <v>45959.625</v>
      </c>
      <c r="U133" s="54">
        <v>96.289000000000001</v>
      </c>
      <c r="X133" s="172" t="str">
        <f t="shared" si="45"/>
        <v/>
      </c>
      <c r="Y133" s="172" t="str">
        <f t="shared" si="46"/>
        <v/>
      </c>
    </row>
    <row r="134" spans="1:25">
      <c r="A134" s="173" t="str">
        <f t="shared" ca="1" si="32"/>
        <v/>
      </c>
      <c r="B134" s="45" t="str">
        <f t="shared" ca="1" si="33"/>
        <v/>
      </c>
      <c r="C134" s="31" t="str">
        <f t="shared" ca="1" si="31"/>
        <v/>
      </c>
      <c r="D134" s="32" t="str">
        <f t="shared" ca="1" si="34"/>
        <v/>
      </c>
      <c r="E134" s="73" t="str">
        <f t="shared" ca="1" si="35"/>
        <v/>
      </c>
      <c r="F134" s="31" t="str">
        <f t="shared" ca="1" si="36"/>
        <v/>
      </c>
      <c r="G134" s="32" t="str">
        <f t="shared" ca="1" si="37"/>
        <v/>
      </c>
      <c r="H134" s="4" t="str">
        <f t="shared" ca="1" si="38"/>
        <v/>
      </c>
      <c r="I134" s="31" t="str">
        <f t="shared" ca="1" si="39"/>
        <v/>
      </c>
      <c r="J134" s="32" t="str">
        <f t="shared" ca="1" si="40"/>
        <v/>
      </c>
      <c r="K134" s="73" t="str">
        <f t="shared" ca="1" si="41"/>
        <v/>
      </c>
      <c r="L134" s="31" t="str">
        <f t="shared" ca="1" si="42"/>
        <v/>
      </c>
      <c r="M134" s="32" t="str">
        <f t="shared" ca="1" si="43"/>
        <v/>
      </c>
      <c r="N134" s="79" t="str">
        <f t="shared" ca="1" si="44"/>
        <v/>
      </c>
      <c r="R134" s="125"/>
      <c r="T134" s="125">
        <v>45960.625</v>
      </c>
      <c r="U134" s="54">
        <v>95.902000000000001</v>
      </c>
      <c r="X134" s="172" t="str">
        <f t="shared" si="45"/>
        <v/>
      </c>
      <c r="Y134" s="172" t="str">
        <f t="shared" si="46"/>
        <v/>
      </c>
    </row>
    <row r="135" spans="1:25">
      <c r="A135" s="173" t="str">
        <f t="shared" ca="1" si="32"/>
        <v/>
      </c>
      <c r="B135" s="45" t="str">
        <f t="shared" ca="1" si="33"/>
        <v/>
      </c>
      <c r="C135" s="31" t="str">
        <f t="shared" ca="1" si="31"/>
        <v/>
      </c>
      <c r="D135" s="32" t="str">
        <f t="shared" ca="1" si="34"/>
        <v/>
      </c>
      <c r="E135" s="73" t="str">
        <f t="shared" ca="1" si="35"/>
        <v/>
      </c>
      <c r="F135" s="31" t="str">
        <f t="shared" ca="1" si="36"/>
        <v/>
      </c>
      <c r="G135" s="32" t="str">
        <f t="shared" ca="1" si="37"/>
        <v/>
      </c>
      <c r="H135" s="4" t="str">
        <f t="shared" ca="1" si="38"/>
        <v/>
      </c>
      <c r="I135" s="31" t="str">
        <f t="shared" ca="1" si="39"/>
        <v/>
      </c>
      <c r="J135" s="32" t="str">
        <f t="shared" ca="1" si="40"/>
        <v/>
      </c>
      <c r="K135" s="73" t="str">
        <f t="shared" ca="1" si="41"/>
        <v/>
      </c>
      <c r="L135" s="31" t="str">
        <f t="shared" ca="1" si="42"/>
        <v/>
      </c>
      <c r="M135" s="32" t="str">
        <f t="shared" ca="1" si="43"/>
        <v/>
      </c>
      <c r="N135" s="79" t="str">
        <f t="shared" ca="1" si="44"/>
        <v/>
      </c>
      <c r="T135" s="125"/>
      <c r="X135" s="172" t="str">
        <f t="shared" si="45"/>
        <v/>
      </c>
      <c r="Y135" s="172" t="str">
        <f t="shared" si="46"/>
        <v/>
      </c>
    </row>
    <row r="136" spans="1:25">
      <c r="A136" s="173" t="str">
        <f t="shared" ca="1" si="32"/>
        <v/>
      </c>
      <c r="B136" s="45" t="str">
        <f t="shared" ca="1" si="33"/>
        <v/>
      </c>
      <c r="C136" s="31" t="str">
        <f t="shared" ca="1" si="31"/>
        <v/>
      </c>
      <c r="D136" s="32" t="str">
        <f t="shared" ca="1" si="34"/>
        <v/>
      </c>
      <c r="E136" s="73" t="str">
        <f t="shared" ca="1" si="35"/>
        <v/>
      </c>
      <c r="F136" s="31" t="str">
        <f t="shared" ca="1" si="36"/>
        <v/>
      </c>
      <c r="G136" s="32" t="str">
        <f t="shared" ca="1" si="37"/>
        <v/>
      </c>
      <c r="H136" s="4" t="str">
        <f t="shared" ca="1" si="38"/>
        <v/>
      </c>
      <c r="I136" s="31" t="str">
        <f t="shared" ca="1" si="39"/>
        <v/>
      </c>
      <c r="J136" s="32" t="str">
        <f t="shared" ca="1" si="40"/>
        <v/>
      </c>
      <c r="K136" s="73" t="str">
        <f t="shared" ca="1" si="41"/>
        <v/>
      </c>
      <c r="L136" s="31" t="str">
        <f t="shared" ca="1" si="42"/>
        <v/>
      </c>
      <c r="M136" s="32" t="str">
        <f t="shared" ca="1" si="43"/>
        <v/>
      </c>
      <c r="N136" s="79" t="str">
        <f t="shared" ca="1" si="44"/>
        <v/>
      </c>
      <c r="T136" s="125"/>
      <c r="X136" s="172" t="str">
        <f t="shared" si="45"/>
        <v/>
      </c>
      <c r="Y136" s="172" t="str">
        <f t="shared" si="46"/>
        <v/>
      </c>
    </row>
    <row r="137" spans="1:25">
      <c r="A137" s="173" t="str">
        <f t="shared" ca="1" si="32"/>
        <v/>
      </c>
      <c r="B137" s="45" t="str">
        <f t="shared" ca="1" si="33"/>
        <v/>
      </c>
      <c r="C137" s="31" t="str">
        <f t="shared" ca="1" si="31"/>
        <v/>
      </c>
      <c r="D137" s="32" t="str">
        <f t="shared" ca="1" si="34"/>
        <v/>
      </c>
      <c r="E137" s="73" t="str">
        <f t="shared" ca="1" si="35"/>
        <v/>
      </c>
      <c r="F137" s="31" t="str">
        <f t="shared" ca="1" si="36"/>
        <v/>
      </c>
      <c r="G137" s="32" t="str">
        <f t="shared" ca="1" si="37"/>
        <v/>
      </c>
      <c r="H137" s="4" t="str">
        <f t="shared" ca="1" si="38"/>
        <v/>
      </c>
      <c r="I137" s="31" t="str">
        <f t="shared" ca="1" si="39"/>
        <v/>
      </c>
      <c r="J137" s="32" t="str">
        <f t="shared" ca="1" si="40"/>
        <v/>
      </c>
      <c r="K137" s="73" t="str">
        <f t="shared" ca="1" si="41"/>
        <v/>
      </c>
      <c r="L137" s="31" t="str">
        <f t="shared" ca="1" si="42"/>
        <v/>
      </c>
      <c r="M137" s="32" t="str">
        <f t="shared" ca="1" si="43"/>
        <v/>
      </c>
      <c r="N137" s="79" t="str">
        <f t="shared" ca="1" si="44"/>
        <v/>
      </c>
      <c r="T137" s="125"/>
      <c r="X137" s="172" t="str">
        <f t="shared" si="45"/>
        <v/>
      </c>
      <c r="Y137" s="172" t="str">
        <f t="shared" si="46"/>
        <v/>
      </c>
    </row>
    <row r="138" spans="1:25">
      <c r="A138" s="173" t="str">
        <f t="shared" ca="1" si="32"/>
        <v/>
      </c>
      <c r="B138" s="45" t="str">
        <f t="shared" ca="1" si="33"/>
        <v/>
      </c>
      <c r="C138" s="31" t="str">
        <f t="shared" ca="1" si="31"/>
        <v/>
      </c>
      <c r="D138" s="32" t="str">
        <f t="shared" ca="1" si="34"/>
        <v/>
      </c>
      <c r="E138" s="73" t="str">
        <f t="shared" ca="1" si="35"/>
        <v/>
      </c>
      <c r="F138" s="31" t="str">
        <f t="shared" ca="1" si="36"/>
        <v/>
      </c>
      <c r="G138" s="32" t="str">
        <f t="shared" ca="1" si="37"/>
        <v/>
      </c>
      <c r="H138" s="4" t="str">
        <f t="shared" ca="1" si="38"/>
        <v/>
      </c>
      <c r="I138" s="31" t="str">
        <f t="shared" ca="1" si="39"/>
        <v/>
      </c>
      <c r="J138" s="32" t="str">
        <f t="shared" ca="1" si="40"/>
        <v/>
      </c>
      <c r="K138" s="73" t="str">
        <f t="shared" ca="1" si="41"/>
        <v/>
      </c>
      <c r="L138" s="31" t="str">
        <f t="shared" ca="1" si="42"/>
        <v/>
      </c>
      <c r="M138" s="32" t="str">
        <f t="shared" ca="1" si="43"/>
        <v/>
      </c>
      <c r="N138" s="79" t="str">
        <f t="shared" ca="1" si="44"/>
        <v/>
      </c>
      <c r="T138" s="125"/>
      <c r="X138" s="172" t="str">
        <f t="shared" si="45"/>
        <v/>
      </c>
      <c r="Y138" s="172" t="str">
        <f t="shared" si="46"/>
        <v/>
      </c>
    </row>
    <row r="139" spans="1:25">
      <c r="A139" s="173" t="str">
        <f t="shared" ca="1" si="32"/>
        <v/>
      </c>
      <c r="B139" s="45" t="str">
        <f t="shared" ca="1" si="33"/>
        <v/>
      </c>
      <c r="C139" s="31" t="str">
        <f t="shared" ca="1" si="31"/>
        <v/>
      </c>
      <c r="D139" s="32" t="str">
        <f t="shared" ca="1" si="34"/>
        <v/>
      </c>
      <c r="E139" s="73" t="str">
        <f t="shared" ca="1" si="35"/>
        <v/>
      </c>
      <c r="F139" s="31" t="str">
        <f t="shared" ca="1" si="36"/>
        <v/>
      </c>
      <c r="G139" s="32" t="str">
        <f t="shared" ca="1" si="37"/>
        <v/>
      </c>
      <c r="H139" s="4" t="str">
        <f t="shared" ca="1" si="38"/>
        <v/>
      </c>
      <c r="I139" s="31" t="str">
        <f t="shared" ca="1" si="39"/>
        <v/>
      </c>
      <c r="J139" s="32" t="str">
        <f t="shared" ca="1" si="40"/>
        <v/>
      </c>
      <c r="K139" s="73" t="str">
        <f t="shared" ca="1" si="41"/>
        <v/>
      </c>
      <c r="L139" s="31" t="str">
        <f t="shared" ca="1" si="42"/>
        <v/>
      </c>
      <c r="M139" s="32" t="str">
        <f t="shared" ca="1" si="43"/>
        <v/>
      </c>
      <c r="N139" s="79" t="str">
        <f t="shared" ca="1" si="44"/>
        <v/>
      </c>
      <c r="T139" s="125"/>
      <c r="X139" s="172" t="str">
        <f t="shared" si="45"/>
        <v/>
      </c>
      <c r="Y139" s="172" t="str">
        <f t="shared" si="46"/>
        <v/>
      </c>
    </row>
    <row r="140" spans="1:25">
      <c r="A140" s="173" t="str">
        <f t="shared" ca="1" si="32"/>
        <v/>
      </c>
      <c r="B140" s="45" t="str">
        <f t="shared" ca="1" si="33"/>
        <v/>
      </c>
      <c r="C140" s="31" t="str">
        <f t="shared" ca="1" si="31"/>
        <v/>
      </c>
      <c r="D140" s="32" t="str">
        <f t="shared" ca="1" si="34"/>
        <v/>
      </c>
      <c r="E140" s="73" t="str">
        <f t="shared" ca="1" si="35"/>
        <v/>
      </c>
      <c r="F140" s="31" t="str">
        <f t="shared" ca="1" si="36"/>
        <v/>
      </c>
      <c r="G140" s="32" t="str">
        <f t="shared" ca="1" si="37"/>
        <v/>
      </c>
      <c r="H140" s="4" t="str">
        <f t="shared" ca="1" si="38"/>
        <v/>
      </c>
      <c r="I140" s="31" t="str">
        <f t="shared" ca="1" si="39"/>
        <v/>
      </c>
      <c r="J140" s="32" t="str">
        <f t="shared" ca="1" si="40"/>
        <v/>
      </c>
      <c r="K140" s="73" t="str">
        <f t="shared" ca="1" si="41"/>
        <v/>
      </c>
      <c r="L140" s="31" t="str">
        <f t="shared" ca="1" si="42"/>
        <v/>
      </c>
      <c r="M140" s="32" t="str">
        <f t="shared" ca="1" si="43"/>
        <v/>
      </c>
      <c r="N140" s="79" t="str">
        <f t="shared" ca="1" si="44"/>
        <v/>
      </c>
      <c r="T140" s="125"/>
      <c r="X140" s="172" t="str">
        <f t="shared" si="45"/>
        <v/>
      </c>
      <c r="Y140" s="172" t="str">
        <f t="shared" si="46"/>
        <v/>
      </c>
    </row>
    <row r="141" spans="1:25">
      <c r="A141" s="173" t="str">
        <f t="shared" ca="1" si="32"/>
        <v/>
      </c>
      <c r="B141" s="45" t="str">
        <f t="shared" ca="1" si="33"/>
        <v/>
      </c>
      <c r="C141" s="31" t="str">
        <f t="shared" ca="1" si="31"/>
        <v/>
      </c>
      <c r="D141" s="32" t="str">
        <f t="shared" ca="1" si="34"/>
        <v/>
      </c>
      <c r="E141" s="73" t="str">
        <f t="shared" ca="1" si="35"/>
        <v/>
      </c>
      <c r="F141" s="31" t="str">
        <f t="shared" ca="1" si="36"/>
        <v/>
      </c>
      <c r="G141" s="32" t="str">
        <f t="shared" ca="1" si="37"/>
        <v/>
      </c>
      <c r="H141" s="4" t="str">
        <f t="shared" ca="1" si="38"/>
        <v/>
      </c>
      <c r="I141" s="31" t="str">
        <f t="shared" ca="1" si="39"/>
        <v/>
      </c>
      <c r="J141" s="32" t="str">
        <f t="shared" ca="1" si="40"/>
        <v/>
      </c>
      <c r="K141" s="73" t="str">
        <f t="shared" ca="1" si="41"/>
        <v/>
      </c>
      <c r="L141" s="31" t="str">
        <f t="shared" ca="1" si="42"/>
        <v/>
      </c>
      <c r="M141" s="32" t="str">
        <f t="shared" ca="1" si="43"/>
        <v/>
      </c>
      <c r="N141" s="79" t="str">
        <f t="shared" ca="1" si="44"/>
        <v/>
      </c>
      <c r="T141" s="125"/>
      <c r="X141" s="172" t="str">
        <f t="shared" si="45"/>
        <v/>
      </c>
      <c r="Y141" s="172" t="str">
        <f t="shared" si="46"/>
        <v/>
      </c>
    </row>
    <row r="142" spans="1:25">
      <c r="A142" s="173" t="str">
        <f t="shared" ca="1" si="32"/>
        <v/>
      </c>
      <c r="B142" s="45" t="str">
        <f t="shared" ca="1" si="33"/>
        <v/>
      </c>
      <c r="C142" s="31" t="str">
        <f t="shared" ca="1" si="31"/>
        <v/>
      </c>
      <c r="D142" s="32" t="str">
        <f t="shared" ca="1" si="34"/>
        <v/>
      </c>
      <c r="E142" s="73" t="str">
        <f t="shared" ca="1" si="35"/>
        <v/>
      </c>
      <c r="F142" s="31" t="str">
        <f t="shared" ca="1" si="36"/>
        <v/>
      </c>
      <c r="G142" s="32" t="str">
        <f t="shared" ca="1" si="37"/>
        <v/>
      </c>
      <c r="H142" s="4" t="str">
        <f t="shared" ca="1" si="38"/>
        <v/>
      </c>
      <c r="I142" s="31" t="str">
        <f t="shared" ca="1" si="39"/>
        <v/>
      </c>
      <c r="J142" s="32" t="str">
        <f t="shared" ca="1" si="40"/>
        <v/>
      </c>
      <c r="K142" s="73" t="str">
        <f t="shared" ca="1" si="41"/>
        <v/>
      </c>
      <c r="L142" s="31" t="str">
        <f t="shared" ca="1" si="42"/>
        <v/>
      </c>
      <c r="M142" s="32" t="str">
        <f t="shared" ca="1" si="43"/>
        <v/>
      </c>
      <c r="N142" s="79" t="str">
        <f t="shared" ca="1" si="44"/>
        <v/>
      </c>
      <c r="X142" s="172" t="str">
        <f t="shared" si="45"/>
        <v/>
      </c>
      <c r="Y142" s="172" t="str">
        <f t="shared" si="46"/>
        <v/>
      </c>
    </row>
    <row r="143" spans="1:25">
      <c r="A143" s="173" t="str">
        <f t="shared" ca="1" si="32"/>
        <v/>
      </c>
      <c r="B143" s="45" t="str">
        <f t="shared" ca="1" si="33"/>
        <v/>
      </c>
      <c r="C143" s="31" t="str">
        <f t="shared" ca="1" si="31"/>
        <v/>
      </c>
      <c r="D143" s="32" t="str">
        <f t="shared" ca="1" si="34"/>
        <v/>
      </c>
      <c r="E143" s="73" t="str">
        <f t="shared" ca="1" si="35"/>
        <v/>
      </c>
      <c r="F143" s="31" t="str">
        <f t="shared" ca="1" si="36"/>
        <v/>
      </c>
      <c r="G143" s="32" t="str">
        <f t="shared" ca="1" si="37"/>
        <v/>
      </c>
      <c r="H143" s="4" t="str">
        <f t="shared" ca="1" si="38"/>
        <v/>
      </c>
      <c r="I143" s="31" t="str">
        <f t="shared" ca="1" si="39"/>
        <v/>
      </c>
      <c r="J143" s="32" t="str">
        <f t="shared" ca="1" si="40"/>
        <v/>
      </c>
      <c r="K143" s="73" t="str">
        <f t="shared" ca="1" si="41"/>
        <v/>
      </c>
      <c r="L143" s="31" t="str">
        <f t="shared" ca="1" si="42"/>
        <v/>
      </c>
      <c r="M143" s="32" t="str">
        <f t="shared" ca="1" si="43"/>
        <v/>
      </c>
      <c r="N143" s="79" t="str">
        <f t="shared" ca="1" si="44"/>
        <v/>
      </c>
      <c r="X143" s="172" t="str">
        <f t="shared" si="45"/>
        <v/>
      </c>
      <c r="Y143" s="172" t="str">
        <f t="shared" si="46"/>
        <v/>
      </c>
    </row>
    <row r="144" spans="1:25">
      <c r="A144" s="173" t="str">
        <f t="shared" ca="1" si="32"/>
        <v/>
      </c>
      <c r="B144" s="45" t="str">
        <f t="shared" ca="1" si="33"/>
        <v/>
      </c>
      <c r="C144" s="31" t="str">
        <f t="shared" ref="C144:C207" ca="1" si="47">IF(ISERROR(B144-2),"",(B144-$B$14)/100*$B$5)</f>
        <v/>
      </c>
      <c r="D144" s="32" t="str">
        <f t="shared" ca="1" si="34"/>
        <v/>
      </c>
      <c r="E144" s="73" t="str">
        <f t="shared" ca="1" si="35"/>
        <v/>
      </c>
      <c r="F144" s="31" t="str">
        <f t="shared" ca="1" si="36"/>
        <v/>
      </c>
      <c r="G144" s="32" t="str">
        <f t="shared" ca="1" si="37"/>
        <v/>
      </c>
      <c r="H144" s="4" t="str">
        <f t="shared" ca="1" si="38"/>
        <v/>
      </c>
      <c r="I144" s="31" t="str">
        <f t="shared" ca="1" si="39"/>
        <v/>
      </c>
      <c r="J144" s="32" t="str">
        <f t="shared" ca="1" si="40"/>
        <v/>
      </c>
      <c r="K144" s="73" t="str">
        <f t="shared" ca="1" si="41"/>
        <v/>
      </c>
      <c r="L144" s="31" t="str">
        <f t="shared" ca="1" si="42"/>
        <v/>
      </c>
      <c r="M144" s="32" t="str">
        <f t="shared" ca="1" si="43"/>
        <v/>
      </c>
      <c r="N144" s="79" t="str">
        <f t="shared" ca="1" si="44"/>
        <v/>
      </c>
      <c r="X144" s="172" t="str">
        <f t="shared" si="45"/>
        <v/>
      </c>
      <c r="Y144" s="172" t="str">
        <f t="shared" si="46"/>
        <v/>
      </c>
    </row>
    <row r="145" spans="1:25">
      <c r="A145" s="173" t="str">
        <f t="shared" ca="1" si="32"/>
        <v/>
      </c>
      <c r="B145" s="45" t="str">
        <f t="shared" ca="1" si="33"/>
        <v/>
      </c>
      <c r="C145" s="31" t="str">
        <f t="shared" ca="1" si="47"/>
        <v/>
      </c>
      <c r="D145" s="32" t="str">
        <f t="shared" ca="1" si="34"/>
        <v/>
      </c>
      <c r="E145" s="73" t="str">
        <f t="shared" ca="1" si="35"/>
        <v/>
      </c>
      <c r="F145" s="31" t="str">
        <f t="shared" ca="1" si="36"/>
        <v/>
      </c>
      <c r="G145" s="32" t="str">
        <f t="shared" ca="1" si="37"/>
        <v/>
      </c>
      <c r="H145" s="4" t="str">
        <f t="shared" ca="1" si="38"/>
        <v/>
      </c>
      <c r="I145" s="31" t="str">
        <f t="shared" ca="1" si="39"/>
        <v/>
      </c>
      <c r="J145" s="32" t="str">
        <f t="shared" ca="1" si="40"/>
        <v/>
      </c>
      <c r="K145" s="73" t="str">
        <f t="shared" ca="1" si="41"/>
        <v/>
      </c>
      <c r="L145" s="31" t="str">
        <f t="shared" ca="1" si="42"/>
        <v/>
      </c>
      <c r="M145" s="32" t="str">
        <f t="shared" ca="1" si="43"/>
        <v/>
      </c>
      <c r="N145" s="79" t="str">
        <f t="shared" ca="1" si="44"/>
        <v/>
      </c>
      <c r="X145" s="172" t="str">
        <f t="shared" si="45"/>
        <v/>
      </c>
      <c r="Y145" s="172" t="str">
        <f t="shared" si="46"/>
        <v/>
      </c>
    </row>
    <row r="146" spans="1:25">
      <c r="A146" s="173" t="str">
        <f t="shared" ca="1" si="32"/>
        <v/>
      </c>
      <c r="B146" s="45" t="str">
        <f t="shared" ca="1" si="33"/>
        <v/>
      </c>
      <c r="C146" s="31" t="str">
        <f t="shared" ca="1" si="47"/>
        <v/>
      </c>
      <c r="D146" s="32" t="str">
        <f t="shared" ca="1" si="34"/>
        <v/>
      </c>
      <c r="E146" s="73" t="str">
        <f t="shared" ca="1" si="35"/>
        <v/>
      </c>
      <c r="F146" s="31" t="str">
        <f t="shared" ca="1" si="36"/>
        <v/>
      </c>
      <c r="G146" s="32" t="str">
        <f t="shared" ca="1" si="37"/>
        <v/>
      </c>
      <c r="H146" s="4" t="str">
        <f t="shared" ca="1" si="38"/>
        <v/>
      </c>
      <c r="I146" s="31" t="str">
        <f t="shared" ca="1" si="39"/>
        <v/>
      </c>
      <c r="J146" s="32" t="str">
        <f t="shared" ca="1" si="40"/>
        <v/>
      </c>
      <c r="K146" s="73" t="str">
        <f t="shared" ca="1" si="41"/>
        <v/>
      </c>
      <c r="L146" s="31" t="str">
        <f t="shared" ca="1" si="42"/>
        <v/>
      </c>
      <c r="M146" s="32" t="str">
        <f t="shared" ca="1" si="43"/>
        <v/>
      </c>
      <c r="N146" s="79" t="str">
        <f t="shared" ca="1" si="44"/>
        <v/>
      </c>
      <c r="X146" s="172" t="str">
        <f t="shared" si="45"/>
        <v/>
      </c>
      <c r="Y146" s="172" t="str">
        <f t="shared" si="46"/>
        <v/>
      </c>
    </row>
    <row r="147" spans="1:25">
      <c r="A147" s="173" t="str">
        <f t="shared" ca="1" si="32"/>
        <v/>
      </c>
      <c r="B147" s="45" t="str">
        <f t="shared" ca="1" si="33"/>
        <v/>
      </c>
      <c r="C147" s="31" t="str">
        <f t="shared" ca="1" si="47"/>
        <v/>
      </c>
      <c r="D147" s="32" t="str">
        <f t="shared" ca="1" si="34"/>
        <v/>
      </c>
      <c r="E147" s="73" t="str">
        <f t="shared" ca="1" si="35"/>
        <v/>
      </c>
      <c r="F147" s="31" t="str">
        <f t="shared" ca="1" si="36"/>
        <v/>
      </c>
      <c r="G147" s="32" t="str">
        <f t="shared" ca="1" si="37"/>
        <v/>
      </c>
      <c r="H147" s="4" t="str">
        <f t="shared" ca="1" si="38"/>
        <v/>
      </c>
      <c r="I147" s="31" t="str">
        <f t="shared" ca="1" si="39"/>
        <v/>
      </c>
      <c r="J147" s="32" t="str">
        <f t="shared" ca="1" si="40"/>
        <v/>
      </c>
      <c r="K147" s="73" t="str">
        <f t="shared" ca="1" si="41"/>
        <v/>
      </c>
      <c r="L147" s="31" t="str">
        <f t="shared" ca="1" si="42"/>
        <v/>
      </c>
      <c r="M147" s="32" t="str">
        <f t="shared" ca="1" si="43"/>
        <v/>
      </c>
      <c r="N147" s="79" t="str">
        <f t="shared" ca="1" si="44"/>
        <v/>
      </c>
      <c r="X147" s="172" t="str">
        <f t="shared" si="45"/>
        <v/>
      </c>
      <c r="Y147" s="172" t="str">
        <f t="shared" si="46"/>
        <v/>
      </c>
    </row>
    <row r="148" spans="1:25">
      <c r="A148" s="173" t="str">
        <f t="shared" ca="1" si="32"/>
        <v/>
      </c>
      <c r="B148" s="45" t="str">
        <f t="shared" ca="1" si="33"/>
        <v/>
      </c>
      <c r="C148" s="31" t="str">
        <f t="shared" ca="1" si="47"/>
        <v/>
      </c>
      <c r="D148" s="32" t="str">
        <f t="shared" ca="1" si="34"/>
        <v/>
      </c>
      <c r="E148" s="73" t="str">
        <f t="shared" ca="1" si="35"/>
        <v/>
      </c>
      <c r="F148" s="31" t="str">
        <f t="shared" ca="1" si="36"/>
        <v/>
      </c>
      <c r="G148" s="32" t="str">
        <f t="shared" ca="1" si="37"/>
        <v/>
      </c>
      <c r="H148" s="4" t="str">
        <f t="shared" ca="1" si="38"/>
        <v/>
      </c>
      <c r="I148" s="31" t="str">
        <f t="shared" ca="1" si="39"/>
        <v/>
      </c>
      <c r="J148" s="32" t="str">
        <f t="shared" ca="1" si="40"/>
        <v/>
      </c>
      <c r="K148" s="73" t="str">
        <f t="shared" ca="1" si="41"/>
        <v/>
      </c>
      <c r="L148" s="31" t="str">
        <f t="shared" ca="1" si="42"/>
        <v/>
      </c>
      <c r="M148" s="32" t="str">
        <f t="shared" ca="1" si="43"/>
        <v/>
      </c>
      <c r="N148" s="79" t="str">
        <f t="shared" ca="1" si="44"/>
        <v/>
      </c>
      <c r="X148" s="172" t="str">
        <f t="shared" si="45"/>
        <v/>
      </c>
      <c r="Y148" s="172" t="str">
        <f t="shared" si="46"/>
        <v/>
      </c>
    </row>
    <row r="149" spans="1:25">
      <c r="A149" s="173" t="str">
        <f t="shared" ca="1" si="32"/>
        <v/>
      </c>
      <c r="B149" s="45" t="str">
        <f t="shared" ca="1" si="33"/>
        <v/>
      </c>
      <c r="C149" s="31" t="str">
        <f t="shared" ca="1" si="47"/>
        <v/>
      </c>
      <c r="D149" s="32" t="str">
        <f t="shared" ca="1" si="34"/>
        <v/>
      </c>
      <c r="E149" s="73" t="str">
        <f t="shared" ca="1" si="35"/>
        <v/>
      </c>
      <c r="F149" s="31" t="str">
        <f t="shared" ca="1" si="36"/>
        <v/>
      </c>
      <c r="G149" s="32" t="str">
        <f t="shared" ca="1" si="37"/>
        <v/>
      </c>
      <c r="H149" s="4" t="str">
        <f t="shared" ca="1" si="38"/>
        <v/>
      </c>
      <c r="I149" s="31" t="str">
        <f t="shared" ca="1" si="39"/>
        <v/>
      </c>
      <c r="J149" s="32" t="str">
        <f t="shared" ca="1" si="40"/>
        <v/>
      </c>
      <c r="K149" s="73" t="str">
        <f t="shared" ca="1" si="41"/>
        <v/>
      </c>
      <c r="L149" s="31" t="str">
        <f t="shared" ca="1" si="42"/>
        <v/>
      </c>
      <c r="M149" s="32" t="str">
        <f t="shared" ca="1" si="43"/>
        <v/>
      </c>
      <c r="N149" s="79" t="str">
        <f t="shared" ca="1" si="44"/>
        <v/>
      </c>
      <c r="X149" s="172" t="str">
        <f t="shared" si="45"/>
        <v/>
      </c>
      <c r="Y149" s="172" t="str">
        <f t="shared" si="46"/>
        <v/>
      </c>
    </row>
    <row r="150" spans="1:25">
      <c r="A150" s="173" t="str">
        <f t="shared" ca="1" si="32"/>
        <v/>
      </c>
      <c r="B150" s="45" t="str">
        <f t="shared" ca="1" si="33"/>
        <v/>
      </c>
      <c r="C150" s="31" t="str">
        <f t="shared" ca="1" si="47"/>
        <v/>
      </c>
      <c r="D150" s="32" t="str">
        <f t="shared" ca="1" si="34"/>
        <v/>
      </c>
      <c r="E150" s="73" t="str">
        <f t="shared" ca="1" si="35"/>
        <v/>
      </c>
      <c r="F150" s="31" t="str">
        <f t="shared" ca="1" si="36"/>
        <v/>
      </c>
      <c r="G150" s="32" t="str">
        <f t="shared" ca="1" si="37"/>
        <v/>
      </c>
      <c r="H150" s="4" t="str">
        <f t="shared" ca="1" si="38"/>
        <v/>
      </c>
      <c r="I150" s="31" t="str">
        <f t="shared" ca="1" si="39"/>
        <v/>
      </c>
      <c r="J150" s="32" t="str">
        <f t="shared" ca="1" si="40"/>
        <v/>
      </c>
      <c r="K150" s="73" t="str">
        <f t="shared" ca="1" si="41"/>
        <v/>
      </c>
      <c r="L150" s="31" t="str">
        <f t="shared" ca="1" si="42"/>
        <v/>
      </c>
      <c r="M150" s="32" t="str">
        <f t="shared" ca="1" si="43"/>
        <v/>
      </c>
      <c r="N150" s="79" t="str">
        <f t="shared" ca="1" si="44"/>
        <v/>
      </c>
      <c r="X150" s="172" t="str">
        <f t="shared" si="45"/>
        <v/>
      </c>
      <c r="Y150" s="172" t="str">
        <f t="shared" si="46"/>
        <v/>
      </c>
    </row>
    <row r="151" spans="1:25">
      <c r="A151" s="173" t="str">
        <f t="shared" ca="1" si="32"/>
        <v/>
      </c>
      <c r="B151" s="45" t="str">
        <f t="shared" ca="1" si="33"/>
        <v/>
      </c>
      <c r="C151" s="31" t="str">
        <f t="shared" ca="1" si="47"/>
        <v/>
      </c>
      <c r="D151" s="32" t="str">
        <f t="shared" ca="1" si="34"/>
        <v/>
      </c>
      <c r="E151" s="73" t="str">
        <f t="shared" ca="1" si="35"/>
        <v/>
      </c>
      <c r="F151" s="31" t="str">
        <f t="shared" ca="1" si="36"/>
        <v/>
      </c>
      <c r="G151" s="32" t="str">
        <f t="shared" ca="1" si="37"/>
        <v/>
      </c>
      <c r="H151" s="4" t="str">
        <f t="shared" ca="1" si="38"/>
        <v/>
      </c>
      <c r="I151" s="31" t="str">
        <f t="shared" ca="1" si="39"/>
        <v/>
      </c>
      <c r="J151" s="32" t="str">
        <f t="shared" ca="1" si="40"/>
        <v/>
      </c>
      <c r="K151" s="73" t="str">
        <f t="shared" ca="1" si="41"/>
        <v/>
      </c>
      <c r="L151" s="31" t="str">
        <f t="shared" ca="1" si="42"/>
        <v/>
      </c>
      <c r="M151" s="32" t="str">
        <f t="shared" ca="1" si="43"/>
        <v/>
      </c>
      <c r="N151" s="79" t="str">
        <f t="shared" ca="1" si="44"/>
        <v/>
      </c>
      <c r="X151" s="172" t="str">
        <f t="shared" si="45"/>
        <v/>
      </c>
      <c r="Y151" s="172" t="str">
        <f t="shared" si="46"/>
        <v/>
      </c>
    </row>
    <row r="152" spans="1:25">
      <c r="A152" s="173" t="str">
        <f t="shared" ca="1" si="32"/>
        <v/>
      </c>
      <c r="B152" s="45" t="str">
        <f t="shared" ca="1" si="33"/>
        <v/>
      </c>
      <c r="C152" s="31" t="str">
        <f t="shared" ca="1" si="47"/>
        <v/>
      </c>
      <c r="D152" s="32" t="str">
        <f t="shared" ca="1" si="34"/>
        <v/>
      </c>
      <c r="E152" s="73" t="str">
        <f t="shared" ca="1" si="35"/>
        <v/>
      </c>
      <c r="F152" s="31" t="str">
        <f t="shared" ca="1" si="36"/>
        <v/>
      </c>
      <c r="G152" s="32" t="str">
        <f t="shared" ca="1" si="37"/>
        <v/>
      </c>
      <c r="H152" s="4" t="str">
        <f t="shared" ca="1" si="38"/>
        <v/>
      </c>
      <c r="I152" s="31" t="str">
        <f t="shared" ca="1" si="39"/>
        <v/>
      </c>
      <c r="J152" s="32" t="str">
        <f t="shared" ca="1" si="40"/>
        <v/>
      </c>
      <c r="K152" s="73" t="str">
        <f t="shared" ca="1" si="41"/>
        <v/>
      </c>
      <c r="L152" s="31" t="str">
        <f t="shared" ca="1" si="42"/>
        <v/>
      </c>
      <c r="M152" s="32" t="str">
        <f t="shared" ca="1" si="43"/>
        <v/>
      </c>
      <c r="N152" s="79" t="str">
        <f t="shared" ca="1" si="44"/>
        <v/>
      </c>
      <c r="X152" s="172" t="str">
        <f t="shared" si="45"/>
        <v/>
      </c>
      <c r="Y152" s="172" t="str">
        <f t="shared" si="46"/>
        <v/>
      </c>
    </row>
    <row r="153" spans="1:25">
      <c r="A153" s="173" t="str">
        <f t="shared" ca="1" si="32"/>
        <v/>
      </c>
      <c r="B153" s="45" t="str">
        <f t="shared" ca="1" si="33"/>
        <v/>
      </c>
      <c r="C153" s="31" t="str">
        <f t="shared" ca="1" si="47"/>
        <v/>
      </c>
      <c r="D153" s="32" t="str">
        <f t="shared" ca="1" si="34"/>
        <v/>
      </c>
      <c r="E153" s="73" t="str">
        <f t="shared" ca="1" si="35"/>
        <v/>
      </c>
      <c r="F153" s="31" t="str">
        <f t="shared" ca="1" si="36"/>
        <v/>
      </c>
      <c r="G153" s="32" t="str">
        <f t="shared" ca="1" si="37"/>
        <v/>
      </c>
      <c r="H153" s="4" t="str">
        <f t="shared" ca="1" si="38"/>
        <v/>
      </c>
      <c r="I153" s="31" t="str">
        <f t="shared" ca="1" si="39"/>
        <v/>
      </c>
      <c r="J153" s="32" t="str">
        <f t="shared" ca="1" si="40"/>
        <v/>
      </c>
      <c r="K153" s="73" t="str">
        <f t="shared" ca="1" si="41"/>
        <v/>
      </c>
      <c r="L153" s="31" t="str">
        <f t="shared" ca="1" si="42"/>
        <v/>
      </c>
      <c r="M153" s="32" t="str">
        <f t="shared" ca="1" si="43"/>
        <v/>
      </c>
      <c r="N153" s="79" t="str">
        <f t="shared" ca="1" si="44"/>
        <v/>
      </c>
      <c r="X153" s="172" t="str">
        <f t="shared" si="45"/>
        <v/>
      </c>
      <c r="Y153" s="172" t="str">
        <f t="shared" si="46"/>
        <v/>
      </c>
    </row>
    <row r="154" spans="1:25">
      <c r="A154" s="173" t="str">
        <f t="shared" ca="1" si="32"/>
        <v/>
      </c>
      <c r="B154" s="45" t="str">
        <f t="shared" ca="1" si="33"/>
        <v/>
      </c>
      <c r="C154" s="31" t="str">
        <f t="shared" ca="1" si="47"/>
        <v/>
      </c>
      <c r="D154" s="32" t="str">
        <f t="shared" ca="1" si="34"/>
        <v/>
      </c>
      <c r="E154" s="73" t="str">
        <f t="shared" ca="1" si="35"/>
        <v/>
      </c>
      <c r="F154" s="31" t="str">
        <f t="shared" ca="1" si="36"/>
        <v/>
      </c>
      <c r="G154" s="32" t="str">
        <f t="shared" ca="1" si="37"/>
        <v/>
      </c>
      <c r="H154" s="4" t="str">
        <f t="shared" ca="1" si="38"/>
        <v/>
      </c>
      <c r="I154" s="31" t="str">
        <f t="shared" ca="1" si="39"/>
        <v/>
      </c>
      <c r="J154" s="32" t="str">
        <f t="shared" ca="1" si="40"/>
        <v/>
      </c>
      <c r="K154" s="73" t="str">
        <f t="shared" ca="1" si="41"/>
        <v/>
      </c>
      <c r="L154" s="31" t="str">
        <f t="shared" ca="1" si="42"/>
        <v/>
      </c>
      <c r="M154" s="32" t="str">
        <f t="shared" ca="1" si="43"/>
        <v/>
      </c>
      <c r="N154" s="79" t="str">
        <f t="shared" ca="1" si="44"/>
        <v/>
      </c>
      <c r="X154" s="172" t="str">
        <f t="shared" si="45"/>
        <v/>
      </c>
      <c r="Y154" s="172" t="str">
        <f t="shared" si="46"/>
        <v/>
      </c>
    </row>
    <row r="155" spans="1:25">
      <c r="A155" s="173" t="str">
        <f t="shared" ca="1" si="32"/>
        <v/>
      </c>
      <c r="B155" s="45" t="str">
        <f t="shared" ca="1" si="33"/>
        <v/>
      </c>
      <c r="C155" s="31" t="str">
        <f t="shared" ca="1" si="47"/>
        <v/>
      </c>
      <c r="D155" s="32" t="str">
        <f t="shared" ca="1" si="34"/>
        <v/>
      </c>
      <c r="E155" s="73" t="str">
        <f t="shared" ca="1" si="35"/>
        <v/>
      </c>
      <c r="F155" s="31" t="str">
        <f t="shared" ca="1" si="36"/>
        <v/>
      </c>
      <c r="G155" s="32" t="str">
        <f t="shared" ca="1" si="37"/>
        <v/>
      </c>
      <c r="H155" s="4" t="str">
        <f t="shared" ca="1" si="38"/>
        <v/>
      </c>
      <c r="I155" s="31" t="str">
        <f t="shared" ca="1" si="39"/>
        <v/>
      </c>
      <c r="J155" s="32" t="str">
        <f t="shared" ca="1" si="40"/>
        <v/>
      </c>
      <c r="K155" s="73" t="str">
        <f t="shared" ca="1" si="41"/>
        <v/>
      </c>
      <c r="L155" s="31" t="str">
        <f t="shared" ca="1" si="42"/>
        <v/>
      </c>
      <c r="M155" s="32" t="str">
        <f t="shared" ca="1" si="43"/>
        <v/>
      </c>
      <c r="N155" s="79" t="str">
        <f t="shared" ca="1" si="44"/>
        <v/>
      </c>
      <c r="X155" s="172" t="str">
        <f t="shared" si="45"/>
        <v/>
      </c>
      <c r="Y155" s="172" t="str">
        <f t="shared" si="46"/>
        <v/>
      </c>
    </row>
    <row r="156" spans="1:25">
      <c r="A156" s="173" t="str">
        <f t="shared" ca="1" si="32"/>
        <v/>
      </c>
      <c r="B156" s="45" t="str">
        <f t="shared" ca="1" si="33"/>
        <v/>
      </c>
      <c r="C156" s="31" t="str">
        <f t="shared" ca="1" si="47"/>
        <v/>
      </c>
      <c r="D156" s="32" t="str">
        <f t="shared" ca="1" si="34"/>
        <v/>
      </c>
      <c r="E156" s="73" t="str">
        <f t="shared" ca="1" si="35"/>
        <v/>
      </c>
      <c r="F156" s="31" t="str">
        <f t="shared" ca="1" si="36"/>
        <v/>
      </c>
      <c r="G156" s="32" t="str">
        <f t="shared" ca="1" si="37"/>
        <v/>
      </c>
      <c r="H156" s="4" t="str">
        <f t="shared" ca="1" si="38"/>
        <v/>
      </c>
      <c r="I156" s="31" t="str">
        <f t="shared" ca="1" si="39"/>
        <v/>
      </c>
      <c r="J156" s="32" t="str">
        <f t="shared" ca="1" si="40"/>
        <v/>
      </c>
      <c r="K156" s="73" t="str">
        <f t="shared" ca="1" si="41"/>
        <v/>
      </c>
      <c r="L156" s="31" t="str">
        <f t="shared" ca="1" si="42"/>
        <v/>
      </c>
      <c r="M156" s="32" t="str">
        <f t="shared" ca="1" si="43"/>
        <v/>
      </c>
      <c r="N156" s="79" t="str">
        <f t="shared" ca="1" si="44"/>
        <v/>
      </c>
      <c r="X156" s="172" t="str">
        <f t="shared" si="45"/>
        <v/>
      </c>
      <c r="Y156" s="172" t="str">
        <f t="shared" si="46"/>
        <v/>
      </c>
    </row>
    <row r="157" spans="1:25">
      <c r="A157" s="173" t="str">
        <f t="shared" ca="1" si="32"/>
        <v/>
      </c>
      <c r="B157" s="45" t="str">
        <f t="shared" ca="1" si="33"/>
        <v/>
      </c>
      <c r="C157" s="31" t="str">
        <f t="shared" ca="1" si="47"/>
        <v/>
      </c>
      <c r="D157" s="32" t="str">
        <f t="shared" ca="1" si="34"/>
        <v/>
      </c>
      <c r="E157" s="73" t="str">
        <f t="shared" ca="1" si="35"/>
        <v/>
      </c>
      <c r="F157" s="31" t="str">
        <f t="shared" ca="1" si="36"/>
        <v/>
      </c>
      <c r="G157" s="32" t="str">
        <f t="shared" ca="1" si="37"/>
        <v/>
      </c>
      <c r="H157" s="4" t="str">
        <f t="shared" ca="1" si="38"/>
        <v/>
      </c>
      <c r="I157" s="31" t="str">
        <f t="shared" ca="1" si="39"/>
        <v/>
      </c>
      <c r="J157" s="32" t="str">
        <f t="shared" ca="1" si="40"/>
        <v/>
      </c>
      <c r="K157" s="73" t="str">
        <f t="shared" ca="1" si="41"/>
        <v/>
      </c>
      <c r="L157" s="31" t="str">
        <f t="shared" ca="1" si="42"/>
        <v/>
      </c>
      <c r="M157" s="32" t="str">
        <f t="shared" ca="1" si="43"/>
        <v/>
      </c>
      <c r="N157" s="79" t="str">
        <f t="shared" ca="1" si="44"/>
        <v/>
      </c>
      <c r="X157" s="172" t="str">
        <f t="shared" si="45"/>
        <v/>
      </c>
      <c r="Y157" s="172" t="str">
        <f t="shared" si="46"/>
        <v/>
      </c>
    </row>
    <row r="158" spans="1:25">
      <c r="A158" s="173" t="str">
        <f t="shared" ca="1" si="32"/>
        <v/>
      </c>
      <c r="B158" s="45" t="str">
        <f t="shared" ca="1" si="33"/>
        <v/>
      </c>
      <c r="C158" s="31" t="str">
        <f t="shared" ca="1" si="47"/>
        <v/>
      </c>
      <c r="D158" s="32" t="str">
        <f t="shared" ca="1" si="34"/>
        <v/>
      </c>
      <c r="E158" s="73" t="str">
        <f t="shared" ca="1" si="35"/>
        <v/>
      </c>
      <c r="F158" s="31" t="str">
        <f t="shared" ca="1" si="36"/>
        <v/>
      </c>
      <c r="G158" s="32" t="str">
        <f t="shared" ca="1" si="37"/>
        <v/>
      </c>
      <c r="H158" s="4" t="str">
        <f t="shared" ca="1" si="38"/>
        <v/>
      </c>
      <c r="I158" s="31" t="str">
        <f t="shared" ca="1" si="39"/>
        <v/>
      </c>
      <c r="J158" s="32" t="str">
        <f t="shared" ca="1" si="40"/>
        <v/>
      </c>
      <c r="K158" s="73" t="str">
        <f t="shared" ca="1" si="41"/>
        <v/>
      </c>
      <c r="L158" s="31" t="str">
        <f t="shared" ca="1" si="42"/>
        <v/>
      </c>
      <c r="M158" s="32" t="str">
        <f t="shared" ca="1" si="43"/>
        <v/>
      </c>
      <c r="N158" s="79" t="str">
        <f t="shared" ca="1" si="44"/>
        <v/>
      </c>
      <c r="X158" s="172" t="str">
        <f t="shared" si="45"/>
        <v/>
      </c>
      <c r="Y158" s="172" t="str">
        <f t="shared" si="46"/>
        <v/>
      </c>
    </row>
    <row r="159" spans="1:25">
      <c r="A159" s="173" t="str">
        <f t="shared" ca="1" si="32"/>
        <v/>
      </c>
      <c r="B159" s="45" t="str">
        <f t="shared" ca="1" si="33"/>
        <v/>
      </c>
      <c r="C159" s="31" t="str">
        <f t="shared" ca="1" si="47"/>
        <v/>
      </c>
      <c r="D159" s="32" t="str">
        <f t="shared" ca="1" si="34"/>
        <v/>
      </c>
      <c r="E159" s="73" t="str">
        <f t="shared" ca="1" si="35"/>
        <v/>
      </c>
      <c r="F159" s="31" t="str">
        <f t="shared" ca="1" si="36"/>
        <v/>
      </c>
      <c r="G159" s="32" t="str">
        <f t="shared" ca="1" si="37"/>
        <v/>
      </c>
      <c r="H159" s="4" t="str">
        <f t="shared" ca="1" si="38"/>
        <v/>
      </c>
      <c r="I159" s="31" t="str">
        <f t="shared" ca="1" si="39"/>
        <v/>
      </c>
      <c r="J159" s="32" t="str">
        <f t="shared" ca="1" si="40"/>
        <v/>
      </c>
      <c r="K159" s="73" t="str">
        <f t="shared" ca="1" si="41"/>
        <v/>
      </c>
      <c r="L159" s="31" t="str">
        <f t="shared" ca="1" si="42"/>
        <v/>
      </c>
      <c r="M159" s="32" t="str">
        <f t="shared" ca="1" si="43"/>
        <v/>
      </c>
      <c r="N159" s="79" t="str">
        <f t="shared" ca="1" si="44"/>
        <v/>
      </c>
      <c r="X159" s="172" t="str">
        <f t="shared" si="45"/>
        <v/>
      </c>
      <c r="Y159" s="172" t="str">
        <f t="shared" si="46"/>
        <v/>
      </c>
    </row>
    <row r="160" spans="1:25">
      <c r="A160" s="173" t="str">
        <f t="shared" ca="1" si="32"/>
        <v/>
      </c>
      <c r="B160" s="45" t="str">
        <f t="shared" ca="1" si="33"/>
        <v/>
      </c>
      <c r="C160" s="31" t="str">
        <f t="shared" ca="1" si="47"/>
        <v/>
      </c>
      <c r="D160" s="32" t="str">
        <f t="shared" ca="1" si="34"/>
        <v/>
      </c>
      <c r="E160" s="73" t="str">
        <f t="shared" ca="1" si="35"/>
        <v/>
      </c>
      <c r="F160" s="31" t="str">
        <f t="shared" ca="1" si="36"/>
        <v/>
      </c>
      <c r="G160" s="32" t="str">
        <f t="shared" ca="1" si="37"/>
        <v/>
      </c>
      <c r="H160" s="4" t="str">
        <f t="shared" ca="1" si="38"/>
        <v/>
      </c>
      <c r="I160" s="31" t="str">
        <f t="shared" ca="1" si="39"/>
        <v/>
      </c>
      <c r="J160" s="32" t="str">
        <f t="shared" ca="1" si="40"/>
        <v/>
      </c>
      <c r="K160" s="73" t="str">
        <f t="shared" ca="1" si="41"/>
        <v/>
      </c>
      <c r="L160" s="31" t="str">
        <f t="shared" ca="1" si="42"/>
        <v/>
      </c>
      <c r="M160" s="32" t="str">
        <f t="shared" ca="1" si="43"/>
        <v/>
      </c>
      <c r="N160" s="79" t="str">
        <f t="shared" ca="1" si="44"/>
        <v/>
      </c>
      <c r="X160" s="172" t="str">
        <f t="shared" si="45"/>
        <v/>
      </c>
      <c r="Y160" s="172" t="str">
        <f t="shared" si="46"/>
        <v/>
      </c>
    </row>
    <row r="161" spans="1:25">
      <c r="A161" s="173" t="str">
        <f t="shared" ca="1" si="32"/>
        <v/>
      </c>
      <c r="B161" s="45" t="str">
        <f t="shared" ca="1" si="33"/>
        <v/>
      </c>
      <c r="C161" s="31" t="str">
        <f t="shared" ca="1" si="47"/>
        <v/>
      </c>
      <c r="D161" s="32" t="str">
        <f t="shared" ca="1" si="34"/>
        <v/>
      </c>
      <c r="E161" s="73" t="str">
        <f t="shared" ca="1" si="35"/>
        <v/>
      </c>
      <c r="F161" s="31" t="str">
        <f t="shared" ca="1" si="36"/>
        <v/>
      </c>
      <c r="G161" s="32" t="str">
        <f t="shared" ca="1" si="37"/>
        <v/>
      </c>
      <c r="H161" s="4" t="str">
        <f t="shared" ca="1" si="38"/>
        <v/>
      </c>
      <c r="I161" s="31" t="str">
        <f t="shared" ca="1" si="39"/>
        <v/>
      </c>
      <c r="J161" s="32" t="str">
        <f t="shared" ca="1" si="40"/>
        <v/>
      </c>
      <c r="K161" s="73" t="str">
        <f t="shared" ca="1" si="41"/>
        <v/>
      </c>
      <c r="L161" s="31" t="str">
        <f t="shared" ca="1" si="42"/>
        <v/>
      </c>
      <c r="M161" s="32" t="str">
        <f t="shared" ca="1" si="43"/>
        <v/>
      </c>
      <c r="N161" s="79" t="str">
        <f t="shared" ca="1" si="44"/>
        <v/>
      </c>
      <c r="X161" s="172" t="str">
        <f t="shared" si="45"/>
        <v/>
      </c>
      <c r="Y161" s="172" t="str">
        <f t="shared" si="46"/>
        <v/>
      </c>
    </row>
    <row r="162" spans="1:25">
      <c r="A162" s="173" t="str">
        <f t="shared" ca="1" si="32"/>
        <v/>
      </c>
      <c r="B162" s="45" t="str">
        <f t="shared" ca="1" si="33"/>
        <v/>
      </c>
      <c r="C162" s="31" t="str">
        <f t="shared" ca="1" si="47"/>
        <v/>
      </c>
      <c r="D162" s="32" t="str">
        <f t="shared" ca="1" si="34"/>
        <v/>
      </c>
      <c r="E162" s="73" t="str">
        <f t="shared" ca="1" si="35"/>
        <v/>
      </c>
      <c r="F162" s="31" t="str">
        <f t="shared" ca="1" si="36"/>
        <v/>
      </c>
      <c r="G162" s="32" t="str">
        <f t="shared" ca="1" si="37"/>
        <v/>
      </c>
      <c r="H162" s="4" t="str">
        <f t="shared" ca="1" si="38"/>
        <v/>
      </c>
      <c r="I162" s="31" t="str">
        <f t="shared" ca="1" si="39"/>
        <v/>
      </c>
      <c r="J162" s="32" t="str">
        <f t="shared" ca="1" si="40"/>
        <v/>
      </c>
      <c r="K162" s="73" t="str">
        <f t="shared" ca="1" si="41"/>
        <v/>
      </c>
      <c r="L162" s="31" t="str">
        <f t="shared" ca="1" si="42"/>
        <v/>
      </c>
      <c r="M162" s="32" t="str">
        <f t="shared" ca="1" si="43"/>
        <v/>
      </c>
      <c r="N162" s="79" t="str">
        <f t="shared" ca="1" si="44"/>
        <v/>
      </c>
      <c r="X162" s="172" t="str">
        <f t="shared" si="45"/>
        <v/>
      </c>
      <c r="Y162" s="172" t="str">
        <f t="shared" si="46"/>
        <v/>
      </c>
    </row>
    <row r="163" spans="1:25">
      <c r="A163" s="173" t="str">
        <f t="shared" ca="1" si="32"/>
        <v/>
      </c>
      <c r="B163" s="45" t="str">
        <f t="shared" ca="1" si="33"/>
        <v/>
      </c>
      <c r="C163" s="31" t="str">
        <f t="shared" ca="1" si="47"/>
        <v/>
      </c>
      <c r="D163" s="32" t="str">
        <f t="shared" ca="1" si="34"/>
        <v/>
      </c>
      <c r="E163" s="73" t="str">
        <f t="shared" ca="1" si="35"/>
        <v/>
      </c>
      <c r="F163" s="31" t="str">
        <f t="shared" ca="1" si="36"/>
        <v/>
      </c>
      <c r="G163" s="32" t="str">
        <f t="shared" ca="1" si="37"/>
        <v/>
      </c>
      <c r="H163" s="4" t="str">
        <f t="shared" ca="1" si="38"/>
        <v/>
      </c>
      <c r="I163" s="31" t="str">
        <f t="shared" ca="1" si="39"/>
        <v/>
      </c>
      <c r="J163" s="32" t="str">
        <f t="shared" ca="1" si="40"/>
        <v/>
      </c>
      <c r="K163" s="73" t="str">
        <f t="shared" ca="1" si="41"/>
        <v/>
      </c>
      <c r="L163" s="31" t="str">
        <f t="shared" ca="1" si="42"/>
        <v/>
      </c>
      <c r="M163" s="32" t="str">
        <f t="shared" ca="1" si="43"/>
        <v/>
      </c>
      <c r="N163" s="79" t="str">
        <f t="shared" ca="1" si="44"/>
        <v/>
      </c>
      <c r="X163" s="172" t="str">
        <f t="shared" si="45"/>
        <v/>
      </c>
      <c r="Y163" s="172" t="str">
        <f t="shared" si="46"/>
        <v/>
      </c>
    </row>
    <row r="164" spans="1:25">
      <c r="A164" s="173" t="str">
        <f t="shared" ref="A164:A227" ca="1" si="48">IF(AND(ISBLANK(Z153), A163 = $Z$1),NOW(),IF(ISBLANK(Z153),"",Z153))</f>
        <v/>
      </c>
      <c r="B164" s="45" t="str">
        <f t="shared" ref="B164:B227" ca="1" si="49">IF(COUNTIF(P:P,A164)=1,VLOOKUP(A164,P:Q,2), IF(COUNTIF(P:P,A164)=0,$B$10,""))</f>
        <v/>
      </c>
      <c r="C164" s="31" t="str">
        <f t="shared" ca="1" si="47"/>
        <v/>
      </c>
      <c r="D164" s="32" t="str">
        <f t="shared" ref="D164:D227" ca="1" si="50">IF(ISERROR(B164-2), "", ROUNDUP(A164-$A$14,0)/360*$B$6*$B$5-ROUNDUP(A164-$A$14,0)/360*$B$7*$B$5*$B$14/100)</f>
        <v/>
      </c>
      <c r="E164" s="73" t="str">
        <f t="shared" ref="E164:E227" ca="1" si="51">IF(COUNTIF(P:P,A164)=1,VLOOKUP(A164,R:S,2), IF(COUNTIF(P:P,A164)=0,$C$10,""))</f>
        <v/>
      </c>
      <c r="F164" s="31" t="str">
        <f t="shared" ref="F164:F227" ca="1" si="52">IF(ISERROR(B164-2),"",(E164-$E$14)/100*$C$5)</f>
        <v/>
      </c>
      <c r="G164" s="32" t="str">
        <f t="shared" ref="G164:G227" ca="1" si="53">IF(ISERROR(B164-2), "", ROUNDUP(A164-$A$14,0)/360*$C$6*$C$5-ROUNDUP(A164-$A$14,0)/360*$C$7*$C$5*$E$14/100)</f>
        <v/>
      </c>
      <c r="H164" s="4" t="str">
        <f t="shared" ref="H164:H227" ca="1" si="54">IF(COUNTIF(P:P,A164)=1,VLOOKUP(A164,T:U,2), IF(COUNTIF(P:P,A164)=0,$D$10,""))</f>
        <v/>
      </c>
      <c r="I164" s="31" t="str">
        <f t="shared" ref="I164:I227" ca="1" si="55">IF(ISERROR(B164-2),"",(H164-$H$14)/100*$D$5)</f>
        <v/>
      </c>
      <c r="J164" s="32" t="str">
        <f t="shared" ref="J164:J227" ca="1" si="56">IF(ISERROR(B164-2),"",ROUNDUP(A164-$A$14,0)/360*$D$6*$D$5-ROUNDUP(A164-$A$14,0)/360*$D$7*$D$5*$H$14/100)</f>
        <v/>
      </c>
      <c r="K164" s="73" t="str">
        <f t="shared" ref="K164:K227" ca="1" si="57">IF(COUNTIF(P:P,A164)=1,VLOOKUP(A164,V:W,2), IF(COUNTIF(P:P,A164)=0,$E$10,""))</f>
        <v/>
      </c>
      <c r="L164" s="31" t="str">
        <f t="shared" ref="L164:L227" ca="1" si="58">IF(ISERROR(B164-2),"",(K164-$K$14)/100*$E$5)</f>
        <v/>
      </c>
      <c r="M164" s="32" t="str">
        <f t="shared" ref="M164:M227" ca="1" si="59">IF(ISERROR(B164-2),"",ROUNDUP(A164-$A$14,0)/360*$E$6*$E$5-ROUNDUP(A164-$A$14,0)/360*$E$7*$E$5*$K$14/100)</f>
        <v/>
      </c>
      <c r="N164" s="79" t="str">
        <f t="shared" ref="N164:N227" ca="1" si="60">IF(ISERROR(B164-2),"",C164+D164-F164-G164-I164-J164+L164+M164)</f>
        <v/>
      </c>
      <c r="X164" s="172" t="str">
        <f t="shared" si="45"/>
        <v/>
      </c>
      <c r="Y164" s="172" t="str">
        <f t="shared" si="46"/>
        <v/>
      </c>
    </row>
    <row r="165" spans="1:25">
      <c r="A165" s="173" t="str">
        <f t="shared" ca="1" si="48"/>
        <v/>
      </c>
      <c r="B165" s="45" t="str">
        <f t="shared" ca="1" si="49"/>
        <v/>
      </c>
      <c r="C165" s="31" t="str">
        <f t="shared" ca="1" si="47"/>
        <v/>
      </c>
      <c r="D165" s="32" t="str">
        <f t="shared" ca="1" si="50"/>
        <v/>
      </c>
      <c r="E165" s="73" t="str">
        <f t="shared" ca="1" si="51"/>
        <v/>
      </c>
      <c r="F165" s="31" t="str">
        <f t="shared" ca="1" si="52"/>
        <v/>
      </c>
      <c r="G165" s="32" t="str">
        <f t="shared" ca="1" si="53"/>
        <v/>
      </c>
      <c r="H165" s="4" t="str">
        <f t="shared" ca="1" si="54"/>
        <v/>
      </c>
      <c r="I165" s="31" t="str">
        <f t="shared" ca="1" si="55"/>
        <v/>
      </c>
      <c r="J165" s="32" t="str">
        <f t="shared" ca="1" si="56"/>
        <v/>
      </c>
      <c r="K165" s="73" t="str">
        <f t="shared" ca="1" si="57"/>
        <v/>
      </c>
      <c r="L165" s="31" t="str">
        <f t="shared" ca="1" si="58"/>
        <v/>
      </c>
      <c r="M165" s="32" t="str">
        <f t="shared" ca="1" si="59"/>
        <v/>
      </c>
      <c r="N165" s="79" t="str">
        <f t="shared" ca="1" si="60"/>
        <v/>
      </c>
      <c r="X165" s="172" t="str">
        <f t="shared" si="45"/>
        <v/>
      </c>
      <c r="Y165" s="172" t="str">
        <f t="shared" si="46"/>
        <v/>
      </c>
    </row>
    <row r="166" spans="1:25">
      <c r="A166" s="173" t="str">
        <f t="shared" ca="1" si="48"/>
        <v/>
      </c>
      <c r="B166" s="45" t="str">
        <f t="shared" ca="1" si="49"/>
        <v/>
      </c>
      <c r="C166" s="31" t="str">
        <f t="shared" ca="1" si="47"/>
        <v/>
      </c>
      <c r="D166" s="32" t="str">
        <f t="shared" ca="1" si="50"/>
        <v/>
      </c>
      <c r="E166" s="73" t="str">
        <f t="shared" ca="1" si="51"/>
        <v/>
      </c>
      <c r="F166" s="31" t="str">
        <f t="shared" ca="1" si="52"/>
        <v/>
      </c>
      <c r="G166" s="32" t="str">
        <f t="shared" ca="1" si="53"/>
        <v/>
      </c>
      <c r="H166" s="4" t="str">
        <f t="shared" ca="1" si="54"/>
        <v/>
      </c>
      <c r="I166" s="31" t="str">
        <f t="shared" ca="1" si="55"/>
        <v/>
      </c>
      <c r="J166" s="32" t="str">
        <f t="shared" ca="1" si="56"/>
        <v/>
      </c>
      <c r="K166" s="73" t="str">
        <f t="shared" ca="1" si="57"/>
        <v/>
      </c>
      <c r="L166" s="31" t="str">
        <f t="shared" ca="1" si="58"/>
        <v/>
      </c>
      <c r="M166" s="32" t="str">
        <f t="shared" ca="1" si="59"/>
        <v/>
      </c>
      <c r="N166" s="79" t="str">
        <f t="shared" ca="1" si="60"/>
        <v/>
      </c>
      <c r="X166" s="172" t="str">
        <f t="shared" si="45"/>
        <v/>
      </c>
      <c r="Y166" s="172" t="str">
        <f t="shared" si="46"/>
        <v/>
      </c>
    </row>
    <row r="167" spans="1:25">
      <c r="A167" s="173" t="str">
        <f t="shared" ca="1" si="48"/>
        <v/>
      </c>
      <c r="B167" s="45" t="str">
        <f t="shared" ca="1" si="49"/>
        <v/>
      </c>
      <c r="C167" s="31" t="str">
        <f t="shared" ca="1" si="47"/>
        <v/>
      </c>
      <c r="D167" s="32" t="str">
        <f t="shared" ca="1" si="50"/>
        <v/>
      </c>
      <c r="E167" s="73" t="str">
        <f t="shared" ca="1" si="51"/>
        <v/>
      </c>
      <c r="F167" s="31" t="str">
        <f t="shared" ca="1" si="52"/>
        <v/>
      </c>
      <c r="G167" s="32" t="str">
        <f t="shared" ca="1" si="53"/>
        <v/>
      </c>
      <c r="H167" s="4" t="str">
        <f t="shared" ca="1" si="54"/>
        <v/>
      </c>
      <c r="I167" s="31" t="str">
        <f t="shared" ca="1" si="55"/>
        <v/>
      </c>
      <c r="J167" s="32" t="str">
        <f t="shared" ca="1" si="56"/>
        <v/>
      </c>
      <c r="K167" s="73" t="str">
        <f t="shared" ca="1" si="57"/>
        <v/>
      </c>
      <c r="L167" s="31" t="str">
        <f t="shared" ca="1" si="58"/>
        <v/>
      </c>
      <c r="M167" s="32" t="str">
        <f t="shared" ca="1" si="59"/>
        <v/>
      </c>
      <c r="N167" s="79" t="str">
        <f t="shared" ca="1" si="60"/>
        <v/>
      </c>
      <c r="X167" s="172" t="str">
        <f t="shared" si="45"/>
        <v/>
      </c>
      <c r="Y167" s="172" t="str">
        <f t="shared" si="46"/>
        <v/>
      </c>
    </row>
    <row r="168" spans="1:25">
      <c r="A168" s="173" t="str">
        <f t="shared" ca="1" si="48"/>
        <v/>
      </c>
      <c r="B168" s="45" t="str">
        <f t="shared" ca="1" si="49"/>
        <v/>
      </c>
      <c r="C168" s="31" t="str">
        <f t="shared" ca="1" si="47"/>
        <v/>
      </c>
      <c r="D168" s="32" t="str">
        <f t="shared" ca="1" si="50"/>
        <v/>
      </c>
      <c r="E168" s="73" t="str">
        <f t="shared" ca="1" si="51"/>
        <v/>
      </c>
      <c r="F168" s="31" t="str">
        <f t="shared" ca="1" si="52"/>
        <v/>
      </c>
      <c r="G168" s="32" t="str">
        <f t="shared" ca="1" si="53"/>
        <v/>
      </c>
      <c r="H168" s="4" t="str">
        <f t="shared" ca="1" si="54"/>
        <v/>
      </c>
      <c r="I168" s="31" t="str">
        <f t="shared" ca="1" si="55"/>
        <v/>
      </c>
      <c r="J168" s="32" t="str">
        <f t="shared" ca="1" si="56"/>
        <v/>
      </c>
      <c r="K168" s="73" t="str">
        <f t="shared" ca="1" si="57"/>
        <v/>
      </c>
      <c r="L168" s="31" t="str">
        <f t="shared" ca="1" si="58"/>
        <v/>
      </c>
      <c r="M168" s="32" t="str">
        <f t="shared" ca="1" si="59"/>
        <v/>
      </c>
      <c r="N168" s="79" t="str">
        <f t="shared" ca="1" si="60"/>
        <v/>
      </c>
      <c r="X168" s="172" t="str">
        <f t="shared" si="45"/>
        <v/>
      </c>
      <c r="Y168" s="172" t="str">
        <f t="shared" si="46"/>
        <v/>
      </c>
    </row>
    <row r="169" spans="1:25">
      <c r="A169" s="173" t="str">
        <f t="shared" ca="1" si="48"/>
        <v/>
      </c>
      <c r="B169" s="45" t="str">
        <f t="shared" ca="1" si="49"/>
        <v/>
      </c>
      <c r="C169" s="31" t="str">
        <f t="shared" ca="1" si="47"/>
        <v/>
      </c>
      <c r="D169" s="32" t="str">
        <f t="shared" ca="1" si="50"/>
        <v/>
      </c>
      <c r="E169" s="73" t="str">
        <f t="shared" ca="1" si="51"/>
        <v/>
      </c>
      <c r="F169" s="31" t="str">
        <f t="shared" ca="1" si="52"/>
        <v/>
      </c>
      <c r="G169" s="32" t="str">
        <f t="shared" ca="1" si="53"/>
        <v/>
      </c>
      <c r="H169" s="4" t="str">
        <f t="shared" ca="1" si="54"/>
        <v/>
      </c>
      <c r="I169" s="31" t="str">
        <f t="shared" ca="1" si="55"/>
        <v/>
      </c>
      <c r="J169" s="32" t="str">
        <f t="shared" ca="1" si="56"/>
        <v/>
      </c>
      <c r="K169" s="73" t="str">
        <f t="shared" ca="1" si="57"/>
        <v/>
      </c>
      <c r="L169" s="31" t="str">
        <f t="shared" ca="1" si="58"/>
        <v/>
      </c>
      <c r="M169" s="32" t="str">
        <f t="shared" ca="1" si="59"/>
        <v/>
      </c>
      <c r="N169" s="79" t="str">
        <f t="shared" ca="1" si="60"/>
        <v/>
      </c>
      <c r="X169" s="172" t="str">
        <f t="shared" si="45"/>
        <v/>
      </c>
      <c r="Y169" s="172" t="str">
        <f t="shared" si="46"/>
        <v/>
      </c>
    </row>
    <row r="170" spans="1:25">
      <c r="A170" s="173" t="str">
        <f t="shared" ca="1" si="48"/>
        <v/>
      </c>
      <c r="B170" s="45" t="str">
        <f t="shared" ca="1" si="49"/>
        <v/>
      </c>
      <c r="C170" s="31" t="str">
        <f t="shared" ca="1" si="47"/>
        <v/>
      </c>
      <c r="D170" s="32" t="str">
        <f t="shared" ca="1" si="50"/>
        <v/>
      </c>
      <c r="E170" s="73" t="str">
        <f t="shared" ca="1" si="51"/>
        <v/>
      </c>
      <c r="F170" s="31" t="str">
        <f t="shared" ca="1" si="52"/>
        <v/>
      </c>
      <c r="G170" s="32" t="str">
        <f t="shared" ca="1" si="53"/>
        <v/>
      </c>
      <c r="H170" s="4" t="str">
        <f t="shared" ca="1" si="54"/>
        <v/>
      </c>
      <c r="I170" s="31" t="str">
        <f t="shared" ca="1" si="55"/>
        <v/>
      </c>
      <c r="J170" s="32" t="str">
        <f t="shared" ca="1" si="56"/>
        <v/>
      </c>
      <c r="K170" s="73" t="str">
        <f t="shared" ca="1" si="57"/>
        <v/>
      </c>
      <c r="L170" s="31" t="str">
        <f t="shared" ca="1" si="58"/>
        <v/>
      </c>
      <c r="M170" s="32" t="str">
        <f t="shared" ca="1" si="59"/>
        <v/>
      </c>
      <c r="N170" s="79" t="str">
        <f t="shared" ca="1" si="60"/>
        <v/>
      </c>
      <c r="X170" s="172" t="str">
        <f t="shared" si="45"/>
        <v/>
      </c>
      <c r="Y170" s="172" t="str">
        <f t="shared" si="46"/>
        <v/>
      </c>
    </row>
    <row r="171" spans="1:25">
      <c r="A171" s="173" t="str">
        <f t="shared" ca="1" si="48"/>
        <v/>
      </c>
      <c r="B171" s="45" t="str">
        <f t="shared" ca="1" si="49"/>
        <v/>
      </c>
      <c r="C171" s="31" t="str">
        <f t="shared" ca="1" si="47"/>
        <v/>
      </c>
      <c r="D171" s="32" t="str">
        <f t="shared" ca="1" si="50"/>
        <v/>
      </c>
      <c r="E171" s="73" t="str">
        <f t="shared" ca="1" si="51"/>
        <v/>
      </c>
      <c r="F171" s="31" t="str">
        <f t="shared" ca="1" si="52"/>
        <v/>
      </c>
      <c r="G171" s="32" t="str">
        <f t="shared" ca="1" si="53"/>
        <v/>
      </c>
      <c r="H171" s="4" t="str">
        <f t="shared" ca="1" si="54"/>
        <v/>
      </c>
      <c r="I171" s="31" t="str">
        <f t="shared" ca="1" si="55"/>
        <v/>
      </c>
      <c r="J171" s="32" t="str">
        <f t="shared" ca="1" si="56"/>
        <v/>
      </c>
      <c r="K171" s="73" t="str">
        <f t="shared" ca="1" si="57"/>
        <v/>
      </c>
      <c r="L171" s="31" t="str">
        <f t="shared" ca="1" si="58"/>
        <v/>
      </c>
      <c r="M171" s="32" t="str">
        <f t="shared" ca="1" si="59"/>
        <v/>
      </c>
      <c r="N171" s="79" t="str">
        <f t="shared" ca="1" si="60"/>
        <v/>
      </c>
      <c r="X171" s="172" t="str">
        <f t="shared" si="45"/>
        <v/>
      </c>
      <c r="Y171" s="172" t="str">
        <f t="shared" si="46"/>
        <v/>
      </c>
    </row>
    <row r="172" spans="1:25">
      <c r="A172" s="173" t="str">
        <f t="shared" ca="1" si="48"/>
        <v/>
      </c>
      <c r="B172" s="45" t="str">
        <f t="shared" ca="1" si="49"/>
        <v/>
      </c>
      <c r="C172" s="31" t="str">
        <f t="shared" ca="1" si="47"/>
        <v/>
      </c>
      <c r="D172" s="32" t="str">
        <f t="shared" ca="1" si="50"/>
        <v/>
      </c>
      <c r="E172" s="73" t="str">
        <f t="shared" ca="1" si="51"/>
        <v/>
      </c>
      <c r="F172" s="31" t="str">
        <f t="shared" ca="1" si="52"/>
        <v/>
      </c>
      <c r="G172" s="32" t="str">
        <f t="shared" ca="1" si="53"/>
        <v/>
      </c>
      <c r="H172" s="4" t="str">
        <f t="shared" ca="1" si="54"/>
        <v/>
      </c>
      <c r="I172" s="31" t="str">
        <f t="shared" ca="1" si="55"/>
        <v/>
      </c>
      <c r="J172" s="32" t="str">
        <f t="shared" ca="1" si="56"/>
        <v/>
      </c>
      <c r="K172" s="73" t="str">
        <f t="shared" ca="1" si="57"/>
        <v/>
      </c>
      <c r="L172" s="31" t="str">
        <f t="shared" ca="1" si="58"/>
        <v/>
      </c>
      <c r="M172" s="32" t="str">
        <f t="shared" ca="1" si="59"/>
        <v/>
      </c>
      <c r="N172" s="79" t="str">
        <f t="shared" ca="1" si="60"/>
        <v/>
      </c>
      <c r="X172" s="172" t="str">
        <f t="shared" si="45"/>
        <v/>
      </c>
      <c r="Y172" s="172" t="str">
        <f t="shared" si="46"/>
        <v/>
      </c>
    </row>
    <row r="173" spans="1:25">
      <c r="A173" s="173" t="str">
        <f t="shared" ca="1" si="48"/>
        <v/>
      </c>
      <c r="B173" s="45" t="str">
        <f t="shared" ca="1" si="49"/>
        <v/>
      </c>
      <c r="C173" s="31" t="str">
        <f t="shared" ca="1" si="47"/>
        <v/>
      </c>
      <c r="D173" s="32" t="str">
        <f t="shared" ca="1" si="50"/>
        <v/>
      </c>
      <c r="E173" s="73" t="str">
        <f t="shared" ca="1" si="51"/>
        <v/>
      </c>
      <c r="F173" s="31" t="str">
        <f t="shared" ca="1" si="52"/>
        <v/>
      </c>
      <c r="G173" s="32" t="str">
        <f t="shared" ca="1" si="53"/>
        <v/>
      </c>
      <c r="H173" s="4" t="str">
        <f t="shared" ca="1" si="54"/>
        <v/>
      </c>
      <c r="I173" s="31" t="str">
        <f t="shared" ca="1" si="55"/>
        <v/>
      </c>
      <c r="J173" s="32" t="str">
        <f t="shared" ca="1" si="56"/>
        <v/>
      </c>
      <c r="K173" s="73" t="str">
        <f t="shared" ca="1" si="57"/>
        <v/>
      </c>
      <c r="L173" s="31" t="str">
        <f t="shared" ca="1" si="58"/>
        <v/>
      </c>
      <c r="M173" s="32" t="str">
        <f t="shared" ca="1" si="59"/>
        <v/>
      </c>
      <c r="N173" s="79" t="str">
        <f t="shared" ca="1" si="60"/>
        <v/>
      </c>
      <c r="X173" s="172" t="str">
        <f t="shared" si="45"/>
        <v/>
      </c>
      <c r="Y173" s="172" t="str">
        <f t="shared" si="46"/>
        <v/>
      </c>
    </row>
    <row r="174" spans="1:25">
      <c r="A174" s="173" t="str">
        <f t="shared" ca="1" si="48"/>
        <v/>
      </c>
      <c r="B174" s="45" t="str">
        <f t="shared" ca="1" si="49"/>
        <v/>
      </c>
      <c r="C174" s="31" t="str">
        <f t="shared" ca="1" si="47"/>
        <v/>
      </c>
      <c r="D174" s="32" t="str">
        <f t="shared" ca="1" si="50"/>
        <v/>
      </c>
      <c r="E174" s="73" t="str">
        <f t="shared" ca="1" si="51"/>
        <v/>
      </c>
      <c r="F174" s="31" t="str">
        <f t="shared" ca="1" si="52"/>
        <v/>
      </c>
      <c r="G174" s="32" t="str">
        <f t="shared" ca="1" si="53"/>
        <v/>
      </c>
      <c r="H174" s="4" t="str">
        <f t="shared" ca="1" si="54"/>
        <v/>
      </c>
      <c r="I174" s="31" t="str">
        <f t="shared" ca="1" si="55"/>
        <v/>
      </c>
      <c r="J174" s="32" t="str">
        <f t="shared" ca="1" si="56"/>
        <v/>
      </c>
      <c r="K174" s="73" t="str">
        <f t="shared" ca="1" si="57"/>
        <v/>
      </c>
      <c r="L174" s="31" t="str">
        <f t="shared" ca="1" si="58"/>
        <v/>
      </c>
      <c r="M174" s="32" t="str">
        <f t="shared" ca="1" si="59"/>
        <v/>
      </c>
      <c r="N174" s="79" t="str">
        <f t="shared" ca="1" si="60"/>
        <v/>
      </c>
      <c r="X174" s="172" t="str">
        <f t="shared" si="45"/>
        <v/>
      </c>
      <c r="Y174" s="172" t="str">
        <f t="shared" si="46"/>
        <v/>
      </c>
    </row>
    <row r="175" spans="1:25">
      <c r="A175" s="173" t="str">
        <f t="shared" ca="1" si="48"/>
        <v/>
      </c>
      <c r="B175" s="45" t="str">
        <f t="shared" ca="1" si="49"/>
        <v/>
      </c>
      <c r="C175" s="31" t="str">
        <f t="shared" ca="1" si="47"/>
        <v/>
      </c>
      <c r="D175" s="32" t="str">
        <f t="shared" ca="1" si="50"/>
        <v/>
      </c>
      <c r="E175" s="73" t="str">
        <f t="shared" ca="1" si="51"/>
        <v/>
      </c>
      <c r="F175" s="31" t="str">
        <f t="shared" ca="1" si="52"/>
        <v/>
      </c>
      <c r="G175" s="32" t="str">
        <f t="shared" ca="1" si="53"/>
        <v/>
      </c>
      <c r="H175" s="4" t="str">
        <f t="shared" ca="1" si="54"/>
        <v/>
      </c>
      <c r="I175" s="31" t="str">
        <f t="shared" ca="1" si="55"/>
        <v/>
      </c>
      <c r="J175" s="32" t="str">
        <f t="shared" ca="1" si="56"/>
        <v/>
      </c>
      <c r="K175" s="73" t="str">
        <f t="shared" ca="1" si="57"/>
        <v/>
      </c>
      <c r="L175" s="31" t="str">
        <f t="shared" ca="1" si="58"/>
        <v/>
      </c>
      <c r="M175" s="32" t="str">
        <f t="shared" ca="1" si="59"/>
        <v/>
      </c>
      <c r="N175" s="79" t="str">
        <f t="shared" ca="1" si="60"/>
        <v/>
      </c>
      <c r="X175" s="172" t="str">
        <f t="shared" si="45"/>
        <v/>
      </c>
      <c r="Y175" s="172" t="str">
        <f t="shared" si="46"/>
        <v/>
      </c>
    </row>
    <row r="176" spans="1:25">
      <c r="A176" s="173" t="str">
        <f t="shared" ca="1" si="48"/>
        <v/>
      </c>
      <c r="B176" s="45" t="str">
        <f t="shared" ca="1" si="49"/>
        <v/>
      </c>
      <c r="C176" s="31" t="str">
        <f t="shared" ca="1" si="47"/>
        <v/>
      </c>
      <c r="D176" s="32" t="str">
        <f t="shared" ca="1" si="50"/>
        <v/>
      </c>
      <c r="E176" s="73" t="str">
        <f t="shared" ca="1" si="51"/>
        <v/>
      </c>
      <c r="F176" s="31" t="str">
        <f t="shared" ca="1" si="52"/>
        <v/>
      </c>
      <c r="G176" s="32" t="str">
        <f t="shared" ca="1" si="53"/>
        <v/>
      </c>
      <c r="H176" s="4" t="str">
        <f t="shared" ca="1" si="54"/>
        <v/>
      </c>
      <c r="I176" s="31" t="str">
        <f t="shared" ca="1" si="55"/>
        <v/>
      </c>
      <c r="J176" s="32" t="str">
        <f t="shared" ca="1" si="56"/>
        <v/>
      </c>
      <c r="K176" s="73" t="str">
        <f t="shared" ca="1" si="57"/>
        <v/>
      </c>
      <c r="L176" s="31" t="str">
        <f t="shared" ca="1" si="58"/>
        <v/>
      </c>
      <c r="M176" s="32" t="str">
        <f t="shared" ca="1" si="59"/>
        <v/>
      </c>
      <c r="N176" s="79" t="str">
        <f t="shared" ca="1" si="60"/>
        <v/>
      </c>
      <c r="X176" s="172" t="str">
        <f t="shared" si="45"/>
        <v/>
      </c>
      <c r="Y176" s="172" t="str">
        <f t="shared" si="46"/>
        <v/>
      </c>
    </row>
    <row r="177" spans="1:25">
      <c r="A177" s="173" t="str">
        <f t="shared" ca="1" si="48"/>
        <v/>
      </c>
      <c r="B177" s="45" t="str">
        <f t="shared" ca="1" si="49"/>
        <v/>
      </c>
      <c r="C177" s="31" t="str">
        <f t="shared" ca="1" si="47"/>
        <v/>
      </c>
      <c r="D177" s="32" t="str">
        <f t="shared" ca="1" si="50"/>
        <v/>
      </c>
      <c r="E177" s="73" t="str">
        <f t="shared" ca="1" si="51"/>
        <v/>
      </c>
      <c r="F177" s="31" t="str">
        <f t="shared" ca="1" si="52"/>
        <v/>
      </c>
      <c r="G177" s="32" t="str">
        <f t="shared" ca="1" si="53"/>
        <v/>
      </c>
      <c r="H177" s="4" t="str">
        <f t="shared" ca="1" si="54"/>
        <v/>
      </c>
      <c r="I177" s="31" t="str">
        <f t="shared" ca="1" si="55"/>
        <v/>
      </c>
      <c r="J177" s="32" t="str">
        <f t="shared" ca="1" si="56"/>
        <v/>
      </c>
      <c r="K177" s="73" t="str">
        <f t="shared" ca="1" si="57"/>
        <v/>
      </c>
      <c r="L177" s="31" t="str">
        <f t="shared" ca="1" si="58"/>
        <v/>
      </c>
      <c r="M177" s="32" t="str">
        <f t="shared" ca="1" si="59"/>
        <v/>
      </c>
      <c r="N177" s="79" t="str">
        <f t="shared" ca="1" si="60"/>
        <v/>
      </c>
      <c r="X177" s="172" t="str">
        <f t="shared" si="45"/>
        <v/>
      </c>
      <c r="Y177" s="172" t="str">
        <f t="shared" si="46"/>
        <v/>
      </c>
    </row>
    <row r="178" spans="1:25">
      <c r="A178" s="173" t="str">
        <f t="shared" ca="1" si="48"/>
        <v/>
      </c>
      <c r="B178" s="45" t="str">
        <f t="shared" ca="1" si="49"/>
        <v/>
      </c>
      <c r="C178" s="31" t="str">
        <f t="shared" ca="1" si="47"/>
        <v/>
      </c>
      <c r="D178" s="32" t="str">
        <f t="shared" ca="1" si="50"/>
        <v/>
      </c>
      <c r="E178" s="73" t="str">
        <f t="shared" ca="1" si="51"/>
        <v/>
      </c>
      <c r="F178" s="31" t="str">
        <f t="shared" ca="1" si="52"/>
        <v/>
      </c>
      <c r="G178" s="32" t="str">
        <f t="shared" ca="1" si="53"/>
        <v/>
      </c>
      <c r="H178" s="4" t="str">
        <f t="shared" ca="1" si="54"/>
        <v/>
      </c>
      <c r="I178" s="31" t="str">
        <f t="shared" ca="1" si="55"/>
        <v/>
      </c>
      <c r="J178" s="32" t="str">
        <f t="shared" ca="1" si="56"/>
        <v/>
      </c>
      <c r="K178" s="73" t="str">
        <f t="shared" ca="1" si="57"/>
        <v/>
      </c>
      <c r="L178" s="31" t="str">
        <f t="shared" ca="1" si="58"/>
        <v/>
      </c>
      <c r="M178" s="32" t="str">
        <f t="shared" ca="1" si="59"/>
        <v/>
      </c>
      <c r="N178" s="79" t="str">
        <f t="shared" ca="1" si="60"/>
        <v/>
      </c>
      <c r="X178" s="172" t="str">
        <f t="shared" si="45"/>
        <v/>
      </c>
      <c r="Y178" s="172" t="str">
        <f t="shared" si="46"/>
        <v/>
      </c>
    </row>
    <row r="179" spans="1:25">
      <c r="A179" s="173" t="str">
        <f t="shared" ca="1" si="48"/>
        <v/>
      </c>
      <c r="B179" s="45" t="str">
        <f t="shared" ca="1" si="49"/>
        <v/>
      </c>
      <c r="C179" s="31" t="str">
        <f t="shared" ca="1" si="47"/>
        <v/>
      </c>
      <c r="D179" s="32" t="str">
        <f t="shared" ca="1" si="50"/>
        <v/>
      </c>
      <c r="E179" s="73" t="str">
        <f t="shared" ca="1" si="51"/>
        <v/>
      </c>
      <c r="F179" s="31" t="str">
        <f t="shared" ca="1" si="52"/>
        <v/>
      </c>
      <c r="G179" s="32" t="str">
        <f t="shared" ca="1" si="53"/>
        <v/>
      </c>
      <c r="H179" s="4" t="str">
        <f t="shared" ca="1" si="54"/>
        <v/>
      </c>
      <c r="I179" s="31" t="str">
        <f t="shared" ca="1" si="55"/>
        <v/>
      </c>
      <c r="J179" s="32" t="str">
        <f t="shared" ca="1" si="56"/>
        <v/>
      </c>
      <c r="K179" s="73" t="str">
        <f t="shared" ca="1" si="57"/>
        <v/>
      </c>
      <c r="L179" s="31" t="str">
        <f t="shared" ca="1" si="58"/>
        <v/>
      </c>
      <c r="M179" s="32" t="str">
        <f t="shared" ca="1" si="59"/>
        <v/>
      </c>
      <c r="N179" s="79" t="str">
        <f t="shared" ca="1" si="60"/>
        <v/>
      </c>
      <c r="X179" s="172" t="str">
        <f t="shared" si="45"/>
        <v/>
      </c>
      <c r="Y179" s="172" t="str">
        <f t="shared" si="46"/>
        <v/>
      </c>
    </row>
    <row r="180" spans="1:25">
      <c r="A180" s="173" t="str">
        <f t="shared" ca="1" si="48"/>
        <v/>
      </c>
      <c r="B180" s="45" t="str">
        <f t="shared" ca="1" si="49"/>
        <v/>
      </c>
      <c r="C180" s="31" t="str">
        <f t="shared" ca="1" si="47"/>
        <v/>
      </c>
      <c r="D180" s="32" t="str">
        <f t="shared" ca="1" si="50"/>
        <v/>
      </c>
      <c r="E180" s="73" t="str">
        <f t="shared" ca="1" si="51"/>
        <v/>
      </c>
      <c r="F180" s="31" t="str">
        <f t="shared" ca="1" si="52"/>
        <v/>
      </c>
      <c r="G180" s="32" t="str">
        <f t="shared" ca="1" si="53"/>
        <v/>
      </c>
      <c r="H180" s="4" t="str">
        <f t="shared" ca="1" si="54"/>
        <v/>
      </c>
      <c r="I180" s="31" t="str">
        <f t="shared" ca="1" si="55"/>
        <v/>
      </c>
      <c r="J180" s="32" t="str">
        <f t="shared" ca="1" si="56"/>
        <v/>
      </c>
      <c r="K180" s="73" t="str">
        <f t="shared" ca="1" si="57"/>
        <v/>
      </c>
      <c r="L180" s="31" t="str">
        <f t="shared" ca="1" si="58"/>
        <v/>
      </c>
      <c r="M180" s="32" t="str">
        <f t="shared" ca="1" si="59"/>
        <v/>
      </c>
      <c r="N180" s="79" t="str">
        <f t="shared" ca="1" si="60"/>
        <v/>
      </c>
      <c r="X180" s="172" t="str">
        <f t="shared" si="45"/>
        <v/>
      </c>
      <c r="Y180" s="172" t="str">
        <f t="shared" si="46"/>
        <v/>
      </c>
    </row>
    <row r="181" spans="1:25">
      <c r="A181" s="173" t="str">
        <f t="shared" ca="1" si="48"/>
        <v/>
      </c>
      <c r="B181" s="45" t="str">
        <f t="shared" ca="1" si="49"/>
        <v/>
      </c>
      <c r="C181" s="31" t="str">
        <f t="shared" ca="1" si="47"/>
        <v/>
      </c>
      <c r="D181" s="32" t="str">
        <f t="shared" ca="1" si="50"/>
        <v/>
      </c>
      <c r="E181" s="73" t="str">
        <f t="shared" ca="1" si="51"/>
        <v/>
      </c>
      <c r="F181" s="31" t="str">
        <f t="shared" ca="1" si="52"/>
        <v/>
      </c>
      <c r="G181" s="32" t="str">
        <f t="shared" ca="1" si="53"/>
        <v/>
      </c>
      <c r="H181" s="4" t="str">
        <f t="shared" ca="1" si="54"/>
        <v/>
      </c>
      <c r="I181" s="31" t="str">
        <f t="shared" ca="1" si="55"/>
        <v/>
      </c>
      <c r="J181" s="32" t="str">
        <f t="shared" ca="1" si="56"/>
        <v/>
      </c>
      <c r="K181" s="73" t="str">
        <f t="shared" ca="1" si="57"/>
        <v/>
      </c>
      <c r="L181" s="31" t="str">
        <f t="shared" ca="1" si="58"/>
        <v/>
      </c>
      <c r="M181" s="32" t="str">
        <f t="shared" ca="1" si="59"/>
        <v/>
      </c>
      <c r="N181" s="79" t="str">
        <f t="shared" ca="1" si="60"/>
        <v/>
      </c>
      <c r="X181" s="172" t="str">
        <f t="shared" si="45"/>
        <v/>
      </c>
      <c r="Y181" s="172" t="str">
        <f t="shared" si="46"/>
        <v/>
      </c>
    </row>
    <row r="182" spans="1:25">
      <c r="A182" s="173" t="str">
        <f t="shared" ca="1" si="48"/>
        <v/>
      </c>
      <c r="B182" s="45" t="str">
        <f t="shared" ca="1" si="49"/>
        <v/>
      </c>
      <c r="C182" s="31" t="str">
        <f t="shared" ca="1" si="47"/>
        <v/>
      </c>
      <c r="D182" s="32" t="str">
        <f t="shared" ca="1" si="50"/>
        <v/>
      </c>
      <c r="E182" s="73" t="str">
        <f t="shared" ca="1" si="51"/>
        <v/>
      </c>
      <c r="F182" s="31" t="str">
        <f t="shared" ca="1" si="52"/>
        <v/>
      </c>
      <c r="G182" s="32" t="str">
        <f t="shared" ca="1" si="53"/>
        <v/>
      </c>
      <c r="H182" s="4" t="str">
        <f t="shared" ca="1" si="54"/>
        <v/>
      </c>
      <c r="I182" s="31" t="str">
        <f t="shared" ca="1" si="55"/>
        <v/>
      </c>
      <c r="J182" s="32" t="str">
        <f t="shared" ca="1" si="56"/>
        <v/>
      </c>
      <c r="K182" s="73" t="str">
        <f t="shared" ca="1" si="57"/>
        <v/>
      </c>
      <c r="L182" s="31" t="str">
        <f t="shared" ca="1" si="58"/>
        <v/>
      </c>
      <c r="M182" s="32" t="str">
        <f t="shared" ca="1" si="59"/>
        <v/>
      </c>
      <c r="N182" s="79" t="str">
        <f t="shared" ca="1" si="60"/>
        <v/>
      </c>
      <c r="X182" s="172" t="str">
        <f t="shared" si="45"/>
        <v/>
      </c>
      <c r="Y182" s="172" t="str">
        <f t="shared" si="46"/>
        <v/>
      </c>
    </row>
    <row r="183" spans="1:25">
      <c r="A183" s="173" t="str">
        <f t="shared" ca="1" si="48"/>
        <v/>
      </c>
      <c r="B183" s="45" t="str">
        <f t="shared" ca="1" si="49"/>
        <v/>
      </c>
      <c r="C183" s="31" t="str">
        <f t="shared" ca="1" si="47"/>
        <v/>
      </c>
      <c r="D183" s="32" t="str">
        <f t="shared" ca="1" si="50"/>
        <v/>
      </c>
      <c r="E183" s="73" t="str">
        <f t="shared" ca="1" si="51"/>
        <v/>
      </c>
      <c r="F183" s="31" t="str">
        <f t="shared" ca="1" si="52"/>
        <v/>
      </c>
      <c r="G183" s="32" t="str">
        <f t="shared" ca="1" si="53"/>
        <v/>
      </c>
      <c r="H183" s="4" t="str">
        <f t="shared" ca="1" si="54"/>
        <v/>
      </c>
      <c r="I183" s="31" t="str">
        <f t="shared" ca="1" si="55"/>
        <v/>
      </c>
      <c r="J183" s="32" t="str">
        <f t="shared" ca="1" si="56"/>
        <v/>
      </c>
      <c r="K183" s="73" t="str">
        <f t="shared" ca="1" si="57"/>
        <v/>
      </c>
      <c r="L183" s="31" t="str">
        <f t="shared" ca="1" si="58"/>
        <v/>
      </c>
      <c r="M183" s="32" t="str">
        <f t="shared" ca="1" si="59"/>
        <v/>
      </c>
      <c r="N183" s="79" t="str">
        <f t="shared" ca="1" si="60"/>
        <v/>
      </c>
      <c r="X183" s="172" t="str">
        <f t="shared" si="45"/>
        <v/>
      </c>
      <c r="Y183" s="172" t="str">
        <f t="shared" si="46"/>
        <v/>
      </c>
    </row>
    <row r="184" spans="1:25">
      <c r="A184" s="173" t="str">
        <f t="shared" ca="1" si="48"/>
        <v/>
      </c>
      <c r="B184" s="45" t="str">
        <f t="shared" ca="1" si="49"/>
        <v/>
      </c>
      <c r="C184" s="31" t="str">
        <f t="shared" ca="1" si="47"/>
        <v/>
      </c>
      <c r="D184" s="32" t="str">
        <f t="shared" ca="1" si="50"/>
        <v/>
      </c>
      <c r="E184" s="73" t="str">
        <f t="shared" ca="1" si="51"/>
        <v/>
      </c>
      <c r="F184" s="31" t="str">
        <f t="shared" ca="1" si="52"/>
        <v/>
      </c>
      <c r="G184" s="32" t="str">
        <f t="shared" ca="1" si="53"/>
        <v/>
      </c>
      <c r="H184" s="4" t="str">
        <f t="shared" ca="1" si="54"/>
        <v/>
      </c>
      <c r="I184" s="31" t="str">
        <f t="shared" ca="1" si="55"/>
        <v/>
      </c>
      <c r="J184" s="32" t="str">
        <f t="shared" ca="1" si="56"/>
        <v/>
      </c>
      <c r="K184" s="73" t="str">
        <f t="shared" ca="1" si="57"/>
        <v/>
      </c>
      <c r="L184" s="31" t="str">
        <f t="shared" ca="1" si="58"/>
        <v/>
      </c>
      <c r="M184" s="32" t="str">
        <f t="shared" ca="1" si="59"/>
        <v/>
      </c>
      <c r="N184" s="79" t="str">
        <f t="shared" ca="1" si="60"/>
        <v/>
      </c>
      <c r="X184" s="172" t="str">
        <f t="shared" si="45"/>
        <v/>
      </c>
      <c r="Y184" s="172" t="str">
        <f t="shared" si="46"/>
        <v/>
      </c>
    </row>
    <row r="185" spans="1:25">
      <c r="A185" s="173" t="str">
        <f t="shared" ca="1" si="48"/>
        <v/>
      </c>
      <c r="B185" s="45" t="str">
        <f t="shared" ca="1" si="49"/>
        <v/>
      </c>
      <c r="C185" s="31" t="str">
        <f t="shared" ca="1" si="47"/>
        <v/>
      </c>
      <c r="D185" s="32" t="str">
        <f t="shared" ca="1" si="50"/>
        <v/>
      </c>
      <c r="E185" s="73" t="str">
        <f t="shared" ca="1" si="51"/>
        <v/>
      </c>
      <c r="F185" s="31" t="str">
        <f t="shared" ca="1" si="52"/>
        <v/>
      </c>
      <c r="G185" s="32" t="str">
        <f t="shared" ca="1" si="53"/>
        <v/>
      </c>
      <c r="H185" s="4" t="str">
        <f t="shared" ca="1" si="54"/>
        <v/>
      </c>
      <c r="I185" s="31" t="str">
        <f t="shared" ca="1" si="55"/>
        <v/>
      </c>
      <c r="J185" s="32" t="str">
        <f t="shared" ca="1" si="56"/>
        <v/>
      </c>
      <c r="K185" s="73" t="str">
        <f t="shared" ca="1" si="57"/>
        <v/>
      </c>
      <c r="L185" s="31" t="str">
        <f t="shared" ca="1" si="58"/>
        <v/>
      </c>
      <c r="M185" s="32" t="str">
        <f t="shared" ca="1" si="59"/>
        <v/>
      </c>
      <c r="N185" s="79" t="str">
        <f t="shared" ca="1" si="60"/>
        <v/>
      </c>
      <c r="X185" s="172" t="str">
        <f t="shared" si="45"/>
        <v/>
      </c>
      <c r="Y185" s="172" t="str">
        <f t="shared" si="46"/>
        <v/>
      </c>
    </row>
    <row r="186" spans="1:25">
      <c r="A186" s="173" t="str">
        <f t="shared" ca="1" si="48"/>
        <v/>
      </c>
      <c r="B186" s="45" t="str">
        <f t="shared" ca="1" si="49"/>
        <v/>
      </c>
      <c r="C186" s="31" t="str">
        <f t="shared" ca="1" si="47"/>
        <v/>
      </c>
      <c r="D186" s="32" t="str">
        <f t="shared" ca="1" si="50"/>
        <v/>
      </c>
      <c r="E186" s="73" t="str">
        <f t="shared" ca="1" si="51"/>
        <v/>
      </c>
      <c r="F186" s="31" t="str">
        <f t="shared" ca="1" si="52"/>
        <v/>
      </c>
      <c r="G186" s="32" t="str">
        <f t="shared" ca="1" si="53"/>
        <v/>
      </c>
      <c r="H186" s="4" t="str">
        <f t="shared" ca="1" si="54"/>
        <v/>
      </c>
      <c r="I186" s="31" t="str">
        <f t="shared" ca="1" si="55"/>
        <v/>
      </c>
      <c r="J186" s="32" t="str">
        <f t="shared" ca="1" si="56"/>
        <v/>
      </c>
      <c r="K186" s="73" t="str">
        <f t="shared" ca="1" si="57"/>
        <v/>
      </c>
      <c r="L186" s="31" t="str">
        <f t="shared" ca="1" si="58"/>
        <v/>
      </c>
      <c r="M186" s="32" t="str">
        <f t="shared" ca="1" si="59"/>
        <v/>
      </c>
      <c r="N186" s="79" t="str">
        <f t="shared" ca="1" si="60"/>
        <v/>
      </c>
      <c r="X186" s="172" t="str">
        <f t="shared" si="45"/>
        <v/>
      </c>
      <c r="Y186" s="172" t="str">
        <f t="shared" si="46"/>
        <v/>
      </c>
    </row>
    <row r="187" spans="1:25">
      <c r="A187" s="173" t="str">
        <f t="shared" ca="1" si="48"/>
        <v/>
      </c>
      <c r="B187" s="45" t="str">
        <f t="shared" ca="1" si="49"/>
        <v/>
      </c>
      <c r="C187" s="31" t="str">
        <f t="shared" ca="1" si="47"/>
        <v/>
      </c>
      <c r="D187" s="32" t="str">
        <f t="shared" ca="1" si="50"/>
        <v/>
      </c>
      <c r="E187" s="73" t="str">
        <f t="shared" ca="1" si="51"/>
        <v/>
      </c>
      <c r="F187" s="31" t="str">
        <f t="shared" ca="1" si="52"/>
        <v/>
      </c>
      <c r="G187" s="32" t="str">
        <f t="shared" ca="1" si="53"/>
        <v/>
      </c>
      <c r="H187" s="4" t="str">
        <f t="shared" ca="1" si="54"/>
        <v/>
      </c>
      <c r="I187" s="31" t="str">
        <f t="shared" ca="1" si="55"/>
        <v/>
      </c>
      <c r="J187" s="32" t="str">
        <f t="shared" ca="1" si="56"/>
        <v/>
      </c>
      <c r="K187" s="73" t="str">
        <f t="shared" ca="1" si="57"/>
        <v/>
      </c>
      <c r="L187" s="31" t="str">
        <f t="shared" ca="1" si="58"/>
        <v/>
      </c>
      <c r="M187" s="32" t="str">
        <f t="shared" ca="1" si="59"/>
        <v/>
      </c>
      <c r="N187" s="79" t="str">
        <f t="shared" ca="1" si="60"/>
        <v/>
      </c>
      <c r="X187" s="172" t="str">
        <f t="shared" si="45"/>
        <v/>
      </c>
      <c r="Y187" s="172" t="str">
        <f t="shared" si="46"/>
        <v/>
      </c>
    </row>
    <row r="188" spans="1:25">
      <c r="A188" s="173" t="str">
        <f t="shared" ca="1" si="48"/>
        <v/>
      </c>
      <c r="B188" s="45" t="str">
        <f t="shared" ca="1" si="49"/>
        <v/>
      </c>
      <c r="C188" s="31" t="str">
        <f t="shared" ca="1" si="47"/>
        <v/>
      </c>
      <c r="D188" s="32" t="str">
        <f t="shared" ca="1" si="50"/>
        <v/>
      </c>
      <c r="E188" s="73" t="str">
        <f t="shared" ca="1" si="51"/>
        <v/>
      </c>
      <c r="F188" s="31" t="str">
        <f t="shared" ca="1" si="52"/>
        <v/>
      </c>
      <c r="G188" s="32" t="str">
        <f t="shared" ca="1" si="53"/>
        <v/>
      </c>
      <c r="H188" s="4" t="str">
        <f t="shared" ca="1" si="54"/>
        <v/>
      </c>
      <c r="I188" s="31" t="str">
        <f t="shared" ca="1" si="55"/>
        <v/>
      </c>
      <c r="J188" s="32" t="str">
        <f t="shared" ca="1" si="56"/>
        <v/>
      </c>
      <c r="K188" s="73" t="str">
        <f t="shared" ca="1" si="57"/>
        <v/>
      </c>
      <c r="L188" s="31" t="str">
        <f t="shared" ca="1" si="58"/>
        <v/>
      </c>
      <c r="M188" s="32" t="str">
        <f t="shared" ca="1" si="59"/>
        <v/>
      </c>
      <c r="N188" s="79" t="str">
        <f t="shared" ca="1" si="60"/>
        <v/>
      </c>
      <c r="X188" s="172" t="str">
        <f t="shared" si="45"/>
        <v/>
      </c>
      <c r="Y188" s="172" t="str">
        <f t="shared" si="46"/>
        <v/>
      </c>
    </row>
    <row r="189" spans="1:25">
      <c r="A189" s="173" t="str">
        <f t="shared" ca="1" si="48"/>
        <v/>
      </c>
      <c r="B189" s="45" t="str">
        <f t="shared" ca="1" si="49"/>
        <v/>
      </c>
      <c r="C189" s="31" t="str">
        <f t="shared" ca="1" si="47"/>
        <v/>
      </c>
      <c r="D189" s="32" t="str">
        <f t="shared" ca="1" si="50"/>
        <v/>
      </c>
      <c r="E189" s="73" t="str">
        <f t="shared" ca="1" si="51"/>
        <v/>
      </c>
      <c r="F189" s="31" t="str">
        <f t="shared" ca="1" si="52"/>
        <v/>
      </c>
      <c r="G189" s="32" t="str">
        <f t="shared" ca="1" si="53"/>
        <v/>
      </c>
      <c r="H189" s="4" t="str">
        <f t="shared" ca="1" si="54"/>
        <v/>
      </c>
      <c r="I189" s="31" t="str">
        <f t="shared" ca="1" si="55"/>
        <v/>
      </c>
      <c r="J189" s="32" t="str">
        <f t="shared" ca="1" si="56"/>
        <v/>
      </c>
      <c r="K189" s="73" t="str">
        <f t="shared" ca="1" si="57"/>
        <v/>
      </c>
      <c r="L189" s="31" t="str">
        <f t="shared" ca="1" si="58"/>
        <v/>
      </c>
      <c r="M189" s="32" t="str">
        <f t="shared" ca="1" si="59"/>
        <v/>
      </c>
      <c r="N189" s="79" t="str">
        <f t="shared" ca="1" si="60"/>
        <v/>
      </c>
      <c r="X189" s="172" t="str">
        <f t="shared" si="45"/>
        <v/>
      </c>
      <c r="Y189" s="172" t="str">
        <f t="shared" si="46"/>
        <v/>
      </c>
    </row>
    <row r="190" spans="1:25">
      <c r="A190" s="173" t="str">
        <f t="shared" ca="1" si="48"/>
        <v/>
      </c>
      <c r="B190" s="45" t="str">
        <f t="shared" ca="1" si="49"/>
        <v/>
      </c>
      <c r="C190" s="31" t="str">
        <f t="shared" ca="1" si="47"/>
        <v/>
      </c>
      <c r="D190" s="32" t="str">
        <f t="shared" ca="1" si="50"/>
        <v/>
      </c>
      <c r="E190" s="73" t="str">
        <f t="shared" ca="1" si="51"/>
        <v/>
      </c>
      <c r="F190" s="31" t="str">
        <f t="shared" ca="1" si="52"/>
        <v/>
      </c>
      <c r="G190" s="32" t="str">
        <f t="shared" ca="1" si="53"/>
        <v/>
      </c>
      <c r="H190" s="4" t="str">
        <f t="shared" ca="1" si="54"/>
        <v/>
      </c>
      <c r="I190" s="31" t="str">
        <f t="shared" ca="1" si="55"/>
        <v/>
      </c>
      <c r="J190" s="32" t="str">
        <f t="shared" ca="1" si="56"/>
        <v/>
      </c>
      <c r="K190" s="73" t="str">
        <f t="shared" ca="1" si="57"/>
        <v/>
      </c>
      <c r="L190" s="31" t="str">
        <f t="shared" ca="1" si="58"/>
        <v/>
      </c>
      <c r="M190" s="32" t="str">
        <f t="shared" ca="1" si="59"/>
        <v/>
      </c>
      <c r="N190" s="79" t="str">
        <f t="shared" ca="1" si="60"/>
        <v/>
      </c>
      <c r="X190" s="172" t="str">
        <f t="shared" si="45"/>
        <v/>
      </c>
      <c r="Y190" s="172" t="str">
        <f t="shared" si="46"/>
        <v/>
      </c>
    </row>
    <row r="191" spans="1:25">
      <c r="A191" s="173" t="str">
        <f t="shared" ca="1" si="48"/>
        <v/>
      </c>
      <c r="B191" s="45" t="str">
        <f t="shared" ca="1" si="49"/>
        <v/>
      </c>
      <c r="C191" s="31" t="str">
        <f t="shared" ca="1" si="47"/>
        <v/>
      </c>
      <c r="D191" s="32" t="str">
        <f t="shared" ca="1" si="50"/>
        <v/>
      </c>
      <c r="E191" s="73" t="str">
        <f t="shared" ca="1" si="51"/>
        <v/>
      </c>
      <c r="F191" s="31" t="str">
        <f t="shared" ca="1" si="52"/>
        <v/>
      </c>
      <c r="G191" s="32" t="str">
        <f t="shared" ca="1" si="53"/>
        <v/>
      </c>
      <c r="H191" s="4" t="str">
        <f t="shared" ca="1" si="54"/>
        <v/>
      </c>
      <c r="I191" s="31" t="str">
        <f t="shared" ca="1" si="55"/>
        <v/>
      </c>
      <c r="J191" s="32" t="str">
        <f t="shared" ca="1" si="56"/>
        <v/>
      </c>
      <c r="K191" s="73" t="str">
        <f t="shared" ca="1" si="57"/>
        <v/>
      </c>
      <c r="L191" s="31" t="str">
        <f t="shared" ca="1" si="58"/>
        <v/>
      </c>
      <c r="M191" s="32" t="str">
        <f t="shared" ca="1" si="59"/>
        <v/>
      </c>
      <c r="N191" s="79" t="str">
        <f t="shared" ca="1" si="60"/>
        <v/>
      </c>
      <c r="X191" s="172" t="str">
        <f t="shared" si="45"/>
        <v/>
      </c>
      <c r="Y191" s="172" t="str">
        <f t="shared" si="46"/>
        <v/>
      </c>
    </row>
    <row r="192" spans="1:25">
      <c r="A192" s="173" t="str">
        <f t="shared" ca="1" si="48"/>
        <v/>
      </c>
      <c r="B192" s="45" t="str">
        <f t="shared" ca="1" si="49"/>
        <v/>
      </c>
      <c r="C192" s="31" t="str">
        <f t="shared" ca="1" si="47"/>
        <v/>
      </c>
      <c r="D192" s="32" t="str">
        <f t="shared" ca="1" si="50"/>
        <v/>
      </c>
      <c r="E192" s="73" t="str">
        <f t="shared" ca="1" si="51"/>
        <v/>
      </c>
      <c r="F192" s="31" t="str">
        <f t="shared" ca="1" si="52"/>
        <v/>
      </c>
      <c r="G192" s="32" t="str">
        <f t="shared" ca="1" si="53"/>
        <v/>
      </c>
      <c r="H192" s="4" t="str">
        <f t="shared" ca="1" si="54"/>
        <v/>
      </c>
      <c r="I192" s="31" t="str">
        <f t="shared" ca="1" si="55"/>
        <v/>
      </c>
      <c r="J192" s="32" t="str">
        <f t="shared" ca="1" si="56"/>
        <v/>
      </c>
      <c r="K192" s="73" t="str">
        <f t="shared" ca="1" si="57"/>
        <v/>
      </c>
      <c r="L192" s="31" t="str">
        <f t="shared" ca="1" si="58"/>
        <v/>
      </c>
      <c r="M192" s="32" t="str">
        <f t="shared" ca="1" si="59"/>
        <v/>
      </c>
      <c r="N192" s="79" t="str">
        <f t="shared" ca="1" si="60"/>
        <v/>
      </c>
      <c r="X192" s="172" t="str">
        <f t="shared" si="45"/>
        <v/>
      </c>
      <c r="Y192" s="172" t="str">
        <f t="shared" si="46"/>
        <v/>
      </c>
    </row>
    <row r="193" spans="1:25">
      <c r="A193" s="173" t="str">
        <f t="shared" ca="1" si="48"/>
        <v/>
      </c>
      <c r="B193" s="45" t="str">
        <f t="shared" ca="1" si="49"/>
        <v/>
      </c>
      <c r="C193" s="31" t="str">
        <f t="shared" ca="1" si="47"/>
        <v/>
      </c>
      <c r="D193" s="32" t="str">
        <f t="shared" ca="1" si="50"/>
        <v/>
      </c>
      <c r="E193" s="73" t="str">
        <f t="shared" ca="1" si="51"/>
        <v/>
      </c>
      <c r="F193" s="31" t="str">
        <f t="shared" ca="1" si="52"/>
        <v/>
      </c>
      <c r="G193" s="32" t="str">
        <f t="shared" ca="1" si="53"/>
        <v/>
      </c>
      <c r="H193" s="4" t="str">
        <f t="shared" ca="1" si="54"/>
        <v/>
      </c>
      <c r="I193" s="31" t="str">
        <f t="shared" ca="1" si="55"/>
        <v/>
      </c>
      <c r="J193" s="32" t="str">
        <f t="shared" ca="1" si="56"/>
        <v/>
      </c>
      <c r="K193" s="73" t="str">
        <f t="shared" ca="1" si="57"/>
        <v/>
      </c>
      <c r="L193" s="31" t="str">
        <f t="shared" ca="1" si="58"/>
        <v/>
      </c>
      <c r="M193" s="32" t="str">
        <f t="shared" ca="1" si="59"/>
        <v/>
      </c>
      <c r="N193" s="79" t="str">
        <f t="shared" ca="1" si="60"/>
        <v/>
      </c>
      <c r="X193" s="172" t="str">
        <f t="shared" si="45"/>
        <v/>
      </c>
      <c r="Y193" s="172" t="str">
        <f t="shared" si="46"/>
        <v/>
      </c>
    </row>
    <row r="194" spans="1:25">
      <c r="A194" s="173" t="str">
        <f t="shared" ca="1" si="48"/>
        <v/>
      </c>
      <c r="B194" s="45" t="str">
        <f t="shared" ca="1" si="49"/>
        <v/>
      </c>
      <c r="C194" s="31" t="str">
        <f t="shared" ca="1" si="47"/>
        <v/>
      </c>
      <c r="D194" s="32" t="str">
        <f t="shared" ca="1" si="50"/>
        <v/>
      </c>
      <c r="E194" s="73" t="str">
        <f t="shared" ca="1" si="51"/>
        <v/>
      </c>
      <c r="F194" s="31" t="str">
        <f t="shared" ca="1" si="52"/>
        <v/>
      </c>
      <c r="G194" s="32" t="str">
        <f t="shared" ca="1" si="53"/>
        <v/>
      </c>
      <c r="H194" s="4" t="str">
        <f t="shared" ca="1" si="54"/>
        <v/>
      </c>
      <c r="I194" s="31" t="str">
        <f t="shared" ca="1" si="55"/>
        <v/>
      </c>
      <c r="J194" s="32" t="str">
        <f t="shared" ca="1" si="56"/>
        <v/>
      </c>
      <c r="K194" s="73" t="str">
        <f t="shared" ca="1" si="57"/>
        <v/>
      </c>
      <c r="L194" s="31" t="str">
        <f t="shared" ca="1" si="58"/>
        <v/>
      </c>
      <c r="M194" s="32" t="str">
        <f t="shared" ca="1" si="59"/>
        <v/>
      </c>
      <c r="N194" s="79" t="str">
        <f t="shared" ca="1" si="60"/>
        <v/>
      </c>
      <c r="X194" s="172" t="str">
        <f t="shared" si="45"/>
        <v/>
      </c>
      <c r="Y194" s="172" t="str">
        <f t="shared" si="46"/>
        <v/>
      </c>
    </row>
    <row r="195" spans="1:25">
      <c r="A195" s="173" t="str">
        <f t="shared" ca="1" si="48"/>
        <v/>
      </c>
      <c r="B195" s="45" t="str">
        <f t="shared" ca="1" si="49"/>
        <v/>
      </c>
      <c r="C195" s="31" t="str">
        <f t="shared" ca="1" si="47"/>
        <v/>
      </c>
      <c r="D195" s="32" t="str">
        <f t="shared" ca="1" si="50"/>
        <v/>
      </c>
      <c r="E195" s="73" t="str">
        <f t="shared" ca="1" si="51"/>
        <v/>
      </c>
      <c r="F195" s="31" t="str">
        <f t="shared" ca="1" si="52"/>
        <v/>
      </c>
      <c r="G195" s="32" t="str">
        <f t="shared" ca="1" si="53"/>
        <v/>
      </c>
      <c r="H195" s="4" t="str">
        <f t="shared" ca="1" si="54"/>
        <v/>
      </c>
      <c r="I195" s="31" t="str">
        <f t="shared" ca="1" si="55"/>
        <v/>
      </c>
      <c r="J195" s="32" t="str">
        <f t="shared" ca="1" si="56"/>
        <v/>
      </c>
      <c r="K195" s="73" t="str">
        <f t="shared" ca="1" si="57"/>
        <v/>
      </c>
      <c r="L195" s="31" t="str">
        <f t="shared" ca="1" si="58"/>
        <v/>
      </c>
      <c r="M195" s="32" t="str">
        <f t="shared" ca="1" si="59"/>
        <v/>
      </c>
      <c r="N195" s="79" t="str">
        <f t="shared" ca="1" si="60"/>
        <v/>
      </c>
      <c r="X195" s="172" t="str">
        <f t="shared" si="45"/>
        <v/>
      </c>
      <c r="Y195" s="172" t="str">
        <f t="shared" si="46"/>
        <v/>
      </c>
    </row>
    <row r="196" spans="1:25">
      <c r="A196" s="173" t="str">
        <f t="shared" ca="1" si="48"/>
        <v/>
      </c>
      <c r="B196" s="45" t="str">
        <f t="shared" ca="1" si="49"/>
        <v/>
      </c>
      <c r="C196" s="31" t="str">
        <f t="shared" ca="1" si="47"/>
        <v/>
      </c>
      <c r="D196" s="32" t="str">
        <f t="shared" ca="1" si="50"/>
        <v/>
      </c>
      <c r="E196" s="73" t="str">
        <f t="shared" ca="1" si="51"/>
        <v/>
      </c>
      <c r="F196" s="31" t="str">
        <f t="shared" ca="1" si="52"/>
        <v/>
      </c>
      <c r="G196" s="32" t="str">
        <f t="shared" ca="1" si="53"/>
        <v/>
      </c>
      <c r="H196" s="4" t="str">
        <f t="shared" ca="1" si="54"/>
        <v/>
      </c>
      <c r="I196" s="31" t="str">
        <f t="shared" ca="1" si="55"/>
        <v/>
      </c>
      <c r="J196" s="32" t="str">
        <f t="shared" ca="1" si="56"/>
        <v/>
      </c>
      <c r="K196" s="73" t="str">
        <f t="shared" ca="1" si="57"/>
        <v/>
      </c>
      <c r="L196" s="31" t="str">
        <f t="shared" ca="1" si="58"/>
        <v/>
      </c>
      <c r="M196" s="32" t="str">
        <f t="shared" ca="1" si="59"/>
        <v/>
      </c>
      <c r="N196" s="79" t="str">
        <f t="shared" ca="1" si="60"/>
        <v/>
      </c>
      <c r="X196" s="172" t="str">
        <f t="shared" ref="X196:X259" si="61">IF(COUNTIF(R:R,P196)*COUNTIF(T:T,P196)*COUNTIF(V:V,P196),P196,"")</f>
        <v/>
      </c>
      <c r="Y196" s="172" t="str">
        <f t="shared" ref="Y196:Y259" si="62">IF(X196&gt;$A$14,X196,"")</f>
        <v/>
      </c>
    </row>
    <row r="197" spans="1:25">
      <c r="A197" s="173" t="str">
        <f t="shared" ca="1" si="48"/>
        <v/>
      </c>
      <c r="B197" s="45" t="str">
        <f t="shared" ca="1" si="49"/>
        <v/>
      </c>
      <c r="C197" s="31" t="str">
        <f t="shared" ca="1" si="47"/>
        <v/>
      </c>
      <c r="D197" s="32" t="str">
        <f t="shared" ca="1" si="50"/>
        <v/>
      </c>
      <c r="E197" s="73" t="str">
        <f t="shared" ca="1" si="51"/>
        <v/>
      </c>
      <c r="F197" s="31" t="str">
        <f t="shared" ca="1" si="52"/>
        <v/>
      </c>
      <c r="G197" s="32" t="str">
        <f t="shared" ca="1" si="53"/>
        <v/>
      </c>
      <c r="H197" s="4" t="str">
        <f t="shared" ca="1" si="54"/>
        <v/>
      </c>
      <c r="I197" s="31" t="str">
        <f t="shared" ca="1" si="55"/>
        <v/>
      </c>
      <c r="J197" s="32" t="str">
        <f t="shared" ca="1" si="56"/>
        <v/>
      </c>
      <c r="K197" s="73" t="str">
        <f t="shared" ca="1" si="57"/>
        <v/>
      </c>
      <c r="L197" s="31" t="str">
        <f t="shared" ca="1" si="58"/>
        <v/>
      </c>
      <c r="M197" s="32" t="str">
        <f t="shared" ca="1" si="59"/>
        <v/>
      </c>
      <c r="N197" s="79" t="str">
        <f t="shared" ca="1" si="60"/>
        <v/>
      </c>
      <c r="X197" s="172" t="str">
        <f t="shared" si="61"/>
        <v/>
      </c>
      <c r="Y197" s="172" t="str">
        <f t="shared" si="62"/>
        <v/>
      </c>
    </row>
    <row r="198" spans="1:25">
      <c r="A198" s="173" t="str">
        <f t="shared" ca="1" si="48"/>
        <v/>
      </c>
      <c r="B198" s="45" t="str">
        <f t="shared" ca="1" si="49"/>
        <v/>
      </c>
      <c r="C198" s="31" t="str">
        <f t="shared" ca="1" si="47"/>
        <v/>
      </c>
      <c r="D198" s="32" t="str">
        <f t="shared" ca="1" si="50"/>
        <v/>
      </c>
      <c r="E198" s="73" t="str">
        <f t="shared" ca="1" si="51"/>
        <v/>
      </c>
      <c r="F198" s="31" t="str">
        <f t="shared" ca="1" si="52"/>
        <v/>
      </c>
      <c r="G198" s="32" t="str">
        <f t="shared" ca="1" si="53"/>
        <v/>
      </c>
      <c r="H198" s="4" t="str">
        <f t="shared" ca="1" si="54"/>
        <v/>
      </c>
      <c r="I198" s="31" t="str">
        <f t="shared" ca="1" si="55"/>
        <v/>
      </c>
      <c r="J198" s="32" t="str">
        <f t="shared" ca="1" si="56"/>
        <v/>
      </c>
      <c r="K198" s="73" t="str">
        <f t="shared" ca="1" si="57"/>
        <v/>
      </c>
      <c r="L198" s="31" t="str">
        <f t="shared" ca="1" si="58"/>
        <v/>
      </c>
      <c r="M198" s="32" t="str">
        <f t="shared" ca="1" si="59"/>
        <v/>
      </c>
      <c r="N198" s="79" t="str">
        <f t="shared" ca="1" si="60"/>
        <v/>
      </c>
      <c r="X198" s="172" t="str">
        <f t="shared" si="61"/>
        <v/>
      </c>
      <c r="Y198" s="172" t="str">
        <f t="shared" si="62"/>
        <v/>
      </c>
    </row>
    <row r="199" spans="1:25">
      <c r="A199" s="173" t="str">
        <f t="shared" ca="1" si="48"/>
        <v/>
      </c>
      <c r="B199" s="45" t="str">
        <f t="shared" ca="1" si="49"/>
        <v/>
      </c>
      <c r="C199" s="31" t="str">
        <f t="shared" ca="1" si="47"/>
        <v/>
      </c>
      <c r="D199" s="32" t="str">
        <f t="shared" ca="1" si="50"/>
        <v/>
      </c>
      <c r="E199" s="73" t="str">
        <f t="shared" ca="1" si="51"/>
        <v/>
      </c>
      <c r="F199" s="31" t="str">
        <f t="shared" ca="1" si="52"/>
        <v/>
      </c>
      <c r="G199" s="32" t="str">
        <f t="shared" ca="1" si="53"/>
        <v/>
      </c>
      <c r="H199" s="4" t="str">
        <f t="shared" ca="1" si="54"/>
        <v/>
      </c>
      <c r="I199" s="31" t="str">
        <f t="shared" ca="1" si="55"/>
        <v/>
      </c>
      <c r="J199" s="32" t="str">
        <f t="shared" ca="1" si="56"/>
        <v/>
      </c>
      <c r="K199" s="73" t="str">
        <f t="shared" ca="1" si="57"/>
        <v/>
      </c>
      <c r="L199" s="31" t="str">
        <f t="shared" ca="1" si="58"/>
        <v/>
      </c>
      <c r="M199" s="32" t="str">
        <f t="shared" ca="1" si="59"/>
        <v/>
      </c>
      <c r="N199" s="79" t="str">
        <f t="shared" ca="1" si="60"/>
        <v/>
      </c>
      <c r="X199" s="172" t="str">
        <f t="shared" si="61"/>
        <v/>
      </c>
      <c r="Y199" s="172" t="str">
        <f t="shared" si="62"/>
        <v/>
      </c>
    </row>
    <row r="200" spans="1:25">
      <c r="A200" s="173" t="str">
        <f t="shared" ca="1" si="48"/>
        <v/>
      </c>
      <c r="B200" s="45" t="str">
        <f t="shared" ca="1" si="49"/>
        <v/>
      </c>
      <c r="C200" s="31" t="str">
        <f t="shared" ca="1" si="47"/>
        <v/>
      </c>
      <c r="D200" s="32" t="str">
        <f t="shared" ca="1" si="50"/>
        <v/>
      </c>
      <c r="E200" s="73" t="str">
        <f t="shared" ca="1" si="51"/>
        <v/>
      </c>
      <c r="F200" s="31" t="str">
        <f t="shared" ca="1" si="52"/>
        <v/>
      </c>
      <c r="G200" s="32" t="str">
        <f t="shared" ca="1" si="53"/>
        <v/>
      </c>
      <c r="H200" s="4" t="str">
        <f t="shared" ca="1" si="54"/>
        <v/>
      </c>
      <c r="I200" s="31" t="str">
        <f t="shared" ca="1" si="55"/>
        <v/>
      </c>
      <c r="J200" s="32" t="str">
        <f t="shared" ca="1" si="56"/>
        <v/>
      </c>
      <c r="K200" s="73" t="str">
        <f t="shared" ca="1" si="57"/>
        <v/>
      </c>
      <c r="L200" s="31" t="str">
        <f t="shared" ca="1" si="58"/>
        <v/>
      </c>
      <c r="M200" s="32" t="str">
        <f t="shared" ca="1" si="59"/>
        <v/>
      </c>
      <c r="N200" s="79" t="str">
        <f t="shared" ca="1" si="60"/>
        <v/>
      </c>
      <c r="X200" s="172" t="str">
        <f t="shared" si="61"/>
        <v/>
      </c>
      <c r="Y200" s="172" t="str">
        <f t="shared" si="62"/>
        <v/>
      </c>
    </row>
    <row r="201" spans="1:25">
      <c r="A201" s="173" t="str">
        <f t="shared" ca="1" si="48"/>
        <v/>
      </c>
      <c r="B201" s="45" t="str">
        <f t="shared" ca="1" si="49"/>
        <v/>
      </c>
      <c r="C201" s="31" t="str">
        <f t="shared" ca="1" si="47"/>
        <v/>
      </c>
      <c r="D201" s="32" t="str">
        <f t="shared" ca="1" si="50"/>
        <v/>
      </c>
      <c r="E201" s="73" t="str">
        <f t="shared" ca="1" si="51"/>
        <v/>
      </c>
      <c r="F201" s="31" t="str">
        <f t="shared" ca="1" si="52"/>
        <v/>
      </c>
      <c r="G201" s="32" t="str">
        <f t="shared" ca="1" si="53"/>
        <v/>
      </c>
      <c r="H201" s="4" t="str">
        <f t="shared" ca="1" si="54"/>
        <v/>
      </c>
      <c r="I201" s="31" t="str">
        <f t="shared" ca="1" si="55"/>
        <v/>
      </c>
      <c r="J201" s="32" t="str">
        <f t="shared" ca="1" si="56"/>
        <v/>
      </c>
      <c r="K201" s="73" t="str">
        <f t="shared" ca="1" si="57"/>
        <v/>
      </c>
      <c r="L201" s="31" t="str">
        <f t="shared" ca="1" si="58"/>
        <v/>
      </c>
      <c r="M201" s="32" t="str">
        <f t="shared" ca="1" si="59"/>
        <v/>
      </c>
      <c r="N201" s="79" t="str">
        <f t="shared" ca="1" si="60"/>
        <v/>
      </c>
      <c r="X201" s="172" t="str">
        <f t="shared" si="61"/>
        <v/>
      </c>
      <c r="Y201" s="172" t="str">
        <f t="shared" si="62"/>
        <v/>
      </c>
    </row>
    <row r="202" spans="1:25">
      <c r="A202" s="173" t="str">
        <f t="shared" ca="1" si="48"/>
        <v/>
      </c>
      <c r="B202" s="45" t="str">
        <f t="shared" ca="1" si="49"/>
        <v/>
      </c>
      <c r="C202" s="31" t="str">
        <f t="shared" ca="1" si="47"/>
        <v/>
      </c>
      <c r="D202" s="32" t="str">
        <f t="shared" ca="1" si="50"/>
        <v/>
      </c>
      <c r="E202" s="73" t="str">
        <f t="shared" ca="1" si="51"/>
        <v/>
      </c>
      <c r="F202" s="31" t="str">
        <f t="shared" ca="1" si="52"/>
        <v/>
      </c>
      <c r="G202" s="32" t="str">
        <f t="shared" ca="1" si="53"/>
        <v/>
      </c>
      <c r="H202" s="4" t="str">
        <f t="shared" ca="1" si="54"/>
        <v/>
      </c>
      <c r="I202" s="31" t="str">
        <f t="shared" ca="1" si="55"/>
        <v/>
      </c>
      <c r="J202" s="32" t="str">
        <f t="shared" ca="1" si="56"/>
        <v/>
      </c>
      <c r="K202" s="73" t="str">
        <f t="shared" ca="1" si="57"/>
        <v/>
      </c>
      <c r="L202" s="31" t="str">
        <f t="shared" ca="1" si="58"/>
        <v/>
      </c>
      <c r="M202" s="32" t="str">
        <f t="shared" ca="1" si="59"/>
        <v/>
      </c>
      <c r="N202" s="79" t="str">
        <f t="shared" ca="1" si="60"/>
        <v/>
      </c>
      <c r="X202" s="172" t="str">
        <f t="shared" si="61"/>
        <v/>
      </c>
      <c r="Y202" s="172" t="str">
        <f t="shared" si="62"/>
        <v/>
      </c>
    </row>
    <row r="203" spans="1:25">
      <c r="A203" s="173" t="str">
        <f t="shared" ca="1" si="48"/>
        <v/>
      </c>
      <c r="B203" s="45" t="str">
        <f t="shared" ca="1" si="49"/>
        <v/>
      </c>
      <c r="C203" s="31" t="str">
        <f t="shared" ca="1" si="47"/>
        <v/>
      </c>
      <c r="D203" s="32" t="str">
        <f t="shared" ca="1" si="50"/>
        <v/>
      </c>
      <c r="E203" s="73" t="str">
        <f t="shared" ca="1" si="51"/>
        <v/>
      </c>
      <c r="F203" s="31" t="str">
        <f t="shared" ca="1" si="52"/>
        <v/>
      </c>
      <c r="G203" s="32" t="str">
        <f t="shared" ca="1" si="53"/>
        <v/>
      </c>
      <c r="H203" s="4" t="str">
        <f t="shared" ca="1" si="54"/>
        <v/>
      </c>
      <c r="I203" s="31" t="str">
        <f t="shared" ca="1" si="55"/>
        <v/>
      </c>
      <c r="J203" s="32" t="str">
        <f t="shared" ca="1" si="56"/>
        <v/>
      </c>
      <c r="K203" s="73" t="str">
        <f t="shared" ca="1" si="57"/>
        <v/>
      </c>
      <c r="L203" s="31" t="str">
        <f t="shared" ca="1" si="58"/>
        <v/>
      </c>
      <c r="M203" s="32" t="str">
        <f t="shared" ca="1" si="59"/>
        <v/>
      </c>
      <c r="N203" s="79" t="str">
        <f t="shared" ca="1" si="60"/>
        <v/>
      </c>
      <c r="X203" s="172" t="str">
        <f t="shared" si="61"/>
        <v/>
      </c>
      <c r="Y203" s="172" t="str">
        <f t="shared" si="62"/>
        <v/>
      </c>
    </row>
    <row r="204" spans="1:25">
      <c r="A204" s="173" t="str">
        <f t="shared" ca="1" si="48"/>
        <v/>
      </c>
      <c r="B204" s="45" t="str">
        <f t="shared" ca="1" si="49"/>
        <v/>
      </c>
      <c r="C204" s="31" t="str">
        <f t="shared" ca="1" si="47"/>
        <v/>
      </c>
      <c r="D204" s="32" t="str">
        <f t="shared" ca="1" si="50"/>
        <v/>
      </c>
      <c r="E204" s="73" t="str">
        <f t="shared" ca="1" si="51"/>
        <v/>
      </c>
      <c r="F204" s="31" t="str">
        <f t="shared" ca="1" si="52"/>
        <v/>
      </c>
      <c r="G204" s="32" t="str">
        <f t="shared" ca="1" si="53"/>
        <v/>
      </c>
      <c r="H204" s="4" t="str">
        <f t="shared" ca="1" si="54"/>
        <v/>
      </c>
      <c r="I204" s="31" t="str">
        <f t="shared" ca="1" si="55"/>
        <v/>
      </c>
      <c r="J204" s="32" t="str">
        <f t="shared" ca="1" si="56"/>
        <v/>
      </c>
      <c r="K204" s="73" t="str">
        <f t="shared" ca="1" si="57"/>
        <v/>
      </c>
      <c r="L204" s="31" t="str">
        <f t="shared" ca="1" si="58"/>
        <v/>
      </c>
      <c r="M204" s="32" t="str">
        <f t="shared" ca="1" si="59"/>
        <v/>
      </c>
      <c r="N204" s="79" t="str">
        <f t="shared" ca="1" si="60"/>
        <v/>
      </c>
      <c r="X204" s="172" t="str">
        <f t="shared" si="61"/>
        <v/>
      </c>
      <c r="Y204" s="172" t="str">
        <f t="shared" si="62"/>
        <v/>
      </c>
    </row>
    <row r="205" spans="1:25">
      <c r="A205" s="173" t="str">
        <f t="shared" ca="1" si="48"/>
        <v/>
      </c>
      <c r="B205" s="45" t="str">
        <f t="shared" ca="1" si="49"/>
        <v/>
      </c>
      <c r="C205" s="31" t="str">
        <f t="shared" ca="1" si="47"/>
        <v/>
      </c>
      <c r="D205" s="32" t="str">
        <f t="shared" ca="1" si="50"/>
        <v/>
      </c>
      <c r="E205" s="73" t="str">
        <f t="shared" ca="1" si="51"/>
        <v/>
      </c>
      <c r="F205" s="31" t="str">
        <f t="shared" ca="1" si="52"/>
        <v/>
      </c>
      <c r="G205" s="32" t="str">
        <f t="shared" ca="1" si="53"/>
        <v/>
      </c>
      <c r="H205" s="4" t="str">
        <f t="shared" ca="1" si="54"/>
        <v/>
      </c>
      <c r="I205" s="31" t="str">
        <f t="shared" ca="1" si="55"/>
        <v/>
      </c>
      <c r="J205" s="32" t="str">
        <f t="shared" ca="1" si="56"/>
        <v/>
      </c>
      <c r="K205" s="73" t="str">
        <f t="shared" ca="1" si="57"/>
        <v/>
      </c>
      <c r="L205" s="31" t="str">
        <f t="shared" ca="1" si="58"/>
        <v/>
      </c>
      <c r="M205" s="32" t="str">
        <f t="shared" ca="1" si="59"/>
        <v/>
      </c>
      <c r="N205" s="79" t="str">
        <f t="shared" ca="1" si="60"/>
        <v/>
      </c>
      <c r="X205" s="172" t="str">
        <f t="shared" si="61"/>
        <v/>
      </c>
      <c r="Y205" s="172" t="str">
        <f t="shared" si="62"/>
        <v/>
      </c>
    </row>
    <row r="206" spans="1:25">
      <c r="A206" s="173" t="str">
        <f t="shared" ca="1" si="48"/>
        <v/>
      </c>
      <c r="B206" s="45" t="str">
        <f t="shared" ca="1" si="49"/>
        <v/>
      </c>
      <c r="C206" s="31" t="str">
        <f t="shared" ca="1" si="47"/>
        <v/>
      </c>
      <c r="D206" s="32" t="str">
        <f t="shared" ca="1" si="50"/>
        <v/>
      </c>
      <c r="E206" s="73" t="str">
        <f t="shared" ca="1" si="51"/>
        <v/>
      </c>
      <c r="F206" s="31" t="str">
        <f t="shared" ca="1" si="52"/>
        <v/>
      </c>
      <c r="G206" s="32" t="str">
        <f t="shared" ca="1" si="53"/>
        <v/>
      </c>
      <c r="H206" s="4" t="str">
        <f t="shared" ca="1" si="54"/>
        <v/>
      </c>
      <c r="I206" s="31" t="str">
        <f t="shared" ca="1" si="55"/>
        <v/>
      </c>
      <c r="J206" s="32" t="str">
        <f t="shared" ca="1" si="56"/>
        <v/>
      </c>
      <c r="K206" s="73" t="str">
        <f t="shared" ca="1" si="57"/>
        <v/>
      </c>
      <c r="L206" s="31" t="str">
        <f t="shared" ca="1" si="58"/>
        <v/>
      </c>
      <c r="M206" s="32" t="str">
        <f t="shared" ca="1" si="59"/>
        <v/>
      </c>
      <c r="N206" s="79" t="str">
        <f t="shared" ca="1" si="60"/>
        <v/>
      </c>
      <c r="X206" s="172" t="str">
        <f t="shared" si="61"/>
        <v/>
      </c>
      <c r="Y206" s="172" t="str">
        <f t="shared" si="62"/>
        <v/>
      </c>
    </row>
    <row r="207" spans="1:25">
      <c r="A207" s="173" t="str">
        <f t="shared" ca="1" si="48"/>
        <v/>
      </c>
      <c r="B207" s="45" t="str">
        <f t="shared" ca="1" si="49"/>
        <v/>
      </c>
      <c r="C207" s="31" t="str">
        <f t="shared" ca="1" si="47"/>
        <v/>
      </c>
      <c r="D207" s="32" t="str">
        <f t="shared" ca="1" si="50"/>
        <v/>
      </c>
      <c r="E207" s="73" t="str">
        <f t="shared" ca="1" si="51"/>
        <v/>
      </c>
      <c r="F207" s="31" t="str">
        <f t="shared" ca="1" si="52"/>
        <v/>
      </c>
      <c r="G207" s="32" t="str">
        <f t="shared" ca="1" si="53"/>
        <v/>
      </c>
      <c r="H207" s="4" t="str">
        <f t="shared" ca="1" si="54"/>
        <v/>
      </c>
      <c r="I207" s="31" t="str">
        <f t="shared" ca="1" si="55"/>
        <v/>
      </c>
      <c r="J207" s="32" t="str">
        <f t="shared" ca="1" si="56"/>
        <v/>
      </c>
      <c r="K207" s="73" t="str">
        <f t="shared" ca="1" si="57"/>
        <v/>
      </c>
      <c r="L207" s="31" t="str">
        <f t="shared" ca="1" si="58"/>
        <v/>
      </c>
      <c r="M207" s="32" t="str">
        <f t="shared" ca="1" si="59"/>
        <v/>
      </c>
      <c r="N207" s="79" t="str">
        <f t="shared" ca="1" si="60"/>
        <v/>
      </c>
      <c r="X207" s="172" t="str">
        <f t="shared" si="61"/>
        <v/>
      </c>
      <c r="Y207" s="172" t="str">
        <f t="shared" si="62"/>
        <v/>
      </c>
    </row>
    <row r="208" spans="1:25">
      <c r="A208" s="173" t="str">
        <f t="shared" ca="1" si="48"/>
        <v/>
      </c>
      <c r="B208" s="45" t="str">
        <f t="shared" ca="1" si="49"/>
        <v/>
      </c>
      <c r="C208" s="31" t="str">
        <f t="shared" ref="C208:C271" ca="1" si="63">IF(ISERROR(B208-2),"",(B208-$B$14)/100*$B$5)</f>
        <v/>
      </c>
      <c r="D208" s="32" t="str">
        <f t="shared" ca="1" si="50"/>
        <v/>
      </c>
      <c r="E208" s="73" t="str">
        <f t="shared" ca="1" si="51"/>
        <v/>
      </c>
      <c r="F208" s="31" t="str">
        <f t="shared" ca="1" si="52"/>
        <v/>
      </c>
      <c r="G208" s="32" t="str">
        <f t="shared" ca="1" si="53"/>
        <v/>
      </c>
      <c r="H208" s="4" t="str">
        <f t="shared" ca="1" si="54"/>
        <v/>
      </c>
      <c r="I208" s="31" t="str">
        <f t="shared" ca="1" si="55"/>
        <v/>
      </c>
      <c r="J208" s="32" t="str">
        <f t="shared" ca="1" si="56"/>
        <v/>
      </c>
      <c r="K208" s="73" t="str">
        <f t="shared" ca="1" si="57"/>
        <v/>
      </c>
      <c r="L208" s="31" t="str">
        <f t="shared" ca="1" si="58"/>
        <v/>
      </c>
      <c r="M208" s="32" t="str">
        <f t="shared" ca="1" si="59"/>
        <v/>
      </c>
      <c r="N208" s="79" t="str">
        <f t="shared" ca="1" si="60"/>
        <v/>
      </c>
      <c r="X208" s="172" t="str">
        <f t="shared" si="61"/>
        <v/>
      </c>
      <c r="Y208" s="172" t="str">
        <f t="shared" si="62"/>
        <v/>
      </c>
    </row>
    <row r="209" spans="1:25">
      <c r="A209" s="173" t="str">
        <f t="shared" ca="1" si="48"/>
        <v/>
      </c>
      <c r="B209" s="45" t="str">
        <f t="shared" ca="1" si="49"/>
        <v/>
      </c>
      <c r="C209" s="31" t="str">
        <f t="shared" ca="1" si="63"/>
        <v/>
      </c>
      <c r="D209" s="32" t="str">
        <f t="shared" ca="1" si="50"/>
        <v/>
      </c>
      <c r="E209" s="73" t="str">
        <f t="shared" ca="1" si="51"/>
        <v/>
      </c>
      <c r="F209" s="31" t="str">
        <f t="shared" ca="1" si="52"/>
        <v/>
      </c>
      <c r="G209" s="32" t="str">
        <f t="shared" ca="1" si="53"/>
        <v/>
      </c>
      <c r="H209" s="4" t="str">
        <f t="shared" ca="1" si="54"/>
        <v/>
      </c>
      <c r="I209" s="31" t="str">
        <f t="shared" ca="1" si="55"/>
        <v/>
      </c>
      <c r="J209" s="32" t="str">
        <f t="shared" ca="1" si="56"/>
        <v/>
      </c>
      <c r="K209" s="73" t="str">
        <f t="shared" ca="1" si="57"/>
        <v/>
      </c>
      <c r="L209" s="31" t="str">
        <f t="shared" ca="1" si="58"/>
        <v/>
      </c>
      <c r="M209" s="32" t="str">
        <f t="shared" ca="1" si="59"/>
        <v/>
      </c>
      <c r="N209" s="79" t="str">
        <f t="shared" ca="1" si="60"/>
        <v/>
      </c>
      <c r="X209" s="172" t="str">
        <f t="shared" si="61"/>
        <v/>
      </c>
      <c r="Y209" s="172" t="str">
        <f t="shared" si="62"/>
        <v/>
      </c>
    </row>
    <row r="210" spans="1:25">
      <c r="A210" s="173" t="str">
        <f t="shared" ca="1" si="48"/>
        <v/>
      </c>
      <c r="B210" s="45" t="str">
        <f t="shared" ca="1" si="49"/>
        <v/>
      </c>
      <c r="C210" s="31" t="str">
        <f t="shared" ca="1" si="63"/>
        <v/>
      </c>
      <c r="D210" s="32" t="str">
        <f t="shared" ca="1" si="50"/>
        <v/>
      </c>
      <c r="E210" s="73" t="str">
        <f t="shared" ca="1" si="51"/>
        <v/>
      </c>
      <c r="F210" s="31" t="str">
        <f t="shared" ca="1" si="52"/>
        <v/>
      </c>
      <c r="G210" s="32" t="str">
        <f t="shared" ca="1" si="53"/>
        <v/>
      </c>
      <c r="H210" s="4" t="str">
        <f t="shared" ca="1" si="54"/>
        <v/>
      </c>
      <c r="I210" s="31" t="str">
        <f t="shared" ca="1" si="55"/>
        <v/>
      </c>
      <c r="J210" s="32" t="str">
        <f t="shared" ca="1" si="56"/>
        <v/>
      </c>
      <c r="K210" s="73" t="str">
        <f t="shared" ca="1" si="57"/>
        <v/>
      </c>
      <c r="L210" s="31" t="str">
        <f t="shared" ca="1" si="58"/>
        <v/>
      </c>
      <c r="M210" s="32" t="str">
        <f t="shared" ca="1" si="59"/>
        <v/>
      </c>
      <c r="N210" s="79" t="str">
        <f t="shared" ca="1" si="60"/>
        <v/>
      </c>
      <c r="X210" s="172" t="str">
        <f t="shared" si="61"/>
        <v/>
      </c>
      <c r="Y210" s="172" t="str">
        <f t="shared" si="62"/>
        <v/>
      </c>
    </row>
    <row r="211" spans="1:25">
      <c r="A211" s="173" t="str">
        <f t="shared" ca="1" si="48"/>
        <v/>
      </c>
      <c r="B211" s="45" t="str">
        <f t="shared" ca="1" si="49"/>
        <v/>
      </c>
      <c r="C211" s="31" t="str">
        <f t="shared" ca="1" si="63"/>
        <v/>
      </c>
      <c r="D211" s="32" t="str">
        <f t="shared" ca="1" si="50"/>
        <v/>
      </c>
      <c r="E211" s="73" t="str">
        <f t="shared" ca="1" si="51"/>
        <v/>
      </c>
      <c r="F211" s="31" t="str">
        <f t="shared" ca="1" si="52"/>
        <v/>
      </c>
      <c r="G211" s="32" t="str">
        <f t="shared" ca="1" si="53"/>
        <v/>
      </c>
      <c r="H211" s="4" t="str">
        <f t="shared" ca="1" si="54"/>
        <v/>
      </c>
      <c r="I211" s="31" t="str">
        <f t="shared" ca="1" si="55"/>
        <v/>
      </c>
      <c r="J211" s="32" t="str">
        <f t="shared" ca="1" si="56"/>
        <v/>
      </c>
      <c r="K211" s="73" t="str">
        <f t="shared" ca="1" si="57"/>
        <v/>
      </c>
      <c r="L211" s="31" t="str">
        <f t="shared" ca="1" si="58"/>
        <v/>
      </c>
      <c r="M211" s="32" t="str">
        <f t="shared" ca="1" si="59"/>
        <v/>
      </c>
      <c r="N211" s="79" t="str">
        <f t="shared" ca="1" si="60"/>
        <v/>
      </c>
      <c r="X211" s="172" t="str">
        <f t="shared" si="61"/>
        <v/>
      </c>
      <c r="Y211" s="172" t="str">
        <f t="shared" si="62"/>
        <v/>
      </c>
    </row>
    <row r="212" spans="1:25">
      <c r="A212" s="173" t="str">
        <f t="shared" ca="1" si="48"/>
        <v/>
      </c>
      <c r="B212" s="45" t="str">
        <f t="shared" ca="1" si="49"/>
        <v/>
      </c>
      <c r="C212" s="31" t="str">
        <f t="shared" ca="1" si="63"/>
        <v/>
      </c>
      <c r="D212" s="32" t="str">
        <f t="shared" ca="1" si="50"/>
        <v/>
      </c>
      <c r="E212" s="73" t="str">
        <f t="shared" ca="1" si="51"/>
        <v/>
      </c>
      <c r="F212" s="31" t="str">
        <f t="shared" ca="1" si="52"/>
        <v/>
      </c>
      <c r="G212" s="32" t="str">
        <f t="shared" ca="1" si="53"/>
        <v/>
      </c>
      <c r="H212" s="4" t="str">
        <f t="shared" ca="1" si="54"/>
        <v/>
      </c>
      <c r="I212" s="31" t="str">
        <f t="shared" ca="1" si="55"/>
        <v/>
      </c>
      <c r="J212" s="32" t="str">
        <f t="shared" ca="1" si="56"/>
        <v/>
      </c>
      <c r="K212" s="73" t="str">
        <f t="shared" ca="1" si="57"/>
        <v/>
      </c>
      <c r="L212" s="31" t="str">
        <f t="shared" ca="1" si="58"/>
        <v/>
      </c>
      <c r="M212" s="32" t="str">
        <f t="shared" ca="1" si="59"/>
        <v/>
      </c>
      <c r="N212" s="79" t="str">
        <f t="shared" ca="1" si="60"/>
        <v/>
      </c>
      <c r="X212" s="172" t="str">
        <f t="shared" si="61"/>
        <v/>
      </c>
      <c r="Y212" s="172" t="str">
        <f t="shared" si="62"/>
        <v/>
      </c>
    </row>
    <row r="213" spans="1:25">
      <c r="A213" s="173" t="str">
        <f t="shared" ca="1" si="48"/>
        <v/>
      </c>
      <c r="B213" s="45" t="str">
        <f t="shared" ca="1" si="49"/>
        <v/>
      </c>
      <c r="C213" s="31" t="str">
        <f t="shared" ca="1" si="63"/>
        <v/>
      </c>
      <c r="D213" s="32" t="str">
        <f t="shared" ca="1" si="50"/>
        <v/>
      </c>
      <c r="E213" s="73" t="str">
        <f t="shared" ca="1" si="51"/>
        <v/>
      </c>
      <c r="F213" s="31" t="str">
        <f t="shared" ca="1" si="52"/>
        <v/>
      </c>
      <c r="G213" s="32" t="str">
        <f t="shared" ca="1" si="53"/>
        <v/>
      </c>
      <c r="H213" s="4" t="str">
        <f t="shared" ca="1" si="54"/>
        <v/>
      </c>
      <c r="I213" s="31" t="str">
        <f t="shared" ca="1" si="55"/>
        <v/>
      </c>
      <c r="J213" s="32" t="str">
        <f t="shared" ca="1" si="56"/>
        <v/>
      </c>
      <c r="K213" s="73" t="str">
        <f t="shared" ca="1" si="57"/>
        <v/>
      </c>
      <c r="L213" s="31" t="str">
        <f t="shared" ca="1" si="58"/>
        <v/>
      </c>
      <c r="M213" s="32" t="str">
        <f t="shared" ca="1" si="59"/>
        <v/>
      </c>
      <c r="N213" s="79" t="str">
        <f t="shared" ca="1" si="60"/>
        <v/>
      </c>
      <c r="X213" s="172" t="str">
        <f t="shared" si="61"/>
        <v/>
      </c>
      <c r="Y213" s="172" t="str">
        <f t="shared" si="62"/>
        <v/>
      </c>
    </row>
    <row r="214" spans="1:25">
      <c r="A214" s="173" t="str">
        <f t="shared" ca="1" si="48"/>
        <v/>
      </c>
      <c r="B214" s="45" t="str">
        <f t="shared" ca="1" si="49"/>
        <v/>
      </c>
      <c r="C214" s="31" t="str">
        <f t="shared" ca="1" si="63"/>
        <v/>
      </c>
      <c r="D214" s="32" t="str">
        <f t="shared" ca="1" si="50"/>
        <v/>
      </c>
      <c r="E214" s="73" t="str">
        <f t="shared" ca="1" si="51"/>
        <v/>
      </c>
      <c r="F214" s="31" t="str">
        <f t="shared" ca="1" si="52"/>
        <v/>
      </c>
      <c r="G214" s="32" t="str">
        <f t="shared" ca="1" si="53"/>
        <v/>
      </c>
      <c r="H214" s="4" t="str">
        <f t="shared" ca="1" si="54"/>
        <v/>
      </c>
      <c r="I214" s="31" t="str">
        <f t="shared" ca="1" si="55"/>
        <v/>
      </c>
      <c r="J214" s="32" t="str">
        <f t="shared" ca="1" si="56"/>
        <v/>
      </c>
      <c r="K214" s="73" t="str">
        <f t="shared" ca="1" si="57"/>
        <v/>
      </c>
      <c r="L214" s="31" t="str">
        <f t="shared" ca="1" si="58"/>
        <v/>
      </c>
      <c r="M214" s="32" t="str">
        <f t="shared" ca="1" si="59"/>
        <v/>
      </c>
      <c r="N214" s="79" t="str">
        <f t="shared" ca="1" si="60"/>
        <v/>
      </c>
      <c r="X214" s="172" t="str">
        <f t="shared" si="61"/>
        <v/>
      </c>
      <c r="Y214" s="172" t="str">
        <f t="shared" si="62"/>
        <v/>
      </c>
    </row>
    <row r="215" spans="1:25">
      <c r="A215" s="173" t="str">
        <f t="shared" ca="1" si="48"/>
        <v/>
      </c>
      <c r="B215" s="45" t="str">
        <f t="shared" ca="1" si="49"/>
        <v/>
      </c>
      <c r="C215" s="31" t="str">
        <f t="shared" ca="1" si="63"/>
        <v/>
      </c>
      <c r="D215" s="32" t="str">
        <f t="shared" ca="1" si="50"/>
        <v/>
      </c>
      <c r="E215" s="73" t="str">
        <f t="shared" ca="1" si="51"/>
        <v/>
      </c>
      <c r="F215" s="31" t="str">
        <f t="shared" ca="1" si="52"/>
        <v/>
      </c>
      <c r="G215" s="32" t="str">
        <f t="shared" ca="1" si="53"/>
        <v/>
      </c>
      <c r="H215" s="4" t="str">
        <f t="shared" ca="1" si="54"/>
        <v/>
      </c>
      <c r="I215" s="31" t="str">
        <f t="shared" ca="1" si="55"/>
        <v/>
      </c>
      <c r="J215" s="32" t="str">
        <f t="shared" ca="1" si="56"/>
        <v/>
      </c>
      <c r="K215" s="73" t="str">
        <f t="shared" ca="1" si="57"/>
        <v/>
      </c>
      <c r="L215" s="31" t="str">
        <f t="shared" ca="1" si="58"/>
        <v/>
      </c>
      <c r="M215" s="32" t="str">
        <f t="shared" ca="1" si="59"/>
        <v/>
      </c>
      <c r="N215" s="79" t="str">
        <f t="shared" ca="1" si="60"/>
        <v/>
      </c>
      <c r="X215" s="172" t="str">
        <f t="shared" si="61"/>
        <v/>
      </c>
      <c r="Y215" s="172" t="str">
        <f t="shared" si="62"/>
        <v/>
      </c>
    </row>
    <row r="216" spans="1:25">
      <c r="A216" s="173" t="str">
        <f t="shared" ca="1" si="48"/>
        <v/>
      </c>
      <c r="B216" s="45" t="str">
        <f t="shared" ca="1" si="49"/>
        <v/>
      </c>
      <c r="C216" s="31" t="str">
        <f t="shared" ca="1" si="63"/>
        <v/>
      </c>
      <c r="D216" s="32" t="str">
        <f t="shared" ca="1" si="50"/>
        <v/>
      </c>
      <c r="E216" s="73" t="str">
        <f t="shared" ca="1" si="51"/>
        <v/>
      </c>
      <c r="F216" s="31" t="str">
        <f t="shared" ca="1" si="52"/>
        <v/>
      </c>
      <c r="G216" s="32" t="str">
        <f t="shared" ca="1" si="53"/>
        <v/>
      </c>
      <c r="H216" s="4" t="str">
        <f t="shared" ca="1" si="54"/>
        <v/>
      </c>
      <c r="I216" s="31" t="str">
        <f t="shared" ca="1" si="55"/>
        <v/>
      </c>
      <c r="J216" s="32" t="str">
        <f t="shared" ca="1" si="56"/>
        <v/>
      </c>
      <c r="K216" s="73" t="str">
        <f t="shared" ca="1" si="57"/>
        <v/>
      </c>
      <c r="L216" s="31" t="str">
        <f t="shared" ca="1" si="58"/>
        <v/>
      </c>
      <c r="M216" s="32" t="str">
        <f t="shared" ca="1" si="59"/>
        <v/>
      </c>
      <c r="N216" s="79" t="str">
        <f t="shared" ca="1" si="60"/>
        <v/>
      </c>
      <c r="X216" s="172" t="str">
        <f t="shared" si="61"/>
        <v/>
      </c>
      <c r="Y216" s="172" t="str">
        <f t="shared" si="62"/>
        <v/>
      </c>
    </row>
    <row r="217" spans="1:25">
      <c r="A217" s="173" t="str">
        <f t="shared" ca="1" si="48"/>
        <v/>
      </c>
      <c r="B217" s="45" t="str">
        <f t="shared" ca="1" si="49"/>
        <v/>
      </c>
      <c r="C217" s="31" t="str">
        <f t="shared" ca="1" si="63"/>
        <v/>
      </c>
      <c r="D217" s="32" t="str">
        <f t="shared" ca="1" si="50"/>
        <v/>
      </c>
      <c r="E217" s="73" t="str">
        <f t="shared" ca="1" si="51"/>
        <v/>
      </c>
      <c r="F217" s="31" t="str">
        <f t="shared" ca="1" si="52"/>
        <v/>
      </c>
      <c r="G217" s="32" t="str">
        <f t="shared" ca="1" si="53"/>
        <v/>
      </c>
      <c r="H217" s="4" t="str">
        <f t="shared" ca="1" si="54"/>
        <v/>
      </c>
      <c r="I217" s="31" t="str">
        <f t="shared" ca="1" si="55"/>
        <v/>
      </c>
      <c r="J217" s="32" t="str">
        <f t="shared" ca="1" si="56"/>
        <v/>
      </c>
      <c r="K217" s="73" t="str">
        <f t="shared" ca="1" si="57"/>
        <v/>
      </c>
      <c r="L217" s="31" t="str">
        <f t="shared" ca="1" si="58"/>
        <v/>
      </c>
      <c r="M217" s="32" t="str">
        <f t="shared" ca="1" si="59"/>
        <v/>
      </c>
      <c r="N217" s="79" t="str">
        <f t="shared" ca="1" si="60"/>
        <v/>
      </c>
      <c r="X217" s="172" t="str">
        <f t="shared" si="61"/>
        <v/>
      </c>
      <c r="Y217" s="172" t="str">
        <f t="shared" si="62"/>
        <v/>
      </c>
    </row>
    <row r="218" spans="1:25">
      <c r="A218" s="173" t="str">
        <f t="shared" ca="1" si="48"/>
        <v/>
      </c>
      <c r="B218" s="45" t="str">
        <f t="shared" ca="1" si="49"/>
        <v/>
      </c>
      <c r="C218" s="31" t="str">
        <f t="shared" ca="1" si="63"/>
        <v/>
      </c>
      <c r="D218" s="32" t="str">
        <f t="shared" ca="1" si="50"/>
        <v/>
      </c>
      <c r="E218" s="73" t="str">
        <f t="shared" ca="1" si="51"/>
        <v/>
      </c>
      <c r="F218" s="31" t="str">
        <f t="shared" ca="1" si="52"/>
        <v/>
      </c>
      <c r="G218" s="32" t="str">
        <f t="shared" ca="1" si="53"/>
        <v/>
      </c>
      <c r="H218" s="4" t="str">
        <f t="shared" ca="1" si="54"/>
        <v/>
      </c>
      <c r="I218" s="31" t="str">
        <f t="shared" ca="1" si="55"/>
        <v/>
      </c>
      <c r="J218" s="32" t="str">
        <f t="shared" ca="1" si="56"/>
        <v/>
      </c>
      <c r="K218" s="73" t="str">
        <f t="shared" ca="1" si="57"/>
        <v/>
      </c>
      <c r="L218" s="31" t="str">
        <f t="shared" ca="1" si="58"/>
        <v/>
      </c>
      <c r="M218" s="32" t="str">
        <f t="shared" ca="1" si="59"/>
        <v/>
      </c>
      <c r="N218" s="79" t="str">
        <f t="shared" ca="1" si="60"/>
        <v/>
      </c>
      <c r="X218" s="172" t="str">
        <f t="shared" si="61"/>
        <v/>
      </c>
      <c r="Y218" s="172" t="str">
        <f t="shared" si="62"/>
        <v/>
      </c>
    </row>
    <row r="219" spans="1:25">
      <c r="A219" s="173" t="str">
        <f t="shared" ca="1" si="48"/>
        <v/>
      </c>
      <c r="B219" s="45" t="str">
        <f t="shared" ca="1" si="49"/>
        <v/>
      </c>
      <c r="C219" s="31" t="str">
        <f t="shared" ca="1" si="63"/>
        <v/>
      </c>
      <c r="D219" s="32" t="str">
        <f t="shared" ca="1" si="50"/>
        <v/>
      </c>
      <c r="E219" s="73" t="str">
        <f t="shared" ca="1" si="51"/>
        <v/>
      </c>
      <c r="F219" s="31" t="str">
        <f t="shared" ca="1" si="52"/>
        <v/>
      </c>
      <c r="G219" s="32" t="str">
        <f t="shared" ca="1" si="53"/>
        <v/>
      </c>
      <c r="H219" s="4" t="str">
        <f t="shared" ca="1" si="54"/>
        <v/>
      </c>
      <c r="I219" s="31" t="str">
        <f t="shared" ca="1" si="55"/>
        <v/>
      </c>
      <c r="J219" s="32" t="str">
        <f t="shared" ca="1" si="56"/>
        <v/>
      </c>
      <c r="K219" s="73" t="str">
        <f t="shared" ca="1" si="57"/>
        <v/>
      </c>
      <c r="L219" s="31" t="str">
        <f t="shared" ca="1" si="58"/>
        <v/>
      </c>
      <c r="M219" s="32" t="str">
        <f t="shared" ca="1" si="59"/>
        <v/>
      </c>
      <c r="N219" s="79" t="str">
        <f t="shared" ca="1" si="60"/>
        <v/>
      </c>
      <c r="X219" s="172" t="str">
        <f t="shared" si="61"/>
        <v/>
      </c>
      <c r="Y219" s="172" t="str">
        <f t="shared" si="62"/>
        <v/>
      </c>
    </row>
    <row r="220" spans="1:25">
      <c r="A220" s="173" t="str">
        <f t="shared" ca="1" si="48"/>
        <v/>
      </c>
      <c r="B220" s="45" t="str">
        <f t="shared" ca="1" si="49"/>
        <v/>
      </c>
      <c r="C220" s="31" t="str">
        <f t="shared" ca="1" si="63"/>
        <v/>
      </c>
      <c r="D220" s="32" t="str">
        <f t="shared" ca="1" si="50"/>
        <v/>
      </c>
      <c r="E220" s="73" t="str">
        <f t="shared" ca="1" si="51"/>
        <v/>
      </c>
      <c r="F220" s="31" t="str">
        <f t="shared" ca="1" si="52"/>
        <v/>
      </c>
      <c r="G220" s="32" t="str">
        <f t="shared" ca="1" si="53"/>
        <v/>
      </c>
      <c r="H220" s="4" t="str">
        <f t="shared" ca="1" si="54"/>
        <v/>
      </c>
      <c r="I220" s="31" t="str">
        <f t="shared" ca="1" si="55"/>
        <v/>
      </c>
      <c r="J220" s="32" t="str">
        <f t="shared" ca="1" si="56"/>
        <v/>
      </c>
      <c r="K220" s="73" t="str">
        <f t="shared" ca="1" si="57"/>
        <v/>
      </c>
      <c r="L220" s="31" t="str">
        <f t="shared" ca="1" si="58"/>
        <v/>
      </c>
      <c r="M220" s="32" t="str">
        <f t="shared" ca="1" si="59"/>
        <v/>
      </c>
      <c r="N220" s="79" t="str">
        <f t="shared" ca="1" si="60"/>
        <v/>
      </c>
      <c r="X220" s="172" t="str">
        <f t="shared" si="61"/>
        <v/>
      </c>
      <c r="Y220" s="172" t="str">
        <f t="shared" si="62"/>
        <v/>
      </c>
    </row>
    <row r="221" spans="1:25">
      <c r="A221" s="173" t="str">
        <f t="shared" ca="1" si="48"/>
        <v/>
      </c>
      <c r="B221" s="45" t="str">
        <f t="shared" ca="1" si="49"/>
        <v/>
      </c>
      <c r="C221" s="31" t="str">
        <f t="shared" ca="1" si="63"/>
        <v/>
      </c>
      <c r="D221" s="32" t="str">
        <f t="shared" ca="1" si="50"/>
        <v/>
      </c>
      <c r="E221" s="73" t="str">
        <f t="shared" ca="1" si="51"/>
        <v/>
      </c>
      <c r="F221" s="31" t="str">
        <f t="shared" ca="1" si="52"/>
        <v/>
      </c>
      <c r="G221" s="32" t="str">
        <f t="shared" ca="1" si="53"/>
        <v/>
      </c>
      <c r="H221" s="4" t="str">
        <f t="shared" ca="1" si="54"/>
        <v/>
      </c>
      <c r="I221" s="31" t="str">
        <f t="shared" ca="1" si="55"/>
        <v/>
      </c>
      <c r="J221" s="32" t="str">
        <f t="shared" ca="1" si="56"/>
        <v/>
      </c>
      <c r="K221" s="73" t="str">
        <f t="shared" ca="1" si="57"/>
        <v/>
      </c>
      <c r="L221" s="31" t="str">
        <f t="shared" ca="1" si="58"/>
        <v/>
      </c>
      <c r="M221" s="32" t="str">
        <f t="shared" ca="1" si="59"/>
        <v/>
      </c>
      <c r="N221" s="79" t="str">
        <f t="shared" ca="1" si="60"/>
        <v/>
      </c>
      <c r="X221" s="172" t="str">
        <f t="shared" si="61"/>
        <v/>
      </c>
      <c r="Y221" s="172" t="str">
        <f t="shared" si="62"/>
        <v/>
      </c>
    </row>
    <row r="222" spans="1:25">
      <c r="A222" s="173" t="str">
        <f t="shared" ca="1" si="48"/>
        <v/>
      </c>
      <c r="B222" s="45" t="str">
        <f t="shared" ca="1" si="49"/>
        <v/>
      </c>
      <c r="C222" s="31" t="str">
        <f t="shared" ca="1" si="63"/>
        <v/>
      </c>
      <c r="D222" s="32" t="str">
        <f t="shared" ca="1" si="50"/>
        <v/>
      </c>
      <c r="E222" s="73" t="str">
        <f t="shared" ca="1" si="51"/>
        <v/>
      </c>
      <c r="F222" s="31" t="str">
        <f t="shared" ca="1" si="52"/>
        <v/>
      </c>
      <c r="G222" s="32" t="str">
        <f t="shared" ca="1" si="53"/>
        <v/>
      </c>
      <c r="H222" s="4" t="str">
        <f t="shared" ca="1" si="54"/>
        <v/>
      </c>
      <c r="I222" s="31" t="str">
        <f t="shared" ca="1" si="55"/>
        <v/>
      </c>
      <c r="J222" s="32" t="str">
        <f t="shared" ca="1" si="56"/>
        <v/>
      </c>
      <c r="K222" s="73" t="str">
        <f t="shared" ca="1" si="57"/>
        <v/>
      </c>
      <c r="L222" s="31" t="str">
        <f t="shared" ca="1" si="58"/>
        <v/>
      </c>
      <c r="M222" s="32" t="str">
        <f t="shared" ca="1" si="59"/>
        <v/>
      </c>
      <c r="N222" s="79" t="str">
        <f t="shared" ca="1" si="60"/>
        <v/>
      </c>
      <c r="X222" s="172" t="str">
        <f t="shared" si="61"/>
        <v/>
      </c>
      <c r="Y222" s="172" t="str">
        <f t="shared" si="62"/>
        <v/>
      </c>
    </row>
    <row r="223" spans="1:25">
      <c r="A223" s="173" t="str">
        <f t="shared" ca="1" si="48"/>
        <v/>
      </c>
      <c r="B223" s="45" t="str">
        <f t="shared" ca="1" si="49"/>
        <v/>
      </c>
      <c r="C223" s="31" t="str">
        <f t="shared" ca="1" si="63"/>
        <v/>
      </c>
      <c r="D223" s="32" t="str">
        <f t="shared" ca="1" si="50"/>
        <v/>
      </c>
      <c r="E223" s="73" t="str">
        <f t="shared" ca="1" si="51"/>
        <v/>
      </c>
      <c r="F223" s="31" t="str">
        <f t="shared" ca="1" si="52"/>
        <v/>
      </c>
      <c r="G223" s="32" t="str">
        <f t="shared" ca="1" si="53"/>
        <v/>
      </c>
      <c r="H223" s="4" t="str">
        <f t="shared" ca="1" si="54"/>
        <v/>
      </c>
      <c r="I223" s="31" t="str">
        <f t="shared" ca="1" si="55"/>
        <v/>
      </c>
      <c r="J223" s="32" t="str">
        <f t="shared" ca="1" si="56"/>
        <v/>
      </c>
      <c r="K223" s="73" t="str">
        <f t="shared" ca="1" si="57"/>
        <v/>
      </c>
      <c r="L223" s="31" t="str">
        <f t="shared" ca="1" si="58"/>
        <v/>
      </c>
      <c r="M223" s="32" t="str">
        <f t="shared" ca="1" si="59"/>
        <v/>
      </c>
      <c r="N223" s="79" t="str">
        <f t="shared" ca="1" si="60"/>
        <v/>
      </c>
      <c r="X223" s="172" t="str">
        <f t="shared" si="61"/>
        <v/>
      </c>
      <c r="Y223" s="172" t="str">
        <f t="shared" si="62"/>
        <v/>
      </c>
    </row>
    <row r="224" spans="1:25">
      <c r="A224" s="173" t="str">
        <f t="shared" ca="1" si="48"/>
        <v/>
      </c>
      <c r="B224" s="45" t="str">
        <f t="shared" ca="1" si="49"/>
        <v/>
      </c>
      <c r="C224" s="31" t="str">
        <f t="shared" ca="1" si="63"/>
        <v/>
      </c>
      <c r="D224" s="32" t="str">
        <f t="shared" ca="1" si="50"/>
        <v/>
      </c>
      <c r="E224" s="73" t="str">
        <f t="shared" ca="1" si="51"/>
        <v/>
      </c>
      <c r="F224" s="31" t="str">
        <f t="shared" ca="1" si="52"/>
        <v/>
      </c>
      <c r="G224" s="32" t="str">
        <f t="shared" ca="1" si="53"/>
        <v/>
      </c>
      <c r="H224" s="4" t="str">
        <f t="shared" ca="1" si="54"/>
        <v/>
      </c>
      <c r="I224" s="31" t="str">
        <f t="shared" ca="1" si="55"/>
        <v/>
      </c>
      <c r="J224" s="32" t="str">
        <f t="shared" ca="1" si="56"/>
        <v/>
      </c>
      <c r="K224" s="73" t="str">
        <f t="shared" ca="1" si="57"/>
        <v/>
      </c>
      <c r="L224" s="31" t="str">
        <f t="shared" ca="1" si="58"/>
        <v/>
      </c>
      <c r="M224" s="32" t="str">
        <f t="shared" ca="1" si="59"/>
        <v/>
      </c>
      <c r="N224" s="79" t="str">
        <f t="shared" ca="1" si="60"/>
        <v/>
      </c>
      <c r="X224" s="172" t="str">
        <f t="shared" si="61"/>
        <v/>
      </c>
      <c r="Y224" s="172" t="str">
        <f t="shared" si="62"/>
        <v/>
      </c>
    </row>
    <row r="225" spans="1:25">
      <c r="A225" s="173" t="str">
        <f t="shared" ca="1" si="48"/>
        <v/>
      </c>
      <c r="B225" s="45" t="str">
        <f t="shared" ca="1" si="49"/>
        <v/>
      </c>
      <c r="C225" s="31" t="str">
        <f t="shared" ca="1" si="63"/>
        <v/>
      </c>
      <c r="D225" s="32" t="str">
        <f t="shared" ca="1" si="50"/>
        <v/>
      </c>
      <c r="E225" s="73" t="str">
        <f t="shared" ca="1" si="51"/>
        <v/>
      </c>
      <c r="F225" s="31" t="str">
        <f t="shared" ca="1" si="52"/>
        <v/>
      </c>
      <c r="G225" s="32" t="str">
        <f t="shared" ca="1" si="53"/>
        <v/>
      </c>
      <c r="H225" s="4" t="str">
        <f t="shared" ca="1" si="54"/>
        <v/>
      </c>
      <c r="I225" s="31" t="str">
        <f t="shared" ca="1" si="55"/>
        <v/>
      </c>
      <c r="J225" s="32" t="str">
        <f t="shared" ca="1" si="56"/>
        <v/>
      </c>
      <c r="K225" s="73" t="str">
        <f t="shared" ca="1" si="57"/>
        <v/>
      </c>
      <c r="L225" s="31" t="str">
        <f t="shared" ca="1" si="58"/>
        <v/>
      </c>
      <c r="M225" s="32" t="str">
        <f t="shared" ca="1" si="59"/>
        <v/>
      </c>
      <c r="N225" s="79" t="str">
        <f t="shared" ca="1" si="60"/>
        <v/>
      </c>
      <c r="X225" s="172" t="str">
        <f t="shared" si="61"/>
        <v/>
      </c>
      <c r="Y225" s="172" t="str">
        <f t="shared" si="62"/>
        <v/>
      </c>
    </row>
    <row r="226" spans="1:25">
      <c r="A226" s="173" t="str">
        <f t="shared" ca="1" si="48"/>
        <v/>
      </c>
      <c r="B226" s="45" t="str">
        <f t="shared" ca="1" si="49"/>
        <v/>
      </c>
      <c r="C226" s="31" t="str">
        <f t="shared" ca="1" si="63"/>
        <v/>
      </c>
      <c r="D226" s="32" t="str">
        <f t="shared" ca="1" si="50"/>
        <v/>
      </c>
      <c r="E226" s="73" t="str">
        <f t="shared" ca="1" si="51"/>
        <v/>
      </c>
      <c r="F226" s="31" t="str">
        <f t="shared" ca="1" si="52"/>
        <v/>
      </c>
      <c r="G226" s="32" t="str">
        <f t="shared" ca="1" si="53"/>
        <v/>
      </c>
      <c r="H226" s="4" t="str">
        <f t="shared" ca="1" si="54"/>
        <v/>
      </c>
      <c r="I226" s="31" t="str">
        <f t="shared" ca="1" si="55"/>
        <v/>
      </c>
      <c r="J226" s="32" t="str">
        <f t="shared" ca="1" si="56"/>
        <v/>
      </c>
      <c r="K226" s="73" t="str">
        <f t="shared" ca="1" si="57"/>
        <v/>
      </c>
      <c r="L226" s="31" t="str">
        <f t="shared" ca="1" si="58"/>
        <v/>
      </c>
      <c r="M226" s="32" t="str">
        <f t="shared" ca="1" si="59"/>
        <v/>
      </c>
      <c r="N226" s="79" t="str">
        <f t="shared" ca="1" si="60"/>
        <v/>
      </c>
      <c r="X226" s="172" t="str">
        <f t="shared" si="61"/>
        <v/>
      </c>
      <c r="Y226" s="172" t="str">
        <f t="shared" si="62"/>
        <v/>
      </c>
    </row>
    <row r="227" spans="1:25">
      <c r="A227" s="173" t="str">
        <f t="shared" ca="1" si="48"/>
        <v/>
      </c>
      <c r="B227" s="45" t="str">
        <f t="shared" ca="1" si="49"/>
        <v/>
      </c>
      <c r="C227" s="31" t="str">
        <f t="shared" ca="1" si="63"/>
        <v/>
      </c>
      <c r="D227" s="32" t="str">
        <f t="shared" ca="1" si="50"/>
        <v/>
      </c>
      <c r="E227" s="73" t="str">
        <f t="shared" ca="1" si="51"/>
        <v/>
      </c>
      <c r="F227" s="31" t="str">
        <f t="shared" ca="1" si="52"/>
        <v/>
      </c>
      <c r="G227" s="32" t="str">
        <f t="shared" ca="1" si="53"/>
        <v/>
      </c>
      <c r="H227" s="4" t="str">
        <f t="shared" ca="1" si="54"/>
        <v/>
      </c>
      <c r="I227" s="31" t="str">
        <f t="shared" ca="1" si="55"/>
        <v/>
      </c>
      <c r="J227" s="32" t="str">
        <f t="shared" ca="1" si="56"/>
        <v/>
      </c>
      <c r="K227" s="73" t="str">
        <f t="shared" ca="1" si="57"/>
        <v/>
      </c>
      <c r="L227" s="31" t="str">
        <f t="shared" ca="1" si="58"/>
        <v/>
      </c>
      <c r="M227" s="32" t="str">
        <f t="shared" ca="1" si="59"/>
        <v/>
      </c>
      <c r="N227" s="79" t="str">
        <f t="shared" ca="1" si="60"/>
        <v/>
      </c>
      <c r="X227" s="172" t="str">
        <f t="shared" si="61"/>
        <v/>
      </c>
      <c r="Y227" s="172" t="str">
        <f t="shared" si="62"/>
        <v/>
      </c>
    </row>
    <row r="228" spans="1:25">
      <c r="A228" s="173" t="str">
        <f t="shared" ref="A228:A291" ca="1" si="64">IF(AND(ISBLANK(Z217), A227 = $Z$1),NOW(),IF(ISBLANK(Z217),"",Z217))</f>
        <v/>
      </c>
      <c r="B228" s="45" t="str">
        <f t="shared" ref="B228:B291" ca="1" si="65">IF(COUNTIF(P:P,A228)=1,VLOOKUP(A228,P:Q,2), IF(COUNTIF(P:P,A228)=0,$B$10,""))</f>
        <v/>
      </c>
      <c r="C228" s="31" t="str">
        <f t="shared" ca="1" si="63"/>
        <v/>
      </c>
      <c r="D228" s="32" t="str">
        <f t="shared" ref="D228:D291" ca="1" si="66">IF(ISERROR(B228-2), "", ROUNDUP(A228-$A$14,0)/360*$B$6*$B$5-ROUNDUP(A228-$A$14,0)/360*$B$7*$B$5*$B$14/100)</f>
        <v/>
      </c>
      <c r="E228" s="73" t="str">
        <f t="shared" ref="E228:E291" ca="1" si="67">IF(COUNTIF(P:P,A228)=1,VLOOKUP(A228,R:S,2), IF(COUNTIF(P:P,A228)=0,$C$10,""))</f>
        <v/>
      </c>
      <c r="F228" s="31" t="str">
        <f t="shared" ref="F228:F291" ca="1" si="68">IF(ISERROR(B228-2),"",(E228-$E$14)/100*$C$5)</f>
        <v/>
      </c>
      <c r="G228" s="32" t="str">
        <f t="shared" ref="G228:G291" ca="1" si="69">IF(ISERROR(B228-2), "", ROUNDUP(A228-$A$14,0)/360*$C$6*$C$5-ROUNDUP(A228-$A$14,0)/360*$C$7*$C$5*$E$14/100)</f>
        <v/>
      </c>
      <c r="H228" s="4" t="str">
        <f t="shared" ref="H228:H291" ca="1" si="70">IF(COUNTIF(P:P,A228)=1,VLOOKUP(A228,T:U,2), IF(COUNTIF(P:P,A228)=0,$D$10,""))</f>
        <v/>
      </c>
      <c r="I228" s="31" t="str">
        <f t="shared" ref="I228:I291" ca="1" si="71">IF(ISERROR(B228-2),"",(H228-$H$14)/100*$D$5)</f>
        <v/>
      </c>
      <c r="J228" s="32" t="str">
        <f t="shared" ref="J228:J291" ca="1" si="72">IF(ISERROR(B228-2),"",ROUNDUP(A228-$A$14,0)/360*$D$6*$D$5-ROUNDUP(A228-$A$14,0)/360*$D$7*$D$5*$H$14/100)</f>
        <v/>
      </c>
      <c r="K228" s="73" t="str">
        <f t="shared" ref="K228:K291" ca="1" si="73">IF(COUNTIF(P:P,A228)=1,VLOOKUP(A228,V:W,2), IF(COUNTIF(P:P,A228)=0,$E$10,""))</f>
        <v/>
      </c>
      <c r="L228" s="31" t="str">
        <f t="shared" ref="L228:L291" ca="1" si="74">IF(ISERROR(B228-2),"",(K228-$K$14)/100*$E$5)</f>
        <v/>
      </c>
      <c r="M228" s="32" t="str">
        <f t="shared" ref="M228:M291" ca="1" si="75">IF(ISERROR(B228-2),"",ROUNDUP(A228-$A$14,0)/360*$E$6*$E$5-ROUNDUP(A228-$A$14,0)/360*$E$7*$E$5*$K$14/100)</f>
        <v/>
      </c>
      <c r="N228" s="79" t="str">
        <f t="shared" ref="N228:N291" ca="1" si="76">IF(ISERROR(B228-2),"",C228+D228-F228-G228-I228-J228+L228+M228)</f>
        <v/>
      </c>
      <c r="X228" s="172" t="str">
        <f t="shared" si="61"/>
        <v/>
      </c>
      <c r="Y228" s="172" t="str">
        <f t="shared" si="62"/>
        <v/>
      </c>
    </row>
    <row r="229" spans="1:25">
      <c r="A229" s="173" t="str">
        <f t="shared" ca="1" si="64"/>
        <v/>
      </c>
      <c r="B229" s="45" t="str">
        <f t="shared" ca="1" si="65"/>
        <v/>
      </c>
      <c r="C229" s="31" t="str">
        <f t="shared" ca="1" si="63"/>
        <v/>
      </c>
      <c r="D229" s="32" t="str">
        <f t="shared" ca="1" si="66"/>
        <v/>
      </c>
      <c r="E229" s="73" t="str">
        <f t="shared" ca="1" si="67"/>
        <v/>
      </c>
      <c r="F229" s="31" t="str">
        <f t="shared" ca="1" si="68"/>
        <v/>
      </c>
      <c r="G229" s="32" t="str">
        <f t="shared" ca="1" si="69"/>
        <v/>
      </c>
      <c r="H229" s="4" t="str">
        <f t="shared" ca="1" si="70"/>
        <v/>
      </c>
      <c r="I229" s="31" t="str">
        <f t="shared" ca="1" si="71"/>
        <v/>
      </c>
      <c r="J229" s="32" t="str">
        <f t="shared" ca="1" si="72"/>
        <v/>
      </c>
      <c r="K229" s="73" t="str">
        <f t="shared" ca="1" si="73"/>
        <v/>
      </c>
      <c r="L229" s="31" t="str">
        <f t="shared" ca="1" si="74"/>
        <v/>
      </c>
      <c r="M229" s="32" t="str">
        <f t="shared" ca="1" si="75"/>
        <v/>
      </c>
      <c r="N229" s="79" t="str">
        <f t="shared" ca="1" si="76"/>
        <v/>
      </c>
      <c r="X229" s="172" t="str">
        <f t="shared" si="61"/>
        <v/>
      </c>
      <c r="Y229" s="172" t="str">
        <f t="shared" si="62"/>
        <v/>
      </c>
    </row>
    <row r="230" spans="1:25">
      <c r="A230" s="173" t="str">
        <f t="shared" ca="1" si="64"/>
        <v/>
      </c>
      <c r="B230" s="45" t="str">
        <f t="shared" ca="1" si="65"/>
        <v/>
      </c>
      <c r="C230" s="31" t="str">
        <f t="shared" ca="1" si="63"/>
        <v/>
      </c>
      <c r="D230" s="32" t="str">
        <f t="shared" ca="1" si="66"/>
        <v/>
      </c>
      <c r="E230" s="73" t="str">
        <f t="shared" ca="1" si="67"/>
        <v/>
      </c>
      <c r="F230" s="31" t="str">
        <f t="shared" ca="1" si="68"/>
        <v/>
      </c>
      <c r="G230" s="32" t="str">
        <f t="shared" ca="1" si="69"/>
        <v/>
      </c>
      <c r="H230" s="4" t="str">
        <f t="shared" ca="1" si="70"/>
        <v/>
      </c>
      <c r="I230" s="31" t="str">
        <f t="shared" ca="1" si="71"/>
        <v/>
      </c>
      <c r="J230" s="32" t="str">
        <f t="shared" ca="1" si="72"/>
        <v/>
      </c>
      <c r="K230" s="73" t="str">
        <f t="shared" ca="1" si="73"/>
        <v/>
      </c>
      <c r="L230" s="31" t="str">
        <f t="shared" ca="1" si="74"/>
        <v/>
      </c>
      <c r="M230" s="32" t="str">
        <f t="shared" ca="1" si="75"/>
        <v/>
      </c>
      <c r="N230" s="79" t="str">
        <f t="shared" ca="1" si="76"/>
        <v/>
      </c>
      <c r="X230" s="172" t="str">
        <f t="shared" si="61"/>
        <v/>
      </c>
      <c r="Y230" s="172" t="str">
        <f t="shared" si="62"/>
        <v/>
      </c>
    </row>
    <row r="231" spans="1:25">
      <c r="A231" s="173" t="str">
        <f t="shared" ca="1" si="64"/>
        <v/>
      </c>
      <c r="B231" s="45" t="str">
        <f t="shared" ca="1" si="65"/>
        <v/>
      </c>
      <c r="C231" s="31" t="str">
        <f t="shared" ca="1" si="63"/>
        <v/>
      </c>
      <c r="D231" s="32" t="str">
        <f t="shared" ca="1" si="66"/>
        <v/>
      </c>
      <c r="E231" s="73" t="str">
        <f t="shared" ca="1" si="67"/>
        <v/>
      </c>
      <c r="F231" s="31" t="str">
        <f t="shared" ca="1" si="68"/>
        <v/>
      </c>
      <c r="G231" s="32" t="str">
        <f t="shared" ca="1" si="69"/>
        <v/>
      </c>
      <c r="H231" s="4" t="str">
        <f t="shared" ca="1" si="70"/>
        <v/>
      </c>
      <c r="I231" s="31" t="str">
        <f t="shared" ca="1" si="71"/>
        <v/>
      </c>
      <c r="J231" s="32" t="str">
        <f t="shared" ca="1" si="72"/>
        <v/>
      </c>
      <c r="K231" s="73" t="str">
        <f t="shared" ca="1" si="73"/>
        <v/>
      </c>
      <c r="L231" s="31" t="str">
        <f t="shared" ca="1" si="74"/>
        <v/>
      </c>
      <c r="M231" s="32" t="str">
        <f t="shared" ca="1" si="75"/>
        <v/>
      </c>
      <c r="N231" s="79" t="str">
        <f t="shared" ca="1" si="76"/>
        <v/>
      </c>
      <c r="X231" s="172" t="str">
        <f t="shared" si="61"/>
        <v/>
      </c>
      <c r="Y231" s="172" t="str">
        <f t="shared" si="62"/>
        <v/>
      </c>
    </row>
    <row r="232" spans="1:25">
      <c r="A232" s="173" t="str">
        <f t="shared" ca="1" si="64"/>
        <v/>
      </c>
      <c r="B232" s="45" t="str">
        <f t="shared" ca="1" si="65"/>
        <v/>
      </c>
      <c r="C232" s="31" t="str">
        <f t="shared" ca="1" si="63"/>
        <v/>
      </c>
      <c r="D232" s="32" t="str">
        <f t="shared" ca="1" si="66"/>
        <v/>
      </c>
      <c r="E232" s="73" t="str">
        <f t="shared" ca="1" si="67"/>
        <v/>
      </c>
      <c r="F232" s="31" t="str">
        <f t="shared" ca="1" si="68"/>
        <v/>
      </c>
      <c r="G232" s="32" t="str">
        <f t="shared" ca="1" si="69"/>
        <v/>
      </c>
      <c r="H232" s="4" t="str">
        <f t="shared" ca="1" si="70"/>
        <v/>
      </c>
      <c r="I232" s="31" t="str">
        <f t="shared" ca="1" si="71"/>
        <v/>
      </c>
      <c r="J232" s="32" t="str">
        <f t="shared" ca="1" si="72"/>
        <v/>
      </c>
      <c r="K232" s="73" t="str">
        <f t="shared" ca="1" si="73"/>
        <v/>
      </c>
      <c r="L232" s="31" t="str">
        <f t="shared" ca="1" si="74"/>
        <v/>
      </c>
      <c r="M232" s="32" t="str">
        <f t="shared" ca="1" si="75"/>
        <v/>
      </c>
      <c r="N232" s="79" t="str">
        <f t="shared" ca="1" si="76"/>
        <v/>
      </c>
      <c r="X232" s="172" t="str">
        <f t="shared" si="61"/>
        <v/>
      </c>
      <c r="Y232" s="172" t="str">
        <f t="shared" si="62"/>
        <v/>
      </c>
    </row>
    <row r="233" spans="1:25">
      <c r="A233" s="173" t="str">
        <f t="shared" ca="1" si="64"/>
        <v/>
      </c>
      <c r="B233" s="45" t="str">
        <f t="shared" ca="1" si="65"/>
        <v/>
      </c>
      <c r="C233" s="31" t="str">
        <f t="shared" ca="1" si="63"/>
        <v/>
      </c>
      <c r="D233" s="32" t="str">
        <f t="shared" ca="1" si="66"/>
        <v/>
      </c>
      <c r="E233" s="73" t="str">
        <f t="shared" ca="1" si="67"/>
        <v/>
      </c>
      <c r="F233" s="31" t="str">
        <f t="shared" ca="1" si="68"/>
        <v/>
      </c>
      <c r="G233" s="32" t="str">
        <f t="shared" ca="1" si="69"/>
        <v/>
      </c>
      <c r="H233" s="4" t="str">
        <f t="shared" ca="1" si="70"/>
        <v/>
      </c>
      <c r="I233" s="31" t="str">
        <f t="shared" ca="1" si="71"/>
        <v/>
      </c>
      <c r="J233" s="32" t="str">
        <f t="shared" ca="1" si="72"/>
        <v/>
      </c>
      <c r="K233" s="73" t="str">
        <f t="shared" ca="1" si="73"/>
        <v/>
      </c>
      <c r="L233" s="31" t="str">
        <f t="shared" ca="1" si="74"/>
        <v/>
      </c>
      <c r="M233" s="32" t="str">
        <f t="shared" ca="1" si="75"/>
        <v/>
      </c>
      <c r="N233" s="79" t="str">
        <f t="shared" ca="1" si="76"/>
        <v/>
      </c>
      <c r="X233" s="172" t="str">
        <f t="shared" si="61"/>
        <v/>
      </c>
      <c r="Y233" s="172" t="str">
        <f t="shared" si="62"/>
        <v/>
      </c>
    </row>
    <row r="234" spans="1:25">
      <c r="A234" s="173" t="str">
        <f t="shared" ca="1" si="64"/>
        <v/>
      </c>
      <c r="B234" s="45" t="str">
        <f t="shared" ca="1" si="65"/>
        <v/>
      </c>
      <c r="C234" s="31" t="str">
        <f t="shared" ca="1" si="63"/>
        <v/>
      </c>
      <c r="D234" s="32" t="str">
        <f t="shared" ca="1" si="66"/>
        <v/>
      </c>
      <c r="E234" s="73" t="str">
        <f t="shared" ca="1" si="67"/>
        <v/>
      </c>
      <c r="F234" s="31" t="str">
        <f t="shared" ca="1" si="68"/>
        <v/>
      </c>
      <c r="G234" s="32" t="str">
        <f t="shared" ca="1" si="69"/>
        <v/>
      </c>
      <c r="H234" s="4" t="str">
        <f t="shared" ca="1" si="70"/>
        <v/>
      </c>
      <c r="I234" s="31" t="str">
        <f t="shared" ca="1" si="71"/>
        <v/>
      </c>
      <c r="J234" s="32" t="str">
        <f t="shared" ca="1" si="72"/>
        <v/>
      </c>
      <c r="K234" s="73" t="str">
        <f t="shared" ca="1" si="73"/>
        <v/>
      </c>
      <c r="L234" s="31" t="str">
        <f t="shared" ca="1" si="74"/>
        <v/>
      </c>
      <c r="M234" s="32" t="str">
        <f t="shared" ca="1" si="75"/>
        <v/>
      </c>
      <c r="N234" s="79" t="str">
        <f t="shared" ca="1" si="76"/>
        <v/>
      </c>
      <c r="X234" s="172" t="str">
        <f t="shared" si="61"/>
        <v/>
      </c>
      <c r="Y234" s="172" t="str">
        <f t="shared" si="62"/>
        <v/>
      </c>
    </row>
    <row r="235" spans="1:25">
      <c r="A235" s="173" t="str">
        <f t="shared" ca="1" si="64"/>
        <v/>
      </c>
      <c r="B235" s="45" t="str">
        <f t="shared" ca="1" si="65"/>
        <v/>
      </c>
      <c r="C235" s="31" t="str">
        <f t="shared" ca="1" si="63"/>
        <v/>
      </c>
      <c r="D235" s="32" t="str">
        <f t="shared" ca="1" si="66"/>
        <v/>
      </c>
      <c r="E235" s="73" t="str">
        <f t="shared" ca="1" si="67"/>
        <v/>
      </c>
      <c r="F235" s="31" t="str">
        <f t="shared" ca="1" si="68"/>
        <v/>
      </c>
      <c r="G235" s="32" t="str">
        <f t="shared" ca="1" si="69"/>
        <v/>
      </c>
      <c r="H235" s="4" t="str">
        <f t="shared" ca="1" si="70"/>
        <v/>
      </c>
      <c r="I235" s="31" t="str">
        <f t="shared" ca="1" si="71"/>
        <v/>
      </c>
      <c r="J235" s="32" t="str">
        <f t="shared" ca="1" si="72"/>
        <v/>
      </c>
      <c r="K235" s="73" t="str">
        <f t="shared" ca="1" si="73"/>
        <v/>
      </c>
      <c r="L235" s="31" t="str">
        <f t="shared" ca="1" si="74"/>
        <v/>
      </c>
      <c r="M235" s="32" t="str">
        <f t="shared" ca="1" si="75"/>
        <v/>
      </c>
      <c r="N235" s="79" t="str">
        <f t="shared" ca="1" si="76"/>
        <v/>
      </c>
      <c r="X235" s="172" t="str">
        <f t="shared" si="61"/>
        <v/>
      </c>
      <c r="Y235" s="172" t="str">
        <f t="shared" si="62"/>
        <v/>
      </c>
    </row>
    <row r="236" spans="1:25">
      <c r="A236" s="173" t="str">
        <f t="shared" ca="1" si="64"/>
        <v/>
      </c>
      <c r="B236" s="45" t="str">
        <f t="shared" ca="1" si="65"/>
        <v/>
      </c>
      <c r="C236" s="31" t="str">
        <f t="shared" ca="1" si="63"/>
        <v/>
      </c>
      <c r="D236" s="32" t="str">
        <f t="shared" ca="1" si="66"/>
        <v/>
      </c>
      <c r="E236" s="73" t="str">
        <f t="shared" ca="1" si="67"/>
        <v/>
      </c>
      <c r="F236" s="31" t="str">
        <f t="shared" ca="1" si="68"/>
        <v/>
      </c>
      <c r="G236" s="32" t="str">
        <f t="shared" ca="1" si="69"/>
        <v/>
      </c>
      <c r="H236" s="4" t="str">
        <f t="shared" ca="1" si="70"/>
        <v/>
      </c>
      <c r="I236" s="31" t="str">
        <f t="shared" ca="1" si="71"/>
        <v/>
      </c>
      <c r="J236" s="32" t="str">
        <f t="shared" ca="1" si="72"/>
        <v/>
      </c>
      <c r="K236" s="73" t="str">
        <f t="shared" ca="1" si="73"/>
        <v/>
      </c>
      <c r="L236" s="31" t="str">
        <f t="shared" ca="1" si="74"/>
        <v/>
      </c>
      <c r="M236" s="32" t="str">
        <f t="shared" ca="1" si="75"/>
        <v/>
      </c>
      <c r="N236" s="79" t="str">
        <f t="shared" ca="1" si="76"/>
        <v/>
      </c>
      <c r="X236" s="172" t="str">
        <f t="shared" si="61"/>
        <v/>
      </c>
      <c r="Y236" s="172" t="str">
        <f t="shared" si="62"/>
        <v/>
      </c>
    </row>
    <row r="237" spans="1:25">
      <c r="A237" s="173" t="str">
        <f t="shared" ca="1" si="64"/>
        <v/>
      </c>
      <c r="B237" s="45" t="str">
        <f t="shared" ca="1" si="65"/>
        <v/>
      </c>
      <c r="C237" s="31" t="str">
        <f t="shared" ca="1" si="63"/>
        <v/>
      </c>
      <c r="D237" s="32" t="str">
        <f t="shared" ca="1" si="66"/>
        <v/>
      </c>
      <c r="E237" s="73" t="str">
        <f t="shared" ca="1" si="67"/>
        <v/>
      </c>
      <c r="F237" s="31" t="str">
        <f t="shared" ca="1" si="68"/>
        <v/>
      </c>
      <c r="G237" s="32" t="str">
        <f t="shared" ca="1" si="69"/>
        <v/>
      </c>
      <c r="H237" s="4" t="str">
        <f t="shared" ca="1" si="70"/>
        <v/>
      </c>
      <c r="I237" s="31" t="str">
        <f t="shared" ca="1" si="71"/>
        <v/>
      </c>
      <c r="J237" s="32" t="str">
        <f t="shared" ca="1" si="72"/>
        <v/>
      </c>
      <c r="K237" s="73" t="str">
        <f t="shared" ca="1" si="73"/>
        <v/>
      </c>
      <c r="L237" s="31" t="str">
        <f t="shared" ca="1" si="74"/>
        <v/>
      </c>
      <c r="M237" s="32" t="str">
        <f t="shared" ca="1" si="75"/>
        <v/>
      </c>
      <c r="N237" s="79" t="str">
        <f t="shared" ca="1" si="76"/>
        <v/>
      </c>
      <c r="X237" s="172" t="str">
        <f t="shared" si="61"/>
        <v/>
      </c>
      <c r="Y237" s="172" t="str">
        <f t="shared" si="62"/>
        <v/>
      </c>
    </row>
    <row r="238" spans="1:25">
      <c r="A238" s="173" t="str">
        <f t="shared" ca="1" si="64"/>
        <v/>
      </c>
      <c r="B238" s="45" t="str">
        <f t="shared" ca="1" si="65"/>
        <v/>
      </c>
      <c r="C238" s="31" t="str">
        <f t="shared" ca="1" si="63"/>
        <v/>
      </c>
      <c r="D238" s="32" t="str">
        <f t="shared" ca="1" si="66"/>
        <v/>
      </c>
      <c r="E238" s="73" t="str">
        <f t="shared" ca="1" si="67"/>
        <v/>
      </c>
      <c r="F238" s="31" t="str">
        <f t="shared" ca="1" si="68"/>
        <v/>
      </c>
      <c r="G238" s="32" t="str">
        <f t="shared" ca="1" si="69"/>
        <v/>
      </c>
      <c r="H238" s="4" t="str">
        <f t="shared" ca="1" si="70"/>
        <v/>
      </c>
      <c r="I238" s="31" t="str">
        <f t="shared" ca="1" si="71"/>
        <v/>
      </c>
      <c r="J238" s="32" t="str">
        <f t="shared" ca="1" si="72"/>
        <v/>
      </c>
      <c r="K238" s="73" t="str">
        <f t="shared" ca="1" si="73"/>
        <v/>
      </c>
      <c r="L238" s="31" t="str">
        <f t="shared" ca="1" si="74"/>
        <v/>
      </c>
      <c r="M238" s="32" t="str">
        <f t="shared" ca="1" si="75"/>
        <v/>
      </c>
      <c r="N238" s="79" t="str">
        <f t="shared" ca="1" si="76"/>
        <v/>
      </c>
      <c r="X238" s="172" t="str">
        <f t="shared" si="61"/>
        <v/>
      </c>
      <c r="Y238" s="172" t="str">
        <f t="shared" si="62"/>
        <v/>
      </c>
    </row>
    <row r="239" spans="1:25">
      <c r="A239" s="173" t="str">
        <f t="shared" ca="1" si="64"/>
        <v/>
      </c>
      <c r="B239" s="45" t="str">
        <f t="shared" ca="1" si="65"/>
        <v/>
      </c>
      <c r="C239" s="31" t="str">
        <f t="shared" ca="1" si="63"/>
        <v/>
      </c>
      <c r="D239" s="32" t="str">
        <f t="shared" ca="1" si="66"/>
        <v/>
      </c>
      <c r="E239" s="73" t="str">
        <f t="shared" ca="1" si="67"/>
        <v/>
      </c>
      <c r="F239" s="31" t="str">
        <f t="shared" ca="1" si="68"/>
        <v/>
      </c>
      <c r="G239" s="32" t="str">
        <f t="shared" ca="1" si="69"/>
        <v/>
      </c>
      <c r="H239" s="4" t="str">
        <f t="shared" ca="1" si="70"/>
        <v/>
      </c>
      <c r="I239" s="31" t="str">
        <f t="shared" ca="1" si="71"/>
        <v/>
      </c>
      <c r="J239" s="32" t="str">
        <f t="shared" ca="1" si="72"/>
        <v/>
      </c>
      <c r="K239" s="73" t="str">
        <f t="shared" ca="1" si="73"/>
        <v/>
      </c>
      <c r="L239" s="31" t="str">
        <f t="shared" ca="1" si="74"/>
        <v/>
      </c>
      <c r="M239" s="32" t="str">
        <f t="shared" ca="1" si="75"/>
        <v/>
      </c>
      <c r="N239" s="79" t="str">
        <f t="shared" ca="1" si="76"/>
        <v/>
      </c>
      <c r="X239" s="172" t="str">
        <f t="shared" si="61"/>
        <v/>
      </c>
      <c r="Y239" s="172" t="str">
        <f t="shared" si="62"/>
        <v/>
      </c>
    </row>
    <row r="240" spans="1:25">
      <c r="A240" s="173" t="str">
        <f t="shared" ca="1" si="64"/>
        <v/>
      </c>
      <c r="B240" s="45" t="str">
        <f t="shared" ca="1" si="65"/>
        <v/>
      </c>
      <c r="C240" s="31" t="str">
        <f t="shared" ca="1" si="63"/>
        <v/>
      </c>
      <c r="D240" s="32" t="str">
        <f t="shared" ca="1" si="66"/>
        <v/>
      </c>
      <c r="E240" s="73" t="str">
        <f t="shared" ca="1" si="67"/>
        <v/>
      </c>
      <c r="F240" s="31" t="str">
        <f t="shared" ca="1" si="68"/>
        <v/>
      </c>
      <c r="G240" s="32" t="str">
        <f t="shared" ca="1" si="69"/>
        <v/>
      </c>
      <c r="H240" s="4" t="str">
        <f t="shared" ca="1" si="70"/>
        <v/>
      </c>
      <c r="I240" s="31" t="str">
        <f t="shared" ca="1" si="71"/>
        <v/>
      </c>
      <c r="J240" s="32" t="str">
        <f t="shared" ca="1" si="72"/>
        <v/>
      </c>
      <c r="K240" s="73" t="str">
        <f t="shared" ca="1" si="73"/>
        <v/>
      </c>
      <c r="L240" s="31" t="str">
        <f t="shared" ca="1" si="74"/>
        <v/>
      </c>
      <c r="M240" s="32" t="str">
        <f t="shared" ca="1" si="75"/>
        <v/>
      </c>
      <c r="N240" s="79" t="str">
        <f t="shared" ca="1" si="76"/>
        <v/>
      </c>
      <c r="X240" s="172" t="str">
        <f t="shared" si="61"/>
        <v/>
      </c>
      <c r="Y240" s="172" t="str">
        <f t="shared" si="62"/>
        <v/>
      </c>
    </row>
    <row r="241" spans="1:25">
      <c r="A241" s="173" t="str">
        <f t="shared" ca="1" si="64"/>
        <v/>
      </c>
      <c r="B241" s="45" t="str">
        <f t="shared" ca="1" si="65"/>
        <v/>
      </c>
      <c r="C241" s="31" t="str">
        <f t="shared" ca="1" si="63"/>
        <v/>
      </c>
      <c r="D241" s="32" t="str">
        <f t="shared" ca="1" si="66"/>
        <v/>
      </c>
      <c r="E241" s="73" t="str">
        <f t="shared" ca="1" si="67"/>
        <v/>
      </c>
      <c r="F241" s="31" t="str">
        <f t="shared" ca="1" si="68"/>
        <v/>
      </c>
      <c r="G241" s="32" t="str">
        <f t="shared" ca="1" si="69"/>
        <v/>
      </c>
      <c r="H241" s="4" t="str">
        <f t="shared" ca="1" si="70"/>
        <v/>
      </c>
      <c r="I241" s="31" t="str">
        <f t="shared" ca="1" si="71"/>
        <v/>
      </c>
      <c r="J241" s="32" t="str">
        <f t="shared" ca="1" si="72"/>
        <v/>
      </c>
      <c r="K241" s="73" t="str">
        <f t="shared" ca="1" si="73"/>
        <v/>
      </c>
      <c r="L241" s="31" t="str">
        <f t="shared" ca="1" si="74"/>
        <v/>
      </c>
      <c r="M241" s="32" t="str">
        <f t="shared" ca="1" si="75"/>
        <v/>
      </c>
      <c r="N241" s="79" t="str">
        <f t="shared" ca="1" si="76"/>
        <v/>
      </c>
      <c r="X241" s="172" t="str">
        <f t="shared" si="61"/>
        <v/>
      </c>
      <c r="Y241" s="172" t="str">
        <f t="shared" si="62"/>
        <v/>
      </c>
    </row>
    <row r="242" spans="1:25">
      <c r="A242" s="173" t="str">
        <f t="shared" ca="1" si="64"/>
        <v/>
      </c>
      <c r="B242" s="45" t="str">
        <f t="shared" ca="1" si="65"/>
        <v/>
      </c>
      <c r="C242" s="31" t="str">
        <f t="shared" ca="1" si="63"/>
        <v/>
      </c>
      <c r="D242" s="32" t="str">
        <f t="shared" ca="1" si="66"/>
        <v/>
      </c>
      <c r="E242" s="73" t="str">
        <f t="shared" ca="1" si="67"/>
        <v/>
      </c>
      <c r="F242" s="31" t="str">
        <f t="shared" ca="1" si="68"/>
        <v/>
      </c>
      <c r="G242" s="32" t="str">
        <f t="shared" ca="1" si="69"/>
        <v/>
      </c>
      <c r="H242" s="4" t="str">
        <f t="shared" ca="1" si="70"/>
        <v/>
      </c>
      <c r="I242" s="31" t="str">
        <f t="shared" ca="1" si="71"/>
        <v/>
      </c>
      <c r="J242" s="32" t="str">
        <f t="shared" ca="1" si="72"/>
        <v/>
      </c>
      <c r="K242" s="73" t="str">
        <f t="shared" ca="1" si="73"/>
        <v/>
      </c>
      <c r="L242" s="31" t="str">
        <f t="shared" ca="1" si="74"/>
        <v/>
      </c>
      <c r="M242" s="32" t="str">
        <f t="shared" ca="1" si="75"/>
        <v/>
      </c>
      <c r="N242" s="79" t="str">
        <f t="shared" ca="1" si="76"/>
        <v/>
      </c>
      <c r="X242" s="172" t="str">
        <f t="shared" si="61"/>
        <v/>
      </c>
      <c r="Y242" s="172" t="str">
        <f t="shared" si="62"/>
        <v/>
      </c>
    </row>
    <row r="243" spans="1:25">
      <c r="A243" s="173" t="str">
        <f t="shared" ca="1" si="64"/>
        <v/>
      </c>
      <c r="B243" s="45" t="str">
        <f t="shared" ca="1" si="65"/>
        <v/>
      </c>
      <c r="C243" s="31" t="str">
        <f t="shared" ca="1" si="63"/>
        <v/>
      </c>
      <c r="D243" s="32" t="str">
        <f t="shared" ca="1" si="66"/>
        <v/>
      </c>
      <c r="E243" s="73" t="str">
        <f t="shared" ca="1" si="67"/>
        <v/>
      </c>
      <c r="F243" s="31" t="str">
        <f t="shared" ca="1" si="68"/>
        <v/>
      </c>
      <c r="G243" s="32" t="str">
        <f t="shared" ca="1" si="69"/>
        <v/>
      </c>
      <c r="H243" s="4" t="str">
        <f t="shared" ca="1" si="70"/>
        <v/>
      </c>
      <c r="I243" s="31" t="str">
        <f t="shared" ca="1" si="71"/>
        <v/>
      </c>
      <c r="J243" s="32" t="str">
        <f t="shared" ca="1" si="72"/>
        <v/>
      </c>
      <c r="K243" s="73" t="str">
        <f t="shared" ca="1" si="73"/>
        <v/>
      </c>
      <c r="L243" s="31" t="str">
        <f t="shared" ca="1" si="74"/>
        <v/>
      </c>
      <c r="M243" s="32" t="str">
        <f t="shared" ca="1" si="75"/>
        <v/>
      </c>
      <c r="N243" s="79" t="str">
        <f t="shared" ca="1" si="76"/>
        <v/>
      </c>
      <c r="X243" s="172" t="str">
        <f t="shared" si="61"/>
        <v/>
      </c>
      <c r="Y243" s="172" t="str">
        <f t="shared" si="62"/>
        <v/>
      </c>
    </row>
    <row r="244" spans="1:25">
      <c r="A244" s="173" t="str">
        <f t="shared" ca="1" si="64"/>
        <v/>
      </c>
      <c r="B244" s="45" t="str">
        <f t="shared" ca="1" si="65"/>
        <v/>
      </c>
      <c r="C244" s="31" t="str">
        <f t="shared" ca="1" si="63"/>
        <v/>
      </c>
      <c r="D244" s="32" t="str">
        <f t="shared" ca="1" si="66"/>
        <v/>
      </c>
      <c r="E244" s="73" t="str">
        <f t="shared" ca="1" si="67"/>
        <v/>
      </c>
      <c r="F244" s="31" t="str">
        <f t="shared" ca="1" si="68"/>
        <v/>
      </c>
      <c r="G244" s="32" t="str">
        <f t="shared" ca="1" si="69"/>
        <v/>
      </c>
      <c r="H244" s="4" t="str">
        <f t="shared" ca="1" si="70"/>
        <v/>
      </c>
      <c r="I244" s="31" t="str">
        <f t="shared" ca="1" si="71"/>
        <v/>
      </c>
      <c r="J244" s="32" t="str">
        <f t="shared" ca="1" si="72"/>
        <v/>
      </c>
      <c r="K244" s="73" t="str">
        <f t="shared" ca="1" si="73"/>
        <v/>
      </c>
      <c r="L244" s="31" t="str">
        <f t="shared" ca="1" si="74"/>
        <v/>
      </c>
      <c r="M244" s="32" t="str">
        <f t="shared" ca="1" si="75"/>
        <v/>
      </c>
      <c r="N244" s="79" t="str">
        <f t="shared" ca="1" si="76"/>
        <v/>
      </c>
      <c r="X244" s="172" t="str">
        <f t="shared" si="61"/>
        <v/>
      </c>
      <c r="Y244" s="172" t="str">
        <f t="shared" si="62"/>
        <v/>
      </c>
    </row>
    <row r="245" spans="1:25">
      <c r="A245" s="173" t="str">
        <f t="shared" ca="1" si="64"/>
        <v/>
      </c>
      <c r="B245" s="45" t="str">
        <f t="shared" ca="1" si="65"/>
        <v/>
      </c>
      <c r="C245" s="31" t="str">
        <f t="shared" ca="1" si="63"/>
        <v/>
      </c>
      <c r="D245" s="32" t="str">
        <f t="shared" ca="1" si="66"/>
        <v/>
      </c>
      <c r="E245" s="73" t="str">
        <f t="shared" ca="1" si="67"/>
        <v/>
      </c>
      <c r="F245" s="31" t="str">
        <f t="shared" ca="1" si="68"/>
        <v/>
      </c>
      <c r="G245" s="32" t="str">
        <f t="shared" ca="1" si="69"/>
        <v/>
      </c>
      <c r="H245" s="4" t="str">
        <f t="shared" ca="1" si="70"/>
        <v/>
      </c>
      <c r="I245" s="31" t="str">
        <f t="shared" ca="1" si="71"/>
        <v/>
      </c>
      <c r="J245" s="32" t="str">
        <f t="shared" ca="1" si="72"/>
        <v/>
      </c>
      <c r="K245" s="73" t="str">
        <f t="shared" ca="1" si="73"/>
        <v/>
      </c>
      <c r="L245" s="31" t="str">
        <f t="shared" ca="1" si="74"/>
        <v/>
      </c>
      <c r="M245" s="32" t="str">
        <f t="shared" ca="1" si="75"/>
        <v/>
      </c>
      <c r="N245" s="79" t="str">
        <f t="shared" ca="1" si="76"/>
        <v/>
      </c>
      <c r="X245" s="172" t="str">
        <f t="shared" si="61"/>
        <v/>
      </c>
      <c r="Y245" s="172" t="str">
        <f t="shared" si="62"/>
        <v/>
      </c>
    </row>
    <row r="246" spans="1:25">
      <c r="A246" s="173" t="str">
        <f t="shared" ca="1" si="64"/>
        <v/>
      </c>
      <c r="B246" s="45" t="str">
        <f t="shared" ca="1" si="65"/>
        <v/>
      </c>
      <c r="C246" s="31" t="str">
        <f t="shared" ca="1" si="63"/>
        <v/>
      </c>
      <c r="D246" s="32" t="str">
        <f t="shared" ca="1" si="66"/>
        <v/>
      </c>
      <c r="E246" s="73" t="str">
        <f t="shared" ca="1" si="67"/>
        <v/>
      </c>
      <c r="F246" s="31" t="str">
        <f t="shared" ca="1" si="68"/>
        <v/>
      </c>
      <c r="G246" s="32" t="str">
        <f t="shared" ca="1" si="69"/>
        <v/>
      </c>
      <c r="H246" s="4" t="str">
        <f t="shared" ca="1" si="70"/>
        <v/>
      </c>
      <c r="I246" s="31" t="str">
        <f t="shared" ca="1" si="71"/>
        <v/>
      </c>
      <c r="J246" s="32" t="str">
        <f t="shared" ca="1" si="72"/>
        <v/>
      </c>
      <c r="K246" s="73" t="str">
        <f t="shared" ca="1" si="73"/>
        <v/>
      </c>
      <c r="L246" s="31" t="str">
        <f t="shared" ca="1" si="74"/>
        <v/>
      </c>
      <c r="M246" s="32" t="str">
        <f t="shared" ca="1" si="75"/>
        <v/>
      </c>
      <c r="N246" s="79" t="str">
        <f t="shared" ca="1" si="76"/>
        <v/>
      </c>
      <c r="X246" s="172" t="str">
        <f t="shared" si="61"/>
        <v/>
      </c>
      <c r="Y246" s="172" t="str">
        <f t="shared" si="62"/>
        <v/>
      </c>
    </row>
    <row r="247" spans="1:25">
      <c r="A247" s="173" t="str">
        <f t="shared" ca="1" si="64"/>
        <v/>
      </c>
      <c r="B247" s="45" t="str">
        <f t="shared" ca="1" si="65"/>
        <v/>
      </c>
      <c r="C247" s="31" t="str">
        <f t="shared" ca="1" si="63"/>
        <v/>
      </c>
      <c r="D247" s="32" t="str">
        <f t="shared" ca="1" si="66"/>
        <v/>
      </c>
      <c r="E247" s="73" t="str">
        <f t="shared" ca="1" si="67"/>
        <v/>
      </c>
      <c r="F247" s="31" t="str">
        <f t="shared" ca="1" si="68"/>
        <v/>
      </c>
      <c r="G247" s="32" t="str">
        <f t="shared" ca="1" si="69"/>
        <v/>
      </c>
      <c r="H247" s="4" t="str">
        <f t="shared" ca="1" si="70"/>
        <v/>
      </c>
      <c r="I247" s="31" t="str">
        <f t="shared" ca="1" si="71"/>
        <v/>
      </c>
      <c r="J247" s="32" t="str">
        <f t="shared" ca="1" si="72"/>
        <v/>
      </c>
      <c r="K247" s="73" t="str">
        <f t="shared" ca="1" si="73"/>
        <v/>
      </c>
      <c r="L247" s="31" t="str">
        <f t="shared" ca="1" si="74"/>
        <v/>
      </c>
      <c r="M247" s="32" t="str">
        <f t="shared" ca="1" si="75"/>
        <v/>
      </c>
      <c r="N247" s="79" t="str">
        <f t="shared" ca="1" si="76"/>
        <v/>
      </c>
      <c r="X247" s="172" t="str">
        <f t="shared" si="61"/>
        <v/>
      </c>
      <c r="Y247" s="172" t="str">
        <f t="shared" si="62"/>
        <v/>
      </c>
    </row>
    <row r="248" spans="1:25">
      <c r="A248" s="173" t="str">
        <f t="shared" ca="1" si="64"/>
        <v/>
      </c>
      <c r="B248" s="45" t="str">
        <f t="shared" ca="1" si="65"/>
        <v/>
      </c>
      <c r="C248" s="31" t="str">
        <f t="shared" ca="1" si="63"/>
        <v/>
      </c>
      <c r="D248" s="32" t="str">
        <f t="shared" ca="1" si="66"/>
        <v/>
      </c>
      <c r="E248" s="73" t="str">
        <f t="shared" ca="1" si="67"/>
        <v/>
      </c>
      <c r="F248" s="31" t="str">
        <f t="shared" ca="1" si="68"/>
        <v/>
      </c>
      <c r="G248" s="32" t="str">
        <f t="shared" ca="1" si="69"/>
        <v/>
      </c>
      <c r="H248" s="4" t="str">
        <f t="shared" ca="1" si="70"/>
        <v/>
      </c>
      <c r="I248" s="31" t="str">
        <f t="shared" ca="1" si="71"/>
        <v/>
      </c>
      <c r="J248" s="32" t="str">
        <f t="shared" ca="1" si="72"/>
        <v/>
      </c>
      <c r="K248" s="73" t="str">
        <f t="shared" ca="1" si="73"/>
        <v/>
      </c>
      <c r="L248" s="31" t="str">
        <f t="shared" ca="1" si="74"/>
        <v/>
      </c>
      <c r="M248" s="32" t="str">
        <f t="shared" ca="1" si="75"/>
        <v/>
      </c>
      <c r="N248" s="79" t="str">
        <f t="shared" ca="1" si="76"/>
        <v/>
      </c>
      <c r="X248" s="172" t="str">
        <f t="shared" si="61"/>
        <v/>
      </c>
      <c r="Y248" s="172" t="str">
        <f t="shared" si="62"/>
        <v/>
      </c>
    </row>
    <row r="249" spans="1:25">
      <c r="A249" s="173" t="str">
        <f t="shared" ca="1" si="64"/>
        <v/>
      </c>
      <c r="B249" s="45" t="str">
        <f t="shared" ca="1" si="65"/>
        <v/>
      </c>
      <c r="C249" s="31" t="str">
        <f t="shared" ca="1" si="63"/>
        <v/>
      </c>
      <c r="D249" s="32" t="str">
        <f t="shared" ca="1" si="66"/>
        <v/>
      </c>
      <c r="E249" s="73" t="str">
        <f t="shared" ca="1" si="67"/>
        <v/>
      </c>
      <c r="F249" s="31" t="str">
        <f t="shared" ca="1" si="68"/>
        <v/>
      </c>
      <c r="G249" s="32" t="str">
        <f t="shared" ca="1" si="69"/>
        <v/>
      </c>
      <c r="H249" s="4" t="str">
        <f t="shared" ca="1" si="70"/>
        <v/>
      </c>
      <c r="I249" s="31" t="str">
        <f t="shared" ca="1" si="71"/>
        <v/>
      </c>
      <c r="J249" s="32" t="str">
        <f t="shared" ca="1" si="72"/>
        <v/>
      </c>
      <c r="K249" s="73" t="str">
        <f t="shared" ca="1" si="73"/>
        <v/>
      </c>
      <c r="L249" s="31" t="str">
        <f t="shared" ca="1" si="74"/>
        <v/>
      </c>
      <c r="M249" s="32" t="str">
        <f t="shared" ca="1" si="75"/>
        <v/>
      </c>
      <c r="N249" s="79" t="str">
        <f t="shared" ca="1" si="76"/>
        <v/>
      </c>
      <c r="X249" s="172" t="str">
        <f t="shared" si="61"/>
        <v/>
      </c>
      <c r="Y249" s="172" t="str">
        <f t="shared" si="62"/>
        <v/>
      </c>
    </row>
    <row r="250" spans="1:25">
      <c r="A250" s="173" t="str">
        <f t="shared" ca="1" si="64"/>
        <v/>
      </c>
      <c r="B250" s="45" t="str">
        <f t="shared" ca="1" si="65"/>
        <v/>
      </c>
      <c r="C250" s="31" t="str">
        <f t="shared" ca="1" si="63"/>
        <v/>
      </c>
      <c r="D250" s="32" t="str">
        <f t="shared" ca="1" si="66"/>
        <v/>
      </c>
      <c r="E250" s="73" t="str">
        <f t="shared" ca="1" si="67"/>
        <v/>
      </c>
      <c r="F250" s="31" t="str">
        <f t="shared" ca="1" si="68"/>
        <v/>
      </c>
      <c r="G250" s="32" t="str">
        <f t="shared" ca="1" si="69"/>
        <v/>
      </c>
      <c r="H250" s="4" t="str">
        <f t="shared" ca="1" si="70"/>
        <v/>
      </c>
      <c r="I250" s="31" t="str">
        <f t="shared" ca="1" si="71"/>
        <v/>
      </c>
      <c r="J250" s="32" t="str">
        <f t="shared" ca="1" si="72"/>
        <v/>
      </c>
      <c r="K250" s="73" t="str">
        <f t="shared" ca="1" si="73"/>
        <v/>
      </c>
      <c r="L250" s="31" t="str">
        <f t="shared" ca="1" si="74"/>
        <v/>
      </c>
      <c r="M250" s="32" t="str">
        <f t="shared" ca="1" si="75"/>
        <v/>
      </c>
      <c r="N250" s="79" t="str">
        <f t="shared" ca="1" si="76"/>
        <v/>
      </c>
      <c r="X250" s="172" t="str">
        <f t="shared" si="61"/>
        <v/>
      </c>
      <c r="Y250" s="172" t="str">
        <f t="shared" si="62"/>
        <v/>
      </c>
    </row>
    <row r="251" spans="1:25">
      <c r="A251" s="173" t="str">
        <f t="shared" ca="1" si="64"/>
        <v/>
      </c>
      <c r="B251" s="45" t="str">
        <f t="shared" ca="1" si="65"/>
        <v/>
      </c>
      <c r="C251" s="31" t="str">
        <f t="shared" ca="1" si="63"/>
        <v/>
      </c>
      <c r="D251" s="32" t="str">
        <f t="shared" ca="1" si="66"/>
        <v/>
      </c>
      <c r="E251" s="73" t="str">
        <f t="shared" ca="1" si="67"/>
        <v/>
      </c>
      <c r="F251" s="31" t="str">
        <f t="shared" ca="1" si="68"/>
        <v/>
      </c>
      <c r="G251" s="32" t="str">
        <f t="shared" ca="1" si="69"/>
        <v/>
      </c>
      <c r="H251" s="4" t="str">
        <f t="shared" ca="1" si="70"/>
        <v/>
      </c>
      <c r="I251" s="31" t="str">
        <f t="shared" ca="1" si="71"/>
        <v/>
      </c>
      <c r="J251" s="32" t="str">
        <f t="shared" ca="1" si="72"/>
        <v/>
      </c>
      <c r="K251" s="73" t="str">
        <f t="shared" ca="1" si="73"/>
        <v/>
      </c>
      <c r="L251" s="31" t="str">
        <f t="shared" ca="1" si="74"/>
        <v/>
      </c>
      <c r="M251" s="32" t="str">
        <f t="shared" ca="1" si="75"/>
        <v/>
      </c>
      <c r="N251" s="79" t="str">
        <f t="shared" ca="1" si="76"/>
        <v/>
      </c>
      <c r="X251" s="172" t="str">
        <f t="shared" si="61"/>
        <v/>
      </c>
      <c r="Y251" s="172" t="str">
        <f t="shared" si="62"/>
        <v/>
      </c>
    </row>
    <row r="252" spans="1:25">
      <c r="A252" s="173" t="str">
        <f t="shared" ca="1" si="64"/>
        <v/>
      </c>
      <c r="B252" s="45" t="str">
        <f t="shared" ca="1" si="65"/>
        <v/>
      </c>
      <c r="C252" s="31" t="str">
        <f t="shared" ca="1" si="63"/>
        <v/>
      </c>
      <c r="D252" s="32" t="str">
        <f t="shared" ca="1" si="66"/>
        <v/>
      </c>
      <c r="E252" s="73" t="str">
        <f t="shared" ca="1" si="67"/>
        <v/>
      </c>
      <c r="F252" s="31" t="str">
        <f t="shared" ca="1" si="68"/>
        <v/>
      </c>
      <c r="G252" s="32" t="str">
        <f t="shared" ca="1" si="69"/>
        <v/>
      </c>
      <c r="H252" s="4" t="str">
        <f t="shared" ca="1" si="70"/>
        <v/>
      </c>
      <c r="I252" s="31" t="str">
        <f t="shared" ca="1" si="71"/>
        <v/>
      </c>
      <c r="J252" s="32" t="str">
        <f t="shared" ca="1" si="72"/>
        <v/>
      </c>
      <c r="K252" s="73" t="str">
        <f t="shared" ca="1" si="73"/>
        <v/>
      </c>
      <c r="L252" s="31" t="str">
        <f t="shared" ca="1" si="74"/>
        <v/>
      </c>
      <c r="M252" s="32" t="str">
        <f t="shared" ca="1" si="75"/>
        <v/>
      </c>
      <c r="N252" s="79" t="str">
        <f t="shared" ca="1" si="76"/>
        <v/>
      </c>
      <c r="X252" s="172" t="str">
        <f t="shared" si="61"/>
        <v/>
      </c>
      <c r="Y252" s="172" t="str">
        <f t="shared" si="62"/>
        <v/>
      </c>
    </row>
    <row r="253" spans="1:25">
      <c r="A253" s="173" t="str">
        <f t="shared" ca="1" si="64"/>
        <v/>
      </c>
      <c r="B253" s="45" t="str">
        <f t="shared" ca="1" si="65"/>
        <v/>
      </c>
      <c r="C253" s="31" t="str">
        <f t="shared" ca="1" si="63"/>
        <v/>
      </c>
      <c r="D253" s="32" t="str">
        <f t="shared" ca="1" si="66"/>
        <v/>
      </c>
      <c r="E253" s="73" t="str">
        <f t="shared" ca="1" si="67"/>
        <v/>
      </c>
      <c r="F253" s="31" t="str">
        <f t="shared" ca="1" si="68"/>
        <v/>
      </c>
      <c r="G253" s="32" t="str">
        <f t="shared" ca="1" si="69"/>
        <v/>
      </c>
      <c r="H253" s="4" t="str">
        <f t="shared" ca="1" si="70"/>
        <v/>
      </c>
      <c r="I253" s="31" t="str">
        <f t="shared" ca="1" si="71"/>
        <v/>
      </c>
      <c r="J253" s="32" t="str">
        <f t="shared" ca="1" si="72"/>
        <v/>
      </c>
      <c r="K253" s="73" t="str">
        <f t="shared" ca="1" si="73"/>
        <v/>
      </c>
      <c r="L253" s="31" t="str">
        <f t="shared" ca="1" si="74"/>
        <v/>
      </c>
      <c r="M253" s="32" t="str">
        <f t="shared" ca="1" si="75"/>
        <v/>
      </c>
      <c r="N253" s="79" t="str">
        <f t="shared" ca="1" si="76"/>
        <v/>
      </c>
      <c r="X253" s="172" t="str">
        <f t="shared" si="61"/>
        <v/>
      </c>
      <c r="Y253" s="172" t="str">
        <f t="shared" si="62"/>
        <v/>
      </c>
    </row>
    <row r="254" spans="1:25">
      <c r="A254" s="173" t="str">
        <f t="shared" ca="1" si="64"/>
        <v/>
      </c>
      <c r="B254" s="45" t="str">
        <f t="shared" ca="1" si="65"/>
        <v/>
      </c>
      <c r="C254" s="31" t="str">
        <f t="shared" ca="1" si="63"/>
        <v/>
      </c>
      <c r="D254" s="32" t="str">
        <f t="shared" ca="1" si="66"/>
        <v/>
      </c>
      <c r="E254" s="73" t="str">
        <f t="shared" ca="1" si="67"/>
        <v/>
      </c>
      <c r="F254" s="31" t="str">
        <f t="shared" ca="1" si="68"/>
        <v/>
      </c>
      <c r="G254" s="32" t="str">
        <f t="shared" ca="1" si="69"/>
        <v/>
      </c>
      <c r="H254" s="4" t="str">
        <f t="shared" ca="1" si="70"/>
        <v/>
      </c>
      <c r="I254" s="31" t="str">
        <f t="shared" ca="1" si="71"/>
        <v/>
      </c>
      <c r="J254" s="32" t="str">
        <f t="shared" ca="1" si="72"/>
        <v/>
      </c>
      <c r="K254" s="73" t="str">
        <f t="shared" ca="1" si="73"/>
        <v/>
      </c>
      <c r="L254" s="31" t="str">
        <f t="shared" ca="1" si="74"/>
        <v/>
      </c>
      <c r="M254" s="32" t="str">
        <f t="shared" ca="1" si="75"/>
        <v/>
      </c>
      <c r="N254" s="79" t="str">
        <f t="shared" ca="1" si="76"/>
        <v/>
      </c>
      <c r="X254" s="172" t="str">
        <f t="shared" si="61"/>
        <v/>
      </c>
      <c r="Y254" s="172" t="str">
        <f t="shared" si="62"/>
        <v/>
      </c>
    </row>
    <row r="255" spans="1:25">
      <c r="A255" s="173" t="str">
        <f t="shared" ca="1" si="64"/>
        <v/>
      </c>
      <c r="B255" s="45" t="str">
        <f t="shared" ca="1" si="65"/>
        <v/>
      </c>
      <c r="C255" s="31" t="str">
        <f t="shared" ca="1" si="63"/>
        <v/>
      </c>
      <c r="D255" s="32" t="str">
        <f t="shared" ca="1" si="66"/>
        <v/>
      </c>
      <c r="E255" s="73" t="str">
        <f t="shared" ca="1" si="67"/>
        <v/>
      </c>
      <c r="F255" s="31" t="str">
        <f t="shared" ca="1" si="68"/>
        <v/>
      </c>
      <c r="G255" s="32" t="str">
        <f t="shared" ca="1" si="69"/>
        <v/>
      </c>
      <c r="H255" s="4" t="str">
        <f t="shared" ca="1" si="70"/>
        <v/>
      </c>
      <c r="I255" s="31" t="str">
        <f t="shared" ca="1" si="71"/>
        <v/>
      </c>
      <c r="J255" s="32" t="str">
        <f t="shared" ca="1" si="72"/>
        <v/>
      </c>
      <c r="K255" s="73" t="str">
        <f t="shared" ca="1" si="73"/>
        <v/>
      </c>
      <c r="L255" s="31" t="str">
        <f t="shared" ca="1" si="74"/>
        <v/>
      </c>
      <c r="M255" s="32" t="str">
        <f t="shared" ca="1" si="75"/>
        <v/>
      </c>
      <c r="N255" s="79" t="str">
        <f t="shared" ca="1" si="76"/>
        <v/>
      </c>
      <c r="X255" s="172" t="str">
        <f t="shared" si="61"/>
        <v/>
      </c>
      <c r="Y255" s="172" t="str">
        <f t="shared" si="62"/>
        <v/>
      </c>
    </row>
    <row r="256" spans="1:25">
      <c r="A256" s="173" t="str">
        <f t="shared" ca="1" si="64"/>
        <v/>
      </c>
      <c r="B256" s="45" t="str">
        <f t="shared" ca="1" si="65"/>
        <v/>
      </c>
      <c r="C256" s="31" t="str">
        <f t="shared" ca="1" si="63"/>
        <v/>
      </c>
      <c r="D256" s="32" t="str">
        <f t="shared" ca="1" si="66"/>
        <v/>
      </c>
      <c r="E256" s="73" t="str">
        <f t="shared" ca="1" si="67"/>
        <v/>
      </c>
      <c r="F256" s="31" t="str">
        <f t="shared" ca="1" si="68"/>
        <v/>
      </c>
      <c r="G256" s="32" t="str">
        <f t="shared" ca="1" si="69"/>
        <v/>
      </c>
      <c r="H256" s="4" t="str">
        <f t="shared" ca="1" si="70"/>
        <v/>
      </c>
      <c r="I256" s="31" t="str">
        <f t="shared" ca="1" si="71"/>
        <v/>
      </c>
      <c r="J256" s="32" t="str">
        <f t="shared" ca="1" si="72"/>
        <v/>
      </c>
      <c r="K256" s="73" t="str">
        <f t="shared" ca="1" si="73"/>
        <v/>
      </c>
      <c r="L256" s="31" t="str">
        <f t="shared" ca="1" si="74"/>
        <v/>
      </c>
      <c r="M256" s="32" t="str">
        <f t="shared" ca="1" si="75"/>
        <v/>
      </c>
      <c r="N256" s="79" t="str">
        <f t="shared" ca="1" si="76"/>
        <v/>
      </c>
      <c r="X256" s="172" t="str">
        <f t="shared" si="61"/>
        <v/>
      </c>
      <c r="Y256" s="172" t="str">
        <f t="shared" si="62"/>
        <v/>
      </c>
    </row>
    <row r="257" spans="1:25">
      <c r="A257" s="173" t="str">
        <f t="shared" ca="1" si="64"/>
        <v/>
      </c>
      <c r="B257" s="45" t="str">
        <f t="shared" ca="1" si="65"/>
        <v/>
      </c>
      <c r="C257" s="31" t="str">
        <f t="shared" ca="1" si="63"/>
        <v/>
      </c>
      <c r="D257" s="32" t="str">
        <f t="shared" ca="1" si="66"/>
        <v/>
      </c>
      <c r="E257" s="73" t="str">
        <f t="shared" ca="1" si="67"/>
        <v/>
      </c>
      <c r="F257" s="31" t="str">
        <f t="shared" ca="1" si="68"/>
        <v/>
      </c>
      <c r="G257" s="32" t="str">
        <f t="shared" ca="1" si="69"/>
        <v/>
      </c>
      <c r="H257" s="4" t="str">
        <f t="shared" ca="1" si="70"/>
        <v/>
      </c>
      <c r="I257" s="31" t="str">
        <f t="shared" ca="1" si="71"/>
        <v/>
      </c>
      <c r="J257" s="32" t="str">
        <f t="shared" ca="1" si="72"/>
        <v/>
      </c>
      <c r="K257" s="73" t="str">
        <f t="shared" ca="1" si="73"/>
        <v/>
      </c>
      <c r="L257" s="31" t="str">
        <f t="shared" ca="1" si="74"/>
        <v/>
      </c>
      <c r="M257" s="32" t="str">
        <f t="shared" ca="1" si="75"/>
        <v/>
      </c>
      <c r="N257" s="79" t="str">
        <f t="shared" ca="1" si="76"/>
        <v/>
      </c>
      <c r="X257" s="172" t="str">
        <f t="shared" si="61"/>
        <v/>
      </c>
      <c r="Y257" s="172" t="str">
        <f t="shared" si="62"/>
        <v/>
      </c>
    </row>
    <row r="258" spans="1:25">
      <c r="A258" s="173" t="str">
        <f t="shared" ca="1" si="64"/>
        <v/>
      </c>
      <c r="B258" s="45" t="str">
        <f t="shared" ca="1" si="65"/>
        <v/>
      </c>
      <c r="C258" s="31" t="str">
        <f t="shared" ca="1" si="63"/>
        <v/>
      </c>
      <c r="D258" s="32" t="str">
        <f t="shared" ca="1" si="66"/>
        <v/>
      </c>
      <c r="E258" s="73" t="str">
        <f t="shared" ca="1" si="67"/>
        <v/>
      </c>
      <c r="F258" s="31" t="str">
        <f t="shared" ca="1" si="68"/>
        <v/>
      </c>
      <c r="G258" s="32" t="str">
        <f t="shared" ca="1" si="69"/>
        <v/>
      </c>
      <c r="H258" s="4" t="str">
        <f t="shared" ca="1" si="70"/>
        <v/>
      </c>
      <c r="I258" s="31" t="str">
        <f t="shared" ca="1" si="71"/>
        <v/>
      </c>
      <c r="J258" s="32" t="str">
        <f t="shared" ca="1" si="72"/>
        <v/>
      </c>
      <c r="K258" s="73" t="str">
        <f t="shared" ca="1" si="73"/>
        <v/>
      </c>
      <c r="L258" s="31" t="str">
        <f t="shared" ca="1" si="74"/>
        <v/>
      </c>
      <c r="M258" s="32" t="str">
        <f t="shared" ca="1" si="75"/>
        <v/>
      </c>
      <c r="N258" s="79" t="str">
        <f t="shared" ca="1" si="76"/>
        <v/>
      </c>
      <c r="X258" s="172" t="str">
        <f t="shared" si="61"/>
        <v/>
      </c>
      <c r="Y258" s="172" t="str">
        <f t="shared" si="62"/>
        <v/>
      </c>
    </row>
    <row r="259" spans="1:25">
      <c r="A259" s="173" t="str">
        <f t="shared" ca="1" si="64"/>
        <v/>
      </c>
      <c r="B259" s="45" t="str">
        <f t="shared" ca="1" si="65"/>
        <v/>
      </c>
      <c r="C259" s="31" t="str">
        <f t="shared" ca="1" si="63"/>
        <v/>
      </c>
      <c r="D259" s="32" t="str">
        <f t="shared" ca="1" si="66"/>
        <v/>
      </c>
      <c r="E259" s="73" t="str">
        <f t="shared" ca="1" si="67"/>
        <v/>
      </c>
      <c r="F259" s="31" t="str">
        <f t="shared" ca="1" si="68"/>
        <v/>
      </c>
      <c r="G259" s="32" t="str">
        <f t="shared" ca="1" si="69"/>
        <v/>
      </c>
      <c r="H259" s="4" t="str">
        <f t="shared" ca="1" si="70"/>
        <v/>
      </c>
      <c r="I259" s="31" t="str">
        <f t="shared" ca="1" si="71"/>
        <v/>
      </c>
      <c r="J259" s="32" t="str">
        <f t="shared" ca="1" si="72"/>
        <v/>
      </c>
      <c r="K259" s="73" t="str">
        <f t="shared" ca="1" si="73"/>
        <v/>
      </c>
      <c r="L259" s="31" t="str">
        <f t="shared" ca="1" si="74"/>
        <v/>
      </c>
      <c r="M259" s="32" t="str">
        <f t="shared" ca="1" si="75"/>
        <v/>
      </c>
      <c r="N259" s="79" t="str">
        <f t="shared" ca="1" si="76"/>
        <v/>
      </c>
      <c r="X259" s="172" t="str">
        <f t="shared" si="61"/>
        <v/>
      </c>
      <c r="Y259" s="172" t="str">
        <f t="shared" si="62"/>
        <v/>
      </c>
    </row>
    <row r="260" spans="1:25">
      <c r="A260" s="173" t="str">
        <f t="shared" ca="1" si="64"/>
        <v/>
      </c>
      <c r="B260" s="45" t="str">
        <f t="shared" ca="1" si="65"/>
        <v/>
      </c>
      <c r="C260" s="31" t="str">
        <f t="shared" ca="1" si="63"/>
        <v/>
      </c>
      <c r="D260" s="32" t="str">
        <f t="shared" ca="1" si="66"/>
        <v/>
      </c>
      <c r="E260" s="73" t="str">
        <f t="shared" ca="1" si="67"/>
        <v/>
      </c>
      <c r="F260" s="31" t="str">
        <f t="shared" ca="1" si="68"/>
        <v/>
      </c>
      <c r="G260" s="32" t="str">
        <f t="shared" ca="1" si="69"/>
        <v/>
      </c>
      <c r="H260" s="4" t="str">
        <f t="shared" ca="1" si="70"/>
        <v/>
      </c>
      <c r="I260" s="31" t="str">
        <f t="shared" ca="1" si="71"/>
        <v/>
      </c>
      <c r="J260" s="32" t="str">
        <f t="shared" ca="1" si="72"/>
        <v/>
      </c>
      <c r="K260" s="73" t="str">
        <f t="shared" ca="1" si="73"/>
        <v/>
      </c>
      <c r="L260" s="31" t="str">
        <f t="shared" ca="1" si="74"/>
        <v/>
      </c>
      <c r="M260" s="32" t="str">
        <f t="shared" ca="1" si="75"/>
        <v/>
      </c>
      <c r="N260" s="79" t="str">
        <f t="shared" ca="1" si="76"/>
        <v/>
      </c>
      <c r="X260" s="172" t="str">
        <f t="shared" ref="X260:X323" si="77">IF(COUNTIF(R:R,P260)*COUNTIF(T:T,P260)*COUNTIF(V:V,P260),P260,"")</f>
        <v/>
      </c>
      <c r="Y260" s="172" t="str">
        <f t="shared" ref="Y260:Y323" si="78">IF(X260&gt;$A$14,X260,"")</f>
        <v/>
      </c>
    </row>
    <row r="261" spans="1:25">
      <c r="A261" s="173" t="str">
        <f t="shared" ca="1" si="64"/>
        <v/>
      </c>
      <c r="B261" s="45" t="str">
        <f t="shared" ca="1" si="65"/>
        <v/>
      </c>
      <c r="C261" s="31" t="str">
        <f t="shared" ca="1" si="63"/>
        <v/>
      </c>
      <c r="D261" s="32" t="str">
        <f t="shared" ca="1" si="66"/>
        <v/>
      </c>
      <c r="E261" s="73" t="str">
        <f t="shared" ca="1" si="67"/>
        <v/>
      </c>
      <c r="F261" s="31" t="str">
        <f t="shared" ca="1" si="68"/>
        <v/>
      </c>
      <c r="G261" s="32" t="str">
        <f t="shared" ca="1" si="69"/>
        <v/>
      </c>
      <c r="H261" s="4" t="str">
        <f t="shared" ca="1" si="70"/>
        <v/>
      </c>
      <c r="I261" s="31" t="str">
        <f t="shared" ca="1" si="71"/>
        <v/>
      </c>
      <c r="J261" s="32" t="str">
        <f t="shared" ca="1" si="72"/>
        <v/>
      </c>
      <c r="K261" s="73" t="str">
        <f t="shared" ca="1" si="73"/>
        <v/>
      </c>
      <c r="L261" s="31" t="str">
        <f t="shared" ca="1" si="74"/>
        <v/>
      </c>
      <c r="M261" s="32" t="str">
        <f t="shared" ca="1" si="75"/>
        <v/>
      </c>
      <c r="N261" s="79" t="str">
        <f t="shared" ca="1" si="76"/>
        <v/>
      </c>
      <c r="X261" s="172" t="str">
        <f t="shared" si="77"/>
        <v/>
      </c>
      <c r="Y261" s="172" t="str">
        <f t="shared" si="78"/>
        <v/>
      </c>
    </row>
    <row r="262" spans="1:25">
      <c r="A262" s="173" t="str">
        <f t="shared" ca="1" si="64"/>
        <v/>
      </c>
      <c r="B262" s="45" t="str">
        <f t="shared" ca="1" si="65"/>
        <v/>
      </c>
      <c r="C262" s="31" t="str">
        <f t="shared" ca="1" si="63"/>
        <v/>
      </c>
      <c r="D262" s="32" t="str">
        <f t="shared" ca="1" si="66"/>
        <v/>
      </c>
      <c r="E262" s="73" t="str">
        <f t="shared" ca="1" si="67"/>
        <v/>
      </c>
      <c r="F262" s="31" t="str">
        <f t="shared" ca="1" si="68"/>
        <v/>
      </c>
      <c r="G262" s="32" t="str">
        <f t="shared" ca="1" si="69"/>
        <v/>
      </c>
      <c r="H262" s="4" t="str">
        <f t="shared" ca="1" si="70"/>
        <v/>
      </c>
      <c r="I262" s="31" t="str">
        <f t="shared" ca="1" si="71"/>
        <v/>
      </c>
      <c r="J262" s="32" t="str">
        <f t="shared" ca="1" si="72"/>
        <v/>
      </c>
      <c r="K262" s="73" t="str">
        <f t="shared" ca="1" si="73"/>
        <v/>
      </c>
      <c r="L262" s="31" t="str">
        <f t="shared" ca="1" si="74"/>
        <v/>
      </c>
      <c r="M262" s="32" t="str">
        <f t="shared" ca="1" si="75"/>
        <v/>
      </c>
      <c r="N262" s="79" t="str">
        <f t="shared" ca="1" si="76"/>
        <v/>
      </c>
      <c r="X262" s="172" t="str">
        <f t="shared" si="77"/>
        <v/>
      </c>
      <c r="Y262" s="172" t="str">
        <f t="shared" si="78"/>
        <v/>
      </c>
    </row>
    <row r="263" spans="1:25">
      <c r="A263" s="173" t="str">
        <f t="shared" ca="1" si="64"/>
        <v/>
      </c>
      <c r="B263" s="45" t="str">
        <f t="shared" ca="1" si="65"/>
        <v/>
      </c>
      <c r="C263" s="31" t="str">
        <f t="shared" ca="1" si="63"/>
        <v/>
      </c>
      <c r="D263" s="32" t="str">
        <f t="shared" ca="1" si="66"/>
        <v/>
      </c>
      <c r="E263" s="73" t="str">
        <f t="shared" ca="1" si="67"/>
        <v/>
      </c>
      <c r="F263" s="31" t="str">
        <f t="shared" ca="1" si="68"/>
        <v/>
      </c>
      <c r="G263" s="32" t="str">
        <f t="shared" ca="1" si="69"/>
        <v/>
      </c>
      <c r="H263" s="4" t="str">
        <f t="shared" ca="1" si="70"/>
        <v/>
      </c>
      <c r="I263" s="31" t="str">
        <f t="shared" ca="1" si="71"/>
        <v/>
      </c>
      <c r="J263" s="32" t="str">
        <f t="shared" ca="1" si="72"/>
        <v/>
      </c>
      <c r="K263" s="73" t="str">
        <f t="shared" ca="1" si="73"/>
        <v/>
      </c>
      <c r="L263" s="31" t="str">
        <f t="shared" ca="1" si="74"/>
        <v/>
      </c>
      <c r="M263" s="32" t="str">
        <f t="shared" ca="1" si="75"/>
        <v/>
      </c>
      <c r="N263" s="79" t="str">
        <f t="shared" ca="1" si="76"/>
        <v/>
      </c>
      <c r="X263" s="172" t="str">
        <f t="shared" si="77"/>
        <v/>
      </c>
      <c r="Y263" s="172" t="str">
        <f t="shared" si="78"/>
        <v/>
      </c>
    </row>
    <row r="264" spans="1:25">
      <c r="A264" s="173" t="str">
        <f t="shared" ca="1" si="64"/>
        <v/>
      </c>
      <c r="B264" s="45" t="str">
        <f t="shared" ca="1" si="65"/>
        <v/>
      </c>
      <c r="C264" s="31" t="str">
        <f t="shared" ca="1" si="63"/>
        <v/>
      </c>
      <c r="D264" s="32" t="str">
        <f t="shared" ca="1" si="66"/>
        <v/>
      </c>
      <c r="E264" s="73" t="str">
        <f t="shared" ca="1" si="67"/>
        <v/>
      </c>
      <c r="F264" s="31" t="str">
        <f t="shared" ca="1" si="68"/>
        <v/>
      </c>
      <c r="G264" s="32" t="str">
        <f t="shared" ca="1" si="69"/>
        <v/>
      </c>
      <c r="H264" s="4" t="str">
        <f t="shared" ca="1" si="70"/>
        <v/>
      </c>
      <c r="I264" s="31" t="str">
        <f t="shared" ca="1" si="71"/>
        <v/>
      </c>
      <c r="J264" s="32" t="str">
        <f t="shared" ca="1" si="72"/>
        <v/>
      </c>
      <c r="K264" s="73" t="str">
        <f t="shared" ca="1" si="73"/>
        <v/>
      </c>
      <c r="L264" s="31" t="str">
        <f t="shared" ca="1" si="74"/>
        <v/>
      </c>
      <c r="M264" s="32" t="str">
        <f t="shared" ca="1" si="75"/>
        <v/>
      </c>
      <c r="N264" s="79" t="str">
        <f t="shared" ca="1" si="76"/>
        <v/>
      </c>
      <c r="X264" s="172" t="str">
        <f t="shared" si="77"/>
        <v/>
      </c>
      <c r="Y264" s="172" t="str">
        <f t="shared" si="78"/>
        <v/>
      </c>
    </row>
    <row r="265" spans="1:25">
      <c r="A265" s="173" t="str">
        <f t="shared" ca="1" si="64"/>
        <v/>
      </c>
      <c r="B265" s="45" t="str">
        <f t="shared" ca="1" si="65"/>
        <v/>
      </c>
      <c r="C265" s="31" t="str">
        <f t="shared" ca="1" si="63"/>
        <v/>
      </c>
      <c r="D265" s="32" t="str">
        <f t="shared" ca="1" si="66"/>
        <v/>
      </c>
      <c r="E265" s="73" t="str">
        <f t="shared" ca="1" si="67"/>
        <v/>
      </c>
      <c r="F265" s="31" t="str">
        <f t="shared" ca="1" si="68"/>
        <v/>
      </c>
      <c r="G265" s="32" t="str">
        <f t="shared" ca="1" si="69"/>
        <v/>
      </c>
      <c r="H265" s="4" t="str">
        <f t="shared" ca="1" si="70"/>
        <v/>
      </c>
      <c r="I265" s="31" t="str">
        <f t="shared" ca="1" si="71"/>
        <v/>
      </c>
      <c r="J265" s="32" t="str">
        <f t="shared" ca="1" si="72"/>
        <v/>
      </c>
      <c r="K265" s="73" t="str">
        <f t="shared" ca="1" si="73"/>
        <v/>
      </c>
      <c r="L265" s="31" t="str">
        <f t="shared" ca="1" si="74"/>
        <v/>
      </c>
      <c r="M265" s="32" t="str">
        <f t="shared" ca="1" si="75"/>
        <v/>
      </c>
      <c r="N265" s="79" t="str">
        <f t="shared" ca="1" si="76"/>
        <v/>
      </c>
      <c r="X265" s="172" t="str">
        <f t="shared" si="77"/>
        <v/>
      </c>
      <c r="Y265" s="172" t="str">
        <f t="shared" si="78"/>
        <v/>
      </c>
    </row>
    <row r="266" spans="1:25">
      <c r="A266" s="173" t="str">
        <f t="shared" ca="1" si="64"/>
        <v/>
      </c>
      <c r="B266" s="45" t="str">
        <f t="shared" ca="1" si="65"/>
        <v/>
      </c>
      <c r="C266" s="31" t="str">
        <f t="shared" ca="1" si="63"/>
        <v/>
      </c>
      <c r="D266" s="32" t="str">
        <f t="shared" ca="1" si="66"/>
        <v/>
      </c>
      <c r="E266" s="73" t="str">
        <f t="shared" ca="1" si="67"/>
        <v/>
      </c>
      <c r="F266" s="31" t="str">
        <f t="shared" ca="1" si="68"/>
        <v/>
      </c>
      <c r="G266" s="32" t="str">
        <f t="shared" ca="1" si="69"/>
        <v/>
      </c>
      <c r="H266" s="4" t="str">
        <f t="shared" ca="1" si="70"/>
        <v/>
      </c>
      <c r="I266" s="31" t="str">
        <f t="shared" ca="1" si="71"/>
        <v/>
      </c>
      <c r="J266" s="32" t="str">
        <f t="shared" ca="1" si="72"/>
        <v/>
      </c>
      <c r="K266" s="73" t="str">
        <f t="shared" ca="1" si="73"/>
        <v/>
      </c>
      <c r="L266" s="31" t="str">
        <f t="shared" ca="1" si="74"/>
        <v/>
      </c>
      <c r="M266" s="32" t="str">
        <f t="shared" ca="1" si="75"/>
        <v/>
      </c>
      <c r="N266" s="79" t="str">
        <f t="shared" ca="1" si="76"/>
        <v/>
      </c>
      <c r="X266" s="172" t="str">
        <f t="shared" si="77"/>
        <v/>
      </c>
      <c r="Y266" s="172" t="str">
        <f t="shared" si="78"/>
        <v/>
      </c>
    </row>
    <row r="267" spans="1:25">
      <c r="A267" s="173" t="str">
        <f t="shared" ca="1" si="64"/>
        <v/>
      </c>
      <c r="B267" s="45" t="str">
        <f t="shared" ca="1" si="65"/>
        <v/>
      </c>
      <c r="C267" s="31" t="str">
        <f t="shared" ca="1" si="63"/>
        <v/>
      </c>
      <c r="D267" s="32" t="str">
        <f t="shared" ca="1" si="66"/>
        <v/>
      </c>
      <c r="E267" s="73" t="str">
        <f t="shared" ca="1" si="67"/>
        <v/>
      </c>
      <c r="F267" s="31" t="str">
        <f t="shared" ca="1" si="68"/>
        <v/>
      </c>
      <c r="G267" s="32" t="str">
        <f t="shared" ca="1" si="69"/>
        <v/>
      </c>
      <c r="H267" s="4" t="str">
        <f t="shared" ca="1" si="70"/>
        <v/>
      </c>
      <c r="I267" s="31" t="str">
        <f t="shared" ca="1" si="71"/>
        <v/>
      </c>
      <c r="J267" s="32" t="str">
        <f t="shared" ca="1" si="72"/>
        <v/>
      </c>
      <c r="K267" s="73" t="str">
        <f t="shared" ca="1" si="73"/>
        <v/>
      </c>
      <c r="L267" s="31" t="str">
        <f t="shared" ca="1" si="74"/>
        <v/>
      </c>
      <c r="M267" s="32" t="str">
        <f t="shared" ca="1" si="75"/>
        <v/>
      </c>
      <c r="N267" s="79" t="str">
        <f t="shared" ca="1" si="76"/>
        <v/>
      </c>
      <c r="X267" s="172" t="str">
        <f t="shared" si="77"/>
        <v/>
      </c>
      <c r="Y267" s="172" t="str">
        <f t="shared" si="78"/>
        <v/>
      </c>
    </row>
    <row r="268" spans="1:25">
      <c r="A268" s="173" t="str">
        <f t="shared" ca="1" si="64"/>
        <v/>
      </c>
      <c r="B268" s="45" t="str">
        <f t="shared" ca="1" si="65"/>
        <v/>
      </c>
      <c r="C268" s="31" t="str">
        <f t="shared" ca="1" si="63"/>
        <v/>
      </c>
      <c r="D268" s="32" t="str">
        <f t="shared" ca="1" si="66"/>
        <v/>
      </c>
      <c r="E268" s="73" t="str">
        <f t="shared" ca="1" si="67"/>
        <v/>
      </c>
      <c r="F268" s="31" t="str">
        <f t="shared" ca="1" si="68"/>
        <v/>
      </c>
      <c r="G268" s="32" t="str">
        <f t="shared" ca="1" si="69"/>
        <v/>
      </c>
      <c r="H268" s="4" t="str">
        <f t="shared" ca="1" si="70"/>
        <v/>
      </c>
      <c r="I268" s="31" t="str">
        <f t="shared" ca="1" si="71"/>
        <v/>
      </c>
      <c r="J268" s="32" t="str">
        <f t="shared" ca="1" si="72"/>
        <v/>
      </c>
      <c r="K268" s="73" t="str">
        <f t="shared" ca="1" si="73"/>
        <v/>
      </c>
      <c r="L268" s="31" t="str">
        <f t="shared" ca="1" si="74"/>
        <v/>
      </c>
      <c r="M268" s="32" t="str">
        <f t="shared" ca="1" si="75"/>
        <v/>
      </c>
      <c r="N268" s="79" t="str">
        <f t="shared" ca="1" si="76"/>
        <v/>
      </c>
      <c r="X268" s="172" t="str">
        <f t="shared" si="77"/>
        <v/>
      </c>
      <c r="Y268" s="172" t="str">
        <f t="shared" si="78"/>
        <v/>
      </c>
    </row>
    <row r="269" spans="1:25">
      <c r="A269" s="173" t="str">
        <f t="shared" ca="1" si="64"/>
        <v/>
      </c>
      <c r="B269" s="45" t="str">
        <f t="shared" ca="1" si="65"/>
        <v/>
      </c>
      <c r="C269" s="31" t="str">
        <f t="shared" ca="1" si="63"/>
        <v/>
      </c>
      <c r="D269" s="32" t="str">
        <f t="shared" ca="1" si="66"/>
        <v/>
      </c>
      <c r="E269" s="73" t="str">
        <f t="shared" ca="1" si="67"/>
        <v/>
      </c>
      <c r="F269" s="31" t="str">
        <f t="shared" ca="1" si="68"/>
        <v/>
      </c>
      <c r="G269" s="32" t="str">
        <f t="shared" ca="1" si="69"/>
        <v/>
      </c>
      <c r="H269" s="4" t="str">
        <f t="shared" ca="1" si="70"/>
        <v/>
      </c>
      <c r="I269" s="31" t="str">
        <f t="shared" ca="1" si="71"/>
        <v/>
      </c>
      <c r="J269" s="32" t="str">
        <f t="shared" ca="1" si="72"/>
        <v/>
      </c>
      <c r="K269" s="73" t="str">
        <f t="shared" ca="1" si="73"/>
        <v/>
      </c>
      <c r="L269" s="31" t="str">
        <f t="shared" ca="1" si="74"/>
        <v/>
      </c>
      <c r="M269" s="32" t="str">
        <f t="shared" ca="1" si="75"/>
        <v/>
      </c>
      <c r="N269" s="79" t="str">
        <f t="shared" ca="1" si="76"/>
        <v/>
      </c>
      <c r="X269" s="172" t="str">
        <f t="shared" si="77"/>
        <v/>
      </c>
      <c r="Y269" s="172" t="str">
        <f t="shared" si="78"/>
        <v/>
      </c>
    </row>
    <row r="270" spans="1:25">
      <c r="A270" s="173" t="str">
        <f t="shared" ca="1" si="64"/>
        <v/>
      </c>
      <c r="B270" s="45" t="str">
        <f t="shared" ca="1" si="65"/>
        <v/>
      </c>
      <c r="C270" s="31" t="str">
        <f t="shared" ca="1" si="63"/>
        <v/>
      </c>
      <c r="D270" s="32" t="str">
        <f t="shared" ca="1" si="66"/>
        <v/>
      </c>
      <c r="E270" s="73" t="str">
        <f t="shared" ca="1" si="67"/>
        <v/>
      </c>
      <c r="F270" s="31" t="str">
        <f t="shared" ca="1" si="68"/>
        <v/>
      </c>
      <c r="G270" s="32" t="str">
        <f t="shared" ca="1" si="69"/>
        <v/>
      </c>
      <c r="H270" s="4" t="str">
        <f t="shared" ca="1" si="70"/>
        <v/>
      </c>
      <c r="I270" s="31" t="str">
        <f t="shared" ca="1" si="71"/>
        <v/>
      </c>
      <c r="J270" s="32" t="str">
        <f t="shared" ca="1" si="72"/>
        <v/>
      </c>
      <c r="K270" s="73" t="str">
        <f t="shared" ca="1" si="73"/>
        <v/>
      </c>
      <c r="L270" s="31" t="str">
        <f t="shared" ca="1" si="74"/>
        <v/>
      </c>
      <c r="M270" s="32" t="str">
        <f t="shared" ca="1" si="75"/>
        <v/>
      </c>
      <c r="N270" s="79" t="str">
        <f t="shared" ca="1" si="76"/>
        <v/>
      </c>
      <c r="X270" s="172" t="str">
        <f t="shared" si="77"/>
        <v/>
      </c>
      <c r="Y270" s="172" t="str">
        <f t="shared" si="78"/>
        <v/>
      </c>
    </row>
    <row r="271" spans="1:25">
      <c r="A271" s="173" t="str">
        <f t="shared" ca="1" si="64"/>
        <v/>
      </c>
      <c r="B271" s="45" t="str">
        <f t="shared" ca="1" si="65"/>
        <v/>
      </c>
      <c r="C271" s="31" t="str">
        <f t="shared" ca="1" si="63"/>
        <v/>
      </c>
      <c r="D271" s="32" t="str">
        <f t="shared" ca="1" si="66"/>
        <v/>
      </c>
      <c r="E271" s="73" t="str">
        <f t="shared" ca="1" si="67"/>
        <v/>
      </c>
      <c r="F271" s="31" t="str">
        <f t="shared" ca="1" si="68"/>
        <v/>
      </c>
      <c r="G271" s="32" t="str">
        <f t="shared" ca="1" si="69"/>
        <v/>
      </c>
      <c r="H271" s="4" t="str">
        <f t="shared" ca="1" si="70"/>
        <v/>
      </c>
      <c r="I271" s="31" t="str">
        <f t="shared" ca="1" si="71"/>
        <v/>
      </c>
      <c r="J271" s="32" t="str">
        <f t="shared" ca="1" si="72"/>
        <v/>
      </c>
      <c r="K271" s="73" t="str">
        <f t="shared" ca="1" si="73"/>
        <v/>
      </c>
      <c r="L271" s="31" t="str">
        <f t="shared" ca="1" si="74"/>
        <v/>
      </c>
      <c r="M271" s="32" t="str">
        <f t="shared" ca="1" si="75"/>
        <v/>
      </c>
      <c r="N271" s="79" t="str">
        <f t="shared" ca="1" si="76"/>
        <v/>
      </c>
      <c r="X271" s="172" t="str">
        <f t="shared" si="77"/>
        <v/>
      </c>
      <c r="Y271" s="172" t="str">
        <f t="shared" si="78"/>
        <v/>
      </c>
    </row>
    <row r="272" spans="1:25">
      <c r="A272" s="173" t="str">
        <f t="shared" ca="1" si="64"/>
        <v/>
      </c>
      <c r="B272" s="45" t="str">
        <f t="shared" ca="1" si="65"/>
        <v/>
      </c>
      <c r="C272" s="31" t="str">
        <f t="shared" ref="C272:C335" ca="1" si="79">IF(ISERROR(B272-2),"",(B272-$B$14)/100*$B$5)</f>
        <v/>
      </c>
      <c r="D272" s="32" t="str">
        <f t="shared" ca="1" si="66"/>
        <v/>
      </c>
      <c r="E272" s="73" t="str">
        <f t="shared" ca="1" si="67"/>
        <v/>
      </c>
      <c r="F272" s="31" t="str">
        <f t="shared" ca="1" si="68"/>
        <v/>
      </c>
      <c r="G272" s="32" t="str">
        <f t="shared" ca="1" si="69"/>
        <v/>
      </c>
      <c r="H272" s="4" t="str">
        <f t="shared" ca="1" si="70"/>
        <v/>
      </c>
      <c r="I272" s="31" t="str">
        <f t="shared" ca="1" si="71"/>
        <v/>
      </c>
      <c r="J272" s="32" t="str">
        <f t="shared" ca="1" si="72"/>
        <v/>
      </c>
      <c r="K272" s="73" t="str">
        <f t="shared" ca="1" si="73"/>
        <v/>
      </c>
      <c r="L272" s="31" t="str">
        <f t="shared" ca="1" si="74"/>
        <v/>
      </c>
      <c r="M272" s="32" t="str">
        <f t="shared" ca="1" si="75"/>
        <v/>
      </c>
      <c r="N272" s="79" t="str">
        <f t="shared" ca="1" si="76"/>
        <v/>
      </c>
      <c r="X272" s="172" t="str">
        <f t="shared" si="77"/>
        <v/>
      </c>
      <c r="Y272" s="172" t="str">
        <f t="shared" si="78"/>
        <v/>
      </c>
    </row>
    <row r="273" spans="1:25">
      <c r="A273" s="173" t="str">
        <f t="shared" ca="1" si="64"/>
        <v/>
      </c>
      <c r="B273" s="45" t="str">
        <f t="shared" ca="1" si="65"/>
        <v/>
      </c>
      <c r="C273" s="31" t="str">
        <f t="shared" ca="1" si="79"/>
        <v/>
      </c>
      <c r="D273" s="32" t="str">
        <f t="shared" ca="1" si="66"/>
        <v/>
      </c>
      <c r="E273" s="73" t="str">
        <f t="shared" ca="1" si="67"/>
        <v/>
      </c>
      <c r="F273" s="31" t="str">
        <f t="shared" ca="1" si="68"/>
        <v/>
      </c>
      <c r="G273" s="32" t="str">
        <f t="shared" ca="1" si="69"/>
        <v/>
      </c>
      <c r="H273" s="4" t="str">
        <f t="shared" ca="1" si="70"/>
        <v/>
      </c>
      <c r="I273" s="31" t="str">
        <f t="shared" ca="1" si="71"/>
        <v/>
      </c>
      <c r="J273" s="32" t="str">
        <f t="shared" ca="1" si="72"/>
        <v/>
      </c>
      <c r="K273" s="73" t="str">
        <f t="shared" ca="1" si="73"/>
        <v/>
      </c>
      <c r="L273" s="31" t="str">
        <f t="shared" ca="1" si="74"/>
        <v/>
      </c>
      <c r="M273" s="32" t="str">
        <f t="shared" ca="1" si="75"/>
        <v/>
      </c>
      <c r="N273" s="79" t="str">
        <f t="shared" ca="1" si="76"/>
        <v/>
      </c>
      <c r="X273" s="172" t="str">
        <f t="shared" si="77"/>
        <v/>
      </c>
      <c r="Y273" s="172" t="str">
        <f t="shared" si="78"/>
        <v/>
      </c>
    </row>
    <row r="274" spans="1:25">
      <c r="A274" s="173" t="str">
        <f t="shared" ca="1" si="64"/>
        <v/>
      </c>
      <c r="B274" s="45" t="str">
        <f t="shared" ca="1" si="65"/>
        <v/>
      </c>
      <c r="C274" s="31" t="str">
        <f t="shared" ca="1" si="79"/>
        <v/>
      </c>
      <c r="D274" s="32" t="str">
        <f t="shared" ca="1" si="66"/>
        <v/>
      </c>
      <c r="E274" s="73" t="str">
        <f t="shared" ca="1" si="67"/>
        <v/>
      </c>
      <c r="F274" s="31" t="str">
        <f t="shared" ca="1" si="68"/>
        <v/>
      </c>
      <c r="G274" s="32" t="str">
        <f t="shared" ca="1" si="69"/>
        <v/>
      </c>
      <c r="H274" s="4" t="str">
        <f t="shared" ca="1" si="70"/>
        <v/>
      </c>
      <c r="I274" s="31" t="str">
        <f t="shared" ca="1" si="71"/>
        <v/>
      </c>
      <c r="J274" s="32" t="str">
        <f t="shared" ca="1" si="72"/>
        <v/>
      </c>
      <c r="K274" s="73" t="str">
        <f t="shared" ca="1" si="73"/>
        <v/>
      </c>
      <c r="L274" s="31" t="str">
        <f t="shared" ca="1" si="74"/>
        <v/>
      </c>
      <c r="M274" s="32" t="str">
        <f t="shared" ca="1" si="75"/>
        <v/>
      </c>
      <c r="N274" s="79" t="str">
        <f t="shared" ca="1" si="76"/>
        <v/>
      </c>
      <c r="X274" s="172" t="str">
        <f t="shared" si="77"/>
        <v/>
      </c>
      <c r="Y274" s="172" t="str">
        <f t="shared" si="78"/>
        <v/>
      </c>
    </row>
    <row r="275" spans="1:25">
      <c r="A275" s="173" t="str">
        <f t="shared" ca="1" si="64"/>
        <v/>
      </c>
      <c r="B275" s="45" t="str">
        <f t="shared" ca="1" si="65"/>
        <v/>
      </c>
      <c r="C275" s="31" t="str">
        <f t="shared" ca="1" si="79"/>
        <v/>
      </c>
      <c r="D275" s="32" t="str">
        <f t="shared" ca="1" si="66"/>
        <v/>
      </c>
      <c r="E275" s="73" t="str">
        <f t="shared" ca="1" si="67"/>
        <v/>
      </c>
      <c r="F275" s="31" t="str">
        <f t="shared" ca="1" si="68"/>
        <v/>
      </c>
      <c r="G275" s="32" t="str">
        <f t="shared" ca="1" si="69"/>
        <v/>
      </c>
      <c r="H275" s="4" t="str">
        <f t="shared" ca="1" si="70"/>
        <v/>
      </c>
      <c r="I275" s="31" t="str">
        <f t="shared" ca="1" si="71"/>
        <v/>
      </c>
      <c r="J275" s="32" t="str">
        <f t="shared" ca="1" si="72"/>
        <v/>
      </c>
      <c r="K275" s="73" t="str">
        <f t="shared" ca="1" si="73"/>
        <v/>
      </c>
      <c r="L275" s="31" t="str">
        <f t="shared" ca="1" si="74"/>
        <v/>
      </c>
      <c r="M275" s="32" t="str">
        <f t="shared" ca="1" si="75"/>
        <v/>
      </c>
      <c r="N275" s="79" t="str">
        <f t="shared" ca="1" si="76"/>
        <v/>
      </c>
      <c r="X275" s="172" t="str">
        <f t="shared" si="77"/>
        <v/>
      </c>
      <c r="Y275" s="172" t="str">
        <f t="shared" si="78"/>
        <v/>
      </c>
    </row>
    <row r="276" spans="1:25">
      <c r="A276" s="173" t="str">
        <f t="shared" ca="1" si="64"/>
        <v/>
      </c>
      <c r="B276" s="45" t="str">
        <f t="shared" ca="1" si="65"/>
        <v/>
      </c>
      <c r="C276" s="31" t="str">
        <f t="shared" ca="1" si="79"/>
        <v/>
      </c>
      <c r="D276" s="32" t="str">
        <f t="shared" ca="1" si="66"/>
        <v/>
      </c>
      <c r="E276" s="73" t="str">
        <f t="shared" ca="1" si="67"/>
        <v/>
      </c>
      <c r="F276" s="31" t="str">
        <f t="shared" ca="1" si="68"/>
        <v/>
      </c>
      <c r="G276" s="32" t="str">
        <f t="shared" ca="1" si="69"/>
        <v/>
      </c>
      <c r="H276" s="4" t="str">
        <f t="shared" ca="1" si="70"/>
        <v/>
      </c>
      <c r="I276" s="31" t="str">
        <f t="shared" ca="1" si="71"/>
        <v/>
      </c>
      <c r="J276" s="32" t="str">
        <f t="shared" ca="1" si="72"/>
        <v/>
      </c>
      <c r="K276" s="73" t="str">
        <f t="shared" ca="1" si="73"/>
        <v/>
      </c>
      <c r="L276" s="31" t="str">
        <f t="shared" ca="1" si="74"/>
        <v/>
      </c>
      <c r="M276" s="32" t="str">
        <f t="shared" ca="1" si="75"/>
        <v/>
      </c>
      <c r="N276" s="79" t="str">
        <f t="shared" ca="1" si="76"/>
        <v/>
      </c>
      <c r="X276" s="172" t="str">
        <f t="shared" si="77"/>
        <v/>
      </c>
      <c r="Y276" s="172" t="str">
        <f t="shared" si="78"/>
        <v/>
      </c>
    </row>
    <row r="277" spans="1:25">
      <c r="A277" s="173" t="str">
        <f t="shared" ca="1" si="64"/>
        <v/>
      </c>
      <c r="B277" s="45" t="str">
        <f t="shared" ca="1" si="65"/>
        <v/>
      </c>
      <c r="C277" s="31" t="str">
        <f t="shared" ca="1" si="79"/>
        <v/>
      </c>
      <c r="D277" s="32" t="str">
        <f t="shared" ca="1" si="66"/>
        <v/>
      </c>
      <c r="E277" s="73" t="str">
        <f t="shared" ca="1" si="67"/>
        <v/>
      </c>
      <c r="F277" s="31" t="str">
        <f t="shared" ca="1" si="68"/>
        <v/>
      </c>
      <c r="G277" s="32" t="str">
        <f t="shared" ca="1" si="69"/>
        <v/>
      </c>
      <c r="H277" s="4" t="str">
        <f t="shared" ca="1" si="70"/>
        <v/>
      </c>
      <c r="I277" s="31" t="str">
        <f t="shared" ca="1" si="71"/>
        <v/>
      </c>
      <c r="J277" s="32" t="str">
        <f t="shared" ca="1" si="72"/>
        <v/>
      </c>
      <c r="K277" s="73" t="str">
        <f t="shared" ca="1" si="73"/>
        <v/>
      </c>
      <c r="L277" s="31" t="str">
        <f t="shared" ca="1" si="74"/>
        <v/>
      </c>
      <c r="M277" s="32" t="str">
        <f t="shared" ca="1" si="75"/>
        <v/>
      </c>
      <c r="N277" s="79" t="str">
        <f t="shared" ca="1" si="76"/>
        <v/>
      </c>
      <c r="X277" s="172" t="str">
        <f t="shared" si="77"/>
        <v/>
      </c>
      <c r="Y277" s="172" t="str">
        <f t="shared" si="78"/>
        <v/>
      </c>
    </row>
    <row r="278" spans="1:25">
      <c r="A278" s="173" t="str">
        <f t="shared" ca="1" si="64"/>
        <v/>
      </c>
      <c r="B278" s="45" t="str">
        <f t="shared" ca="1" si="65"/>
        <v/>
      </c>
      <c r="C278" s="31" t="str">
        <f t="shared" ca="1" si="79"/>
        <v/>
      </c>
      <c r="D278" s="32" t="str">
        <f t="shared" ca="1" si="66"/>
        <v/>
      </c>
      <c r="E278" s="73" t="str">
        <f t="shared" ca="1" si="67"/>
        <v/>
      </c>
      <c r="F278" s="31" t="str">
        <f t="shared" ca="1" si="68"/>
        <v/>
      </c>
      <c r="G278" s="32" t="str">
        <f t="shared" ca="1" si="69"/>
        <v/>
      </c>
      <c r="H278" s="4" t="str">
        <f t="shared" ca="1" si="70"/>
        <v/>
      </c>
      <c r="I278" s="31" t="str">
        <f t="shared" ca="1" si="71"/>
        <v/>
      </c>
      <c r="J278" s="32" t="str">
        <f t="shared" ca="1" si="72"/>
        <v/>
      </c>
      <c r="K278" s="73" t="str">
        <f t="shared" ca="1" si="73"/>
        <v/>
      </c>
      <c r="L278" s="31" t="str">
        <f t="shared" ca="1" si="74"/>
        <v/>
      </c>
      <c r="M278" s="32" t="str">
        <f t="shared" ca="1" si="75"/>
        <v/>
      </c>
      <c r="N278" s="79" t="str">
        <f t="shared" ca="1" si="76"/>
        <v/>
      </c>
      <c r="X278" s="172" t="str">
        <f t="shared" si="77"/>
        <v/>
      </c>
      <c r="Y278" s="172" t="str">
        <f t="shared" si="78"/>
        <v/>
      </c>
    </row>
    <row r="279" spans="1:25">
      <c r="A279" s="173" t="str">
        <f t="shared" ca="1" si="64"/>
        <v/>
      </c>
      <c r="B279" s="45" t="str">
        <f t="shared" ca="1" si="65"/>
        <v/>
      </c>
      <c r="C279" s="31" t="str">
        <f t="shared" ca="1" si="79"/>
        <v/>
      </c>
      <c r="D279" s="32" t="str">
        <f t="shared" ca="1" si="66"/>
        <v/>
      </c>
      <c r="E279" s="73" t="str">
        <f t="shared" ca="1" si="67"/>
        <v/>
      </c>
      <c r="F279" s="31" t="str">
        <f t="shared" ca="1" si="68"/>
        <v/>
      </c>
      <c r="G279" s="32" t="str">
        <f t="shared" ca="1" si="69"/>
        <v/>
      </c>
      <c r="H279" s="4" t="str">
        <f t="shared" ca="1" si="70"/>
        <v/>
      </c>
      <c r="I279" s="31" t="str">
        <f t="shared" ca="1" si="71"/>
        <v/>
      </c>
      <c r="J279" s="32" t="str">
        <f t="shared" ca="1" si="72"/>
        <v/>
      </c>
      <c r="K279" s="73" t="str">
        <f t="shared" ca="1" si="73"/>
        <v/>
      </c>
      <c r="L279" s="31" t="str">
        <f t="shared" ca="1" si="74"/>
        <v/>
      </c>
      <c r="M279" s="32" t="str">
        <f t="shared" ca="1" si="75"/>
        <v/>
      </c>
      <c r="N279" s="79" t="str">
        <f t="shared" ca="1" si="76"/>
        <v/>
      </c>
      <c r="X279" s="172" t="str">
        <f t="shared" si="77"/>
        <v/>
      </c>
      <c r="Y279" s="172" t="str">
        <f t="shared" si="78"/>
        <v/>
      </c>
    </row>
    <row r="280" spans="1:25">
      <c r="A280" s="173" t="str">
        <f t="shared" ca="1" si="64"/>
        <v/>
      </c>
      <c r="B280" s="45" t="str">
        <f t="shared" ca="1" si="65"/>
        <v/>
      </c>
      <c r="C280" s="31" t="str">
        <f t="shared" ca="1" si="79"/>
        <v/>
      </c>
      <c r="D280" s="32" t="str">
        <f t="shared" ca="1" si="66"/>
        <v/>
      </c>
      <c r="E280" s="73" t="str">
        <f t="shared" ca="1" si="67"/>
        <v/>
      </c>
      <c r="F280" s="31" t="str">
        <f t="shared" ca="1" si="68"/>
        <v/>
      </c>
      <c r="G280" s="32" t="str">
        <f t="shared" ca="1" si="69"/>
        <v/>
      </c>
      <c r="H280" s="4" t="str">
        <f t="shared" ca="1" si="70"/>
        <v/>
      </c>
      <c r="I280" s="31" t="str">
        <f t="shared" ca="1" si="71"/>
        <v/>
      </c>
      <c r="J280" s="32" t="str">
        <f t="shared" ca="1" si="72"/>
        <v/>
      </c>
      <c r="K280" s="73" t="str">
        <f t="shared" ca="1" si="73"/>
        <v/>
      </c>
      <c r="L280" s="31" t="str">
        <f t="shared" ca="1" si="74"/>
        <v/>
      </c>
      <c r="M280" s="32" t="str">
        <f t="shared" ca="1" si="75"/>
        <v/>
      </c>
      <c r="N280" s="79" t="str">
        <f t="shared" ca="1" si="76"/>
        <v/>
      </c>
      <c r="X280" s="172" t="str">
        <f t="shared" si="77"/>
        <v/>
      </c>
      <c r="Y280" s="172" t="str">
        <f t="shared" si="78"/>
        <v/>
      </c>
    </row>
    <row r="281" spans="1:25">
      <c r="A281" s="173" t="str">
        <f t="shared" ca="1" si="64"/>
        <v/>
      </c>
      <c r="B281" s="45" t="str">
        <f t="shared" ca="1" si="65"/>
        <v/>
      </c>
      <c r="C281" s="31" t="str">
        <f t="shared" ca="1" si="79"/>
        <v/>
      </c>
      <c r="D281" s="32" t="str">
        <f t="shared" ca="1" si="66"/>
        <v/>
      </c>
      <c r="E281" s="73" t="str">
        <f t="shared" ca="1" si="67"/>
        <v/>
      </c>
      <c r="F281" s="31" t="str">
        <f t="shared" ca="1" si="68"/>
        <v/>
      </c>
      <c r="G281" s="32" t="str">
        <f t="shared" ca="1" si="69"/>
        <v/>
      </c>
      <c r="H281" s="4" t="str">
        <f t="shared" ca="1" si="70"/>
        <v/>
      </c>
      <c r="I281" s="31" t="str">
        <f t="shared" ca="1" si="71"/>
        <v/>
      </c>
      <c r="J281" s="32" t="str">
        <f t="shared" ca="1" si="72"/>
        <v/>
      </c>
      <c r="K281" s="73" t="str">
        <f t="shared" ca="1" si="73"/>
        <v/>
      </c>
      <c r="L281" s="31" t="str">
        <f t="shared" ca="1" si="74"/>
        <v/>
      </c>
      <c r="M281" s="32" t="str">
        <f t="shared" ca="1" si="75"/>
        <v/>
      </c>
      <c r="N281" s="79" t="str">
        <f t="shared" ca="1" si="76"/>
        <v/>
      </c>
      <c r="X281" s="172" t="str">
        <f t="shared" si="77"/>
        <v/>
      </c>
      <c r="Y281" s="172" t="str">
        <f t="shared" si="78"/>
        <v/>
      </c>
    </row>
    <row r="282" spans="1:25">
      <c r="A282" s="173" t="str">
        <f t="shared" ca="1" si="64"/>
        <v/>
      </c>
      <c r="B282" s="45" t="str">
        <f t="shared" ca="1" si="65"/>
        <v/>
      </c>
      <c r="C282" s="31" t="str">
        <f t="shared" ca="1" si="79"/>
        <v/>
      </c>
      <c r="D282" s="32" t="str">
        <f t="shared" ca="1" si="66"/>
        <v/>
      </c>
      <c r="E282" s="73" t="str">
        <f t="shared" ca="1" si="67"/>
        <v/>
      </c>
      <c r="F282" s="31" t="str">
        <f t="shared" ca="1" si="68"/>
        <v/>
      </c>
      <c r="G282" s="32" t="str">
        <f t="shared" ca="1" si="69"/>
        <v/>
      </c>
      <c r="H282" s="4" t="str">
        <f t="shared" ca="1" si="70"/>
        <v/>
      </c>
      <c r="I282" s="31" t="str">
        <f t="shared" ca="1" si="71"/>
        <v/>
      </c>
      <c r="J282" s="32" t="str">
        <f t="shared" ca="1" si="72"/>
        <v/>
      </c>
      <c r="K282" s="73" t="str">
        <f t="shared" ca="1" si="73"/>
        <v/>
      </c>
      <c r="L282" s="31" t="str">
        <f t="shared" ca="1" si="74"/>
        <v/>
      </c>
      <c r="M282" s="32" t="str">
        <f t="shared" ca="1" si="75"/>
        <v/>
      </c>
      <c r="N282" s="79" t="str">
        <f t="shared" ca="1" si="76"/>
        <v/>
      </c>
      <c r="X282" s="172" t="str">
        <f t="shared" si="77"/>
        <v/>
      </c>
      <c r="Y282" s="172" t="str">
        <f t="shared" si="78"/>
        <v/>
      </c>
    </row>
    <row r="283" spans="1:25">
      <c r="A283" s="173" t="str">
        <f t="shared" ca="1" si="64"/>
        <v/>
      </c>
      <c r="B283" s="45" t="str">
        <f t="shared" ca="1" si="65"/>
        <v/>
      </c>
      <c r="C283" s="31" t="str">
        <f t="shared" ca="1" si="79"/>
        <v/>
      </c>
      <c r="D283" s="32" t="str">
        <f t="shared" ca="1" si="66"/>
        <v/>
      </c>
      <c r="E283" s="73" t="str">
        <f t="shared" ca="1" si="67"/>
        <v/>
      </c>
      <c r="F283" s="31" t="str">
        <f t="shared" ca="1" si="68"/>
        <v/>
      </c>
      <c r="G283" s="32" t="str">
        <f t="shared" ca="1" si="69"/>
        <v/>
      </c>
      <c r="H283" s="4" t="str">
        <f t="shared" ca="1" si="70"/>
        <v/>
      </c>
      <c r="I283" s="31" t="str">
        <f t="shared" ca="1" si="71"/>
        <v/>
      </c>
      <c r="J283" s="32" t="str">
        <f t="shared" ca="1" si="72"/>
        <v/>
      </c>
      <c r="K283" s="73" t="str">
        <f t="shared" ca="1" si="73"/>
        <v/>
      </c>
      <c r="L283" s="31" t="str">
        <f t="shared" ca="1" si="74"/>
        <v/>
      </c>
      <c r="M283" s="32" t="str">
        <f t="shared" ca="1" si="75"/>
        <v/>
      </c>
      <c r="N283" s="79" t="str">
        <f t="shared" ca="1" si="76"/>
        <v/>
      </c>
      <c r="X283" s="172" t="str">
        <f t="shared" si="77"/>
        <v/>
      </c>
      <c r="Y283" s="172" t="str">
        <f t="shared" si="78"/>
        <v/>
      </c>
    </row>
    <row r="284" spans="1:25">
      <c r="A284" s="173" t="str">
        <f t="shared" ca="1" si="64"/>
        <v/>
      </c>
      <c r="B284" s="45" t="str">
        <f t="shared" ca="1" si="65"/>
        <v/>
      </c>
      <c r="C284" s="31" t="str">
        <f t="shared" ca="1" si="79"/>
        <v/>
      </c>
      <c r="D284" s="32" t="str">
        <f t="shared" ca="1" si="66"/>
        <v/>
      </c>
      <c r="E284" s="73" t="str">
        <f t="shared" ca="1" si="67"/>
        <v/>
      </c>
      <c r="F284" s="31" t="str">
        <f t="shared" ca="1" si="68"/>
        <v/>
      </c>
      <c r="G284" s="32" t="str">
        <f t="shared" ca="1" si="69"/>
        <v/>
      </c>
      <c r="H284" s="4" t="str">
        <f t="shared" ca="1" si="70"/>
        <v/>
      </c>
      <c r="I284" s="31" t="str">
        <f t="shared" ca="1" si="71"/>
        <v/>
      </c>
      <c r="J284" s="32" t="str">
        <f t="shared" ca="1" si="72"/>
        <v/>
      </c>
      <c r="K284" s="73" t="str">
        <f t="shared" ca="1" si="73"/>
        <v/>
      </c>
      <c r="L284" s="31" t="str">
        <f t="shared" ca="1" si="74"/>
        <v/>
      </c>
      <c r="M284" s="32" t="str">
        <f t="shared" ca="1" si="75"/>
        <v/>
      </c>
      <c r="N284" s="79" t="str">
        <f t="shared" ca="1" si="76"/>
        <v/>
      </c>
      <c r="X284" s="172" t="str">
        <f t="shared" si="77"/>
        <v/>
      </c>
      <c r="Y284" s="172" t="str">
        <f t="shared" si="78"/>
        <v/>
      </c>
    </row>
    <row r="285" spans="1:25">
      <c r="A285" s="173" t="str">
        <f t="shared" ca="1" si="64"/>
        <v/>
      </c>
      <c r="B285" s="45" t="str">
        <f t="shared" ca="1" si="65"/>
        <v/>
      </c>
      <c r="C285" s="31" t="str">
        <f t="shared" ca="1" si="79"/>
        <v/>
      </c>
      <c r="D285" s="32" t="str">
        <f t="shared" ca="1" si="66"/>
        <v/>
      </c>
      <c r="E285" s="73" t="str">
        <f t="shared" ca="1" si="67"/>
        <v/>
      </c>
      <c r="F285" s="31" t="str">
        <f t="shared" ca="1" si="68"/>
        <v/>
      </c>
      <c r="G285" s="32" t="str">
        <f t="shared" ca="1" si="69"/>
        <v/>
      </c>
      <c r="H285" s="4" t="str">
        <f t="shared" ca="1" si="70"/>
        <v/>
      </c>
      <c r="I285" s="31" t="str">
        <f t="shared" ca="1" si="71"/>
        <v/>
      </c>
      <c r="J285" s="32" t="str">
        <f t="shared" ca="1" si="72"/>
        <v/>
      </c>
      <c r="K285" s="73" t="str">
        <f t="shared" ca="1" si="73"/>
        <v/>
      </c>
      <c r="L285" s="31" t="str">
        <f t="shared" ca="1" si="74"/>
        <v/>
      </c>
      <c r="M285" s="32" t="str">
        <f t="shared" ca="1" si="75"/>
        <v/>
      </c>
      <c r="N285" s="79" t="str">
        <f t="shared" ca="1" si="76"/>
        <v/>
      </c>
      <c r="X285" s="172" t="str">
        <f t="shared" si="77"/>
        <v/>
      </c>
      <c r="Y285" s="172" t="str">
        <f t="shared" si="78"/>
        <v/>
      </c>
    </row>
    <row r="286" spans="1:25">
      <c r="A286" s="173" t="str">
        <f t="shared" ca="1" si="64"/>
        <v/>
      </c>
      <c r="B286" s="45" t="str">
        <f t="shared" ca="1" si="65"/>
        <v/>
      </c>
      <c r="C286" s="31" t="str">
        <f t="shared" ca="1" si="79"/>
        <v/>
      </c>
      <c r="D286" s="32" t="str">
        <f t="shared" ca="1" si="66"/>
        <v/>
      </c>
      <c r="E286" s="73" t="str">
        <f t="shared" ca="1" si="67"/>
        <v/>
      </c>
      <c r="F286" s="31" t="str">
        <f t="shared" ca="1" si="68"/>
        <v/>
      </c>
      <c r="G286" s="32" t="str">
        <f t="shared" ca="1" si="69"/>
        <v/>
      </c>
      <c r="H286" s="4" t="str">
        <f t="shared" ca="1" si="70"/>
        <v/>
      </c>
      <c r="I286" s="31" t="str">
        <f t="shared" ca="1" si="71"/>
        <v/>
      </c>
      <c r="J286" s="32" t="str">
        <f t="shared" ca="1" si="72"/>
        <v/>
      </c>
      <c r="K286" s="73" t="str">
        <f t="shared" ca="1" si="73"/>
        <v/>
      </c>
      <c r="L286" s="31" t="str">
        <f t="shared" ca="1" si="74"/>
        <v/>
      </c>
      <c r="M286" s="32" t="str">
        <f t="shared" ca="1" si="75"/>
        <v/>
      </c>
      <c r="N286" s="79" t="str">
        <f t="shared" ca="1" si="76"/>
        <v/>
      </c>
      <c r="X286" s="172" t="str">
        <f t="shared" si="77"/>
        <v/>
      </c>
      <c r="Y286" s="172" t="str">
        <f t="shared" si="78"/>
        <v/>
      </c>
    </row>
    <row r="287" spans="1:25">
      <c r="A287" s="173" t="str">
        <f t="shared" ca="1" si="64"/>
        <v/>
      </c>
      <c r="B287" s="45" t="str">
        <f t="shared" ca="1" si="65"/>
        <v/>
      </c>
      <c r="C287" s="31" t="str">
        <f t="shared" ca="1" si="79"/>
        <v/>
      </c>
      <c r="D287" s="32" t="str">
        <f t="shared" ca="1" si="66"/>
        <v/>
      </c>
      <c r="E287" s="73" t="str">
        <f t="shared" ca="1" si="67"/>
        <v/>
      </c>
      <c r="F287" s="31" t="str">
        <f t="shared" ca="1" si="68"/>
        <v/>
      </c>
      <c r="G287" s="32" t="str">
        <f t="shared" ca="1" si="69"/>
        <v/>
      </c>
      <c r="H287" s="4" t="str">
        <f t="shared" ca="1" si="70"/>
        <v/>
      </c>
      <c r="I287" s="31" t="str">
        <f t="shared" ca="1" si="71"/>
        <v/>
      </c>
      <c r="J287" s="32" t="str">
        <f t="shared" ca="1" si="72"/>
        <v/>
      </c>
      <c r="K287" s="73" t="str">
        <f t="shared" ca="1" si="73"/>
        <v/>
      </c>
      <c r="L287" s="31" t="str">
        <f t="shared" ca="1" si="74"/>
        <v/>
      </c>
      <c r="M287" s="32" t="str">
        <f t="shared" ca="1" si="75"/>
        <v/>
      </c>
      <c r="N287" s="79" t="str">
        <f t="shared" ca="1" si="76"/>
        <v/>
      </c>
      <c r="X287" s="172" t="str">
        <f t="shared" si="77"/>
        <v/>
      </c>
      <c r="Y287" s="172" t="str">
        <f t="shared" si="78"/>
        <v/>
      </c>
    </row>
    <row r="288" spans="1:25">
      <c r="A288" s="173" t="str">
        <f t="shared" ca="1" si="64"/>
        <v/>
      </c>
      <c r="B288" s="45" t="str">
        <f t="shared" ca="1" si="65"/>
        <v/>
      </c>
      <c r="C288" s="31" t="str">
        <f t="shared" ca="1" si="79"/>
        <v/>
      </c>
      <c r="D288" s="32" t="str">
        <f t="shared" ca="1" si="66"/>
        <v/>
      </c>
      <c r="E288" s="73" t="str">
        <f t="shared" ca="1" si="67"/>
        <v/>
      </c>
      <c r="F288" s="31" t="str">
        <f t="shared" ca="1" si="68"/>
        <v/>
      </c>
      <c r="G288" s="32" t="str">
        <f t="shared" ca="1" si="69"/>
        <v/>
      </c>
      <c r="H288" s="4" t="str">
        <f t="shared" ca="1" si="70"/>
        <v/>
      </c>
      <c r="I288" s="31" t="str">
        <f t="shared" ca="1" si="71"/>
        <v/>
      </c>
      <c r="J288" s="32" t="str">
        <f t="shared" ca="1" si="72"/>
        <v/>
      </c>
      <c r="K288" s="73" t="str">
        <f t="shared" ca="1" si="73"/>
        <v/>
      </c>
      <c r="L288" s="31" t="str">
        <f t="shared" ca="1" si="74"/>
        <v/>
      </c>
      <c r="M288" s="32" t="str">
        <f t="shared" ca="1" si="75"/>
        <v/>
      </c>
      <c r="N288" s="79" t="str">
        <f t="shared" ca="1" si="76"/>
        <v/>
      </c>
      <c r="X288" s="172" t="str">
        <f t="shared" si="77"/>
        <v/>
      </c>
      <c r="Y288" s="172" t="str">
        <f t="shared" si="78"/>
        <v/>
      </c>
    </row>
    <row r="289" spans="1:25">
      <c r="A289" s="173" t="str">
        <f t="shared" ca="1" si="64"/>
        <v/>
      </c>
      <c r="B289" s="45" t="str">
        <f t="shared" ca="1" si="65"/>
        <v/>
      </c>
      <c r="C289" s="31" t="str">
        <f t="shared" ca="1" si="79"/>
        <v/>
      </c>
      <c r="D289" s="32" t="str">
        <f t="shared" ca="1" si="66"/>
        <v/>
      </c>
      <c r="E289" s="73" t="str">
        <f t="shared" ca="1" si="67"/>
        <v/>
      </c>
      <c r="F289" s="31" t="str">
        <f t="shared" ca="1" si="68"/>
        <v/>
      </c>
      <c r="G289" s="32" t="str">
        <f t="shared" ca="1" si="69"/>
        <v/>
      </c>
      <c r="H289" s="4" t="str">
        <f t="shared" ca="1" si="70"/>
        <v/>
      </c>
      <c r="I289" s="31" t="str">
        <f t="shared" ca="1" si="71"/>
        <v/>
      </c>
      <c r="J289" s="32" t="str">
        <f t="shared" ca="1" si="72"/>
        <v/>
      </c>
      <c r="K289" s="73" t="str">
        <f t="shared" ca="1" si="73"/>
        <v/>
      </c>
      <c r="L289" s="31" t="str">
        <f t="shared" ca="1" si="74"/>
        <v/>
      </c>
      <c r="M289" s="32" t="str">
        <f t="shared" ca="1" si="75"/>
        <v/>
      </c>
      <c r="N289" s="79" t="str">
        <f t="shared" ca="1" si="76"/>
        <v/>
      </c>
      <c r="X289" s="172" t="str">
        <f t="shared" si="77"/>
        <v/>
      </c>
      <c r="Y289" s="172" t="str">
        <f t="shared" si="78"/>
        <v/>
      </c>
    </row>
    <row r="290" spans="1:25">
      <c r="A290" s="173" t="str">
        <f t="shared" ca="1" si="64"/>
        <v/>
      </c>
      <c r="B290" s="45" t="str">
        <f t="shared" ca="1" si="65"/>
        <v/>
      </c>
      <c r="C290" s="31" t="str">
        <f t="shared" ca="1" si="79"/>
        <v/>
      </c>
      <c r="D290" s="32" t="str">
        <f t="shared" ca="1" si="66"/>
        <v/>
      </c>
      <c r="E290" s="73" t="str">
        <f t="shared" ca="1" si="67"/>
        <v/>
      </c>
      <c r="F290" s="31" t="str">
        <f t="shared" ca="1" si="68"/>
        <v/>
      </c>
      <c r="G290" s="32" t="str">
        <f t="shared" ca="1" si="69"/>
        <v/>
      </c>
      <c r="H290" s="4" t="str">
        <f t="shared" ca="1" si="70"/>
        <v/>
      </c>
      <c r="I290" s="31" t="str">
        <f t="shared" ca="1" si="71"/>
        <v/>
      </c>
      <c r="J290" s="32" t="str">
        <f t="shared" ca="1" si="72"/>
        <v/>
      </c>
      <c r="K290" s="73" t="str">
        <f t="shared" ca="1" si="73"/>
        <v/>
      </c>
      <c r="L290" s="31" t="str">
        <f t="shared" ca="1" si="74"/>
        <v/>
      </c>
      <c r="M290" s="32" t="str">
        <f t="shared" ca="1" si="75"/>
        <v/>
      </c>
      <c r="N290" s="79" t="str">
        <f t="shared" ca="1" si="76"/>
        <v/>
      </c>
      <c r="X290" s="172" t="str">
        <f t="shared" si="77"/>
        <v/>
      </c>
      <c r="Y290" s="172" t="str">
        <f t="shared" si="78"/>
        <v/>
      </c>
    </row>
    <row r="291" spans="1:25">
      <c r="A291" s="173" t="str">
        <f t="shared" ca="1" si="64"/>
        <v/>
      </c>
      <c r="B291" s="45" t="str">
        <f t="shared" ca="1" si="65"/>
        <v/>
      </c>
      <c r="C291" s="31" t="str">
        <f t="shared" ca="1" si="79"/>
        <v/>
      </c>
      <c r="D291" s="32" t="str">
        <f t="shared" ca="1" si="66"/>
        <v/>
      </c>
      <c r="E291" s="73" t="str">
        <f t="shared" ca="1" si="67"/>
        <v/>
      </c>
      <c r="F291" s="31" t="str">
        <f t="shared" ca="1" si="68"/>
        <v/>
      </c>
      <c r="G291" s="32" t="str">
        <f t="shared" ca="1" si="69"/>
        <v/>
      </c>
      <c r="H291" s="4" t="str">
        <f t="shared" ca="1" si="70"/>
        <v/>
      </c>
      <c r="I291" s="31" t="str">
        <f t="shared" ca="1" si="71"/>
        <v/>
      </c>
      <c r="J291" s="32" t="str">
        <f t="shared" ca="1" si="72"/>
        <v/>
      </c>
      <c r="K291" s="73" t="str">
        <f t="shared" ca="1" si="73"/>
        <v/>
      </c>
      <c r="L291" s="31" t="str">
        <f t="shared" ca="1" si="74"/>
        <v/>
      </c>
      <c r="M291" s="32" t="str">
        <f t="shared" ca="1" si="75"/>
        <v/>
      </c>
      <c r="N291" s="79" t="str">
        <f t="shared" ca="1" si="76"/>
        <v/>
      </c>
      <c r="X291" s="172" t="str">
        <f t="shared" si="77"/>
        <v/>
      </c>
      <c r="Y291" s="172" t="str">
        <f t="shared" si="78"/>
        <v/>
      </c>
    </row>
    <row r="292" spans="1:25">
      <c r="A292" s="173" t="str">
        <f t="shared" ref="A292:A355" ca="1" si="80">IF(AND(ISBLANK(Z281), A291 = $Z$1),NOW(),IF(ISBLANK(Z281),"",Z281))</f>
        <v/>
      </c>
      <c r="B292" s="45" t="str">
        <f t="shared" ref="B292:B355" ca="1" si="81">IF(COUNTIF(P:P,A292)=1,VLOOKUP(A292,P:Q,2), IF(COUNTIF(P:P,A292)=0,$B$10,""))</f>
        <v/>
      </c>
      <c r="C292" s="31" t="str">
        <f t="shared" ca="1" si="79"/>
        <v/>
      </c>
      <c r="D292" s="32" t="str">
        <f t="shared" ref="D292:D355" ca="1" si="82">IF(ISERROR(B292-2), "", ROUNDUP(A292-$A$14,0)/360*$B$6*$B$5-ROUNDUP(A292-$A$14,0)/360*$B$7*$B$5*$B$14/100)</f>
        <v/>
      </c>
      <c r="E292" s="73" t="str">
        <f t="shared" ref="E292:E355" ca="1" si="83">IF(COUNTIF(P:P,A292)=1,VLOOKUP(A292,R:S,2), IF(COUNTIF(P:P,A292)=0,$C$10,""))</f>
        <v/>
      </c>
      <c r="F292" s="31" t="str">
        <f t="shared" ref="F292:F355" ca="1" si="84">IF(ISERROR(B292-2),"",(E292-$E$14)/100*$C$5)</f>
        <v/>
      </c>
      <c r="G292" s="32" t="str">
        <f t="shared" ref="G292:G355" ca="1" si="85">IF(ISERROR(B292-2), "", ROUNDUP(A292-$A$14,0)/360*$C$6*$C$5-ROUNDUP(A292-$A$14,0)/360*$C$7*$C$5*$E$14/100)</f>
        <v/>
      </c>
      <c r="H292" s="4" t="str">
        <f t="shared" ref="H292:H355" ca="1" si="86">IF(COUNTIF(P:P,A292)=1,VLOOKUP(A292,T:U,2), IF(COUNTIF(P:P,A292)=0,$D$10,""))</f>
        <v/>
      </c>
      <c r="I292" s="31" t="str">
        <f t="shared" ref="I292:I355" ca="1" si="87">IF(ISERROR(B292-2),"",(H292-$H$14)/100*$D$5)</f>
        <v/>
      </c>
      <c r="J292" s="32" t="str">
        <f t="shared" ref="J292:J355" ca="1" si="88">IF(ISERROR(B292-2),"",ROUNDUP(A292-$A$14,0)/360*$D$6*$D$5-ROUNDUP(A292-$A$14,0)/360*$D$7*$D$5*$H$14/100)</f>
        <v/>
      </c>
      <c r="K292" s="73" t="str">
        <f t="shared" ref="K292:K355" ca="1" si="89">IF(COUNTIF(P:P,A292)=1,VLOOKUP(A292,V:W,2), IF(COUNTIF(P:P,A292)=0,$E$10,""))</f>
        <v/>
      </c>
      <c r="L292" s="31" t="str">
        <f t="shared" ref="L292:L355" ca="1" si="90">IF(ISERROR(B292-2),"",(K292-$K$14)/100*$E$5)</f>
        <v/>
      </c>
      <c r="M292" s="32" t="str">
        <f t="shared" ref="M292:M355" ca="1" si="91">IF(ISERROR(B292-2),"",ROUNDUP(A292-$A$14,0)/360*$E$6*$E$5-ROUNDUP(A292-$A$14,0)/360*$E$7*$E$5*$K$14/100)</f>
        <v/>
      </c>
      <c r="N292" s="79" t="str">
        <f t="shared" ref="N292:N355" ca="1" si="92">IF(ISERROR(B292-2),"",C292+D292-F292-G292-I292-J292+L292+M292)</f>
        <v/>
      </c>
      <c r="X292" s="172" t="str">
        <f t="shared" si="77"/>
        <v/>
      </c>
      <c r="Y292" s="172" t="str">
        <f t="shared" si="78"/>
        <v/>
      </c>
    </row>
    <row r="293" spans="1:25">
      <c r="A293" s="173" t="str">
        <f t="shared" ca="1" si="80"/>
        <v/>
      </c>
      <c r="B293" s="45" t="str">
        <f t="shared" ca="1" si="81"/>
        <v/>
      </c>
      <c r="C293" s="31" t="str">
        <f t="shared" ca="1" si="79"/>
        <v/>
      </c>
      <c r="D293" s="32" t="str">
        <f t="shared" ca="1" si="82"/>
        <v/>
      </c>
      <c r="E293" s="73" t="str">
        <f t="shared" ca="1" si="83"/>
        <v/>
      </c>
      <c r="F293" s="31" t="str">
        <f t="shared" ca="1" si="84"/>
        <v/>
      </c>
      <c r="G293" s="32" t="str">
        <f t="shared" ca="1" si="85"/>
        <v/>
      </c>
      <c r="H293" s="4" t="str">
        <f t="shared" ca="1" si="86"/>
        <v/>
      </c>
      <c r="I293" s="31" t="str">
        <f t="shared" ca="1" si="87"/>
        <v/>
      </c>
      <c r="J293" s="32" t="str">
        <f t="shared" ca="1" si="88"/>
        <v/>
      </c>
      <c r="K293" s="73" t="str">
        <f t="shared" ca="1" si="89"/>
        <v/>
      </c>
      <c r="L293" s="31" t="str">
        <f t="shared" ca="1" si="90"/>
        <v/>
      </c>
      <c r="M293" s="32" t="str">
        <f t="shared" ca="1" si="91"/>
        <v/>
      </c>
      <c r="N293" s="79" t="str">
        <f t="shared" ca="1" si="92"/>
        <v/>
      </c>
      <c r="X293" s="172" t="str">
        <f t="shared" si="77"/>
        <v/>
      </c>
      <c r="Y293" s="172" t="str">
        <f t="shared" si="78"/>
        <v/>
      </c>
    </row>
    <row r="294" spans="1:25">
      <c r="A294" s="173" t="str">
        <f t="shared" ca="1" si="80"/>
        <v/>
      </c>
      <c r="B294" s="45" t="str">
        <f t="shared" ca="1" si="81"/>
        <v/>
      </c>
      <c r="C294" s="31" t="str">
        <f t="shared" ca="1" si="79"/>
        <v/>
      </c>
      <c r="D294" s="32" t="str">
        <f t="shared" ca="1" si="82"/>
        <v/>
      </c>
      <c r="E294" s="73" t="str">
        <f t="shared" ca="1" si="83"/>
        <v/>
      </c>
      <c r="F294" s="31" t="str">
        <f t="shared" ca="1" si="84"/>
        <v/>
      </c>
      <c r="G294" s="32" t="str">
        <f t="shared" ca="1" si="85"/>
        <v/>
      </c>
      <c r="H294" s="4" t="str">
        <f t="shared" ca="1" si="86"/>
        <v/>
      </c>
      <c r="I294" s="31" t="str">
        <f t="shared" ca="1" si="87"/>
        <v/>
      </c>
      <c r="J294" s="32" t="str">
        <f t="shared" ca="1" si="88"/>
        <v/>
      </c>
      <c r="K294" s="73" t="str">
        <f t="shared" ca="1" si="89"/>
        <v/>
      </c>
      <c r="L294" s="31" t="str">
        <f t="shared" ca="1" si="90"/>
        <v/>
      </c>
      <c r="M294" s="32" t="str">
        <f t="shared" ca="1" si="91"/>
        <v/>
      </c>
      <c r="N294" s="79" t="str">
        <f t="shared" ca="1" si="92"/>
        <v/>
      </c>
      <c r="X294" s="172" t="str">
        <f t="shared" si="77"/>
        <v/>
      </c>
      <c r="Y294" s="172" t="str">
        <f t="shared" si="78"/>
        <v/>
      </c>
    </row>
    <row r="295" spans="1:25">
      <c r="A295" s="173" t="str">
        <f t="shared" ca="1" si="80"/>
        <v/>
      </c>
      <c r="B295" s="45" t="str">
        <f t="shared" ca="1" si="81"/>
        <v/>
      </c>
      <c r="C295" s="31" t="str">
        <f t="shared" ca="1" si="79"/>
        <v/>
      </c>
      <c r="D295" s="32" t="str">
        <f t="shared" ca="1" si="82"/>
        <v/>
      </c>
      <c r="E295" s="73" t="str">
        <f t="shared" ca="1" si="83"/>
        <v/>
      </c>
      <c r="F295" s="31" t="str">
        <f t="shared" ca="1" si="84"/>
        <v/>
      </c>
      <c r="G295" s="32" t="str">
        <f t="shared" ca="1" si="85"/>
        <v/>
      </c>
      <c r="H295" s="4" t="str">
        <f t="shared" ca="1" si="86"/>
        <v/>
      </c>
      <c r="I295" s="31" t="str">
        <f t="shared" ca="1" si="87"/>
        <v/>
      </c>
      <c r="J295" s="32" t="str">
        <f t="shared" ca="1" si="88"/>
        <v/>
      </c>
      <c r="K295" s="73" t="str">
        <f t="shared" ca="1" si="89"/>
        <v/>
      </c>
      <c r="L295" s="31" t="str">
        <f t="shared" ca="1" si="90"/>
        <v/>
      </c>
      <c r="M295" s="32" t="str">
        <f t="shared" ca="1" si="91"/>
        <v/>
      </c>
      <c r="N295" s="79" t="str">
        <f t="shared" ca="1" si="92"/>
        <v/>
      </c>
      <c r="X295" s="172" t="str">
        <f t="shared" si="77"/>
        <v/>
      </c>
      <c r="Y295" s="172" t="str">
        <f t="shared" si="78"/>
        <v/>
      </c>
    </row>
    <row r="296" spans="1:25">
      <c r="A296" s="173" t="str">
        <f t="shared" ca="1" si="80"/>
        <v/>
      </c>
      <c r="B296" s="45" t="str">
        <f t="shared" ca="1" si="81"/>
        <v/>
      </c>
      <c r="C296" s="31" t="str">
        <f t="shared" ca="1" si="79"/>
        <v/>
      </c>
      <c r="D296" s="32" t="str">
        <f t="shared" ca="1" si="82"/>
        <v/>
      </c>
      <c r="E296" s="73" t="str">
        <f t="shared" ca="1" si="83"/>
        <v/>
      </c>
      <c r="F296" s="31" t="str">
        <f t="shared" ca="1" si="84"/>
        <v/>
      </c>
      <c r="G296" s="32" t="str">
        <f t="shared" ca="1" si="85"/>
        <v/>
      </c>
      <c r="H296" s="4" t="str">
        <f t="shared" ca="1" si="86"/>
        <v/>
      </c>
      <c r="I296" s="31" t="str">
        <f t="shared" ca="1" si="87"/>
        <v/>
      </c>
      <c r="J296" s="32" t="str">
        <f t="shared" ca="1" si="88"/>
        <v/>
      </c>
      <c r="K296" s="73" t="str">
        <f t="shared" ca="1" si="89"/>
        <v/>
      </c>
      <c r="L296" s="31" t="str">
        <f t="shared" ca="1" si="90"/>
        <v/>
      </c>
      <c r="M296" s="32" t="str">
        <f t="shared" ca="1" si="91"/>
        <v/>
      </c>
      <c r="N296" s="79" t="str">
        <f t="shared" ca="1" si="92"/>
        <v/>
      </c>
      <c r="X296" s="172" t="str">
        <f t="shared" si="77"/>
        <v/>
      </c>
      <c r="Y296" s="172" t="str">
        <f t="shared" si="78"/>
        <v/>
      </c>
    </row>
    <row r="297" spans="1:25">
      <c r="A297" s="173" t="str">
        <f t="shared" ca="1" si="80"/>
        <v/>
      </c>
      <c r="B297" s="45" t="str">
        <f t="shared" ca="1" si="81"/>
        <v/>
      </c>
      <c r="C297" s="31" t="str">
        <f t="shared" ca="1" si="79"/>
        <v/>
      </c>
      <c r="D297" s="32" t="str">
        <f t="shared" ca="1" si="82"/>
        <v/>
      </c>
      <c r="E297" s="73" t="str">
        <f t="shared" ca="1" si="83"/>
        <v/>
      </c>
      <c r="F297" s="31" t="str">
        <f t="shared" ca="1" si="84"/>
        <v/>
      </c>
      <c r="G297" s="32" t="str">
        <f t="shared" ca="1" si="85"/>
        <v/>
      </c>
      <c r="H297" s="4" t="str">
        <f t="shared" ca="1" si="86"/>
        <v/>
      </c>
      <c r="I297" s="31" t="str">
        <f t="shared" ca="1" si="87"/>
        <v/>
      </c>
      <c r="J297" s="32" t="str">
        <f t="shared" ca="1" si="88"/>
        <v/>
      </c>
      <c r="K297" s="73" t="str">
        <f t="shared" ca="1" si="89"/>
        <v/>
      </c>
      <c r="L297" s="31" t="str">
        <f t="shared" ca="1" si="90"/>
        <v/>
      </c>
      <c r="M297" s="32" t="str">
        <f t="shared" ca="1" si="91"/>
        <v/>
      </c>
      <c r="N297" s="79" t="str">
        <f t="shared" ca="1" si="92"/>
        <v/>
      </c>
      <c r="X297" s="172" t="str">
        <f t="shared" si="77"/>
        <v/>
      </c>
      <c r="Y297" s="172" t="str">
        <f t="shared" si="78"/>
        <v/>
      </c>
    </row>
    <row r="298" spans="1:25">
      <c r="A298" s="173" t="str">
        <f t="shared" ca="1" si="80"/>
        <v/>
      </c>
      <c r="B298" s="45" t="str">
        <f t="shared" ca="1" si="81"/>
        <v/>
      </c>
      <c r="C298" s="31" t="str">
        <f t="shared" ca="1" si="79"/>
        <v/>
      </c>
      <c r="D298" s="32" t="str">
        <f t="shared" ca="1" si="82"/>
        <v/>
      </c>
      <c r="E298" s="73" t="str">
        <f t="shared" ca="1" si="83"/>
        <v/>
      </c>
      <c r="F298" s="31" t="str">
        <f t="shared" ca="1" si="84"/>
        <v/>
      </c>
      <c r="G298" s="32" t="str">
        <f t="shared" ca="1" si="85"/>
        <v/>
      </c>
      <c r="H298" s="4" t="str">
        <f t="shared" ca="1" si="86"/>
        <v/>
      </c>
      <c r="I298" s="31" t="str">
        <f t="shared" ca="1" si="87"/>
        <v/>
      </c>
      <c r="J298" s="32" t="str">
        <f t="shared" ca="1" si="88"/>
        <v/>
      </c>
      <c r="K298" s="73" t="str">
        <f t="shared" ca="1" si="89"/>
        <v/>
      </c>
      <c r="L298" s="31" t="str">
        <f t="shared" ca="1" si="90"/>
        <v/>
      </c>
      <c r="M298" s="32" t="str">
        <f t="shared" ca="1" si="91"/>
        <v/>
      </c>
      <c r="N298" s="79" t="str">
        <f t="shared" ca="1" si="92"/>
        <v/>
      </c>
      <c r="X298" s="172" t="str">
        <f t="shared" si="77"/>
        <v/>
      </c>
      <c r="Y298" s="172" t="str">
        <f t="shared" si="78"/>
        <v/>
      </c>
    </row>
    <row r="299" spans="1:25">
      <c r="A299" s="173" t="str">
        <f t="shared" ca="1" si="80"/>
        <v/>
      </c>
      <c r="B299" s="45" t="str">
        <f t="shared" ca="1" si="81"/>
        <v/>
      </c>
      <c r="C299" s="31" t="str">
        <f t="shared" ca="1" si="79"/>
        <v/>
      </c>
      <c r="D299" s="32" t="str">
        <f t="shared" ca="1" si="82"/>
        <v/>
      </c>
      <c r="E299" s="73" t="str">
        <f t="shared" ca="1" si="83"/>
        <v/>
      </c>
      <c r="F299" s="31" t="str">
        <f t="shared" ca="1" si="84"/>
        <v/>
      </c>
      <c r="G299" s="32" t="str">
        <f t="shared" ca="1" si="85"/>
        <v/>
      </c>
      <c r="H299" s="4" t="str">
        <f t="shared" ca="1" si="86"/>
        <v/>
      </c>
      <c r="I299" s="31" t="str">
        <f t="shared" ca="1" si="87"/>
        <v/>
      </c>
      <c r="J299" s="32" t="str">
        <f t="shared" ca="1" si="88"/>
        <v/>
      </c>
      <c r="K299" s="73" t="str">
        <f t="shared" ca="1" si="89"/>
        <v/>
      </c>
      <c r="L299" s="31" t="str">
        <f t="shared" ca="1" si="90"/>
        <v/>
      </c>
      <c r="M299" s="32" t="str">
        <f t="shared" ca="1" si="91"/>
        <v/>
      </c>
      <c r="N299" s="79" t="str">
        <f t="shared" ca="1" si="92"/>
        <v/>
      </c>
      <c r="X299" s="172" t="str">
        <f t="shared" si="77"/>
        <v/>
      </c>
      <c r="Y299" s="172" t="str">
        <f t="shared" si="78"/>
        <v/>
      </c>
    </row>
    <row r="300" spans="1:25">
      <c r="A300" s="173" t="str">
        <f t="shared" ca="1" si="80"/>
        <v/>
      </c>
      <c r="B300" s="45" t="str">
        <f t="shared" ca="1" si="81"/>
        <v/>
      </c>
      <c r="C300" s="31" t="str">
        <f t="shared" ca="1" si="79"/>
        <v/>
      </c>
      <c r="D300" s="32" t="str">
        <f t="shared" ca="1" si="82"/>
        <v/>
      </c>
      <c r="E300" s="73" t="str">
        <f t="shared" ca="1" si="83"/>
        <v/>
      </c>
      <c r="F300" s="31" t="str">
        <f t="shared" ca="1" si="84"/>
        <v/>
      </c>
      <c r="G300" s="32" t="str">
        <f t="shared" ca="1" si="85"/>
        <v/>
      </c>
      <c r="H300" s="4" t="str">
        <f t="shared" ca="1" si="86"/>
        <v/>
      </c>
      <c r="I300" s="31" t="str">
        <f t="shared" ca="1" si="87"/>
        <v/>
      </c>
      <c r="J300" s="32" t="str">
        <f t="shared" ca="1" si="88"/>
        <v/>
      </c>
      <c r="K300" s="73" t="str">
        <f t="shared" ca="1" si="89"/>
        <v/>
      </c>
      <c r="L300" s="31" t="str">
        <f t="shared" ca="1" si="90"/>
        <v/>
      </c>
      <c r="M300" s="32" t="str">
        <f t="shared" ca="1" si="91"/>
        <v/>
      </c>
      <c r="N300" s="79" t="str">
        <f t="shared" ca="1" si="92"/>
        <v/>
      </c>
      <c r="X300" s="172" t="str">
        <f t="shared" si="77"/>
        <v/>
      </c>
      <c r="Y300" s="172" t="str">
        <f t="shared" si="78"/>
        <v/>
      </c>
    </row>
    <row r="301" spans="1:25">
      <c r="A301" s="173" t="str">
        <f t="shared" ca="1" si="80"/>
        <v/>
      </c>
      <c r="B301" s="45" t="str">
        <f t="shared" ca="1" si="81"/>
        <v/>
      </c>
      <c r="C301" s="31" t="str">
        <f t="shared" ca="1" si="79"/>
        <v/>
      </c>
      <c r="D301" s="32" t="str">
        <f t="shared" ca="1" si="82"/>
        <v/>
      </c>
      <c r="E301" s="73" t="str">
        <f t="shared" ca="1" si="83"/>
        <v/>
      </c>
      <c r="F301" s="31" t="str">
        <f t="shared" ca="1" si="84"/>
        <v/>
      </c>
      <c r="G301" s="32" t="str">
        <f t="shared" ca="1" si="85"/>
        <v/>
      </c>
      <c r="H301" s="4" t="str">
        <f t="shared" ca="1" si="86"/>
        <v/>
      </c>
      <c r="I301" s="31" t="str">
        <f t="shared" ca="1" si="87"/>
        <v/>
      </c>
      <c r="J301" s="32" t="str">
        <f t="shared" ca="1" si="88"/>
        <v/>
      </c>
      <c r="K301" s="73" t="str">
        <f t="shared" ca="1" si="89"/>
        <v/>
      </c>
      <c r="L301" s="31" t="str">
        <f t="shared" ca="1" si="90"/>
        <v/>
      </c>
      <c r="M301" s="32" t="str">
        <f t="shared" ca="1" si="91"/>
        <v/>
      </c>
      <c r="N301" s="79" t="str">
        <f t="shared" ca="1" si="92"/>
        <v/>
      </c>
      <c r="X301" s="172" t="str">
        <f t="shared" si="77"/>
        <v/>
      </c>
      <c r="Y301" s="172" t="str">
        <f t="shared" si="78"/>
        <v/>
      </c>
    </row>
    <row r="302" spans="1:25">
      <c r="A302" s="173" t="str">
        <f t="shared" ca="1" si="80"/>
        <v/>
      </c>
      <c r="B302" s="45" t="str">
        <f t="shared" ca="1" si="81"/>
        <v/>
      </c>
      <c r="C302" s="31" t="str">
        <f t="shared" ca="1" si="79"/>
        <v/>
      </c>
      <c r="D302" s="32" t="str">
        <f t="shared" ca="1" si="82"/>
        <v/>
      </c>
      <c r="E302" s="73" t="str">
        <f t="shared" ca="1" si="83"/>
        <v/>
      </c>
      <c r="F302" s="31" t="str">
        <f t="shared" ca="1" si="84"/>
        <v/>
      </c>
      <c r="G302" s="32" t="str">
        <f t="shared" ca="1" si="85"/>
        <v/>
      </c>
      <c r="H302" s="4" t="str">
        <f t="shared" ca="1" si="86"/>
        <v/>
      </c>
      <c r="I302" s="31" t="str">
        <f t="shared" ca="1" si="87"/>
        <v/>
      </c>
      <c r="J302" s="32" t="str">
        <f t="shared" ca="1" si="88"/>
        <v/>
      </c>
      <c r="K302" s="73" t="str">
        <f t="shared" ca="1" si="89"/>
        <v/>
      </c>
      <c r="L302" s="31" t="str">
        <f t="shared" ca="1" si="90"/>
        <v/>
      </c>
      <c r="M302" s="32" t="str">
        <f t="shared" ca="1" si="91"/>
        <v/>
      </c>
      <c r="N302" s="79" t="str">
        <f t="shared" ca="1" si="92"/>
        <v/>
      </c>
      <c r="X302" s="172" t="str">
        <f t="shared" si="77"/>
        <v/>
      </c>
      <c r="Y302" s="172" t="str">
        <f t="shared" si="78"/>
        <v/>
      </c>
    </row>
    <row r="303" spans="1:25">
      <c r="A303" s="173" t="str">
        <f t="shared" ca="1" si="80"/>
        <v/>
      </c>
      <c r="B303" s="45" t="str">
        <f t="shared" ca="1" si="81"/>
        <v/>
      </c>
      <c r="C303" s="31" t="str">
        <f t="shared" ca="1" si="79"/>
        <v/>
      </c>
      <c r="D303" s="32" t="str">
        <f t="shared" ca="1" si="82"/>
        <v/>
      </c>
      <c r="E303" s="73" t="str">
        <f t="shared" ca="1" si="83"/>
        <v/>
      </c>
      <c r="F303" s="31" t="str">
        <f t="shared" ca="1" si="84"/>
        <v/>
      </c>
      <c r="G303" s="32" t="str">
        <f t="shared" ca="1" si="85"/>
        <v/>
      </c>
      <c r="H303" s="4" t="str">
        <f t="shared" ca="1" si="86"/>
        <v/>
      </c>
      <c r="I303" s="31" t="str">
        <f t="shared" ca="1" si="87"/>
        <v/>
      </c>
      <c r="J303" s="32" t="str">
        <f t="shared" ca="1" si="88"/>
        <v/>
      </c>
      <c r="K303" s="73" t="str">
        <f t="shared" ca="1" si="89"/>
        <v/>
      </c>
      <c r="L303" s="31" t="str">
        <f t="shared" ca="1" si="90"/>
        <v/>
      </c>
      <c r="M303" s="32" t="str">
        <f t="shared" ca="1" si="91"/>
        <v/>
      </c>
      <c r="N303" s="79" t="str">
        <f t="shared" ca="1" si="92"/>
        <v/>
      </c>
      <c r="X303" s="172" t="str">
        <f t="shared" si="77"/>
        <v/>
      </c>
      <c r="Y303" s="172" t="str">
        <f t="shared" si="78"/>
        <v/>
      </c>
    </row>
    <row r="304" spans="1:25">
      <c r="A304" s="173" t="str">
        <f t="shared" ca="1" si="80"/>
        <v/>
      </c>
      <c r="B304" s="45" t="str">
        <f t="shared" ca="1" si="81"/>
        <v/>
      </c>
      <c r="C304" s="31" t="str">
        <f t="shared" ca="1" si="79"/>
        <v/>
      </c>
      <c r="D304" s="32" t="str">
        <f t="shared" ca="1" si="82"/>
        <v/>
      </c>
      <c r="E304" s="73" t="str">
        <f t="shared" ca="1" si="83"/>
        <v/>
      </c>
      <c r="F304" s="31" t="str">
        <f t="shared" ca="1" si="84"/>
        <v/>
      </c>
      <c r="G304" s="32" t="str">
        <f t="shared" ca="1" si="85"/>
        <v/>
      </c>
      <c r="H304" s="4" t="str">
        <f t="shared" ca="1" si="86"/>
        <v/>
      </c>
      <c r="I304" s="31" t="str">
        <f t="shared" ca="1" si="87"/>
        <v/>
      </c>
      <c r="J304" s="32" t="str">
        <f t="shared" ca="1" si="88"/>
        <v/>
      </c>
      <c r="K304" s="73" t="str">
        <f t="shared" ca="1" si="89"/>
        <v/>
      </c>
      <c r="L304" s="31" t="str">
        <f t="shared" ca="1" si="90"/>
        <v/>
      </c>
      <c r="M304" s="32" t="str">
        <f t="shared" ca="1" si="91"/>
        <v/>
      </c>
      <c r="N304" s="79" t="str">
        <f t="shared" ca="1" si="92"/>
        <v/>
      </c>
      <c r="X304" s="172" t="str">
        <f t="shared" si="77"/>
        <v/>
      </c>
      <c r="Y304" s="172" t="str">
        <f t="shared" si="78"/>
        <v/>
      </c>
    </row>
    <row r="305" spans="1:25">
      <c r="A305" s="173" t="str">
        <f t="shared" ca="1" si="80"/>
        <v/>
      </c>
      <c r="B305" s="45" t="str">
        <f t="shared" ca="1" si="81"/>
        <v/>
      </c>
      <c r="C305" s="31" t="str">
        <f t="shared" ca="1" si="79"/>
        <v/>
      </c>
      <c r="D305" s="32" t="str">
        <f t="shared" ca="1" si="82"/>
        <v/>
      </c>
      <c r="E305" s="73" t="str">
        <f t="shared" ca="1" si="83"/>
        <v/>
      </c>
      <c r="F305" s="31" t="str">
        <f t="shared" ca="1" si="84"/>
        <v/>
      </c>
      <c r="G305" s="32" t="str">
        <f t="shared" ca="1" si="85"/>
        <v/>
      </c>
      <c r="H305" s="4" t="str">
        <f t="shared" ca="1" si="86"/>
        <v/>
      </c>
      <c r="I305" s="31" t="str">
        <f t="shared" ca="1" si="87"/>
        <v/>
      </c>
      <c r="J305" s="32" t="str">
        <f t="shared" ca="1" si="88"/>
        <v/>
      </c>
      <c r="K305" s="73" t="str">
        <f t="shared" ca="1" si="89"/>
        <v/>
      </c>
      <c r="L305" s="31" t="str">
        <f t="shared" ca="1" si="90"/>
        <v/>
      </c>
      <c r="M305" s="32" t="str">
        <f t="shared" ca="1" si="91"/>
        <v/>
      </c>
      <c r="N305" s="79" t="str">
        <f t="shared" ca="1" si="92"/>
        <v/>
      </c>
      <c r="X305" s="172" t="str">
        <f t="shared" si="77"/>
        <v/>
      </c>
      <c r="Y305" s="172" t="str">
        <f t="shared" si="78"/>
        <v/>
      </c>
    </row>
    <row r="306" spans="1:25">
      <c r="A306" s="173" t="str">
        <f t="shared" ca="1" si="80"/>
        <v/>
      </c>
      <c r="B306" s="45" t="str">
        <f t="shared" ca="1" si="81"/>
        <v/>
      </c>
      <c r="C306" s="31" t="str">
        <f t="shared" ca="1" si="79"/>
        <v/>
      </c>
      <c r="D306" s="32" t="str">
        <f t="shared" ca="1" si="82"/>
        <v/>
      </c>
      <c r="E306" s="73" t="str">
        <f t="shared" ca="1" si="83"/>
        <v/>
      </c>
      <c r="F306" s="31" t="str">
        <f t="shared" ca="1" si="84"/>
        <v/>
      </c>
      <c r="G306" s="32" t="str">
        <f t="shared" ca="1" si="85"/>
        <v/>
      </c>
      <c r="H306" s="4" t="str">
        <f t="shared" ca="1" si="86"/>
        <v/>
      </c>
      <c r="I306" s="31" t="str">
        <f t="shared" ca="1" si="87"/>
        <v/>
      </c>
      <c r="J306" s="32" t="str">
        <f t="shared" ca="1" si="88"/>
        <v/>
      </c>
      <c r="K306" s="73" t="str">
        <f t="shared" ca="1" si="89"/>
        <v/>
      </c>
      <c r="L306" s="31" t="str">
        <f t="shared" ca="1" si="90"/>
        <v/>
      </c>
      <c r="M306" s="32" t="str">
        <f t="shared" ca="1" si="91"/>
        <v/>
      </c>
      <c r="N306" s="79" t="str">
        <f t="shared" ca="1" si="92"/>
        <v/>
      </c>
      <c r="X306" s="172" t="str">
        <f t="shared" si="77"/>
        <v/>
      </c>
      <c r="Y306" s="172" t="str">
        <f t="shared" si="78"/>
        <v/>
      </c>
    </row>
    <row r="307" spans="1:25">
      <c r="A307" s="173" t="str">
        <f t="shared" ca="1" si="80"/>
        <v/>
      </c>
      <c r="B307" s="45" t="str">
        <f t="shared" ca="1" si="81"/>
        <v/>
      </c>
      <c r="C307" s="31" t="str">
        <f t="shared" ca="1" si="79"/>
        <v/>
      </c>
      <c r="D307" s="32" t="str">
        <f t="shared" ca="1" si="82"/>
        <v/>
      </c>
      <c r="E307" s="73" t="str">
        <f t="shared" ca="1" si="83"/>
        <v/>
      </c>
      <c r="F307" s="31" t="str">
        <f t="shared" ca="1" si="84"/>
        <v/>
      </c>
      <c r="G307" s="32" t="str">
        <f t="shared" ca="1" si="85"/>
        <v/>
      </c>
      <c r="H307" s="4" t="str">
        <f t="shared" ca="1" si="86"/>
        <v/>
      </c>
      <c r="I307" s="31" t="str">
        <f t="shared" ca="1" si="87"/>
        <v/>
      </c>
      <c r="J307" s="32" t="str">
        <f t="shared" ca="1" si="88"/>
        <v/>
      </c>
      <c r="K307" s="73" t="str">
        <f t="shared" ca="1" si="89"/>
        <v/>
      </c>
      <c r="L307" s="31" t="str">
        <f t="shared" ca="1" si="90"/>
        <v/>
      </c>
      <c r="M307" s="32" t="str">
        <f t="shared" ca="1" si="91"/>
        <v/>
      </c>
      <c r="N307" s="79" t="str">
        <f t="shared" ca="1" si="92"/>
        <v/>
      </c>
      <c r="X307" s="172" t="str">
        <f t="shared" si="77"/>
        <v/>
      </c>
      <c r="Y307" s="172" t="str">
        <f t="shared" si="78"/>
        <v/>
      </c>
    </row>
    <row r="308" spans="1:25">
      <c r="A308" s="173" t="str">
        <f t="shared" ca="1" si="80"/>
        <v/>
      </c>
      <c r="B308" s="45" t="str">
        <f t="shared" ca="1" si="81"/>
        <v/>
      </c>
      <c r="C308" s="31" t="str">
        <f t="shared" ca="1" si="79"/>
        <v/>
      </c>
      <c r="D308" s="32" t="str">
        <f t="shared" ca="1" si="82"/>
        <v/>
      </c>
      <c r="E308" s="73" t="str">
        <f t="shared" ca="1" si="83"/>
        <v/>
      </c>
      <c r="F308" s="31" t="str">
        <f t="shared" ca="1" si="84"/>
        <v/>
      </c>
      <c r="G308" s="32" t="str">
        <f t="shared" ca="1" si="85"/>
        <v/>
      </c>
      <c r="H308" s="4" t="str">
        <f t="shared" ca="1" si="86"/>
        <v/>
      </c>
      <c r="I308" s="31" t="str">
        <f t="shared" ca="1" si="87"/>
        <v/>
      </c>
      <c r="J308" s="32" t="str">
        <f t="shared" ca="1" si="88"/>
        <v/>
      </c>
      <c r="K308" s="73" t="str">
        <f t="shared" ca="1" si="89"/>
        <v/>
      </c>
      <c r="L308" s="31" t="str">
        <f t="shared" ca="1" si="90"/>
        <v/>
      </c>
      <c r="M308" s="32" t="str">
        <f t="shared" ca="1" si="91"/>
        <v/>
      </c>
      <c r="N308" s="79" t="str">
        <f t="shared" ca="1" si="92"/>
        <v/>
      </c>
      <c r="X308" s="172" t="str">
        <f t="shared" si="77"/>
        <v/>
      </c>
      <c r="Y308" s="172" t="str">
        <f t="shared" si="78"/>
        <v/>
      </c>
    </row>
    <row r="309" spans="1:25">
      <c r="A309" s="173" t="str">
        <f t="shared" ca="1" si="80"/>
        <v/>
      </c>
      <c r="B309" s="45" t="str">
        <f t="shared" ca="1" si="81"/>
        <v/>
      </c>
      <c r="C309" s="31" t="str">
        <f t="shared" ca="1" si="79"/>
        <v/>
      </c>
      <c r="D309" s="32" t="str">
        <f t="shared" ca="1" si="82"/>
        <v/>
      </c>
      <c r="E309" s="73" t="str">
        <f t="shared" ca="1" si="83"/>
        <v/>
      </c>
      <c r="F309" s="31" t="str">
        <f t="shared" ca="1" si="84"/>
        <v/>
      </c>
      <c r="G309" s="32" t="str">
        <f t="shared" ca="1" si="85"/>
        <v/>
      </c>
      <c r="H309" s="4" t="str">
        <f t="shared" ca="1" si="86"/>
        <v/>
      </c>
      <c r="I309" s="31" t="str">
        <f t="shared" ca="1" si="87"/>
        <v/>
      </c>
      <c r="J309" s="32" t="str">
        <f t="shared" ca="1" si="88"/>
        <v/>
      </c>
      <c r="K309" s="73" t="str">
        <f t="shared" ca="1" si="89"/>
        <v/>
      </c>
      <c r="L309" s="31" t="str">
        <f t="shared" ca="1" si="90"/>
        <v/>
      </c>
      <c r="M309" s="32" t="str">
        <f t="shared" ca="1" si="91"/>
        <v/>
      </c>
      <c r="N309" s="79" t="str">
        <f t="shared" ca="1" si="92"/>
        <v/>
      </c>
      <c r="X309" s="172" t="str">
        <f t="shared" si="77"/>
        <v/>
      </c>
      <c r="Y309" s="172" t="str">
        <f t="shared" si="78"/>
        <v/>
      </c>
    </row>
    <row r="310" spans="1:25">
      <c r="A310" s="173" t="str">
        <f t="shared" ca="1" si="80"/>
        <v/>
      </c>
      <c r="B310" s="45" t="str">
        <f t="shared" ca="1" si="81"/>
        <v/>
      </c>
      <c r="C310" s="31" t="str">
        <f t="shared" ca="1" si="79"/>
        <v/>
      </c>
      <c r="D310" s="32" t="str">
        <f t="shared" ca="1" si="82"/>
        <v/>
      </c>
      <c r="E310" s="73" t="str">
        <f t="shared" ca="1" si="83"/>
        <v/>
      </c>
      <c r="F310" s="31" t="str">
        <f t="shared" ca="1" si="84"/>
        <v/>
      </c>
      <c r="G310" s="32" t="str">
        <f t="shared" ca="1" si="85"/>
        <v/>
      </c>
      <c r="H310" s="4" t="str">
        <f t="shared" ca="1" si="86"/>
        <v/>
      </c>
      <c r="I310" s="31" t="str">
        <f t="shared" ca="1" si="87"/>
        <v/>
      </c>
      <c r="J310" s="32" t="str">
        <f t="shared" ca="1" si="88"/>
        <v/>
      </c>
      <c r="K310" s="73" t="str">
        <f t="shared" ca="1" si="89"/>
        <v/>
      </c>
      <c r="L310" s="31" t="str">
        <f t="shared" ca="1" si="90"/>
        <v/>
      </c>
      <c r="M310" s="32" t="str">
        <f t="shared" ca="1" si="91"/>
        <v/>
      </c>
      <c r="N310" s="79" t="str">
        <f t="shared" ca="1" si="92"/>
        <v/>
      </c>
      <c r="X310" s="172" t="str">
        <f t="shared" si="77"/>
        <v/>
      </c>
      <c r="Y310" s="172" t="str">
        <f t="shared" si="78"/>
        <v/>
      </c>
    </row>
    <row r="311" spans="1:25">
      <c r="A311" s="173" t="str">
        <f t="shared" ca="1" si="80"/>
        <v/>
      </c>
      <c r="B311" s="45" t="str">
        <f t="shared" ca="1" si="81"/>
        <v/>
      </c>
      <c r="C311" s="31" t="str">
        <f t="shared" ca="1" si="79"/>
        <v/>
      </c>
      <c r="D311" s="32" t="str">
        <f t="shared" ca="1" si="82"/>
        <v/>
      </c>
      <c r="E311" s="73" t="str">
        <f t="shared" ca="1" si="83"/>
        <v/>
      </c>
      <c r="F311" s="31" t="str">
        <f t="shared" ca="1" si="84"/>
        <v/>
      </c>
      <c r="G311" s="32" t="str">
        <f t="shared" ca="1" si="85"/>
        <v/>
      </c>
      <c r="H311" s="4" t="str">
        <f t="shared" ca="1" si="86"/>
        <v/>
      </c>
      <c r="I311" s="31" t="str">
        <f t="shared" ca="1" si="87"/>
        <v/>
      </c>
      <c r="J311" s="32" t="str">
        <f t="shared" ca="1" si="88"/>
        <v/>
      </c>
      <c r="K311" s="73" t="str">
        <f t="shared" ca="1" si="89"/>
        <v/>
      </c>
      <c r="L311" s="31" t="str">
        <f t="shared" ca="1" si="90"/>
        <v/>
      </c>
      <c r="M311" s="32" t="str">
        <f t="shared" ca="1" si="91"/>
        <v/>
      </c>
      <c r="N311" s="79" t="str">
        <f t="shared" ca="1" si="92"/>
        <v/>
      </c>
      <c r="X311" s="172" t="str">
        <f t="shared" si="77"/>
        <v/>
      </c>
      <c r="Y311" s="172" t="str">
        <f t="shared" si="78"/>
        <v/>
      </c>
    </row>
    <row r="312" spans="1:25">
      <c r="A312" s="173" t="str">
        <f t="shared" ca="1" si="80"/>
        <v/>
      </c>
      <c r="B312" s="45" t="str">
        <f t="shared" ca="1" si="81"/>
        <v/>
      </c>
      <c r="C312" s="31" t="str">
        <f t="shared" ca="1" si="79"/>
        <v/>
      </c>
      <c r="D312" s="32" t="str">
        <f t="shared" ca="1" si="82"/>
        <v/>
      </c>
      <c r="E312" s="73" t="str">
        <f t="shared" ca="1" si="83"/>
        <v/>
      </c>
      <c r="F312" s="31" t="str">
        <f t="shared" ca="1" si="84"/>
        <v/>
      </c>
      <c r="G312" s="32" t="str">
        <f t="shared" ca="1" si="85"/>
        <v/>
      </c>
      <c r="H312" s="4" t="str">
        <f t="shared" ca="1" si="86"/>
        <v/>
      </c>
      <c r="I312" s="31" t="str">
        <f t="shared" ca="1" si="87"/>
        <v/>
      </c>
      <c r="J312" s="32" t="str">
        <f t="shared" ca="1" si="88"/>
        <v/>
      </c>
      <c r="K312" s="73" t="str">
        <f t="shared" ca="1" si="89"/>
        <v/>
      </c>
      <c r="L312" s="31" t="str">
        <f t="shared" ca="1" si="90"/>
        <v/>
      </c>
      <c r="M312" s="32" t="str">
        <f t="shared" ca="1" si="91"/>
        <v/>
      </c>
      <c r="N312" s="79" t="str">
        <f t="shared" ca="1" si="92"/>
        <v/>
      </c>
      <c r="X312" s="172" t="str">
        <f t="shared" si="77"/>
        <v/>
      </c>
      <c r="Y312" s="172" t="str">
        <f t="shared" si="78"/>
        <v/>
      </c>
    </row>
    <row r="313" spans="1:25">
      <c r="A313" s="173" t="str">
        <f t="shared" ca="1" si="80"/>
        <v/>
      </c>
      <c r="B313" s="45" t="str">
        <f t="shared" ca="1" si="81"/>
        <v/>
      </c>
      <c r="C313" s="31" t="str">
        <f t="shared" ca="1" si="79"/>
        <v/>
      </c>
      <c r="D313" s="32" t="str">
        <f t="shared" ca="1" si="82"/>
        <v/>
      </c>
      <c r="E313" s="73" t="str">
        <f t="shared" ca="1" si="83"/>
        <v/>
      </c>
      <c r="F313" s="31" t="str">
        <f t="shared" ca="1" si="84"/>
        <v/>
      </c>
      <c r="G313" s="32" t="str">
        <f t="shared" ca="1" si="85"/>
        <v/>
      </c>
      <c r="H313" s="4" t="str">
        <f t="shared" ca="1" si="86"/>
        <v/>
      </c>
      <c r="I313" s="31" t="str">
        <f t="shared" ca="1" si="87"/>
        <v/>
      </c>
      <c r="J313" s="32" t="str">
        <f t="shared" ca="1" si="88"/>
        <v/>
      </c>
      <c r="K313" s="73" t="str">
        <f t="shared" ca="1" si="89"/>
        <v/>
      </c>
      <c r="L313" s="31" t="str">
        <f t="shared" ca="1" si="90"/>
        <v/>
      </c>
      <c r="M313" s="32" t="str">
        <f t="shared" ca="1" si="91"/>
        <v/>
      </c>
      <c r="N313" s="79" t="str">
        <f t="shared" ca="1" si="92"/>
        <v/>
      </c>
      <c r="X313" s="172" t="str">
        <f t="shared" si="77"/>
        <v/>
      </c>
      <c r="Y313" s="172" t="str">
        <f t="shared" si="78"/>
        <v/>
      </c>
    </row>
    <row r="314" spans="1:25">
      <c r="A314" s="173" t="str">
        <f t="shared" ca="1" si="80"/>
        <v/>
      </c>
      <c r="B314" s="45" t="str">
        <f t="shared" ca="1" si="81"/>
        <v/>
      </c>
      <c r="C314" s="31" t="str">
        <f t="shared" ca="1" si="79"/>
        <v/>
      </c>
      <c r="D314" s="32" t="str">
        <f t="shared" ca="1" si="82"/>
        <v/>
      </c>
      <c r="E314" s="73" t="str">
        <f t="shared" ca="1" si="83"/>
        <v/>
      </c>
      <c r="F314" s="31" t="str">
        <f t="shared" ca="1" si="84"/>
        <v/>
      </c>
      <c r="G314" s="32" t="str">
        <f t="shared" ca="1" si="85"/>
        <v/>
      </c>
      <c r="H314" s="4" t="str">
        <f t="shared" ca="1" si="86"/>
        <v/>
      </c>
      <c r="I314" s="31" t="str">
        <f t="shared" ca="1" si="87"/>
        <v/>
      </c>
      <c r="J314" s="32" t="str">
        <f t="shared" ca="1" si="88"/>
        <v/>
      </c>
      <c r="K314" s="73" t="str">
        <f t="shared" ca="1" si="89"/>
        <v/>
      </c>
      <c r="L314" s="31" t="str">
        <f t="shared" ca="1" si="90"/>
        <v/>
      </c>
      <c r="M314" s="32" t="str">
        <f t="shared" ca="1" si="91"/>
        <v/>
      </c>
      <c r="N314" s="79" t="str">
        <f t="shared" ca="1" si="92"/>
        <v/>
      </c>
      <c r="X314" s="172" t="str">
        <f t="shared" si="77"/>
        <v/>
      </c>
      <c r="Y314" s="172" t="str">
        <f t="shared" si="78"/>
        <v/>
      </c>
    </row>
    <row r="315" spans="1:25">
      <c r="A315" s="173" t="str">
        <f t="shared" ca="1" si="80"/>
        <v/>
      </c>
      <c r="B315" s="45" t="str">
        <f t="shared" ca="1" si="81"/>
        <v/>
      </c>
      <c r="C315" s="31" t="str">
        <f t="shared" ca="1" si="79"/>
        <v/>
      </c>
      <c r="D315" s="32" t="str">
        <f t="shared" ca="1" si="82"/>
        <v/>
      </c>
      <c r="E315" s="73" t="str">
        <f t="shared" ca="1" si="83"/>
        <v/>
      </c>
      <c r="F315" s="31" t="str">
        <f t="shared" ca="1" si="84"/>
        <v/>
      </c>
      <c r="G315" s="32" t="str">
        <f t="shared" ca="1" si="85"/>
        <v/>
      </c>
      <c r="H315" s="4" t="str">
        <f t="shared" ca="1" si="86"/>
        <v/>
      </c>
      <c r="I315" s="31" t="str">
        <f t="shared" ca="1" si="87"/>
        <v/>
      </c>
      <c r="J315" s="32" t="str">
        <f t="shared" ca="1" si="88"/>
        <v/>
      </c>
      <c r="K315" s="73" t="str">
        <f t="shared" ca="1" si="89"/>
        <v/>
      </c>
      <c r="L315" s="31" t="str">
        <f t="shared" ca="1" si="90"/>
        <v/>
      </c>
      <c r="M315" s="32" t="str">
        <f t="shared" ca="1" si="91"/>
        <v/>
      </c>
      <c r="N315" s="79" t="str">
        <f t="shared" ca="1" si="92"/>
        <v/>
      </c>
      <c r="X315" s="172" t="str">
        <f t="shared" si="77"/>
        <v/>
      </c>
      <c r="Y315" s="172" t="str">
        <f t="shared" si="78"/>
        <v/>
      </c>
    </row>
    <row r="316" spans="1:25">
      <c r="A316" s="173" t="str">
        <f t="shared" ca="1" si="80"/>
        <v/>
      </c>
      <c r="B316" s="45" t="str">
        <f t="shared" ca="1" si="81"/>
        <v/>
      </c>
      <c r="C316" s="31" t="str">
        <f t="shared" ca="1" si="79"/>
        <v/>
      </c>
      <c r="D316" s="32" t="str">
        <f t="shared" ca="1" si="82"/>
        <v/>
      </c>
      <c r="E316" s="73" t="str">
        <f t="shared" ca="1" si="83"/>
        <v/>
      </c>
      <c r="F316" s="31" t="str">
        <f t="shared" ca="1" si="84"/>
        <v/>
      </c>
      <c r="G316" s="32" t="str">
        <f t="shared" ca="1" si="85"/>
        <v/>
      </c>
      <c r="H316" s="4" t="str">
        <f t="shared" ca="1" si="86"/>
        <v/>
      </c>
      <c r="I316" s="31" t="str">
        <f t="shared" ca="1" si="87"/>
        <v/>
      </c>
      <c r="J316" s="32" t="str">
        <f t="shared" ca="1" si="88"/>
        <v/>
      </c>
      <c r="K316" s="73" t="str">
        <f t="shared" ca="1" si="89"/>
        <v/>
      </c>
      <c r="L316" s="31" t="str">
        <f t="shared" ca="1" si="90"/>
        <v/>
      </c>
      <c r="M316" s="32" t="str">
        <f t="shared" ca="1" si="91"/>
        <v/>
      </c>
      <c r="N316" s="79" t="str">
        <f t="shared" ca="1" si="92"/>
        <v/>
      </c>
      <c r="X316" s="172" t="str">
        <f t="shared" si="77"/>
        <v/>
      </c>
      <c r="Y316" s="172" t="str">
        <f t="shared" si="78"/>
        <v/>
      </c>
    </row>
    <row r="317" spans="1:25">
      <c r="A317" s="173" t="str">
        <f t="shared" ca="1" si="80"/>
        <v/>
      </c>
      <c r="B317" s="45" t="str">
        <f t="shared" ca="1" si="81"/>
        <v/>
      </c>
      <c r="C317" s="31" t="str">
        <f t="shared" ca="1" si="79"/>
        <v/>
      </c>
      <c r="D317" s="32" t="str">
        <f t="shared" ca="1" si="82"/>
        <v/>
      </c>
      <c r="E317" s="73" t="str">
        <f t="shared" ca="1" si="83"/>
        <v/>
      </c>
      <c r="F317" s="31" t="str">
        <f t="shared" ca="1" si="84"/>
        <v/>
      </c>
      <c r="G317" s="32" t="str">
        <f t="shared" ca="1" si="85"/>
        <v/>
      </c>
      <c r="H317" s="4" t="str">
        <f t="shared" ca="1" si="86"/>
        <v/>
      </c>
      <c r="I317" s="31" t="str">
        <f t="shared" ca="1" si="87"/>
        <v/>
      </c>
      <c r="J317" s="32" t="str">
        <f t="shared" ca="1" si="88"/>
        <v/>
      </c>
      <c r="K317" s="73" t="str">
        <f t="shared" ca="1" si="89"/>
        <v/>
      </c>
      <c r="L317" s="31" t="str">
        <f t="shared" ca="1" si="90"/>
        <v/>
      </c>
      <c r="M317" s="32" t="str">
        <f t="shared" ca="1" si="91"/>
        <v/>
      </c>
      <c r="N317" s="79" t="str">
        <f t="shared" ca="1" si="92"/>
        <v/>
      </c>
      <c r="X317" s="172" t="str">
        <f t="shared" si="77"/>
        <v/>
      </c>
      <c r="Y317" s="172" t="str">
        <f t="shared" si="78"/>
        <v/>
      </c>
    </row>
    <row r="318" spans="1:25">
      <c r="A318" s="173" t="str">
        <f t="shared" ca="1" si="80"/>
        <v/>
      </c>
      <c r="B318" s="45" t="str">
        <f t="shared" ca="1" si="81"/>
        <v/>
      </c>
      <c r="C318" s="31" t="str">
        <f t="shared" ca="1" si="79"/>
        <v/>
      </c>
      <c r="D318" s="32" t="str">
        <f t="shared" ca="1" si="82"/>
        <v/>
      </c>
      <c r="E318" s="73" t="str">
        <f t="shared" ca="1" si="83"/>
        <v/>
      </c>
      <c r="F318" s="31" t="str">
        <f t="shared" ca="1" si="84"/>
        <v/>
      </c>
      <c r="G318" s="32" t="str">
        <f t="shared" ca="1" si="85"/>
        <v/>
      </c>
      <c r="H318" s="4" t="str">
        <f t="shared" ca="1" si="86"/>
        <v/>
      </c>
      <c r="I318" s="31" t="str">
        <f t="shared" ca="1" si="87"/>
        <v/>
      </c>
      <c r="J318" s="32" t="str">
        <f t="shared" ca="1" si="88"/>
        <v/>
      </c>
      <c r="K318" s="73" t="str">
        <f t="shared" ca="1" si="89"/>
        <v/>
      </c>
      <c r="L318" s="31" t="str">
        <f t="shared" ca="1" si="90"/>
        <v/>
      </c>
      <c r="M318" s="32" t="str">
        <f t="shared" ca="1" si="91"/>
        <v/>
      </c>
      <c r="N318" s="79" t="str">
        <f t="shared" ca="1" si="92"/>
        <v/>
      </c>
      <c r="X318" s="172" t="str">
        <f t="shared" si="77"/>
        <v/>
      </c>
      <c r="Y318" s="172" t="str">
        <f t="shared" si="78"/>
        <v/>
      </c>
    </row>
    <row r="319" spans="1:25">
      <c r="A319" s="173" t="str">
        <f t="shared" ca="1" si="80"/>
        <v/>
      </c>
      <c r="B319" s="45" t="str">
        <f t="shared" ca="1" si="81"/>
        <v/>
      </c>
      <c r="C319" s="31" t="str">
        <f t="shared" ca="1" si="79"/>
        <v/>
      </c>
      <c r="D319" s="32" t="str">
        <f t="shared" ca="1" si="82"/>
        <v/>
      </c>
      <c r="E319" s="73" t="str">
        <f t="shared" ca="1" si="83"/>
        <v/>
      </c>
      <c r="F319" s="31" t="str">
        <f t="shared" ca="1" si="84"/>
        <v/>
      </c>
      <c r="G319" s="32" t="str">
        <f t="shared" ca="1" si="85"/>
        <v/>
      </c>
      <c r="H319" s="4" t="str">
        <f t="shared" ca="1" si="86"/>
        <v/>
      </c>
      <c r="I319" s="31" t="str">
        <f t="shared" ca="1" si="87"/>
        <v/>
      </c>
      <c r="J319" s="32" t="str">
        <f t="shared" ca="1" si="88"/>
        <v/>
      </c>
      <c r="K319" s="73" t="str">
        <f t="shared" ca="1" si="89"/>
        <v/>
      </c>
      <c r="L319" s="31" t="str">
        <f t="shared" ca="1" si="90"/>
        <v/>
      </c>
      <c r="M319" s="32" t="str">
        <f t="shared" ca="1" si="91"/>
        <v/>
      </c>
      <c r="N319" s="79" t="str">
        <f t="shared" ca="1" si="92"/>
        <v/>
      </c>
      <c r="X319" s="172" t="str">
        <f t="shared" si="77"/>
        <v/>
      </c>
      <c r="Y319" s="172" t="str">
        <f t="shared" si="78"/>
        <v/>
      </c>
    </row>
    <row r="320" spans="1:25">
      <c r="A320" s="173" t="str">
        <f t="shared" ca="1" si="80"/>
        <v/>
      </c>
      <c r="B320" s="45" t="str">
        <f t="shared" ca="1" si="81"/>
        <v/>
      </c>
      <c r="C320" s="31" t="str">
        <f t="shared" ca="1" si="79"/>
        <v/>
      </c>
      <c r="D320" s="32" t="str">
        <f t="shared" ca="1" si="82"/>
        <v/>
      </c>
      <c r="E320" s="73" t="str">
        <f t="shared" ca="1" si="83"/>
        <v/>
      </c>
      <c r="F320" s="31" t="str">
        <f t="shared" ca="1" si="84"/>
        <v/>
      </c>
      <c r="G320" s="32" t="str">
        <f t="shared" ca="1" si="85"/>
        <v/>
      </c>
      <c r="H320" s="4" t="str">
        <f t="shared" ca="1" si="86"/>
        <v/>
      </c>
      <c r="I320" s="31" t="str">
        <f t="shared" ca="1" si="87"/>
        <v/>
      </c>
      <c r="J320" s="32" t="str">
        <f t="shared" ca="1" si="88"/>
        <v/>
      </c>
      <c r="K320" s="73" t="str">
        <f t="shared" ca="1" si="89"/>
        <v/>
      </c>
      <c r="L320" s="31" t="str">
        <f t="shared" ca="1" si="90"/>
        <v/>
      </c>
      <c r="M320" s="32" t="str">
        <f t="shared" ca="1" si="91"/>
        <v/>
      </c>
      <c r="N320" s="79" t="str">
        <f t="shared" ca="1" si="92"/>
        <v/>
      </c>
      <c r="X320" s="172" t="str">
        <f t="shared" si="77"/>
        <v/>
      </c>
      <c r="Y320" s="172" t="str">
        <f t="shared" si="78"/>
        <v/>
      </c>
    </row>
    <row r="321" spans="1:25">
      <c r="A321" s="173" t="str">
        <f t="shared" ca="1" si="80"/>
        <v/>
      </c>
      <c r="B321" s="45" t="str">
        <f t="shared" ca="1" si="81"/>
        <v/>
      </c>
      <c r="C321" s="31" t="str">
        <f t="shared" ca="1" si="79"/>
        <v/>
      </c>
      <c r="D321" s="32" t="str">
        <f t="shared" ca="1" si="82"/>
        <v/>
      </c>
      <c r="E321" s="73" t="str">
        <f t="shared" ca="1" si="83"/>
        <v/>
      </c>
      <c r="F321" s="31" t="str">
        <f t="shared" ca="1" si="84"/>
        <v/>
      </c>
      <c r="G321" s="32" t="str">
        <f t="shared" ca="1" si="85"/>
        <v/>
      </c>
      <c r="H321" s="4" t="str">
        <f t="shared" ca="1" si="86"/>
        <v/>
      </c>
      <c r="I321" s="31" t="str">
        <f t="shared" ca="1" si="87"/>
        <v/>
      </c>
      <c r="J321" s="32" t="str">
        <f t="shared" ca="1" si="88"/>
        <v/>
      </c>
      <c r="K321" s="73" t="str">
        <f t="shared" ca="1" si="89"/>
        <v/>
      </c>
      <c r="L321" s="31" t="str">
        <f t="shared" ca="1" si="90"/>
        <v/>
      </c>
      <c r="M321" s="32" t="str">
        <f t="shared" ca="1" si="91"/>
        <v/>
      </c>
      <c r="N321" s="79" t="str">
        <f t="shared" ca="1" si="92"/>
        <v/>
      </c>
      <c r="X321" s="172" t="str">
        <f t="shared" si="77"/>
        <v/>
      </c>
      <c r="Y321" s="172" t="str">
        <f t="shared" si="78"/>
        <v/>
      </c>
    </row>
    <row r="322" spans="1:25">
      <c r="A322" s="173" t="str">
        <f t="shared" ca="1" si="80"/>
        <v/>
      </c>
      <c r="B322" s="45" t="str">
        <f t="shared" ca="1" si="81"/>
        <v/>
      </c>
      <c r="C322" s="31" t="str">
        <f t="shared" ca="1" si="79"/>
        <v/>
      </c>
      <c r="D322" s="32" t="str">
        <f t="shared" ca="1" si="82"/>
        <v/>
      </c>
      <c r="E322" s="73" t="str">
        <f t="shared" ca="1" si="83"/>
        <v/>
      </c>
      <c r="F322" s="31" t="str">
        <f t="shared" ca="1" si="84"/>
        <v/>
      </c>
      <c r="G322" s="32" t="str">
        <f t="shared" ca="1" si="85"/>
        <v/>
      </c>
      <c r="H322" s="4" t="str">
        <f t="shared" ca="1" si="86"/>
        <v/>
      </c>
      <c r="I322" s="31" t="str">
        <f t="shared" ca="1" si="87"/>
        <v/>
      </c>
      <c r="J322" s="32" t="str">
        <f t="shared" ca="1" si="88"/>
        <v/>
      </c>
      <c r="K322" s="73" t="str">
        <f t="shared" ca="1" si="89"/>
        <v/>
      </c>
      <c r="L322" s="31" t="str">
        <f t="shared" ca="1" si="90"/>
        <v/>
      </c>
      <c r="M322" s="32" t="str">
        <f t="shared" ca="1" si="91"/>
        <v/>
      </c>
      <c r="N322" s="79" t="str">
        <f t="shared" ca="1" si="92"/>
        <v/>
      </c>
      <c r="X322" s="172" t="str">
        <f t="shared" si="77"/>
        <v/>
      </c>
      <c r="Y322" s="172" t="str">
        <f t="shared" si="78"/>
        <v/>
      </c>
    </row>
    <row r="323" spans="1:25">
      <c r="A323" s="173" t="str">
        <f t="shared" ca="1" si="80"/>
        <v/>
      </c>
      <c r="B323" s="45" t="str">
        <f t="shared" ca="1" si="81"/>
        <v/>
      </c>
      <c r="C323" s="31" t="str">
        <f t="shared" ca="1" si="79"/>
        <v/>
      </c>
      <c r="D323" s="32" t="str">
        <f t="shared" ca="1" si="82"/>
        <v/>
      </c>
      <c r="E323" s="73" t="str">
        <f t="shared" ca="1" si="83"/>
        <v/>
      </c>
      <c r="F323" s="31" t="str">
        <f t="shared" ca="1" si="84"/>
        <v/>
      </c>
      <c r="G323" s="32" t="str">
        <f t="shared" ca="1" si="85"/>
        <v/>
      </c>
      <c r="H323" s="4" t="str">
        <f t="shared" ca="1" si="86"/>
        <v/>
      </c>
      <c r="I323" s="31" t="str">
        <f t="shared" ca="1" si="87"/>
        <v/>
      </c>
      <c r="J323" s="32" t="str">
        <f t="shared" ca="1" si="88"/>
        <v/>
      </c>
      <c r="K323" s="73" t="str">
        <f t="shared" ca="1" si="89"/>
        <v/>
      </c>
      <c r="L323" s="31" t="str">
        <f t="shared" ca="1" si="90"/>
        <v/>
      </c>
      <c r="M323" s="32" t="str">
        <f t="shared" ca="1" si="91"/>
        <v/>
      </c>
      <c r="N323" s="79" t="str">
        <f t="shared" ca="1" si="92"/>
        <v/>
      </c>
      <c r="X323" s="172" t="str">
        <f t="shared" si="77"/>
        <v/>
      </c>
      <c r="Y323" s="172" t="str">
        <f t="shared" si="78"/>
        <v/>
      </c>
    </row>
    <row r="324" spans="1:25">
      <c r="A324" s="173" t="str">
        <f t="shared" ca="1" si="80"/>
        <v/>
      </c>
      <c r="B324" s="45" t="str">
        <f t="shared" ca="1" si="81"/>
        <v/>
      </c>
      <c r="C324" s="31" t="str">
        <f t="shared" ca="1" si="79"/>
        <v/>
      </c>
      <c r="D324" s="32" t="str">
        <f t="shared" ca="1" si="82"/>
        <v/>
      </c>
      <c r="E324" s="73" t="str">
        <f t="shared" ca="1" si="83"/>
        <v/>
      </c>
      <c r="F324" s="31" t="str">
        <f t="shared" ca="1" si="84"/>
        <v/>
      </c>
      <c r="G324" s="32" t="str">
        <f t="shared" ca="1" si="85"/>
        <v/>
      </c>
      <c r="H324" s="4" t="str">
        <f t="shared" ca="1" si="86"/>
        <v/>
      </c>
      <c r="I324" s="31" t="str">
        <f t="shared" ca="1" si="87"/>
        <v/>
      </c>
      <c r="J324" s="32" t="str">
        <f t="shared" ca="1" si="88"/>
        <v/>
      </c>
      <c r="K324" s="73" t="str">
        <f t="shared" ca="1" si="89"/>
        <v/>
      </c>
      <c r="L324" s="31" t="str">
        <f t="shared" ca="1" si="90"/>
        <v/>
      </c>
      <c r="M324" s="32" t="str">
        <f t="shared" ca="1" si="91"/>
        <v/>
      </c>
      <c r="N324" s="79" t="str">
        <f t="shared" ca="1" si="92"/>
        <v/>
      </c>
      <c r="X324" s="172" t="str">
        <f t="shared" ref="X324:X387" si="93">IF(COUNTIF(R:R,P324)*COUNTIF(T:T,P324)*COUNTIF(V:V,P324),P324,"")</f>
        <v/>
      </c>
      <c r="Y324" s="172" t="str">
        <f t="shared" ref="Y324:Y387" si="94">IF(X324&gt;$A$14,X324,"")</f>
        <v/>
      </c>
    </row>
    <row r="325" spans="1:25">
      <c r="A325" s="173" t="str">
        <f t="shared" ca="1" si="80"/>
        <v/>
      </c>
      <c r="B325" s="45" t="str">
        <f t="shared" ca="1" si="81"/>
        <v/>
      </c>
      <c r="C325" s="31" t="str">
        <f t="shared" ca="1" si="79"/>
        <v/>
      </c>
      <c r="D325" s="32" t="str">
        <f t="shared" ca="1" si="82"/>
        <v/>
      </c>
      <c r="E325" s="73" t="str">
        <f t="shared" ca="1" si="83"/>
        <v/>
      </c>
      <c r="F325" s="31" t="str">
        <f t="shared" ca="1" si="84"/>
        <v/>
      </c>
      <c r="G325" s="32" t="str">
        <f t="shared" ca="1" si="85"/>
        <v/>
      </c>
      <c r="H325" s="4" t="str">
        <f t="shared" ca="1" si="86"/>
        <v/>
      </c>
      <c r="I325" s="31" t="str">
        <f t="shared" ca="1" si="87"/>
        <v/>
      </c>
      <c r="J325" s="32" t="str">
        <f t="shared" ca="1" si="88"/>
        <v/>
      </c>
      <c r="K325" s="73" t="str">
        <f t="shared" ca="1" si="89"/>
        <v/>
      </c>
      <c r="L325" s="31" t="str">
        <f t="shared" ca="1" si="90"/>
        <v/>
      </c>
      <c r="M325" s="32" t="str">
        <f t="shared" ca="1" si="91"/>
        <v/>
      </c>
      <c r="N325" s="79" t="str">
        <f t="shared" ca="1" si="92"/>
        <v/>
      </c>
      <c r="X325" s="172" t="str">
        <f t="shared" si="93"/>
        <v/>
      </c>
      <c r="Y325" s="172" t="str">
        <f t="shared" si="94"/>
        <v/>
      </c>
    </row>
    <row r="326" spans="1:25">
      <c r="A326" s="173" t="str">
        <f t="shared" ca="1" si="80"/>
        <v/>
      </c>
      <c r="B326" s="45" t="str">
        <f t="shared" ca="1" si="81"/>
        <v/>
      </c>
      <c r="C326" s="31" t="str">
        <f t="shared" ca="1" si="79"/>
        <v/>
      </c>
      <c r="D326" s="32" t="str">
        <f t="shared" ca="1" si="82"/>
        <v/>
      </c>
      <c r="E326" s="73" t="str">
        <f t="shared" ca="1" si="83"/>
        <v/>
      </c>
      <c r="F326" s="31" t="str">
        <f t="shared" ca="1" si="84"/>
        <v/>
      </c>
      <c r="G326" s="32" t="str">
        <f t="shared" ca="1" si="85"/>
        <v/>
      </c>
      <c r="H326" s="4" t="str">
        <f t="shared" ca="1" si="86"/>
        <v/>
      </c>
      <c r="I326" s="31" t="str">
        <f t="shared" ca="1" si="87"/>
        <v/>
      </c>
      <c r="J326" s="32" t="str">
        <f t="shared" ca="1" si="88"/>
        <v/>
      </c>
      <c r="K326" s="73" t="str">
        <f t="shared" ca="1" si="89"/>
        <v/>
      </c>
      <c r="L326" s="31" t="str">
        <f t="shared" ca="1" si="90"/>
        <v/>
      </c>
      <c r="M326" s="32" t="str">
        <f t="shared" ca="1" si="91"/>
        <v/>
      </c>
      <c r="N326" s="79" t="str">
        <f t="shared" ca="1" si="92"/>
        <v/>
      </c>
      <c r="X326" s="172" t="str">
        <f t="shared" si="93"/>
        <v/>
      </c>
      <c r="Y326" s="172" t="str">
        <f t="shared" si="94"/>
        <v/>
      </c>
    </row>
    <row r="327" spans="1:25">
      <c r="A327" s="173" t="str">
        <f t="shared" ca="1" si="80"/>
        <v/>
      </c>
      <c r="B327" s="45" t="str">
        <f t="shared" ca="1" si="81"/>
        <v/>
      </c>
      <c r="C327" s="31" t="str">
        <f t="shared" ca="1" si="79"/>
        <v/>
      </c>
      <c r="D327" s="32" t="str">
        <f t="shared" ca="1" si="82"/>
        <v/>
      </c>
      <c r="E327" s="73" t="str">
        <f t="shared" ca="1" si="83"/>
        <v/>
      </c>
      <c r="F327" s="31" t="str">
        <f t="shared" ca="1" si="84"/>
        <v/>
      </c>
      <c r="G327" s="32" t="str">
        <f t="shared" ca="1" si="85"/>
        <v/>
      </c>
      <c r="H327" s="4" t="str">
        <f t="shared" ca="1" si="86"/>
        <v/>
      </c>
      <c r="I327" s="31" t="str">
        <f t="shared" ca="1" si="87"/>
        <v/>
      </c>
      <c r="J327" s="32" t="str">
        <f t="shared" ca="1" si="88"/>
        <v/>
      </c>
      <c r="K327" s="73" t="str">
        <f t="shared" ca="1" si="89"/>
        <v/>
      </c>
      <c r="L327" s="31" t="str">
        <f t="shared" ca="1" si="90"/>
        <v/>
      </c>
      <c r="M327" s="32" t="str">
        <f t="shared" ca="1" si="91"/>
        <v/>
      </c>
      <c r="N327" s="79" t="str">
        <f t="shared" ca="1" si="92"/>
        <v/>
      </c>
      <c r="X327" s="172" t="str">
        <f t="shared" si="93"/>
        <v/>
      </c>
      <c r="Y327" s="172" t="str">
        <f t="shared" si="94"/>
        <v/>
      </c>
    </row>
    <row r="328" spans="1:25">
      <c r="A328" s="173" t="str">
        <f t="shared" ca="1" si="80"/>
        <v/>
      </c>
      <c r="B328" s="45" t="str">
        <f t="shared" ca="1" si="81"/>
        <v/>
      </c>
      <c r="C328" s="31" t="str">
        <f t="shared" ca="1" si="79"/>
        <v/>
      </c>
      <c r="D328" s="32" t="str">
        <f t="shared" ca="1" si="82"/>
        <v/>
      </c>
      <c r="E328" s="73" t="str">
        <f t="shared" ca="1" si="83"/>
        <v/>
      </c>
      <c r="F328" s="31" t="str">
        <f t="shared" ca="1" si="84"/>
        <v/>
      </c>
      <c r="G328" s="32" t="str">
        <f t="shared" ca="1" si="85"/>
        <v/>
      </c>
      <c r="H328" s="4" t="str">
        <f t="shared" ca="1" si="86"/>
        <v/>
      </c>
      <c r="I328" s="31" t="str">
        <f t="shared" ca="1" si="87"/>
        <v/>
      </c>
      <c r="J328" s="32" t="str">
        <f t="shared" ca="1" si="88"/>
        <v/>
      </c>
      <c r="K328" s="73" t="str">
        <f t="shared" ca="1" si="89"/>
        <v/>
      </c>
      <c r="L328" s="31" t="str">
        <f t="shared" ca="1" si="90"/>
        <v/>
      </c>
      <c r="M328" s="32" t="str">
        <f t="shared" ca="1" si="91"/>
        <v/>
      </c>
      <c r="N328" s="79" t="str">
        <f t="shared" ca="1" si="92"/>
        <v/>
      </c>
      <c r="X328" s="172" t="str">
        <f t="shared" si="93"/>
        <v/>
      </c>
      <c r="Y328" s="172" t="str">
        <f t="shared" si="94"/>
        <v/>
      </c>
    </row>
    <row r="329" spans="1:25">
      <c r="A329" s="173" t="str">
        <f t="shared" ca="1" si="80"/>
        <v/>
      </c>
      <c r="B329" s="45" t="str">
        <f t="shared" ca="1" si="81"/>
        <v/>
      </c>
      <c r="C329" s="31" t="str">
        <f t="shared" ca="1" si="79"/>
        <v/>
      </c>
      <c r="D329" s="32" t="str">
        <f t="shared" ca="1" si="82"/>
        <v/>
      </c>
      <c r="E329" s="73" t="str">
        <f t="shared" ca="1" si="83"/>
        <v/>
      </c>
      <c r="F329" s="31" t="str">
        <f t="shared" ca="1" si="84"/>
        <v/>
      </c>
      <c r="G329" s="32" t="str">
        <f t="shared" ca="1" si="85"/>
        <v/>
      </c>
      <c r="H329" s="4" t="str">
        <f t="shared" ca="1" si="86"/>
        <v/>
      </c>
      <c r="I329" s="31" t="str">
        <f t="shared" ca="1" si="87"/>
        <v/>
      </c>
      <c r="J329" s="32" t="str">
        <f t="shared" ca="1" si="88"/>
        <v/>
      </c>
      <c r="K329" s="73" t="str">
        <f t="shared" ca="1" si="89"/>
        <v/>
      </c>
      <c r="L329" s="31" t="str">
        <f t="shared" ca="1" si="90"/>
        <v/>
      </c>
      <c r="M329" s="32" t="str">
        <f t="shared" ca="1" si="91"/>
        <v/>
      </c>
      <c r="N329" s="79" t="str">
        <f t="shared" ca="1" si="92"/>
        <v/>
      </c>
      <c r="X329" s="172" t="str">
        <f t="shared" si="93"/>
        <v/>
      </c>
      <c r="Y329" s="172" t="str">
        <f t="shared" si="94"/>
        <v/>
      </c>
    </row>
    <row r="330" spans="1:25">
      <c r="A330" s="173" t="str">
        <f t="shared" ca="1" si="80"/>
        <v/>
      </c>
      <c r="B330" s="45" t="str">
        <f t="shared" ca="1" si="81"/>
        <v/>
      </c>
      <c r="C330" s="31" t="str">
        <f t="shared" ca="1" si="79"/>
        <v/>
      </c>
      <c r="D330" s="32" t="str">
        <f t="shared" ca="1" si="82"/>
        <v/>
      </c>
      <c r="E330" s="73" t="str">
        <f t="shared" ca="1" si="83"/>
        <v/>
      </c>
      <c r="F330" s="31" t="str">
        <f t="shared" ca="1" si="84"/>
        <v/>
      </c>
      <c r="G330" s="32" t="str">
        <f t="shared" ca="1" si="85"/>
        <v/>
      </c>
      <c r="H330" s="4" t="str">
        <f t="shared" ca="1" si="86"/>
        <v/>
      </c>
      <c r="I330" s="31" t="str">
        <f t="shared" ca="1" si="87"/>
        <v/>
      </c>
      <c r="J330" s="32" t="str">
        <f t="shared" ca="1" si="88"/>
        <v/>
      </c>
      <c r="K330" s="73" t="str">
        <f t="shared" ca="1" si="89"/>
        <v/>
      </c>
      <c r="L330" s="31" t="str">
        <f t="shared" ca="1" si="90"/>
        <v/>
      </c>
      <c r="M330" s="32" t="str">
        <f t="shared" ca="1" si="91"/>
        <v/>
      </c>
      <c r="N330" s="79" t="str">
        <f t="shared" ca="1" si="92"/>
        <v/>
      </c>
      <c r="X330" s="172" t="str">
        <f t="shared" si="93"/>
        <v/>
      </c>
      <c r="Y330" s="172" t="str">
        <f t="shared" si="94"/>
        <v/>
      </c>
    </row>
    <row r="331" spans="1:25">
      <c r="A331" s="173" t="str">
        <f t="shared" ca="1" si="80"/>
        <v/>
      </c>
      <c r="B331" s="45" t="str">
        <f t="shared" ca="1" si="81"/>
        <v/>
      </c>
      <c r="C331" s="31" t="str">
        <f t="shared" ca="1" si="79"/>
        <v/>
      </c>
      <c r="D331" s="32" t="str">
        <f t="shared" ca="1" si="82"/>
        <v/>
      </c>
      <c r="E331" s="73" t="str">
        <f t="shared" ca="1" si="83"/>
        <v/>
      </c>
      <c r="F331" s="31" t="str">
        <f t="shared" ca="1" si="84"/>
        <v/>
      </c>
      <c r="G331" s="32" t="str">
        <f t="shared" ca="1" si="85"/>
        <v/>
      </c>
      <c r="H331" s="4" t="str">
        <f t="shared" ca="1" si="86"/>
        <v/>
      </c>
      <c r="I331" s="31" t="str">
        <f t="shared" ca="1" si="87"/>
        <v/>
      </c>
      <c r="J331" s="32" t="str">
        <f t="shared" ca="1" si="88"/>
        <v/>
      </c>
      <c r="K331" s="73" t="str">
        <f t="shared" ca="1" si="89"/>
        <v/>
      </c>
      <c r="L331" s="31" t="str">
        <f t="shared" ca="1" si="90"/>
        <v/>
      </c>
      <c r="M331" s="32" t="str">
        <f t="shared" ca="1" si="91"/>
        <v/>
      </c>
      <c r="N331" s="79" t="str">
        <f t="shared" ca="1" si="92"/>
        <v/>
      </c>
      <c r="X331" s="172" t="str">
        <f t="shared" si="93"/>
        <v/>
      </c>
      <c r="Y331" s="172" t="str">
        <f t="shared" si="94"/>
        <v/>
      </c>
    </row>
    <row r="332" spans="1:25">
      <c r="A332" s="173" t="str">
        <f t="shared" ca="1" si="80"/>
        <v/>
      </c>
      <c r="B332" s="45" t="str">
        <f t="shared" ca="1" si="81"/>
        <v/>
      </c>
      <c r="C332" s="31" t="str">
        <f t="shared" ca="1" si="79"/>
        <v/>
      </c>
      <c r="D332" s="32" t="str">
        <f t="shared" ca="1" si="82"/>
        <v/>
      </c>
      <c r="E332" s="73" t="str">
        <f t="shared" ca="1" si="83"/>
        <v/>
      </c>
      <c r="F332" s="31" t="str">
        <f t="shared" ca="1" si="84"/>
        <v/>
      </c>
      <c r="G332" s="32" t="str">
        <f t="shared" ca="1" si="85"/>
        <v/>
      </c>
      <c r="H332" s="4" t="str">
        <f t="shared" ca="1" si="86"/>
        <v/>
      </c>
      <c r="I332" s="31" t="str">
        <f t="shared" ca="1" si="87"/>
        <v/>
      </c>
      <c r="J332" s="32" t="str">
        <f t="shared" ca="1" si="88"/>
        <v/>
      </c>
      <c r="K332" s="73" t="str">
        <f t="shared" ca="1" si="89"/>
        <v/>
      </c>
      <c r="L332" s="31" t="str">
        <f t="shared" ca="1" si="90"/>
        <v/>
      </c>
      <c r="M332" s="32" t="str">
        <f t="shared" ca="1" si="91"/>
        <v/>
      </c>
      <c r="N332" s="79" t="str">
        <f t="shared" ca="1" si="92"/>
        <v/>
      </c>
      <c r="X332" s="172" t="str">
        <f t="shared" si="93"/>
        <v/>
      </c>
      <c r="Y332" s="172" t="str">
        <f t="shared" si="94"/>
        <v/>
      </c>
    </row>
    <row r="333" spans="1:25">
      <c r="A333" s="173" t="str">
        <f t="shared" ca="1" si="80"/>
        <v/>
      </c>
      <c r="B333" s="45" t="str">
        <f t="shared" ca="1" si="81"/>
        <v/>
      </c>
      <c r="C333" s="31" t="str">
        <f t="shared" ca="1" si="79"/>
        <v/>
      </c>
      <c r="D333" s="32" t="str">
        <f t="shared" ca="1" si="82"/>
        <v/>
      </c>
      <c r="E333" s="73" t="str">
        <f t="shared" ca="1" si="83"/>
        <v/>
      </c>
      <c r="F333" s="31" t="str">
        <f t="shared" ca="1" si="84"/>
        <v/>
      </c>
      <c r="G333" s="32" t="str">
        <f t="shared" ca="1" si="85"/>
        <v/>
      </c>
      <c r="H333" s="4" t="str">
        <f t="shared" ca="1" si="86"/>
        <v/>
      </c>
      <c r="I333" s="31" t="str">
        <f t="shared" ca="1" si="87"/>
        <v/>
      </c>
      <c r="J333" s="32" t="str">
        <f t="shared" ca="1" si="88"/>
        <v/>
      </c>
      <c r="K333" s="73" t="str">
        <f t="shared" ca="1" si="89"/>
        <v/>
      </c>
      <c r="L333" s="31" t="str">
        <f t="shared" ca="1" si="90"/>
        <v/>
      </c>
      <c r="M333" s="32" t="str">
        <f t="shared" ca="1" si="91"/>
        <v/>
      </c>
      <c r="N333" s="79" t="str">
        <f t="shared" ca="1" si="92"/>
        <v/>
      </c>
      <c r="X333" s="172" t="str">
        <f t="shared" si="93"/>
        <v/>
      </c>
      <c r="Y333" s="172" t="str">
        <f t="shared" si="94"/>
        <v/>
      </c>
    </row>
    <row r="334" spans="1:25">
      <c r="A334" s="173" t="str">
        <f t="shared" ca="1" si="80"/>
        <v/>
      </c>
      <c r="B334" s="45" t="str">
        <f t="shared" ca="1" si="81"/>
        <v/>
      </c>
      <c r="C334" s="31" t="str">
        <f t="shared" ca="1" si="79"/>
        <v/>
      </c>
      <c r="D334" s="32" t="str">
        <f t="shared" ca="1" si="82"/>
        <v/>
      </c>
      <c r="E334" s="73" t="str">
        <f t="shared" ca="1" si="83"/>
        <v/>
      </c>
      <c r="F334" s="31" t="str">
        <f t="shared" ca="1" si="84"/>
        <v/>
      </c>
      <c r="G334" s="32" t="str">
        <f t="shared" ca="1" si="85"/>
        <v/>
      </c>
      <c r="H334" s="4" t="str">
        <f t="shared" ca="1" si="86"/>
        <v/>
      </c>
      <c r="I334" s="31" t="str">
        <f t="shared" ca="1" si="87"/>
        <v/>
      </c>
      <c r="J334" s="32" t="str">
        <f t="shared" ca="1" si="88"/>
        <v/>
      </c>
      <c r="K334" s="73" t="str">
        <f t="shared" ca="1" si="89"/>
        <v/>
      </c>
      <c r="L334" s="31" t="str">
        <f t="shared" ca="1" si="90"/>
        <v/>
      </c>
      <c r="M334" s="32" t="str">
        <f t="shared" ca="1" si="91"/>
        <v/>
      </c>
      <c r="N334" s="79" t="str">
        <f t="shared" ca="1" si="92"/>
        <v/>
      </c>
      <c r="X334" s="172" t="str">
        <f t="shared" si="93"/>
        <v/>
      </c>
      <c r="Y334" s="172" t="str">
        <f t="shared" si="94"/>
        <v/>
      </c>
    </row>
    <row r="335" spans="1:25">
      <c r="A335" s="173" t="str">
        <f t="shared" ca="1" si="80"/>
        <v/>
      </c>
      <c r="B335" s="45" t="str">
        <f t="shared" ca="1" si="81"/>
        <v/>
      </c>
      <c r="C335" s="31" t="str">
        <f t="shared" ca="1" si="79"/>
        <v/>
      </c>
      <c r="D335" s="32" t="str">
        <f t="shared" ca="1" si="82"/>
        <v/>
      </c>
      <c r="E335" s="73" t="str">
        <f t="shared" ca="1" si="83"/>
        <v/>
      </c>
      <c r="F335" s="31" t="str">
        <f t="shared" ca="1" si="84"/>
        <v/>
      </c>
      <c r="G335" s="32" t="str">
        <f t="shared" ca="1" si="85"/>
        <v/>
      </c>
      <c r="H335" s="4" t="str">
        <f t="shared" ca="1" si="86"/>
        <v/>
      </c>
      <c r="I335" s="31" t="str">
        <f t="shared" ca="1" si="87"/>
        <v/>
      </c>
      <c r="J335" s="32" t="str">
        <f t="shared" ca="1" si="88"/>
        <v/>
      </c>
      <c r="K335" s="73" t="str">
        <f t="shared" ca="1" si="89"/>
        <v/>
      </c>
      <c r="L335" s="31" t="str">
        <f t="shared" ca="1" si="90"/>
        <v/>
      </c>
      <c r="M335" s="32" t="str">
        <f t="shared" ca="1" si="91"/>
        <v/>
      </c>
      <c r="N335" s="79" t="str">
        <f t="shared" ca="1" si="92"/>
        <v/>
      </c>
      <c r="X335" s="172" t="str">
        <f t="shared" si="93"/>
        <v/>
      </c>
      <c r="Y335" s="172" t="str">
        <f t="shared" si="94"/>
        <v/>
      </c>
    </row>
    <row r="336" spans="1:25">
      <c r="A336" s="173" t="str">
        <f t="shared" ca="1" si="80"/>
        <v/>
      </c>
      <c r="B336" s="45" t="str">
        <f t="shared" ca="1" si="81"/>
        <v/>
      </c>
      <c r="C336" s="31" t="str">
        <f t="shared" ref="C336:C399" ca="1" si="95">IF(ISERROR(B336-2),"",(B336-$B$14)/100*$B$5)</f>
        <v/>
      </c>
      <c r="D336" s="32" t="str">
        <f t="shared" ca="1" si="82"/>
        <v/>
      </c>
      <c r="E336" s="73" t="str">
        <f t="shared" ca="1" si="83"/>
        <v/>
      </c>
      <c r="F336" s="31" t="str">
        <f t="shared" ca="1" si="84"/>
        <v/>
      </c>
      <c r="G336" s="32" t="str">
        <f t="shared" ca="1" si="85"/>
        <v/>
      </c>
      <c r="H336" s="4" t="str">
        <f t="shared" ca="1" si="86"/>
        <v/>
      </c>
      <c r="I336" s="31" t="str">
        <f t="shared" ca="1" si="87"/>
        <v/>
      </c>
      <c r="J336" s="32" t="str">
        <f t="shared" ca="1" si="88"/>
        <v/>
      </c>
      <c r="K336" s="73" t="str">
        <f t="shared" ca="1" si="89"/>
        <v/>
      </c>
      <c r="L336" s="31" t="str">
        <f t="shared" ca="1" si="90"/>
        <v/>
      </c>
      <c r="M336" s="32" t="str">
        <f t="shared" ca="1" si="91"/>
        <v/>
      </c>
      <c r="N336" s="79" t="str">
        <f t="shared" ca="1" si="92"/>
        <v/>
      </c>
      <c r="X336" s="172" t="str">
        <f t="shared" si="93"/>
        <v/>
      </c>
      <c r="Y336" s="172" t="str">
        <f t="shared" si="94"/>
        <v/>
      </c>
    </row>
    <row r="337" spans="1:25">
      <c r="A337" s="173" t="str">
        <f t="shared" ca="1" si="80"/>
        <v/>
      </c>
      <c r="B337" s="45" t="str">
        <f t="shared" ca="1" si="81"/>
        <v/>
      </c>
      <c r="C337" s="31" t="str">
        <f t="shared" ca="1" si="95"/>
        <v/>
      </c>
      <c r="D337" s="32" t="str">
        <f t="shared" ca="1" si="82"/>
        <v/>
      </c>
      <c r="E337" s="73" t="str">
        <f t="shared" ca="1" si="83"/>
        <v/>
      </c>
      <c r="F337" s="31" t="str">
        <f t="shared" ca="1" si="84"/>
        <v/>
      </c>
      <c r="G337" s="32" t="str">
        <f t="shared" ca="1" si="85"/>
        <v/>
      </c>
      <c r="H337" s="4" t="str">
        <f t="shared" ca="1" si="86"/>
        <v/>
      </c>
      <c r="I337" s="31" t="str">
        <f t="shared" ca="1" si="87"/>
        <v/>
      </c>
      <c r="J337" s="32" t="str">
        <f t="shared" ca="1" si="88"/>
        <v/>
      </c>
      <c r="K337" s="73" t="str">
        <f t="shared" ca="1" si="89"/>
        <v/>
      </c>
      <c r="L337" s="31" t="str">
        <f t="shared" ca="1" si="90"/>
        <v/>
      </c>
      <c r="M337" s="32" t="str">
        <f t="shared" ca="1" si="91"/>
        <v/>
      </c>
      <c r="N337" s="79" t="str">
        <f t="shared" ca="1" si="92"/>
        <v/>
      </c>
      <c r="X337" s="172" t="str">
        <f t="shared" si="93"/>
        <v/>
      </c>
      <c r="Y337" s="172" t="str">
        <f t="shared" si="94"/>
        <v/>
      </c>
    </row>
    <row r="338" spans="1:25">
      <c r="A338" s="173" t="str">
        <f t="shared" ca="1" si="80"/>
        <v/>
      </c>
      <c r="B338" s="45" t="str">
        <f t="shared" ca="1" si="81"/>
        <v/>
      </c>
      <c r="C338" s="31" t="str">
        <f t="shared" ca="1" si="95"/>
        <v/>
      </c>
      <c r="D338" s="32" t="str">
        <f t="shared" ca="1" si="82"/>
        <v/>
      </c>
      <c r="E338" s="73" t="str">
        <f t="shared" ca="1" si="83"/>
        <v/>
      </c>
      <c r="F338" s="31" t="str">
        <f t="shared" ca="1" si="84"/>
        <v/>
      </c>
      <c r="G338" s="32" t="str">
        <f t="shared" ca="1" si="85"/>
        <v/>
      </c>
      <c r="H338" s="4" t="str">
        <f t="shared" ca="1" si="86"/>
        <v/>
      </c>
      <c r="I338" s="31" t="str">
        <f t="shared" ca="1" si="87"/>
        <v/>
      </c>
      <c r="J338" s="32" t="str">
        <f t="shared" ca="1" si="88"/>
        <v/>
      </c>
      <c r="K338" s="73" t="str">
        <f t="shared" ca="1" si="89"/>
        <v/>
      </c>
      <c r="L338" s="31" t="str">
        <f t="shared" ca="1" si="90"/>
        <v/>
      </c>
      <c r="M338" s="32" t="str">
        <f t="shared" ca="1" si="91"/>
        <v/>
      </c>
      <c r="N338" s="79" t="str">
        <f t="shared" ca="1" si="92"/>
        <v/>
      </c>
      <c r="X338" s="172" t="str">
        <f t="shared" si="93"/>
        <v/>
      </c>
      <c r="Y338" s="172" t="str">
        <f t="shared" si="94"/>
        <v/>
      </c>
    </row>
    <row r="339" spans="1:25">
      <c r="A339" s="173" t="str">
        <f t="shared" ca="1" si="80"/>
        <v/>
      </c>
      <c r="B339" s="45" t="str">
        <f t="shared" ca="1" si="81"/>
        <v/>
      </c>
      <c r="C339" s="31" t="str">
        <f t="shared" ca="1" si="95"/>
        <v/>
      </c>
      <c r="D339" s="32" t="str">
        <f t="shared" ca="1" si="82"/>
        <v/>
      </c>
      <c r="E339" s="73" t="str">
        <f t="shared" ca="1" si="83"/>
        <v/>
      </c>
      <c r="F339" s="31" t="str">
        <f t="shared" ca="1" si="84"/>
        <v/>
      </c>
      <c r="G339" s="32" t="str">
        <f t="shared" ca="1" si="85"/>
        <v/>
      </c>
      <c r="H339" s="4" t="str">
        <f t="shared" ca="1" si="86"/>
        <v/>
      </c>
      <c r="I339" s="31" t="str">
        <f t="shared" ca="1" si="87"/>
        <v/>
      </c>
      <c r="J339" s="32" t="str">
        <f t="shared" ca="1" si="88"/>
        <v/>
      </c>
      <c r="K339" s="73" t="str">
        <f t="shared" ca="1" si="89"/>
        <v/>
      </c>
      <c r="L339" s="31" t="str">
        <f t="shared" ca="1" si="90"/>
        <v/>
      </c>
      <c r="M339" s="32" t="str">
        <f t="shared" ca="1" si="91"/>
        <v/>
      </c>
      <c r="N339" s="79" t="str">
        <f t="shared" ca="1" si="92"/>
        <v/>
      </c>
      <c r="X339" s="172" t="str">
        <f t="shared" si="93"/>
        <v/>
      </c>
      <c r="Y339" s="172" t="str">
        <f t="shared" si="94"/>
        <v/>
      </c>
    </row>
    <row r="340" spans="1:25">
      <c r="A340" s="173" t="str">
        <f t="shared" ca="1" si="80"/>
        <v/>
      </c>
      <c r="B340" s="45" t="str">
        <f t="shared" ca="1" si="81"/>
        <v/>
      </c>
      <c r="C340" s="31" t="str">
        <f t="shared" ca="1" si="95"/>
        <v/>
      </c>
      <c r="D340" s="32" t="str">
        <f t="shared" ca="1" si="82"/>
        <v/>
      </c>
      <c r="E340" s="73" t="str">
        <f t="shared" ca="1" si="83"/>
        <v/>
      </c>
      <c r="F340" s="31" t="str">
        <f t="shared" ca="1" si="84"/>
        <v/>
      </c>
      <c r="G340" s="32" t="str">
        <f t="shared" ca="1" si="85"/>
        <v/>
      </c>
      <c r="H340" s="4" t="str">
        <f t="shared" ca="1" si="86"/>
        <v/>
      </c>
      <c r="I340" s="31" t="str">
        <f t="shared" ca="1" si="87"/>
        <v/>
      </c>
      <c r="J340" s="32" t="str">
        <f t="shared" ca="1" si="88"/>
        <v/>
      </c>
      <c r="K340" s="73" t="str">
        <f t="shared" ca="1" si="89"/>
        <v/>
      </c>
      <c r="L340" s="31" t="str">
        <f t="shared" ca="1" si="90"/>
        <v/>
      </c>
      <c r="M340" s="32" t="str">
        <f t="shared" ca="1" si="91"/>
        <v/>
      </c>
      <c r="N340" s="79" t="str">
        <f t="shared" ca="1" si="92"/>
        <v/>
      </c>
      <c r="X340" s="172" t="str">
        <f t="shared" si="93"/>
        <v/>
      </c>
      <c r="Y340" s="172" t="str">
        <f t="shared" si="94"/>
        <v/>
      </c>
    </row>
    <row r="341" spans="1:25">
      <c r="A341" s="173" t="str">
        <f t="shared" ca="1" si="80"/>
        <v/>
      </c>
      <c r="B341" s="45" t="str">
        <f t="shared" ca="1" si="81"/>
        <v/>
      </c>
      <c r="C341" s="31" t="str">
        <f t="shared" ca="1" si="95"/>
        <v/>
      </c>
      <c r="D341" s="32" t="str">
        <f t="shared" ca="1" si="82"/>
        <v/>
      </c>
      <c r="E341" s="73" t="str">
        <f t="shared" ca="1" si="83"/>
        <v/>
      </c>
      <c r="F341" s="31" t="str">
        <f t="shared" ca="1" si="84"/>
        <v/>
      </c>
      <c r="G341" s="32" t="str">
        <f t="shared" ca="1" si="85"/>
        <v/>
      </c>
      <c r="H341" s="4" t="str">
        <f t="shared" ca="1" si="86"/>
        <v/>
      </c>
      <c r="I341" s="31" t="str">
        <f t="shared" ca="1" si="87"/>
        <v/>
      </c>
      <c r="J341" s="32" t="str">
        <f t="shared" ca="1" si="88"/>
        <v/>
      </c>
      <c r="K341" s="73" t="str">
        <f t="shared" ca="1" si="89"/>
        <v/>
      </c>
      <c r="L341" s="31" t="str">
        <f t="shared" ca="1" si="90"/>
        <v/>
      </c>
      <c r="M341" s="32" t="str">
        <f t="shared" ca="1" si="91"/>
        <v/>
      </c>
      <c r="N341" s="79" t="str">
        <f t="shared" ca="1" si="92"/>
        <v/>
      </c>
      <c r="X341" s="172" t="str">
        <f t="shared" si="93"/>
        <v/>
      </c>
      <c r="Y341" s="172" t="str">
        <f t="shared" si="94"/>
        <v/>
      </c>
    </row>
    <row r="342" spans="1:25">
      <c r="A342" s="173" t="str">
        <f t="shared" ca="1" si="80"/>
        <v/>
      </c>
      <c r="B342" s="45" t="str">
        <f t="shared" ca="1" si="81"/>
        <v/>
      </c>
      <c r="C342" s="31" t="str">
        <f t="shared" ca="1" si="95"/>
        <v/>
      </c>
      <c r="D342" s="32" t="str">
        <f t="shared" ca="1" si="82"/>
        <v/>
      </c>
      <c r="E342" s="73" t="str">
        <f t="shared" ca="1" si="83"/>
        <v/>
      </c>
      <c r="F342" s="31" t="str">
        <f t="shared" ca="1" si="84"/>
        <v/>
      </c>
      <c r="G342" s="32" t="str">
        <f t="shared" ca="1" si="85"/>
        <v/>
      </c>
      <c r="H342" s="4" t="str">
        <f t="shared" ca="1" si="86"/>
        <v/>
      </c>
      <c r="I342" s="31" t="str">
        <f t="shared" ca="1" si="87"/>
        <v/>
      </c>
      <c r="J342" s="32" t="str">
        <f t="shared" ca="1" si="88"/>
        <v/>
      </c>
      <c r="K342" s="73" t="str">
        <f t="shared" ca="1" si="89"/>
        <v/>
      </c>
      <c r="L342" s="31" t="str">
        <f t="shared" ca="1" si="90"/>
        <v/>
      </c>
      <c r="M342" s="32" t="str">
        <f t="shared" ca="1" si="91"/>
        <v/>
      </c>
      <c r="N342" s="79" t="str">
        <f t="shared" ca="1" si="92"/>
        <v/>
      </c>
      <c r="X342" s="172" t="str">
        <f t="shared" si="93"/>
        <v/>
      </c>
      <c r="Y342" s="172" t="str">
        <f t="shared" si="94"/>
        <v/>
      </c>
    </row>
    <row r="343" spans="1:25">
      <c r="A343" s="173" t="str">
        <f t="shared" ca="1" si="80"/>
        <v/>
      </c>
      <c r="B343" s="45" t="str">
        <f t="shared" ca="1" si="81"/>
        <v/>
      </c>
      <c r="C343" s="31" t="str">
        <f t="shared" ca="1" si="95"/>
        <v/>
      </c>
      <c r="D343" s="32" t="str">
        <f t="shared" ca="1" si="82"/>
        <v/>
      </c>
      <c r="E343" s="73" t="str">
        <f t="shared" ca="1" si="83"/>
        <v/>
      </c>
      <c r="F343" s="31" t="str">
        <f t="shared" ca="1" si="84"/>
        <v/>
      </c>
      <c r="G343" s="32" t="str">
        <f t="shared" ca="1" si="85"/>
        <v/>
      </c>
      <c r="H343" s="4" t="str">
        <f t="shared" ca="1" si="86"/>
        <v/>
      </c>
      <c r="I343" s="31" t="str">
        <f t="shared" ca="1" si="87"/>
        <v/>
      </c>
      <c r="J343" s="32" t="str">
        <f t="shared" ca="1" si="88"/>
        <v/>
      </c>
      <c r="K343" s="73" t="str">
        <f t="shared" ca="1" si="89"/>
        <v/>
      </c>
      <c r="L343" s="31" t="str">
        <f t="shared" ca="1" si="90"/>
        <v/>
      </c>
      <c r="M343" s="32" t="str">
        <f t="shared" ca="1" si="91"/>
        <v/>
      </c>
      <c r="N343" s="79" t="str">
        <f t="shared" ca="1" si="92"/>
        <v/>
      </c>
      <c r="X343" s="172" t="str">
        <f t="shared" si="93"/>
        <v/>
      </c>
      <c r="Y343" s="172" t="str">
        <f t="shared" si="94"/>
        <v/>
      </c>
    </row>
    <row r="344" spans="1:25">
      <c r="A344" s="173" t="str">
        <f t="shared" ca="1" si="80"/>
        <v/>
      </c>
      <c r="B344" s="45" t="str">
        <f t="shared" ca="1" si="81"/>
        <v/>
      </c>
      <c r="C344" s="31" t="str">
        <f t="shared" ca="1" si="95"/>
        <v/>
      </c>
      <c r="D344" s="32" t="str">
        <f t="shared" ca="1" si="82"/>
        <v/>
      </c>
      <c r="E344" s="73" t="str">
        <f t="shared" ca="1" si="83"/>
        <v/>
      </c>
      <c r="F344" s="31" t="str">
        <f t="shared" ca="1" si="84"/>
        <v/>
      </c>
      <c r="G344" s="32" t="str">
        <f t="shared" ca="1" si="85"/>
        <v/>
      </c>
      <c r="H344" s="4" t="str">
        <f t="shared" ca="1" si="86"/>
        <v/>
      </c>
      <c r="I344" s="31" t="str">
        <f t="shared" ca="1" si="87"/>
        <v/>
      </c>
      <c r="J344" s="32" t="str">
        <f t="shared" ca="1" si="88"/>
        <v/>
      </c>
      <c r="K344" s="73" t="str">
        <f t="shared" ca="1" si="89"/>
        <v/>
      </c>
      <c r="L344" s="31" t="str">
        <f t="shared" ca="1" si="90"/>
        <v/>
      </c>
      <c r="M344" s="32" t="str">
        <f t="shared" ca="1" si="91"/>
        <v/>
      </c>
      <c r="N344" s="79" t="str">
        <f t="shared" ca="1" si="92"/>
        <v/>
      </c>
      <c r="X344" s="172" t="str">
        <f t="shared" si="93"/>
        <v/>
      </c>
      <c r="Y344" s="172" t="str">
        <f t="shared" si="94"/>
        <v/>
      </c>
    </row>
    <row r="345" spans="1:25">
      <c r="A345" s="173" t="str">
        <f t="shared" ca="1" si="80"/>
        <v/>
      </c>
      <c r="B345" s="45" t="str">
        <f t="shared" ca="1" si="81"/>
        <v/>
      </c>
      <c r="C345" s="31" t="str">
        <f t="shared" ca="1" si="95"/>
        <v/>
      </c>
      <c r="D345" s="32" t="str">
        <f t="shared" ca="1" si="82"/>
        <v/>
      </c>
      <c r="E345" s="73" t="str">
        <f t="shared" ca="1" si="83"/>
        <v/>
      </c>
      <c r="F345" s="31" t="str">
        <f t="shared" ca="1" si="84"/>
        <v/>
      </c>
      <c r="G345" s="32" t="str">
        <f t="shared" ca="1" si="85"/>
        <v/>
      </c>
      <c r="H345" s="4" t="str">
        <f t="shared" ca="1" si="86"/>
        <v/>
      </c>
      <c r="I345" s="31" t="str">
        <f t="shared" ca="1" si="87"/>
        <v/>
      </c>
      <c r="J345" s="32" t="str">
        <f t="shared" ca="1" si="88"/>
        <v/>
      </c>
      <c r="K345" s="73" t="str">
        <f t="shared" ca="1" si="89"/>
        <v/>
      </c>
      <c r="L345" s="31" t="str">
        <f t="shared" ca="1" si="90"/>
        <v/>
      </c>
      <c r="M345" s="32" t="str">
        <f t="shared" ca="1" si="91"/>
        <v/>
      </c>
      <c r="N345" s="79" t="str">
        <f t="shared" ca="1" si="92"/>
        <v/>
      </c>
      <c r="X345" s="172" t="str">
        <f t="shared" si="93"/>
        <v/>
      </c>
      <c r="Y345" s="172" t="str">
        <f t="shared" si="94"/>
        <v/>
      </c>
    </row>
    <row r="346" spans="1:25">
      <c r="A346" s="173" t="str">
        <f t="shared" ca="1" si="80"/>
        <v/>
      </c>
      <c r="B346" s="45" t="str">
        <f t="shared" ca="1" si="81"/>
        <v/>
      </c>
      <c r="C346" s="31" t="str">
        <f t="shared" ca="1" si="95"/>
        <v/>
      </c>
      <c r="D346" s="32" t="str">
        <f t="shared" ca="1" si="82"/>
        <v/>
      </c>
      <c r="E346" s="73" t="str">
        <f t="shared" ca="1" si="83"/>
        <v/>
      </c>
      <c r="F346" s="31" t="str">
        <f t="shared" ca="1" si="84"/>
        <v/>
      </c>
      <c r="G346" s="32" t="str">
        <f t="shared" ca="1" si="85"/>
        <v/>
      </c>
      <c r="H346" s="4" t="str">
        <f t="shared" ca="1" si="86"/>
        <v/>
      </c>
      <c r="I346" s="31" t="str">
        <f t="shared" ca="1" si="87"/>
        <v/>
      </c>
      <c r="J346" s="32" t="str">
        <f t="shared" ca="1" si="88"/>
        <v/>
      </c>
      <c r="K346" s="73" t="str">
        <f t="shared" ca="1" si="89"/>
        <v/>
      </c>
      <c r="L346" s="31" t="str">
        <f t="shared" ca="1" si="90"/>
        <v/>
      </c>
      <c r="M346" s="32" t="str">
        <f t="shared" ca="1" si="91"/>
        <v/>
      </c>
      <c r="N346" s="79" t="str">
        <f t="shared" ca="1" si="92"/>
        <v/>
      </c>
      <c r="X346" s="172" t="str">
        <f t="shared" si="93"/>
        <v/>
      </c>
      <c r="Y346" s="172" t="str">
        <f t="shared" si="94"/>
        <v/>
      </c>
    </row>
    <row r="347" spans="1:25">
      <c r="A347" s="173" t="str">
        <f t="shared" ca="1" si="80"/>
        <v/>
      </c>
      <c r="B347" s="45" t="str">
        <f t="shared" ca="1" si="81"/>
        <v/>
      </c>
      <c r="C347" s="31" t="str">
        <f t="shared" ca="1" si="95"/>
        <v/>
      </c>
      <c r="D347" s="32" t="str">
        <f t="shared" ca="1" si="82"/>
        <v/>
      </c>
      <c r="E347" s="73" t="str">
        <f t="shared" ca="1" si="83"/>
        <v/>
      </c>
      <c r="F347" s="31" t="str">
        <f t="shared" ca="1" si="84"/>
        <v/>
      </c>
      <c r="G347" s="32" t="str">
        <f t="shared" ca="1" si="85"/>
        <v/>
      </c>
      <c r="H347" s="4" t="str">
        <f t="shared" ca="1" si="86"/>
        <v/>
      </c>
      <c r="I347" s="31" t="str">
        <f t="shared" ca="1" si="87"/>
        <v/>
      </c>
      <c r="J347" s="32" t="str">
        <f t="shared" ca="1" si="88"/>
        <v/>
      </c>
      <c r="K347" s="73" t="str">
        <f t="shared" ca="1" si="89"/>
        <v/>
      </c>
      <c r="L347" s="31" t="str">
        <f t="shared" ca="1" si="90"/>
        <v/>
      </c>
      <c r="M347" s="32" t="str">
        <f t="shared" ca="1" si="91"/>
        <v/>
      </c>
      <c r="N347" s="79" t="str">
        <f t="shared" ca="1" si="92"/>
        <v/>
      </c>
      <c r="X347" s="172" t="str">
        <f t="shared" si="93"/>
        <v/>
      </c>
      <c r="Y347" s="172" t="str">
        <f t="shared" si="94"/>
        <v/>
      </c>
    </row>
    <row r="348" spans="1:25">
      <c r="A348" s="173" t="str">
        <f t="shared" ca="1" si="80"/>
        <v/>
      </c>
      <c r="B348" s="45" t="str">
        <f t="shared" ca="1" si="81"/>
        <v/>
      </c>
      <c r="C348" s="31" t="str">
        <f t="shared" ca="1" si="95"/>
        <v/>
      </c>
      <c r="D348" s="32" t="str">
        <f t="shared" ca="1" si="82"/>
        <v/>
      </c>
      <c r="E348" s="73" t="str">
        <f t="shared" ca="1" si="83"/>
        <v/>
      </c>
      <c r="F348" s="31" t="str">
        <f t="shared" ca="1" si="84"/>
        <v/>
      </c>
      <c r="G348" s="32" t="str">
        <f t="shared" ca="1" si="85"/>
        <v/>
      </c>
      <c r="H348" s="4" t="str">
        <f t="shared" ca="1" si="86"/>
        <v/>
      </c>
      <c r="I348" s="31" t="str">
        <f t="shared" ca="1" si="87"/>
        <v/>
      </c>
      <c r="J348" s="32" t="str">
        <f t="shared" ca="1" si="88"/>
        <v/>
      </c>
      <c r="K348" s="73" t="str">
        <f t="shared" ca="1" si="89"/>
        <v/>
      </c>
      <c r="L348" s="31" t="str">
        <f t="shared" ca="1" si="90"/>
        <v/>
      </c>
      <c r="M348" s="32" t="str">
        <f t="shared" ca="1" si="91"/>
        <v/>
      </c>
      <c r="N348" s="79" t="str">
        <f t="shared" ca="1" si="92"/>
        <v/>
      </c>
      <c r="X348" s="172" t="str">
        <f t="shared" si="93"/>
        <v/>
      </c>
      <c r="Y348" s="172" t="str">
        <f t="shared" si="94"/>
        <v/>
      </c>
    </row>
    <row r="349" spans="1:25">
      <c r="A349" s="173" t="str">
        <f t="shared" ca="1" si="80"/>
        <v/>
      </c>
      <c r="B349" s="45" t="str">
        <f t="shared" ca="1" si="81"/>
        <v/>
      </c>
      <c r="C349" s="31" t="str">
        <f t="shared" ca="1" si="95"/>
        <v/>
      </c>
      <c r="D349" s="32" t="str">
        <f t="shared" ca="1" si="82"/>
        <v/>
      </c>
      <c r="E349" s="73" t="str">
        <f t="shared" ca="1" si="83"/>
        <v/>
      </c>
      <c r="F349" s="31" t="str">
        <f t="shared" ca="1" si="84"/>
        <v/>
      </c>
      <c r="G349" s="32" t="str">
        <f t="shared" ca="1" si="85"/>
        <v/>
      </c>
      <c r="H349" s="4" t="str">
        <f t="shared" ca="1" si="86"/>
        <v/>
      </c>
      <c r="I349" s="31" t="str">
        <f t="shared" ca="1" si="87"/>
        <v/>
      </c>
      <c r="J349" s="32" t="str">
        <f t="shared" ca="1" si="88"/>
        <v/>
      </c>
      <c r="K349" s="73" t="str">
        <f t="shared" ca="1" si="89"/>
        <v/>
      </c>
      <c r="L349" s="31" t="str">
        <f t="shared" ca="1" si="90"/>
        <v/>
      </c>
      <c r="M349" s="32" t="str">
        <f t="shared" ca="1" si="91"/>
        <v/>
      </c>
      <c r="N349" s="79" t="str">
        <f t="shared" ca="1" si="92"/>
        <v/>
      </c>
      <c r="X349" s="172" t="str">
        <f t="shared" si="93"/>
        <v/>
      </c>
      <c r="Y349" s="172" t="str">
        <f t="shared" si="94"/>
        <v/>
      </c>
    </row>
    <row r="350" spans="1:25">
      <c r="A350" s="173" t="str">
        <f t="shared" ca="1" si="80"/>
        <v/>
      </c>
      <c r="B350" s="45" t="str">
        <f t="shared" ca="1" si="81"/>
        <v/>
      </c>
      <c r="C350" s="31" t="str">
        <f t="shared" ca="1" si="95"/>
        <v/>
      </c>
      <c r="D350" s="32" t="str">
        <f t="shared" ca="1" si="82"/>
        <v/>
      </c>
      <c r="E350" s="73" t="str">
        <f t="shared" ca="1" si="83"/>
        <v/>
      </c>
      <c r="F350" s="31" t="str">
        <f t="shared" ca="1" si="84"/>
        <v/>
      </c>
      <c r="G350" s="32" t="str">
        <f t="shared" ca="1" si="85"/>
        <v/>
      </c>
      <c r="H350" s="4" t="str">
        <f t="shared" ca="1" si="86"/>
        <v/>
      </c>
      <c r="I350" s="31" t="str">
        <f t="shared" ca="1" si="87"/>
        <v/>
      </c>
      <c r="J350" s="32" t="str">
        <f t="shared" ca="1" si="88"/>
        <v/>
      </c>
      <c r="K350" s="73" t="str">
        <f t="shared" ca="1" si="89"/>
        <v/>
      </c>
      <c r="L350" s="31" t="str">
        <f t="shared" ca="1" si="90"/>
        <v/>
      </c>
      <c r="M350" s="32" t="str">
        <f t="shared" ca="1" si="91"/>
        <v/>
      </c>
      <c r="N350" s="79" t="str">
        <f t="shared" ca="1" si="92"/>
        <v/>
      </c>
      <c r="X350" s="172" t="str">
        <f t="shared" si="93"/>
        <v/>
      </c>
      <c r="Y350" s="172" t="str">
        <f t="shared" si="94"/>
        <v/>
      </c>
    </row>
    <row r="351" spans="1:25">
      <c r="A351" s="173" t="str">
        <f t="shared" ca="1" si="80"/>
        <v/>
      </c>
      <c r="B351" s="45" t="str">
        <f t="shared" ca="1" si="81"/>
        <v/>
      </c>
      <c r="C351" s="31" t="str">
        <f t="shared" ca="1" si="95"/>
        <v/>
      </c>
      <c r="D351" s="32" t="str">
        <f t="shared" ca="1" si="82"/>
        <v/>
      </c>
      <c r="E351" s="73" t="str">
        <f t="shared" ca="1" si="83"/>
        <v/>
      </c>
      <c r="F351" s="31" t="str">
        <f t="shared" ca="1" si="84"/>
        <v/>
      </c>
      <c r="G351" s="32" t="str">
        <f t="shared" ca="1" si="85"/>
        <v/>
      </c>
      <c r="H351" s="4" t="str">
        <f t="shared" ca="1" si="86"/>
        <v/>
      </c>
      <c r="I351" s="31" t="str">
        <f t="shared" ca="1" si="87"/>
        <v/>
      </c>
      <c r="J351" s="32" t="str">
        <f t="shared" ca="1" si="88"/>
        <v/>
      </c>
      <c r="K351" s="73" t="str">
        <f t="shared" ca="1" si="89"/>
        <v/>
      </c>
      <c r="L351" s="31" t="str">
        <f t="shared" ca="1" si="90"/>
        <v/>
      </c>
      <c r="M351" s="32" t="str">
        <f t="shared" ca="1" si="91"/>
        <v/>
      </c>
      <c r="N351" s="79" t="str">
        <f t="shared" ca="1" si="92"/>
        <v/>
      </c>
      <c r="X351" s="172" t="str">
        <f t="shared" si="93"/>
        <v/>
      </c>
      <c r="Y351" s="172" t="str">
        <f t="shared" si="94"/>
        <v/>
      </c>
    </row>
    <row r="352" spans="1:25">
      <c r="A352" s="173" t="str">
        <f t="shared" ca="1" si="80"/>
        <v/>
      </c>
      <c r="B352" s="45" t="str">
        <f t="shared" ca="1" si="81"/>
        <v/>
      </c>
      <c r="C352" s="31" t="str">
        <f t="shared" ca="1" si="95"/>
        <v/>
      </c>
      <c r="D352" s="32" t="str">
        <f t="shared" ca="1" si="82"/>
        <v/>
      </c>
      <c r="E352" s="73" t="str">
        <f t="shared" ca="1" si="83"/>
        <v/>
      </c>
      <c r="F352" s="31" t="str">
        <f t="shared" ca="1" si="84"/>
        <v/>
      </c>
      <c r="G352" s="32" t="str">
        <f t="shared" ca="1" si="85"/>
        <v/>
      </c>
      <c r="H352" s="4" t="str">
        <f t="shared" ca="1" si="86"/>
        <v/>
      </c>
      <c r="I352" s="31" t="str">
        <f t="shared" ca="1" si="87"/>
        <v/>
      </c>
      <c r="J352" s="32" t="str">
        <f t="shared" ca="1" si="88"/>
        <v/>
      </c>
      <c r="K352" s="73" t="str">
        <f t="shared" ca="1" si="89"/>
        <v/>
      </c>
      <c r="L352" s="31" t="str">
        <f t="shared" ca="1" si="90"/>
        <v/>
      </c>
      <c r="M352" s="32" t="str">
        <f t="shared" ca="1" si="91"/>
        <v/>
      </c>
      <c r="N352" s="79" t="str">
        <f t="shared" ca="1" si="92"/>
        <v/>
      </c>
      <c r="X352" s="172" t="str">
        <f t="shared" si="93"/>
        <v/>
      </c>
      <c r="Y352" s="172" t="str">
        <f t="shared" si="94"/>
        <v/>
      </c>
    </row>
    <row r="353" spans="1:25">
      <c r="A353" s="173" t="str">
        <f t="shared" ca="1" si="80"/>
        <v/>
      </c>
      <c r="B353" s="45" t="str">
        <f t="shared" ca="1" si="81"/>
        <v/>
      </c>
      <c r="C353" s="31" t="str">
        <f t="shared" ca="1" si="95"/>
        <v/>
      </c>
      <c r="D353" s="32" t="str">
        <f t="shared" ca="1" si="82"/>
        <v/>
      </c>
      <c r="E353" s="73" t="str">
        <f t="shared" ca="1" si="83"/>
        <v/>
      </c>
      <c r="F353" s="31" t="str">
        <f t="shared" ca="1" si="84"/>
        <v/>
      </c>
      <c r="G353" s="32" t="str">
        <f t="shared" ca="1" si="85"/>
        <v/>
      </c>
      <c r="H353" s="4" t="str">
        <f t="shared" ca="1" si="86"/>
        <v/>
      </c>
      <c r="I353" s="31" t="str">
        <f t="shared" ca="1" si="87"/>
        <v/>
      </c>
      <c r="J353" s="32" t="str">
        <f t="shared" ca="1" si="88"/>
        <v/>
      </c>
      <c r="K353" s="73" t="str">
        <f t="shared" ca="1" si="89"/>
        <v/>
      </c>
      <c r="L353" s="31" t="str">
        <f t="shared" ca="1" si="90"/>
        <v/>
      </c>
      <c r="M353" s="32" t="str">
        <f t="shared" ca="1" si="91"/>
        <v/>
      </c>
      <c r="N353" s="79" t="str">
        <f t="shared" ca="1" si="92"/>
        <v/>
      </c>
      <c r="X353" s="172" t="str">
        <f t="shared" si="93"/>
        <v/>
      </c>
      <c r="Y353" s="172" t="str">
        <f t="shared" si="94"/>
        <v/>
      </c>
    </row>
    <row r="354" spans="1:25">
      <c r="A354" s="173" t="str">
        <f t="shared" ca="1" si="80"/>
        <v/>
      </c>
      <c r="B354" s="45" t="str">
        <f t="shared" ca="1" si="81"/>
        <v/>
      </c>
      <c r="C354" s="31" t="str">
        <f t="shared" ca="1" si="95"/>
        <v/>
      </c>
      <c r="D354" s="32" t="str">
        <f t="shared" ca="1" si="82"/>
        <v/>
      </c>
      <c r="E354" s="73" t="str">
        <f t="shared" ca="1" si="83"/>
        <v/>
      </c>
      <c r="F354" s="31" t="str">
        <f t="shared" ca="1" si="84"/>
        <v/>
      </c>
      <c r="G354" s="32" t="str">
        <f t="shared" ca="1" si="85"/>
        <v/>
      </c>
      <c r="H354" s="4" t="str">
        <f t="shared" ca="1" si="86"/>
        <v/>
      </c>
      <c r="I354" s="31" t="str">
        <f t="shared" ca="1" si="87"/>
        <v/>
      </c>
      <c r="J354" s="32" t="str">
        <f t="shared" ca="1" si="88"/>
        <v/>
      </c>
      <c r="K354" s="73" t="str">
        <f t="shared" ca="1" si="89"/>
        <v/>
      </c>
      <c r="L354" s="31" t="str">
        <f t="shared" ca="1" si="90"/>
        <v/>
      </c>
      <c r="M354" s="32" t="str">
        <f t="shared" ca="1" si="91"/>
        <v/>
      </c>
      <c r="N354" s="79" t="str">
        <f t="shared" ca="1" si="92"/>
        <v/>
      </c>
      <c r="X354" s="172" t="str">
        <f t="shared" si="93"/>
        <v/>
      </c>
      <c r="Y354" s="172" t="str">
        <f t="shared" si="94"/>
        <v/>
      </c>
    </row>
    <row r="355" spans="1:25">
      <c r="A355" s="173" t="str">
        <f t="shared" ca="1" si="80"/>
        <v/>
      </c>
      <c r="B355" s="45" t="str">
        <f t="shared" ca="1" si="81"/>
        <v/>
      </c>
      <c r="C355" s="31" t="str">
        <f t="shared" ca="1" si="95"/>
        <v/>
      </c>
      <c r="D355" s="32" t="str">
        <f t="shared" ca="1" si="82"/>
        <v/>
      </c>
      <c r="E355" s="73" t="str">
        <f t="shared" ca="1" si="83"/>
        <v/>
      </c>
      <c r="F355" s="31" t="str">
        <f t="shared" ca="1" si="84"/>
        <v/>
      </c>
      <c r="G355" s="32" t="str">
        <f t="shared" ca="1" si="85"/>
        <v/>
      </c>
      <c r="H355" s="4" t="str">
        <f t="shared" ca="1" si="86"/>
        <v/>
      </c>
      <c r="I355" s="31" t="str">
        <f t="shared" ca="1" si="87"/>
        <v/>
      </c>
      <c r="J355" s="32" t="str">
        <f t="shared" ca="1" si="88"/>
        <v/>
      </c>
      <c r="K355" s="73" t="str">
        <f t="shared" ca="1" si="89"/>
        <v/>
      </c>
      <c r="L355" s="31" t="str">
        <f t="shared" ca="1" si="90"/>
        <v/>
      </c>
      <c r="M355" s="32" t="str">
        <f t="shared" ca="1" si="91"/>
        <v/>
      </c>
      <c r="N355" s="79" t="str">
        <f t="shared" ca="1" si="92"/>
        <v/>
      </c>
      <c r="X355" s="172" t="str">
        <f t="shared" si="93"/>
        <v/>
      </c>
      <c r="Y355" s="172" t="str">
        <f t="shared" si="94"/>
        <v/>
      </c>
    </row>
    <row r="356" spans="1:25">
      <c r="A356" s="173" t="str">
        <f t="shared" ref="A356:A419" ca="1" si="96">IF(AND(ISBLANK(Z345), A355 = $Z$1),NOW(),IF(ISBLANK(Z345),"",Z345))</f>
        <v/>
      </c>
      <c r="B356" s="45" t="str">
        <f t="shared" ref="B356:B419" ca="1" si="97">IF(COUNTIF(P:P,A356)=1,VLOOKUP(A356,P:Q,2), IF(COUNTIF(P:P,A356)=0,$B$10,""))</f>
        <v/>
      </c>
      <c r="C356" s="31" t="str">
        <f t="shared" ca="1" si="95"/>
        <v/>
      </c>
      <c r="D356" s="32" t="str">
        <f t="shared" ref="D356:D419" ca="1" si="98">IF(ISERROR(B356-2), "", ROUNDUP(A356-$A$14,0)/360*$B$6*$B$5-ROUNDUP(A356-$A$14,0)/360*$B$7*$B$5*$B$14/100)</f>
        <v/>
      </c>
      <c r="E356" s="73" t="str">
        <f t="shared" ref="E356:E419" ca="1" si="99">IF(COUNTIF(P:P,A356)=1,VLOOKUP(A356,R:S,2), IF(COUNTIF(P:P,A356)=0,$C$10,""))</f>
        <v/>
      </c>
      <c r="F356" s="31" t="str">
        <f t="shared" ref="F356:F419" ca="1" si="100">IF(ISERROR(B356-2),"",(E356-$E$14)/100*$C$5)</f>
        <v/>
      </c>
      <c r="G356" s="32" t="str">
        <f t="shared" ref="G356:G419" ca="1" si="101">IF(ISERROR(B356-2), "", ROUNDUP(A356-$A$14,0)/360*$C$6*$C$5-ROUNDUP(A356-$A$14,0)/360*$C$7*$C$5*$E$14/100)</f>
        <v/>
      </c>
      <c r="H356" s="4" t="str">
        <f t="shared" ref="H356:H419" ca="1" si="102">IF(COUNTIF(P:P,A356)=1,VLOOKUP(A356,T:U,2), IF(COUNTIF(P:P,A356)=0,$D$10,""))</f>
        <v/>
      </c>
      <c r="I356" s="31" t="str">
        <f t="shared" ref="I356:I419" ca="1" si="103">IF(ISERROR(B356-2),"",(H356-$H$14)/100*$D$5)</f>
        <v/>
      </c>
      <c r="J356" s="32" t="str">
        <f t="shared" ref="J356:J419" ca="1" si="104">IF(ISERROR(B356-2),"",ROUNDUP(A356-$A$14,0)/360*$D$6*$D$5-ROUNDUP(A356-$A$14,0)/360*$D$7*$D$5*$H$14/100)</f>
        <v/>
      </c>
      <c r="K356" s="73" t="str">
        <f t="shared" ref="K356:K419" ca="1" si="105">IF(COUNTIF(P:P,A356)=1,VLOOKUP(A356,V:W,2), IF(COUNTIF(P:P,A356)=0,$E$10,""))</f>
        <v/>
      </c>
      <c r="L356" s="31" t="str">
        <f t="shared" ref="L356:L419" ca="1" si="106">IF(ISERROR(B356-2),"",(K356-$K$14)/100*$E$5)</f>
        <v/>
      </c>
      <c r="M356" s="32" t="str">
        <f t="shared" ref="M356:M419" ca="1" si="107">IF(ISERROR(B356-2),"",ROUNDUP(A356-$A$14,0)/360*$E$6*$E$5-ROUNDUP(A356-$A$14,0)/360*$E$7*$E$5*$K$14/100)</f>
        <v/>
      </c>
      <c r="N356" s="79" t="str">
        <f t="shared" ref="N356:N419" ca="1" si="108">IF(ISERROR(B356-2),"",C356+D356-F356-G356-I356-J356+L356+M356)</f>
        <v/>
      </c>
      <c r="X356" s="172" t="str">
        <f t="shared" si="93"/>
        <v/>
      </c>
      <c r="Y356" s="172" t="str">
        <f t="shared" si="94"/>
        <v/>
      </c>
    </row>
    <row r="357" spans="1:25">
      <c r="A357" s="173" t="str">
        <f t="shared" ca="1" si="96"/>
        <v/>
      </c>
      <c r="B357" s="45" t="str">
        <f t="shared" ca="1" si="97"/>
        <v/>
      </c>
      <c r="C357" s="31" t="str">
        <f t="shared" ca="1" si="95"/>
        <v/>
      </c>
      <c r="D357" s="32" t="str">
        <f t="shared" ca="1" si="98"/>
        <v/>
      </c>
      <c r="E357" s="73" t="str">
        <f t="shared" ca="1" si="99"/>
        <v/>
      </c>
      <c r="F357" s="31" t="str">
        <f t="shared" ca="1" si="100"/>
        <v/>
      </c>
      <c r="G357" s="32" t="str">
        <f t="shared" ca="1" si="101"/>
        <v/>
      </c>
      <c r="H357" s="4" t="str">
        <f t="shared" ca="1" si="102"/>
        <v/>
      </c>
      <c r="I357" s="31" t="str">
        <f t="shared" ca="1" si="103"/>
        <v/>
      </c>
      <c r="J357" s="32" t="str">
        <f t="shared" ca="1" si="104"/>
        <v/>
      </c>
      <c r="K357" s="73" t="str">
        <f t="shared" ca="1" si="105"/>
        <v/>
      </c>
      <c r="L357" s="31" t="str">
        <f t="shared" ca="1" si="106"/>
        <v/>
      </c>
      <c r="M357" s="32" t="str">
        <f t="shared" ca="1" si="107"/>
        <v/>
      </c>
      <c r="N357" s="79" t="str">
        <f t="shared" ca="1" si="108"/>
        <v/>
      </c>
      <c r="X357" s="172" t="str">
        <f t="shared" si="93"/>
        <v/>
      </c>
      <c r="Y357" s="172" t="str">
        <f t="shared" si="94"/>
        <v/>
      </c>
    </row>
    <row r="358" spans="1:25">
      <c r="A358" s="173" t="str">
        <f t="shared" ca="1" si="96"/>
        <v/>
      </c>
      <c r="B358" s="45" t="str">
        <f t="shared" ca="1" si="97"/>
        <v/>
      </c>
      <c r="C358" s="31" t="str">
        <f t="shared" ca="1" si="95"/>
        <v/>
      </c>
      <c r="D358" s="32" t="str">
        <f t="shared" ca="1" si="98"/>
        <v/>
      </c>
      <c r="E358" s="73" t="str">
        <f t="shared" ca="1" si="99"/>
        <v/>
      </c>
      <c r="F358" s="31" t="str">
        <f t="shared" ca="1" si="100"/>
        <v/>
      </c>
      <c r="G358" s="32" t="str">
        <f t="shared" ca="1" si="101"/>
        <v/>
      </c>
      <c r="H358" s="4" t="str">
        <f t="shared" ca="1" si="102"/>
        <v/>
      </c>
      <c r="I358" s="31" t="str">
        <f t="shared" ca="1" si="103"/>
        <v/>
      </c>
      <c r="J358" s="32" t="str">
        <f t="shared" ca="1" si="104"/>
        <v/>
      </c>
      <c r="K358" s="73" t="str">
        <f t="shared" ca="1" si="105"/>
        <v/>
      </c>
      <c r="L358" s="31" t="str">
        <f t="shared" ca="1" si="106"/>
        <v/>
      </c>
      <c r="M358" s="32" t="str">
        <f t="shared" ca="1" si="107"/>
        <v/>
      </c>
      <c r="N358" s="79" t="str">
        <f t="shared" ca="1" si="108"/>
        <v/>
      </c>
      <c r="X358" s="172" t="str">
        <f t="shared" si="93"/>
        <v/>
      </c>
      <c r="Y358" s="172" t="str">
        <f t="shared" si="94"/>
        <v/>
      </c>
    </row>
    <row r="359" spans="1:25">
      <c r="A359" s="173" t="str">
        <f t="shared" ca="1" si="96"/>
        <v/>
      </c>
      <c r="B359" s="45" t="str">
        <f t="shared" ca="1" si="97"/>
        <v/>
      </c>
      <c r="C359" s="31" t="str">
        <f t="shared" ca="1" si="95"/>
        <v/>
      </c>
      <c r="D359" s="32" t="str">
        <f t="shared" ca="1" si="98"/>
        <v/>
      </c>
      <c r="E359" s="73" t="str">
        <f t="shared" ca="1" si="99"/>
        <v/>
      </c>
      <c r="F359" s="31" t="str">
        <f t="shared" ca="1" si="100"/>
        <v/>
      </c>
      <c r="G359" s="32" t="str">
        <f t="shared" ca="1" si="101"/>
        <v/>
      </c>
      <c r="H359" s="4" t="str">
        <f t="shared" ca="1" si="102"/>
        <v/>
      </c>
      <c r="I359" s="31" t="str">
        <f t="shared" ca="1" si="103"/>
        <v/>
      </c>
      <c r="J359" s="32" t="str">
        <f t="shared" ca="1" si="104"/>
        <v/>
      </c>
      <c r="K359" s="73" t="str">
        <f t="shared" ca="1" si="105"/>
        <v/>
      </c>
      <c r="L359" s="31" t="str">
        <f t="shared" ca="1" si="106"/>
        <v/>
      </c>
      <c r="M359" s="32" t="str">
        <f t="shared" ca="1" si="107"/>
        <v/>
      </c>
      <c r="N359" s="79" t="str">
        <f t="shared" ca="1" si="108"/>
        <v/>
      </c>
      <c r="X359" s="172" t="str">
        <f t="shared" si="93"/>
        <v/>
      </c>
      <c r="Y359" s="172" t="str">
        <f t="shared" si="94"/>
        <v/>
      </c>
    </row>
    <row r="360" spans="1:25">
      <c r="A360" s="173" t="str">
        <f t="shared" ca="1" si="96"/>
        <v/>
      </c>
      <c r="B360" s="45" t="str">
        <f t="shared" ca="1" si="97"/>
        <v/>
      </c>
      <c r="C360" s="31" t="str">
        <f t="shared" ca="1" si="95"/>
        <v/>
      </c>
      <c r="D360" s="32" t="str">
        <f t="shared" ca="1" si="98"/>
        <v/>
      </c>
      <c r="E360" s="73" t="str">
        <f t="shared" ca="1" si="99"/>
        <v/>
      </c>
      <c r="F360" s="31" t="str">
        <f t="shared" ca="1" si="100"/>
        <v/>
      </c>
      <c r="G360" s="32" t="str">
        <f t="shared" ca="1" si="101"/>
        <v/>
      </c>
      <c r="H360" s="4" t="str">
        <f t="shared" ca="1" si="102"/>
        <v/>
      </c>
      <c r="I360" s="31" t="str">
        <f t="shared" ca="1" si="103"/>
        <v/>
      </c>
      <c r="J360" s="32" t="str">
        <f t="shared" ca="1" si="104"/>
        <v/>
      </c>
      <c r="K360" s="73" t="str">
        <f t="shared" ca="1" si="105"/>
        <v/>
      </c>
      <c r="L360" s="31" t="str">
        <f t="shared" ca="1" si="106"/>
        <v/>
      </c>
      <c r="M360" s="32" t="str">
        <f t="shared" ca="1" si="107"/>
        <v/>
      </c>
      <c r="N360" s="79" t="str">
        <f t="shared" ca="1" si="108"/>
        <v/>
      </c>
      <c r="X360" s="172" t="str">
        <f t="shared" si="93"/>
        <v/>
      </c>
      <c r="Y360" s="172" t="str">
        <f t="shared" si="94"/>
        <v/>
      </c>
    </row>
    <row r="361" spans="1:25">
      <c r="A361" s="173" t="str">
        <f t="shared" ca="1" si="96"/>
        <v/>
      </c>
      <c r="B361" s="45" t="str">
        <f t="shared" ca="1" si="97"/>
        <v/>
      </c>
      <c r="C361" s="31" t="str">
        <f t="shared" ca="1" si="95"/>
        <v/>
      </c>
      <c r="D361" s="32" t="str">
        <f t="shared" ca="1" si="98"/>
        <v/>
      </c>
      <c r="E361" s="73" t="str">
        <f t="shared" ca="1" si="99"/>
        <v/>
      </c>
      <c r="F361" s="31" t="str">
        <f t="shared" ca="1" si="100"/>
        <v/>
      </c>
      <c r="G361" s="32" t="str">
        <f t="shared" ca="1" si="101"/>
        <v/>
      </c>
      <c r="H361" s="4" t="str">
        <f t="shared" ca="1" si="102"/>
        <v/>
      </c>
      <c r="I361" s="31" t="str">
        <f t="shared" ca="1" si="103"/>
        <v/>
      </c>
      <c r="J361" s="32" t="str">
        <f t="shared" ca="1" si="104"/>
        <v/>
      </c>
      <c r="K361" s="73" t="str">
        <f t="shared" ca="1" si="105"/>
        <v/>
      </c>
      <c r="L361" s="31" t="str">
        <f t="shared" ca="1" si="106"/>
        <v/>
      </c>
      <c r="M361" s="32" t="str">
        <f t="shared" ca="1" si="107"/>
        <v/>
      </c>
      <c r="N361" s="79" t="str">
        <f t="shared" ca="1" si="108"/>
        <v/>
      </c>
      <c r="X361" s="172" t="str">
        <f t="shared" si="93"/>
        <v/>
      </c>
      <c r="Y361" s="172" t="str">
        <f t="shared" si="94"/>
        <v/>
      </c>
    </row>
    <row r="362" spans="1:25">
      <c r="A362" s="173" t="str">
        <f t="shared" ca="1" si="96"/>
        <v/>
      </c>
      <c r="B362" s="45" t="str">
        <f t="shared" ca="1" si="97"/>
        <v/>
      </c>
      <c r="C362" s="31" t="str">
        <f t="shared" ca="1" si="95"/>
        <v/>
      </c>
      <c r="D362" s="32" t="str">
        <f t="shared" ca="1" si="98"/>
        <v/>
      </c>
      <c r="E362" s="73" t="str">
        <f t="shared" ca="1" si="99"/>
        <v/>
      </c>
      <c r="F362" s="31" t="str">
        <f t="shared" ca="1" si="100"/>
        <v/>
      </c>
      <c r="G362" s="32" t="str">
        <f t="shared" ca="1" si="101"/>
        <v/>
      </c>
      <c r="H362" s="4" t="str">
        <f t="shared" ca="1" si="102"/>
        <v/>
      </c>
      <c r="I362" s="31" t="str">
        <f t="shared" ca="1" si="103"/>
        <v/>
      </c>
      <c r="J362" s="32" t="str">
        <f t="shared" ca="1" si="104"/>
        <v/>
      </c>
      <c r="K362" s="73" t="str">
        <f t="shared" ca="1" si="105"/>
        <v/>
      </c>
      <c r="L362" s="31" t="str">
        <f t="shared" ca="1" si="106"/>
        <v/>
      </c>
      <c r="M362" s="32" t="str">
        <f t="shared" ca="1" si="107"/>
        <v/>
      </c>
      <c r="N362" s="79" t="str">
        <f t="shared" ca="1" si="108"/>
        <v/>
      </c>
      <c r="X362" s="172" t="str">
        <f t="shared" si="93"/>
        <v/>
      </c>
      <c r="Y362" s="172" t="str">
        <f t="shared" si="94"/>
        <v/>
      </c>
    </row>
    <row r="363" spans="1:25">
      <c r="A363" s="173" t="str">
        <f t="shared" ca="1" si="96"/>
        <v/>
      </c>
      <c r="B363" s="45" t="str">
        <f t="shared" ca="1" si="97"/>
        <v/>
      </c>
      <c r="C363" s="31" t="str">
        <f t="shared" ca="1" si="95"/>
        <v/>
      </c>
      <c r="D363" s="32" t="str">
        <f t="shared" ca="1" si="98"/>
        <v/>
      </c>
      <c r="E363" s="73" t="str">
        <f t="shared" ca="1" si="99"/>
        <v/>
      </c>
      <c r="F363" s="31" t="str">
        <f t="shared" ca="1" si="100"/>
        <v/>
      </c>
      <c r="G363" s="32" t="str">
        <f t="shared" ca="1" si="101"/>
        <v/>
      </c>
      <c r="H363" s="4" t="str">
        <f t="shared" ca="1" si="102"/>
        <v/>
      </c>
      <c r="I363" s="31" t="str">
        <f t="shared" ca="1" si="103"/>
        <v/>
      </c>
      <c r="J363" s="32" t="str">
        <f t="shared" ca="1" si="104"/>
        <v/>
      </c>
      <c r="K363" s="73" t="str">
        <f t="shared" ca="1" si="105"/>
        <v/>
      </c>
      <c r="L363" s="31" t="str">
        <f t="shared" ca="1" si="106"/>
        <v/>
      </c>
      <c r="M363" s="32" t="str">
        <f t="shared" ca="1" si="107"/>
        <v/>
      </c>
      <c r="N363" s="79" t="str">
        <f t="shared" ca="1" si="108"/>
        <v/>
      </c>
      <c r="X363" s="172" t="str">
        <f t="shared" si="93"/>
        <v/>
      </c>
      <c r="Y363" s="172" t="str">
        <f t="shared" si="94"/>
        <v/>
      </c>
    </row>
    <row r="364" spans="1:25">
      <c r="A364" s="173" t="str">
        <f t="shared" ca="1" si="96"/>
        <v/>
      </c>
      <c r="B364" s="45" t="str">
        <f t="shared" ca="1" si="97"/>
        <v/>
      </c>
      <c r="C364" s="31" t="str">
        <f t="shared" ca="1" si="95"/>
        <v/>
      </c>
      <c r="D364" s="32" t="str">
        <f t="shared" ca="1" si="98"/>
        <v/>
      </c>
      <c r="E364" s="73" t="str">
        <f t="shared" ca="1" si="99"/>
        <v/>
      </c>
      <c r="F364" s="31" t="str">
        <f t="shared" ca="1" si="100"/>
        <v/>
      </c>
      <c r="G364" s="32" t="str">
        <f t="shared" ca="1" si="101"/>
        <v/>
      </c>
      <c r="H364" s="4" t="str">
        <f t="shared" ca="1" si="102"/>
        <v/>
      </c>
      <c r="I364" s="31" t="str">
        <f t="shared" ca="1" si="103"/>
        <v/>
      </c>
      <c r="J364" s="32" t="str">
        <f t="shared" ca="1" si="104"/>
        <v/>
      </c>
      <c r="K364" s="73" t="str">
        <f t="shared" ca="1" si="105"/>
        <v/>
      </c>
      <c r="L364" s="31" t="str">
        <f t="shared" ca="1" si="106"/>
        <v/>
      </c>
      <c r="M364" s="32" t="str">
        <f t="shared" ca="1" si="107"/>
        <v/>
      </c>
      <c r="N364" s="79" t="str">
        <f t="shared" ca="1" si="108"/>
        <v/>
      </c>
      <c r="X364" s="172" t="str">
        <f t="shared" si="93"/>
        <v/>
      </c>
      <c r="Y364" s="172" t="str">
        <f t="shared" si="94"/>
        <v/>
      </c>
    </row>
    <row r="365" spans="1:25">
      <c r="A365" s="173" t="str">
        <f t="shared" ca="1" si="96"/>
        <v/>
      </c>
      <c r="B365" s="45" t="str">
        <f t="shared" ca="1" si="97"/>
        <v/>
      </c>
      <c r="C365" s="31" t="str">
        <f t="shared" ca="1" si="95"/>
        <v/>
      </c>
      <c r="D365" s="32" t="str">
        <f t="shared" ca="1" si="98"/>
        <v/>
      </c>
      <c r="E365" s="73" t="str">
        <f t="shared" ca="1" si="99"/>
        <v/>
      </c>
      <c r="F365" s="31" t="str">
        <f t="shared" ca="1" si="100"/>
        <v/>
      </c>
      <c r="G365" s="32" t="str">
        <f t="shared" ca="1" si="101"/>
        <v/>
      </c>
      <c r="H365" s="4" t="str">
        <f t="shared" ca="1" si="102"/>
        <v/>
      </c>
      <c r="I365" s="31" t="str">
        <f t="shared" ca="1" si="103"/>
        <v/>
      </c>
      <c r="J365" s="32" t="str">
        <f t="shared" ca="1" si="104"/>
        <v/>
      </c>
      <c r="K365" s="73" t="str">
        <f t="shared" ca="1" si="105"/>
        <v/>
      </c>
      <c r="L365" s="31" t="str">
        <f t="shared" ca="1" si="106"/>
        <v/>
      </c>
      <c r="M365" s="32" t="str">
        <f t="shared" ca="1" si="107"/>
        <v/>
      </c>
      <c r="N365" s="79" t="str">
        <f t="shared" ca="1" si="108"/>
        <v/>
      </c>
      <c r="X365" s="172" t="str">
        <f t="shared" si="93"/>
        <v/>
      </c>
      <c r="Y365" s="172" t="str">
        <f t="shared" si="94"/>
        <v/>
      </c>
    </row>
    <row r="366" spans="1:25">
      <c r="A366" s="173" t="str">
        <f t="shared" ca="1" si="96"/>
        <v/>
      </c>
      <c r="B366" s="45" t="str">
        <f t="shared" ca="1" si="97"/>
        <v/>
      </c>
      <c r="C366" s="31" t="str">
        <f t="shared" ca="1" si="95"/>
        <v/>
      </c>
      <c r="D366" s="32" t="str">
        <f t="shared" ca="1" si="98"/>
        <v/>
      </c>
      <c r="E366" s="73" t="str">
        <f t="shared" ca="1" si="99"/>
        <v/>
      </c>
      <c r="F366" s="31" t="str">
        <f t="shared" ca="1" si="100"/>
        <v/>
      </c>
      <c r="G366" s="32" t="str">
        <f t="shared" ca="1" si="101"/>
        <v/>
      </c>
      <c r="H366" s="4" t="str">
        <f t="shared" ca="1" si="102"/>
        <v/>
      </c>
      <c r="I366" s="31" t="str">
        <f t="shared" ca="1" si="103"/>
        <v/>
      </c>
      <c r="J366" s="32" t="str">
        <f t="shared" ca="1" si="104"/>
        <v/>
      </c>
      <c r="K366" s="73" t="str">
        <f t="shared" ca="1" si="105"/>
        <v/>
      </c>
      <c r="L366" s="31" t="str">
        <f t="shared" ca="1" si="106"/>
        <v/>
      </c>
      <c r="M366" s="32" t="str">
        <f t="shared" ca="1" si="107"/>
        <v/>
      </c>
      <c r="N366" s="79" t="str">
        <f t="shared" ca="1" si="108"/>
        <v/>
      </c>
      <c r="X366" s="172" t="str">
        <f t="shared" si="93"/>
        <v/>
      </c>
      <c r="Y366" s="172" t="str">
        <f t="shared" si="94"/>
        <v/>
      </c>
    </row>
    <row r="367" spans="1:25">
      <c r="A367" s="173" t="str">
        <f t="shared" ca="1" si="96"/>
        <v/>
      </c>
      <c r="B367" s="45" t="str">
        <f t="shared" ca="1" si="97"/>
        <v/>
      </c>
      <c r="C367" s="31" t="str">
        <f t="shared" ca="1" si="95"/>
        <v/>
      </c>
      <c r="D367" s="32" t="str">
        <f t="shared" ca="1" si="98"/>
        <v/>
      </c>
      <c r="E367" s="73" t="str">
        <f t="shared" ca="1" si="99"/>
        <v/>
      </c>
      <c r="F367" s="31" t="str">
        <f t="shared" ca="1" si="100"/>
        <v/>
      </c>
      <c r="G367" s="32" t="str">
        <f t="shared" ca="1" si="101"/>
        <v/>
      </c>
      <c r="H367" s="4" t="str">
        <f t="shared" ca="1" si="102"/>
        <v/>
      </c>
      <c r="I367" s="31" t="str">
        <f t="shared" ca="1" si="103"/>
        <v/>
      </c>
      <c r="J367" s="32" t="str">
        <f t="shared" ca="1" si="104"/>
        <v/>
      </c>
      <c r="K367" s="73" t="str">
        <f t="shared" ca="1" si="105"/>
        <v/>
      </c>
      <c r="L367" s="31" t="str">
        <f t="shared" ca="1" si="106"/>
        <v/>
      </c>
      <c r="M367" s="32" t="str">
        <f t="shared" ca="1" si="107"/>
        <v/>
      </c>
      <c r="N367" s="79" t="str">
        <f t="shared" ca="1" si="108"/>
        <v/>
      </c>
      <c r="X367" s="172" t="str">
        <f t="shared" si="93"/>
        <v/>
      </c>
      <c r="Y367" s="172" t="str">
        <f t="shared" si="94"/>
        <v/>
      </c>
    </row>
    <row r="368" spans="1:25">
      <c r="A368" s="173" t="str">
        <f t="shared" ca="1" si="96"/>
        <v/>
      </c>
      <c r="B368" s="45" t="str">
        <f t="shared" ca="1" si="97"/>
        <v/>
      </c>
      <c r="C368" s="31" t="str">
        <f t="shared" ca="1" si="95"/>
        <v/>
      </c>
      <c r="D368" s="32" t="str">
        <f t="shared" ca="1" si="98"/>
        <v/>
      </c>
      <c r="E368" s="73" t="str">
        <f t="shared" ca="1" si="99"/>
        <v/>
      </c>
      <c r="F368" s="31" t="str">
        <f t="shared" ca="1" si="100"/>
        <v/>
      </c>
      <c r="G368" s="32" t="str">
        <f t="shared" ca="1" si="101"/>
        <v/>
      </c>
      <c r="H368" s="4" t="str">
        <f t="shared" ca="1" si="102"/>
        <v/>
      </c>
      <c r="I368" s="31" t="str">
        <f t="shared" ca="1" si="103"/>
        <v/>
      </c>
      <c r="J368" s="32" t="str">
        <f t="shared" ca="1" si="104"/>
        <v/>
      </c>
      <c r="K368" s="73" t="str">
        <f t="shared" ca="1" si="105"/>
        <v/>
      </c>
      <c r="L368" s="31" t="str">
        <f t="shared" ca="1" si="106"/>
        <v/>
      </c>
      <c r="M368" s="32" t="str">
        <f t="shared" ca="1" si="107"/>
        <v/>
      </c>
      <c r="N368" s="79" t="str">
        <f t="shared" ca="1" si="108"/>
        <v/>
      </c>
      <c r="X368" s="172" t="str">
        <f t="shared" si="93"/>
        <v/>
      </c>
      <c r="Y368" s="172" t="str">
        <f t="shared" si="94"/>
        <v/>
      </c>
    </row>
    <row r="369" spans="1:25">
      <c r="A369" s="173" t="str">
        <f t="shared" ca="1" si="96"/>
        <v/>
      </c>
      <c r="B369" s="45" t="str">
        <f t="shared" ca="1" si="97"/>
        <v/>
      </c>
      <c r="C369" s="31" t="str">
        <f t="shared" ca="1" si="95"/>
        <v/>
      </c>
      <c r="D369" s="32" t="str">
        <f t="shared" ca="1" si="98"/>
        <v/>
      </c>
      <c r="E369" s="73" t="str">
        <f t="shared" ca="1" si="99"/>
        <v/>
      </c>
      <c r="F369" s="31" t="str">
        <f t="shared" ca="1" si="100"/>
        <v/>
      </c>
      <c r="G369" s="32" t="str">
        <f t="shared" ca="1" si="101"/>
        <v/>
      </c>
      <c r="H369" s="4" t="str">
        <f t="shared" ca="1" si="102"/>
        <v/>
      </c>
      <c r="I369" s="31" t="str">
        <f t="shared" ca="1" si="103"/>
        <v/>
      </c>
      <c r="J369" s="32" t="str">
        <f t="shared" ca="1" si="104"/>
        <v/>
      </c>
      <c r="K369" s="73" t="str">
        <f t="shared" ca="1" si="105"/>
        <v/>
      </c>
      <c r="L369" s="31" t="str">
        <f t="shared" ca="1" si="106"/>
        <v/>
      </c>
      <c r="M369" s="32" t="str">
        <f t="shared" ca="1" si="107"/>
        <v/>
      </c>
      <c r="N369" s="79" t="str">
        <f t="shared" ca="1" si="108"/>
        <v/>
      </c>
      <c r="X369" s="172" t="str">
        <f t="shared" si="93"/>
        <v/>
      </c>
      <c r="Y369" s="172" t="str">
        <f t="shared" si="94"/>
        <v/>
      </c>
    </row>
    <row r="370" spans="1:25">
      <c r="A370" s="173" t="str">
        <f t="shared" ca="1" si="96"/>
        <v/>
      </c>
      <c r="B370" s="45" t="str">
        <f t="shared" ca="1" si="97"/>
        <v/>
      </c>
      <c r="C370" s="31" t="str">
        <f t="shared" ca="1" si="95"/>
        <v/>
      </c>
      <c r="D370" s="32" t="str">
        <f t="shared" ca="1" si="98"/>
        <v/>
      </c>
      <c r="E370" s="73" t="str">
        <f t="shared" ca="1" si="99"/>
        <v/>
      </c>
      <c r="F370" s="31" t="str">
        <f t="shared" ca="1" si="100"/>
        <v/>
      </c>
      <c r="G370" s="32" t="str">
        <f t="shared" ca="1" si="101"/>
        <v/>
      </c>
      <c r="H370" s="4" t="str">
        <f t="shared" ca="1" si="102"/>
        <v/>
      </c>
      <c r="I370" s="31" t="str">
        <f t="shared" ca="1" si="103"/>
        <v/>
      </c>
      <c r="J370" s="32" t="str">
        <f t="shared" ca="1" si="104"/>
        <v/>
      </c>
      <c r="K370" s="73" t="str">
        <f t="shared" ca="1" si="105"/>
        <v/>
      </c>
      <c r="L370" s="31" t="str">
        <f t="shared" ca="1" si="106"/>
        <v/>
      </c>
      <c r="M370" s="32" t="str">
        <f t="shared" ca="1" si="107"/>
        <v/>
      </c>
      <c r="N370" s="79" t="str">
        <f t="shared" ca="1" si="108"/>
        <v/>
      </c>
      <c r="X370" s="172" t="str">
        <f t="shared" si="93"/>
        <v/>
      </c>
      <c r="Y370" s="172" t="str">
        <f t="shared" si="94"/>
        <v/>
      </c>
    </row>
    <row r="371" spans="1:25">
      <c r="A371" s="173" t="str">
        <f t="shared" ca="1" si="96"/>
        <v/>
      </c>
      <c r="B371" s="45" t="str">
        <f t="shared" ca="1" si="97"/>
        <v/>
      </c>
      <c r="C371" s="31" t="str">
        <f t="shared" ca="1" si="95"/>
        <v/>
      </c>
      <c r="D371" s="32" t="str">
        <f t="shared" ca="1" si="98"/>
        <v/>
      </c>
      <c r="E371" s="73" t="str">
        <f t="shared" ca="1" si="99"/>
        <v/>
      </c>
      <c r="F371" s="31" t="str">
        <f t="shared" ca="1" si="100"/>
        <v/>
      </c>
      <c r="G371" s="32" t="str">
        <f t="shared" ca="1" si="101"/>
        <v/>
      </c>
      <c r="H371" s="4" t="str">
        <f t="shared" ca="1" si="102"/>
        <v/>
      </c>
      <c r="I371" s="31" t="str">
        <f t="shared" ca="1" si="103"/>
        <v/>
      </c>
      <c r="J371" s="32" t="str">
        <f t="shared" ca="1" si="104"/>
        <v/>
      </c>
      <c r="K371" s="73" t="str">
        <f t="shared" ca="1" si="105"/>
        <v/>
      </c>
      <c r="L371" s="31" t="str">
        <f t="shared" ca="1" si="106"/>
        <v/>
      </c>
      <c r="M371" s="32" t="str">
        <f t="shared" ca="1" si="107"/>
        <v/>
      </c>
      <c r="N371" s="79" t="str">
        <f t="shared" ca="1" si="108"/>
        <v/>
      </c>
      <c r="X371" s="172" t="str">
        <f t="shared" si="93"/>
        <v/>
      </c>
      <c r="Y371" s="172" t="str">
        <f t="shared" si="94"/>
        <v/>
      </c>
    </row>
    <row r="372" spans="1:25">
      <c r="A372" s="173" t="str">
        <f t="shared" ca="1" si="96"/>
        <v/>
      </c>
      <c r="B372" s="45" t="str">
        <f t="shared" ca="1" si="97"/>
        <v/>
      </c>
      <c r="C372" s="31" t="str">
        <f t="shared" ca="1" si="95"/>
        <v/>
      </c>
      <c r="D372" s="32" t="str">
        <f t="shared" ca="1" si="98"/>
        <v/>
      </c>
      <c r="E372" s="73" t="str">
        <f t="shared" ca="1" si="99"/>
        <v/>
      </c>
      <c r="F372" s="31" t="str">
        <f t="shared" ca="1" si="100"/>
        <v/>
      </c>
      <c r="G372" s="32" t="str">
        <f t="shared" ca="1" si="101"/>
        <v/>
      </c>
      <c r="H372" s="4" t="str">
        <f t="shared" ca="1" si="102"/>
        <v/>
      </c>
      <c r="I372" s="31" t="str">
        <f t="shared" ca="1" si="103"/>
        <v/>
      </c>
      <c r="J372" s="32" t="str">
        <f t="shared" ca="1" si="104"/>
        <v/>
      </c>
      <c r="K372" s="73" t="str">
        <f t="shared" ca="1" si="105"/>
        <v/>
      </c>
      <c r="L372" s="31" t="str">
        <f t="shared" ca="1" si="106"/>
        <v/>
      </c>
      <c r="M372" s="32" t="str">
        <f t="shared" ca="1" si="107"/>
        <v/>
      </c>
      <c r="N372" s="79" t="str">
        <f t="shared" ca="1" si="108"/>
        <v/>
      </c>
      <c r="X372" s="172" t="str">
        <f t="shared" si="93"/>
        <v/>
      </c>
      <c r="Y372" s="172" t="str">
        <f t="shared" si="94"/>
        <v/>
      </c>
    </row>
    <row r="373" spans="1:25">
      <c r="A373" s="173" t="str">
        <f t="shared" ca="1" si="96"/>
        <v/>
      </c>
      <c r="B373" s="45" t="str">
        <f t="shared" ca="1" si="97"/>
        <v/>
      </c>
      <c r="C373" s="31" t="str">
        <f t="shared" ca="1" si="95"/>
        <v/>
      </c>
      <c r="D373" s="32" t="str">
        <f t="shared" ca="1" si="98"/>
        <v/>
      </c>
      <c r="E373" s="73" t="str">
        <f t="shared" ca="1" si="99"/>
        <v/>
      </c>
      <c r="F373" s="31" t="str">
        <f t="shared" ca="1" si="100"/>
        <v/>
      </c>
      <c r="G373" s="32" t="str">
        <f t="shared" ca="1" si="101"/>
        <v/>
      </c>
      <c r="H373" s="4" t="str">
        <f t="shared" ca="1" si="102"/>
        <v/>
      </c>
      <c r="I373" s="31" t="str">
        <f t="shared" ca="1" si="103"/>
        <v/>
      </c>
      <c r="J373" s="32" t="str">
        <f t="shared" ca="1" si="104"/>
        <v/>
      </c>
      <c r="K373" s="73" t="str">
        <f t="shared" ca="1" si="105"/>
        <v/>
      </c>
      <c r="L373" s="31" t="str">
        <f t="shared" ca="1" si="106"/>
        <v/>
      </c>
      <c r="M373" s="32" t="str">
        <f t="shared" ca="1" si="107"/>
        <v/>
      </c>
      <c r="N373" s="79" t="str">
        <f t="shared" ca="1" si="108"/>
        <v/>
      </c>
      <c r="X373" s="172" t="str">
        <f t="shared" si="93"/>
        <v/>
      </c>
      <c r="Y373" s="172" t="str">
        <f t="shared" si="94"/>
        <v/>
      </c>
    </row>
    <row r="374" spans="1:25">
      <c r="A374" s="173" t="str">
        <f t="shared" ca="1" si="96"/>
        <v/>
      </c>
      <c r="B374" s="45" t="str">
        <f t="shared" ca="1" si="97"/>
        <v/>
      </c>
      <c r="C374" s="31" t="str">
        <f t="shared" ca="1" si="95"/>
        <v/>
      </c>
      <c r="D374" s="32" t="str">
        <f t="shared" ca="1" si="98"/>
        <v/>
      </c>
      <c r="E374" s="73" t="str">
        <f t="shared" ca="1" si="99"/>
        <v/>
      </c>
      <c r="F374" s="31" t="str">
        <f t="shared" ca="1" si="100"/>
        <v/>
      </c>
      <c r="G374" s="32" t="str">
        <f t="shared" ca="1" si="101"/>
        <v/>
      </c>
      <c r="H374" s="4" t="str">
        <f t="shared" ca="1" si="102"/>
        <v/>
      </c>
      <c r="I374" s="31" t="str">
        <f t="shared" ca="1" si="103"/>
        <v/>
      </c>
      <c r="J374" s="32" t="str">
        <f t="shared" ca="1" si="104"/>
        <v/>
      </c>
      <c r="K374" s="73" t="str">
        <f t="shared" ca="1" si="105"/>
        <v/>
      </c>
      <c r="L374" s="31" t="str">
        <f t="shared" ca="1" si="106"/>
        <v/>
      </c>
      <c r="M374" s="32" t="str">
        <f t="shared" ca="1" si="107"/>
        <v/>
      </c>
      <c r="N374" s="79" t="str">
        <f t="shared" ca="1" si="108"/>
        <v/>
      </c>
      <c r="X374" s="172" t="str">
        <f t="shared" si="93"/>
        <v/>
      </c>
      <c r="Y374" s="172" t="str">
        <f t="shared" si="94"/>
        <v/>
      </c>
    </row>
    <row r="375" spans="1:25">
      <c r="A375" s="173" t="str">
        <f t="shared" ca="1" si="96"/>
        <v/>
      </c>
      <c r="B375" s="45" t="str">
        <f t="shared" ca="1" si="97"/>
        <v/>
      </c>
      <c r="C375" s="31" t="str">
        <f t="shared" ca="1" si="95"/>
        <v/>
      </c>
      <c r="D375" s="32" t="str">
        <f t="shared" ca="1" si="98"/>
        <v/>
      </c>
      <c r="E375" s="73" t="str">
        <f t="shared" ca="1" si="99"/>
        <v/>
      </c>
      <c r="F375" s="31" t="str">
        <f t="shared" ca="1" si="100"/>
        <v/>
      </c>
      <c r="G375" s="32" t="str">
        <f t="shared" ca="1" si="101"/>
        <v/>
      </c>
      <c r="H375" s="4" t="str">
        <f t="shared" ca="1" si="102"/>
        <v/>
      </c>
      <c r="I375" s="31" t="str">
        <f t="shared" ca="1" si="103"/>
        <v/>
      </c>
      <c r="J375" s="32" t="str">
        <f t="shared" ca="1" si="104"/>
        <v/>
      </c>
      <c r="K375" s="73" t="str">
        <f t="shared" ca="1" si="105"/>
        <v/>
      </c>
      <c r="L375" s="31" t="str">
        <f t="shared" ca="1" si="106"/>
        <v/>
      </c>
      <c r="M375" s="32" t="str">
        <f t="shared" ca="1" si="107"/>
        <v/>
      </c>
      <c r="N375" s="79" t="str">
        <f t="shared" ca="1" si="108"/>
        <v/>
      </c>
      <c r="X375" s="172" t="str">
        <f t="shared" si="93"/>
        <v/>
      </c>
      <c r="Y375" s="172" t="str">
        <f t="shared" si="94"/>
        <v/>
      </c>
    </row>
    <row r="376" spans="1:25">
      <c r="A376" s="173" t="str">
        <f t="shared" ca="1" si="96"/>
        <v/>
      </c>
      <c r="B376" s="45" t="str">
        <f t="shared" ca="1" si="97"/>
        <v/>
      </c>
      <c r="C376" s="31" t="str">
        <f t="shared" ca="1" si="95"/>
        <v/>
      </c>
      <c r="D376" s="32" t="str">
        <f t="shared" ca="1" si="98"/>
        <v/>
      </c>
      <c r="E376" s="73" t="str">
        <f t="shared" ca="1" si="99"/>
        <v/>
      </c>
      <c r="F376" s="31" t="str">
        <f t="shared" ca="1" si="100"/>
        <v/>
      </c>
      <c r="G376" s="32" t="str">
        <f t="shared" ca="1" si="101"/>
        <v/>
      </c>
      <c r="H376" s="4" t="str">
        <f t="shared" ca="1" si="102"/>
        <v/>
      </c>
      <c r="I376" s="31" t="str">
        <f t="shared" ca="1" si="103"/>
        <v/>
      </c>
      <c r="J376" s="32" t="str">
        <f t="shared" ca="1" si="104"/>
        <v/>
      </c>
      <c r="K376" s="73" t="str">
        <f t="shared" ca="1" si="105"/>
        <v/>
      </c>
      <c r="L376" s="31" t="str">
        <f t="shared" ca="1" si="106"/>
        <v/>
      </c>
      <c r="M376" s="32" t="str">
        <f t="shared" ca="1" si="107"/>
        <v/>
      </c>
      <c r="N376" s="79" t="str">
        <f t="shared" ca="1" si="108"/>
        <v/>
      </c>
      <c r="X376" s="172" t="str">
        <f t="shared" si="93"/>
        <v/>
      </c>
      <c r="Y376" s="172" t="str">
        <f t="shared" si="94"/>
        <v/>
      </c>
    </row>
    <row r="377" spans="1:25">
      <c r="A377" s="173" t="str">
        <f t="shared" ca="1" si="96"/>
        <v/>
      </c>
      <c r="B377" s="45" t="str">
        <f t="shared" ca="1" si="97"/>
        <v/>
      </c>
      <c r="C377" s="31" t="str">
        <f t="shared" ca="1" si="95"/>
        <v/>
      </c>
      <c r="D377" s="32" t="str">
        <f t="shared" ca="1" si="98"/>
        <v/>
      </c>
      <c r="E377" s="73" t="str">
        <f t="shared" ca="1" si="99"/>
        <v/>
      </c>
      <c r="F377" s="31" t="str">
        <f t="shared" ca="1" si="100"/>
        <v/>
      </c>
      <c r="G377" s="32" t="str">
        <f t="shared" ca="1" si="101"/>
        <v/>
      </c>
      <c r="H377" s="4" t="str">
        <f t="shared" ca="1" si="102"/>
        <v/>
      </c>
      <c r="I377" s="31" t="str">
        <f t="shared" ca="1" si="103"/>
        <v/>
      </c>
      <c r="J377" s="32" t="str">
        <f t="shared" ca="1" si="104"/>
        <v/>
      </c>
      <c r="K377" s="73" t="str">
        <f t="shared" ca="1" si="105"/>
        <v/>
      </c>
      <c r="L377" s="31" t="str">
        <f t="shared" ca="1" si="106"/>
        <v/>
      </c>
      <c r="M377" s="32" t="str">
        <f t="shared" ca="1" si="107"/>
        <v/>
      </c>
      <c r="N377" s="79" t="str">
        <f t="shared" ca="1" si="108"/>
        <v/>
      </c>
      <c r="X377" s="172" t="str">
        <f t="shared" si="93"/>
        <v/>
      </c>
      <c r="Y377" s="172" t="str">
        <f t="shared" si="94"/>
        <v/>
      </c>
    </row>
    <row r="378" spans="1:25">
      <c r="A378" s="173" t="str">
        <f t="shared" ca="1" si="96"/>
        <v/>
      </c>
      <c r="B378" s="45" t="str">
        <f t="shared" ca="1" si="97"/>
        <v/>
      </c>
      <c r="C378" s="31" t="str">
        <f t="shared" ca="1" si="95"/>
        <v/>
      </c>
      <c r="D378" s="32" t="str">
        <f t="shared" ca="1" si="98"/>
        <v/>
      </c>
      <c r="E378" s="73" t="str">
        <f t="shared" ca="1" si="99"/>
        <v/>
      </c>
      <c r="F378" s="31" t="str">
        <f t="shared" ca="1" si="100"/>
        <v/>
      </c>
      <c r="G378" s="32" t="str">
        <f t="shared" ca="1" si="101"/>
        <v/>
      </c>
      <c r="H378" s="4" t="str">
        <f t="shared" ca="1" si="102"/>
        <v/>
      </c>
      <c r="I378" s="31" t="str">
        <f t="shared" ca="1" si="103"/>
        <v/>
      </c>
      <c r="J378" s="32" t="str">
        <f t="shared" ca="1" si="104"/>
        <v/>
      </c>
      <c r="K378" s="73" t="str">
        <f t="shared" ca="1" si="105"/>
        <v/>
      </c>
      <c r="L378" s="31" t="str">
        <f t="shared" ca="1" si="106"/>
        <v/>
      </c>
      <c r="M378" s="32" t="str">
        <f t="shared" ca="1" si="107"/>
        <v/>
      </c>
      <c r="N378" s="79" t="str">
        <f t="shared" ca="1" si="108"/>
        <v/>
      </c>
      <c r="X378" s="172" t="str">
        <f t="shared" si="93"/>
        <v/>
      </c>
      <c r="Y378" s="172" t="str">
        <f t="shared" si="94"/>
        <v/>
      </c>
    </row>
    <row r="379" spans="1:25">
      <c r="A379" s="173" t="str">
        <f t="shared" ca="1" si="96"/>
        <v/>
      </c>
      <c r="B379" s="45" t="str">
        <f t="shared" ca="1" si="97"/>
        <v/>
      </c>
      <c r="C379" s="31" t="str">
        <f t="shared" ca="1" si="95"/>
        <v/>
      </c>
      <c r="D379" s="32" t="str">
        <f t="shared" ca="1" si="98"/>
        <v/>
      </c>
      <c r="E379" s="73" t="str">
        <f t="shared" ca="1" si="99"/>
        <v/>
      </c>
      <c r="F379" s="31" t="str">
        <f t="shared" ca="1" si="100"/>
        <v/>
      </c>
      <c r="G379" s="32" t="str">
        <f t="shared" ca="1" si="101"/>
        <v/>
      </c>
      <c r="H379" s="4" t="str">
        <f t="shared" ca="1" si="102"/>
        <v/>
      </c>
      <c r="I379" s="31" t="str">
        <f t="shared" ca="1" si="103"/>
        <v/>
      </c>
      <c r="J379" s="32" t="str">
        <f t="shared" ca="1" si="104"/>
        <v/>
      </c>
      <c r="K379" s="73" t="str">
        <f t="shared" ca="1" si="105"/>
        <v/>
      </c>
      <c r="L379" s="31" t="str">
        <f t="shared" ca="1" si="106"/>
        <v/>
      </c>
      <c r="M379" s="32" t="str">
        <f t="shared" ca="1" si="107"/>
        <v/>
      </c>
      <c r="N379" s="79" t="str">
        <f t="shared" ca="1" si="108"/>
        <v/>
      </c>
      <c r="X379" s="172" t="str">
        <f t="shared" si="93"/>
        <v/>
      </c>
      <c r="Y379" s="172" t="str">
        <f t="shared" si="94"/>
        <v/>
      </c>
    </row>
    <row r="380" spans="1:25">
      <c r="A380" s="173" t="str">
        <f t="shared" ca="1" si="96"/>
        <v/>
      </c>
      <c r="B380" s="45" t="str">
        <f t="shared" ca="1" si="97"/>
        <v/>
      </c>
      <c r="C380" s="31" t="str">
        <f t="shared" ca="1" si="95"/>
        <v/>
      </c>
      <c r="D380" s="32" t="str">
        <f t="shared" ca="1" si="98"/>
        <v/>
      </c>
      <c r="E380" s="73" t="str">
        <f t="shared" ca="1" si="99"/>
        <v/>
      </c>
      <c r="F380" s="31" t="str">
        <f t="shared" ca="1" si="100"/>
        <v/>
      </c>
      <c r="G380" s="32" t="str">
        <f t="shared" ca="1" si="101"/>
        <v/>
      </c>
      <c r="H380" s="4" t="str">
        <f t="shared" ca="1" si="102"/>
        <v/>
      </c>
      <c r="I380" s="31" t="str">
        <f t="shared" ca="1" si="103"/>
        <v/>
      </c>
      <c r="J380" s="32" t="str">
        <f t="shared" ca="1" si="104"/>
        <v/>
      </c>
      <c r="K380" s="73" t="str">
        <f t="shared" ca="1" si="105"/>
        <v/>
      </c>
      <c r="L380" s="31" t="str">
        <f t="shared" ca="1" si="106"/>
        <v/>
      </c>
      <c r="M380" s="32" t="str">
        <f t="shared" ca="1" si="107"/>
        <v/>
      </c>
      <c r="N380" s="79" t="str">
        <f t="shared" ca="1" si="108"/>
        <v/>
      </c>
      <c r="X380" s="172" t="str">
        <f t="shared" si="93"/>
        <v/>
      </c>
      <c r="Y380" s="172" t="str">
        <f t="shared" si="94"/>
        <v/>
      </c>
    </row>
    <row r="381" spans="1:25">
      <c r="A381" s="173" t="str">
        <f t="shared" ca="1" si="96"/>
        <v/>
      </c>
      <c r="B381" s="45" t="str">
        <f t="shared" ca="1" si="97"/>
        <v/>
      </c>
      <c r="C381" s="31" t="str">
        <f t="shared" ca="1" si="95"/>
        <v/>
      </c>
      <c r="D381" s="32" t="str">
        <f t="shared" ca="1" si="98"/>
        <v/>
      </c>
      <c r="E381" s="73" t="str">
        <f t="shared" ca="1" si="99"/>
        <v/>
      </c>
      <c r="F381" s="31" t="str">
        <f t="shared" ca="1" si="100"/>
        <v/>
      </c>
      <c r="G381" s="32" t="str">
        <f t="shared" ca="1" si="101"/>
        <v/>
      </c>
      <c r="H381" s="4" t="str">
        <f t="shared" ca="1" si="102"/>
        <v/>
      </c>
      <c r="I381" s="31" t="str">
        <f t="shared" ca="1" si="103"/>
        <v/>
      </c>
      <c r="J381" s="32" t="str">
        <f t="shared" ca="1" si="104"/>
        <v/>
      </c>
      <c r="K381" s="73" t="str">
        <f t="shared" ca="1" si="105"/>
        <v/>
      </c>
      <c r="L381" s="31" t="str">
        <f t="shared" ca="1" si="106"/>
        <v/>
      </c>
      <c r="M381" s="32" t="str">
        <f t="shared" ca="1" si="107"/>
        <v/>
      </c>
      <c r="N381" s="79" t="str">
        <f t="shared" ca="1" si="108"/>
        <v/>
      </c>
      <c r="X381" s="172" t="str">
        <f t="shared" si="93"/>
        <v/>
      </c>
      <c r="Y381" s="172" t="str">
        <f t="shared" si="94"/>
        <v/>
      </c>
    </row>
    <row r="382" spans="1:25">
      <c r="A382" s="173" t="str">
        <f t="shared" ca="1" si="96"/>
        <v/>
      </c>
      <c r="B382" s="45" t="str">
        <f t="shared" ca="1" si="97"/>
        <v/>
      </c>
      <c r="C382" s="31" t="str">
        <f t="shared" ca="1" si="95"/>
        <v/>
      </c>
      <c r="D382" s="32" t="str">
        <f t="shared" ca="1" si="98"/>
        <v/>
      </c>
      <c r="E382" s="73" t="str">
        <f t="shared" ca="1" si="99"/>
        <v/>
      </c>
      <c r="F382" s="31" t="str">
        <f t="shared" ca="1" si="100"/>
        <v/>
      </c>
      <c r="G382" s="32" t="str">
        <f t="shared" ca="1" si="101"/>
        <v/>
      </c>
      <c r="H382" s="4" t="str">
        <f t="shared" ca="1" si="102"/>
        <v/>
      </c>
      <c r="I382" s="31" t="str">
        <f t="shared" ca="1" si="103"/>
        <v/>
      </c>
      <c r="J382" s="32" t="str">
        <f t="shared" ca="1" si="104"/>
        <v/>
      </c>
      <c r="K382" s="73" t="str">
        <f t="shared" ca="1" si="105"/>
        <v/>
      </c>
      <c r="L382" s="31" t="str">
        <f t="shared" ca="1" si="106"/>
        <v/>
      </c>
      <c r="M382" s="32" t="str">
        <f t="shared" ca="1" si="107"/>
        <v/>
      </c>
      <c r="N382" s="79" t="str">
        <f t="shared" ca="1" si="108"/>
        <v/>
      </c>
      <c r="X382" s="172" t="str">
        <f t="shared" si="93"/>
        <v/>
      </c>
      <c r="Y382" s="172" t="str">
        <f t="shared" si="94"/>
        <v/>
      </c>
    </row>
    <row r="383" spans="1:25">
      <c r="A383" s="173" t="str">
        <f t="shared" ca="1" si="96"/>
        <v/>
      </c>
      <c r="B383" s="45" t="str">
        <f t="shared" ca="1" si="97"/>
        <v/>
      </c>
      <c r="C383" s="31" t="str">
        <f t="shared" ca="1" si="95"/>
        <v/>
      </c>
      <c r="D383" s="32" t="str">
        <f t="shared" ca="1" si="98"/>
        <v/>
      </c>
      <c r="E383" s="73" t="str">
        <f t="shared" ca="1" si="99"/>
        <v/>
      </c>
      <c r="F383" s="31" t="str">
        <f t="shared" ca="1" si="100"/>
        <v/>
      </c>
      <c r="G383" s="32" t="str">
        <f t="shared" ca="1" si="101"/>
        <v/>
      </c>
      <c r="H383" s="4" t="str">
        <f t="shared" ca="1" si="102"/>
        <v/>
      </c>
      <c r="I383" s="31" t="str">
        <f t="shared" ca="1" si="103"/>
        <v/>
      </c>
      <c r="J383" s="32" t="str">
        <f t="shared" ca="1" si="104"/>
        <v/>
      </c>
      <c r="K383" s="73" t="str">
        <f t="shared" ca="1" si="105"/>
        <v/>
      </c>
      <c r="L383" s="31" t="str">
        <f t="shared" ca="1" si="106"/>
        <v/>
      </c>
      <c r="M383" s="32" t="str">
        <f t="shared" ca="1" si="107"/>
        <v/>
      </c>
      <c r="N383" s="79" t="str">
        <f t="shared" ca="1" si="108"/>
        <v/>
      </c>
      <c r="X383" s="172" t="str">
        <f t="shared" si="93"/>
        <v/>
      </c>
      <c r="Y383" s="172" t="str">
        <f t="shared" si="94"/>
        <v/>
      </c>
    </row>
    <row r="384" spans="1:25">
      <c r="A384" s="173" t="str">
        <f t="shared" ca="1" si="96"/>
        <v/>
      </c>
      <c r="B384" s="45" t="str">
        <f t="shared" ca="1" si="97"/>
        <v/>
      </c>
      <c r="C384" s="31" t="str">
        <f t="shared" ca="1" si="95"/>
        <v/>
      </c>
      <c r="D384" s="32" t="str">
        <f t="shared" ca="1" si="98"/>
        <v/>
      </c>
      <c r="E384" s="73" t="str">
        <f t="shared" ca="1" si="99"/>
        <v/>
      </c>
      <c r="F384" s="31" t="str">
        <f t="shared" ca="1" si="100"/>
        <v/>
      </c>
      <c r="G384" s="32" t="str">
        <f t="shared" ca="1" si="101"/>
        <v/>
      </c>
      <c r="H384" s="4" t="str">
        <f t="shared" ca="1" si="102"/>
        <v/>
      </c>
      <c r="I384" s="31" t="str">
        <f t="shared" ca="1" si="103"/>
        <v/>
      </c>
      <c r="J384" s="32" t="str">
        <f t="shared" ca="1" si="104"/>
        <v/>
      </c>
      <c r="K384" s="73" t="str">
        <f t="shared" ca="1" si="105"/>
        <v/>
      </c>
      <c r="L384" s="31" t="str">
        <f t="shared" ca="1" si="106"/>
        <v/>
      </c>
      <c r="M384" s="32" t="str">
        <f t="shared" ca="1" si="107"/>
        <v/>
      </c>
      <c r="N384" s="79" t="str">
        <f t="shared" ca="1" si="108"/>
        <v/>
      </c>
      <c r="X384" s="172" t="str">
        <f t="shared" si="93"/>
        <v/>
      </c>
      <c r="Y384" s="172" t="str">
        <f t="shared" si="94"/>
        <v/>
      </c>
    </row>
    <row r="385" spans="1:25">
      <c r="A385" s="173" t="str">
        <f t="shared" ca="1" si="96"/>
        <v/>
      </c>
      <c r="B385" s="45" t="str">
        <f t="shared" ca="1" si="97"/>
        <v/>
      </c>
      <c r="C385" s="31" t="str">
        <f t="shared" ca="1" si="95"/>
        <v/>
      </c>
      <c r="D385" s="32" t="str">
        <f t="shared" ca="1" si="98"/>
        <v/>
      </c>
      <c r="E385" s="73" t="str">
        <f t="shared" ca="1" si="99"/>
        <v/>
      </c>
      <c r="F385" s="31" t="str">
        <f t="shared" ca="1" si="100"/>
        <v/>
      </c>
      <c r="G385" s="32" t="str">
        <f t="shared" ca="1" si="101"/>
        <v/>
      </c>
      <c r="H385" s="4" t="str">
        <f t="shared" ca="1" si="102"/>
        <v/>
      </c>
      <c r="I385" s="31" t="str">
        <f t="shared" ca="1" si="103"/>
        <v/>
      </c>
      <c r="J385" s="32" t="str">
        <f t="shared" ca="1" si="104"/>
        <v/>
      </c>
      <c r="K385" s="73" t="str">
        <f t="shared" ca="1" si="105"/>
        <v/>
      </c>
      <c r="L385" s="31" t="str">
        <f t="shared" ca="1" si="106"/>
        <v/>
      </c>
      <c r="M385" s="32" t="str">
        <f t="shared" ca="1" si="107"/>
        <v/>
      </c>
      <c r="N385" s="79" t="str">
        <f t="shared" ca="1" si="108"/>
        <v/>
      </c>
      <c r="X385" s="172" t="str">
        <f t="shared" si="93"/>
        <v/>
      </c>
      <c r="Y385" s="172" t="str">
        <f t="shared" si="94"/>
        <v/>
      </c>
    </row>
    <row r="386" spans="1:25">
      <c r="A386" s="173" t="str">
        <f t="shared" ca="1" si="96"/>
        <v/>
      </c>
      <c r="B386" s="45" t="str">
        <f t="shared" ca="1" si="97"/>
        <v/>
      </c>
      <c r="C386" s="31" t="str">
        <f t="shared" ca="1" si="95"/>
        <v/>
      </c>
      <c r="D386" s="32" t="str">
        <f t="shared" ca="1" si="98"/>
        <v/>
      </c>
      <c r="E386" s="73" t="str">
        <f t="shared" ca="1" si="99"/>
        <v/>
      </c>
      <c r="F386" s="31" t="str">
        <f t="shared" ca="1" si="100"/>
        <v/>
      </c>
      <c r="G386" s="32" t="str">
        <f t="shared" ca="1" si="101"/>
        <v/>
      </c>
      <c r="H386" s="4" t="str">
        <f t="shared" ca="1" si="102"/>
        <v/>
      </c>
      <c r="I386" s="31" t="str">
        <f t="shared" ca="1" si="103"/>
        <v/>
      </c>
      <c r="J386" s="32" t="str">
        <f t="shared" ca="1" si="104"/>
        <v/>
      </c>
      <c r="K386" s="73" t="str">
        <f t="shared" ca="1" si="105"/>
        <v/>
      </c>
      <c r="L386" s="31" t="str">
        <f t="shared" ca="1" si="106"/>
        <v/>
      </c>
      <c r="M386" s="32" t="str">
        <f t="shared" ca="1" si="107"/>
        <v/>
      </c>
      <c r="N386" s="79" t="str">
        <f t="shared" ca="1" si="108"/>
        <v/>
      </c>
      <c r="X386" s="172" t="str">
        <f t="shared" si="93"/>
        <v/>
      </c>
      <c r="Y386" s="172" t="str">
        <f t="shared" si="94"/>
        <v/>
      </c>
    </row>
    <row r="387" spans="1:25">
      <c r="A387" s="173" t="str">
        <f t="shared" ca="1" si="96"/>
        <v/>
      </c>
      <c r="B387" s="45" t="str">
        <f t="shared" ca="1" si="97"/>
        <v/>
      </c>
      <c r="C387" s="31" t="str">
        <f t="shared" ca="1" si="95"/>
        <v/>
      </c>
      <c r="D387" s="32" t="str">
        <f t="shared" ca="1" si="98"/>
        <v/>
      </c>
      <c r="E387" s="73" t="str">
        <f t="shared" ca="1" si="99"/>
        <v/>
      </c>
      <c r="F387" s="31" t="str">
        <f t="shared" ca="1" si="100"/>
        <v/>
      </c>
      <c r="G387" s="32" t="str">
        <f t="shared" ca="1" si="101"/>
        <v/>
      </c>
      <c r="H387" s="4" t="str">
        <f t="shared" ca="1" si="102"/>
        <v/>
      </c>
      <c r="I387" s="31" t="str">
        <f t="shared" ca="1" si="103"/>
        <v/>
      </c>
      <c r="J387" s="32" t="str">
        <f t="shared" ca="1" si="104"/>
        <v/>
      </c>
      <c r="K387" s="73" t="str">
        <f t="shared" ca="1" si="105"/>
        <v/>
      </c>
      <c r="L387" s="31" t="str">
        <f t="shared" ca="1" si="106"/>
        <v/>
      </c>
      <c r="M387" s="32" t="str">
        <f t="shared" ca="1" si="107"/>
        <v/>
      </c>
      <c r="N387" s="79" t="str">
        <f t="shared" ca="1" si="108"/>
        <v/>
      </c>
      <c r="X387" s="172" t="str">
        <f t="shared" si="93"/>
        <v/>
      </c>
      <c r="Y387" s="172" t="str">
        <f t="shared" si="94"/>
        <v/>
      </c>
    </row>
    <row r="388" spans="1:25">
      <c r="A388" s="173" t="str">
        <f t="shared" ca="1" si="96"/>
        <v/>
      </c>
      <c r="B388" s="45" t="str">
        <f t="shared" ca="1" si="97"/>
        <v/>
      </c>
      <c r="C388" s="31" t="str">
        <f t="shared" ca="1" si="95"/>
        <v/>
      </c>
      <c r="D388" s="32" t="str">
        <f t="shared" ca="1" si="98"/>
        <v/>
      </c>
      <c r="E388" s="73" t="str">
        <f t="shared" ca="1" si="99"/>
        <v/>
      </c>
      <c r="F388" s="31" t="str">
        <f t="shared" ca="1" si="100"/>
        <v/>
      </c>
      <c r="G388" s="32" t="str">
        <f t="shared" ca="1" si="101"/>
        <v/>
      </c>
      <c r="H388" s="4" t="str">
        <f t="shared" ca="1" si="102"/>
        <v/>
      </c>
      <c r="I388" s="31" t="str">
        <f t="shared" ca="1" si="103"/>
        <v/>
      </c>
      <c r="J388" s="32" t="str">
        <f t="shared" ca="1" si="104"/>
        <v/>
      </c>
      <c r="K388" s="73" t="str">
        <f t="shared" ca="1" si="105"/>
        <v/>
      </c>
      <c r="L388" s="31" t="str">
        <f t="shared" ca="1" si="106"/>
        <v/>
      </c>
      <c r="M388" s="32" t="str">
        <f t="shared" ca="1" si="107"/>
        <v/>
      </c>
      <c r="N388" s="79" t="str">
        <f t="shared" ca="1" si="108"/>
        <v/>
      </c>
      <c r="X388" s="172" t="str">
        <f t="shared" ref="X388:X451" si="109">IF(COUNTIF(R:R,P388)*COUNTIF(T:T,P388)*COUNTIF(V:V,P388),P388,"")</f>
        <v/>
      </c>
      <c r="Y388" s="172" t="str">
        <f t="shared" ref="Y388:Y451" si="110">IF(X388&gt;$A$14,X388,"")</f>
        <v/>
      </c>
    </row>
    <row r="389" spans="1:25">
      <c r="A389" s="173" t="str">
        <f t="shared" ca="1" si="96"/>
        <v/>
      </c>
      <c r="B389" s="45" t="str">
        <f t="shared" ca="1" si="97"/>
        <v/>
      </c>
      <c r="C389" s="31" t="str">
        <f t="shared" ca="1" si="95"/>
        <v/>
      </c>
      <c r="D389" s="32" t="str">
        <f t="shared" ca="1" si="98"/>
        <v/>
      </c>
      <c r="E389" s="73" t="str">
        <f t="shared" ca="1" si="99"/>
        <v/>
      </c>
      <c r="F389" s="31" t="str">
        <f t="shared" ca="1" si="100"/>
        <v/>
      </c>
      <c r="G389" s="32" t="str">
        <f t="shared" ca="1" si="101"/>
        <v/>
      </c>
      <c r="H389" s="4" t="str">
        <f t="shared" ca="1" si="102"/>
        <v/>
      </c>
      <c r="I389" s="31" t="str">
        <f t="shared" ca="1" si="103"/>
        <v/>
      </c>
      <c r="J389" s="32" t="str">
        <f t="shared" ca="1" si="104"/>
        <v/>
      </c>
      <c r="K389" s="73" t="str">
        <f t="shared" ca="1" si="105"/>
        <v/>
      </c>
      <c r="L389" s="31" t="str">
        <f t="shared" ca="1" si="106"/>
        <v/>
      </c>
      <c r="M389" s="32" t="str">
        <f t="shared" ca="1" si="107"/>
        <v/>
      </c>
      <c r="N389" s="79" t="str">
        <f t="shared" ca="1" si="108"/>
        <v/>
      </c>
      <c r="X389" s="172" t="str">
        <f t="shared" si="109"/>
        <v/>
      </c>
      <c r="Y389" s="172" t="str">
        <f t="shared" si="110"/>
        <v/>
      </c>
    </row>
    <row r="390" spans="1:25">
      <c r="A390" s="173" t="str">
        <f t="shared" ca="1" si="96"/>
        <v/>
      </c>
      <c r="B390" s="45" t="str">
        <f t="shared" ca="1" si="97"/>
        <v/>
      </c>
      <c r="C390" s="31" t="str">
        <f t="shared" ca="1" si="95"/>
        <v/>
      </c>
      <c r="D390" s="32" t="str">
        <f t="shared" ca="1" si="98"/>
        <v/>
      </c>
      <c r="E390" s="73" t="str">
        <f t="shared" ca="1" si="99"/>
        <v/>
      </c>
      <c r="F390" s="31" t="str">
        <f t="shared" ca="1" si="100"/>
        <v/>
      </c>
      <c r="G390" s="32" t="str">
        <f t="shared" ca="1" si="101"/>
        <v/>
      </c>
      <c r="H390" s="4" t="str">
        <f t="shared" ca="1" si="102"/>
        <v/>
      </c>
      <c r="I390" s="31" t="str">
        <f t="shared" ca="1" si="103"/>
        <v/>
      </c>
      <c r="J390" s="32" t="str">
        <f t="shared" ca="1" si="104"/>
        <v/>
      </c>
      <c r="K390" s="73" t="str">
        <f t="shared" ca="1" si="105"/>
        <v/>
      </c>
      <c r="L390" s="31" t="str">
        <f t="shared" ca="1" si="106"/>
        <v/>
      </c>
      <c r="M390" s="32" t="str">
        <f t="shared" ca="1" si="107"/>
        <v/>
      </c>
      <c r="N390" s="79" t="str">
        <f t="shared" ca="1" si="108"/>
        <v/>
      </c>
      <c r="X390" s="172" t="str">
        <f t="shared" si="109"/>
        <v/>
      </c>
      <c r="Y390" s="172" t="str">
        <f t="shared" si="110"/>
        <v/>
      </c>
    </row>
    <row r="391" spans="1:25">
      <c r="A391" s="173" t="str">
        <f t="shared" ca="1" si="96"/>
        <v/>
      </c>
      <c r="B391" s="45" t="str">
        <f t="shared" ca="1" si="97"/>
        <v/>
      </c>
      <c r="C391" s="31" t="str">
        <f t="shared" ca="1" si="95"/>
        <v/>
      </c>
      <c r="D391" s="32" t="str">
        <f t="shared" ca="1" si="98"/>
        <v/>
      </c>
      <c r="E391" s="73" t="str">
        <f t="shared" ca="1" si="99"/>
        <v/>
      </c>
      <c r="F391" s="31" t="str">
        <f t="shared" ca="1" si="100"/>
        <v/>
      </c>
      <c r="G391" s="32" t="str">
        <f t="shared" ca="1" si="101"/>
        <v/>
      </c>
      <c r="H391" s="4" t="str">
        <f t="shared" ca="1" si="102"/>
        <v/>
      </c>
      <c r="I391" s="31" t="str">
        <f t="shared" ca="1" si="103"/>
        <v/>
      </c>
      <c r="J391" s="32" t="str">
        <f t="shared" ca="1" si="104"/>
        <v/>
      </c>
      <c r="K391" s="73" t="str">
        <f t="shared" ca="1" si="105"/>
        <v/>
      </c>
      <c r="L391" s="31" t="str">
        <f t="shared" ca="1" si="106"/>
        <v/>
      </c>
      <c r="M391" s="32" t="str">
        <f t="shared" ca="1" si="107"/>
        <v/>
      </c>
      <c r="N391" s="79" t="str">
        <f t="shared" ca="1" si="108"/>
        <v/>
      </c>
      <c r="X391" s="172" t="str">
        <f t="shared" si="109"/>
        <v/>
      </c>
      <c r="Y391" s="172" t="str">
        <f t="shared" si="110"/>
        <v/>
      </c>
    </row>
    <row r="392" spans="1:25">
      <c r="A392" s="173" t="str">
        <f t="shared" ca="1" si="96"/>
        <v/>
      </c>
      <c r="B392" s="45" t="str">
        <f t="shared" ca="1" si="97"/>
        <v/>
      </c>
      <c r="C392" s="31" t="str">
        <f t="shared" ca="1" si="95"/>
        <v/>
      </c>
      <c r="D392" s="32" t="str">
        <f t="shared" ca="1" si="98"/>
        <v/>
      </c>
      <c r="E392" s="73" t="str">
        <f t="shared" ca="1" si="99"/>
        <v/>
      </c>
      <c r="F392" s="31" t="str">
        <f t="shared" ca="1" si="100"/>
        <v/>
      </c>
      <c r="G392" s="32" t="str">
        <f t="shared" ca="1" si="101"/>
        <v/>
      </c>
      <c r="H392" s="4" t="str">
        <f t="shared" ca="1" si="102"/>
        <v/>
      </c>
      <c r="I392" s="31" t="str">
        <f t="shared" ca="1" si="103"/>
        <v/>
      </c>
      <c r="J392" s="32" t="str">
        <f t="shared" ca="1" si="104"/>
        <v/>
      </c>
      <c r="K392" s="73" t="str">
        <f t="shared" ca="1" si="105"/>
        <v/>
      </c>
      <c r="L392" s="31" t="str">
        <f t="shared" ca="1" si="106"/>
        <v/>
      </c>
      <c r="M392" s="32" t="str">
        <f t="shared" ca="1" si="107"/>
        <v/>
      </c>
      <c r="N392" s="79" t="str">
        <f t="shared" ca="1" si="108"/>
        <v/>
      </c>
      <c r="X392" s="172" t="str">
        <f t="shared" si="109"/>
        <v/>
      </c>
      <c r="Y392" s="172" t="str">
        <f t="shared" si="110"/>
        <v/>
      </c>
    </row>
    <row r="393" spans="1:25">
      <c r="A393" s="173" t="str">
        <f t="shared" ca="1" si="96"/>
        <v/>
      </c>
      <c r="B393" s="45" t="str">
        <f t="shared" ca="1" si="97"/>
        <v/>
      </c>
      <c r="C393" s="31" t="str">
        <f t="shared" ca="1" si="95"/>
        <v/>
      </c>
      <c r="D393" s="32" t="str">
        <f t="shared" ca="1" si="98"/>
        <v/>
      </c>
      <c r="E393" s="73" t="str">
        <f t="shared" ca="1" si="99"/>
        <v/>
      </c>
      <c r="F393" s="31" t="str">
        <f t="shared" ca="1" si="100"/>
        <v/>
      </c>
      <c r="G393" s="32" t="str">
        <f t="shared" ca="1" si="101"/>
        <v/>
      </c>
      <c r="H393" s="4" t="str">
        <f t="shared" ca="1" si="102"/>
        <v/>
      </c>
      <c r="I393" s="31" t="str">
        <f t="shared" ca="1" si="103"/>
        <v/>
      </c>
      <c r="J393" s="32" t="str">
        <f t="shared" ca="1" si="104"/>
        <v/>
      </c>
      <c r="K393" s="73" t="str">
        <f t="shared" ca="1" si="105"/>
        <v/>
      </c>
      <c r="L393" s="31" t="str">
        <f t="shared" ca="1" si="106"/>
        <v/>
      </c>
      <c r="M393" s="32" t="str">
        <f t="shared" ca="1" si="107"/>
        <v/>
      </c>
      <c r="N393" s="79" t="str">
        <f t="shared" ca="1" si="108"/>
        <v/>
      </c>
      <c r="X393" s="172" t="str">
        <f t="shared" si="109"/>
        <v/>
      </c>
      <c r="Y393" s="172" t="str">
        <f t="shared" si="110"/>
        <v/>
      </c>
    </row>
    <row r="394" spans="1:25">
      <c r="A394" s="173" t="str">
        <f t="shared" ca="1" si="96"/>
        <v/>
      </c>
      <c r="B394" s="45" t="str">
        <f t="shared" ca="1" si="97"/>
        <v/>
      </c>
      <c r="C394" s="31" t="str">
        <f t="shared" ca="1" si="95"/>
        <v/>
      </c>
      <c r="D394" s="32" t="str">
        <f t="shared" ca="1" si="98"/>
        <v/>
      </c>
      <c r="E394" s="73" t="str">
        <f t="shared" ca="1" si="99"/>
        <v/>
      </c>
      <c r="F394" s="31" t="str">
        <f t="shared" ca="1" si="100"/>
        <v/>
      </c>
      <c r="G394" s="32" t="str">
        <f t="shared" ca="1" si="101"/>
        <v/>
      </c>
      <c r="H394" s="4" t="str">
        <f t="shared" ca="1" si="102"/>
        <v/>
      </c>
      <c r="I394" s="31" t="str">
        <f t="shared" ca="1" si="103"/>
        <v/>
      </c>
      <c r="J394" s="32" t="str">
        <f t="shared" ca="1" si="104"/>
        <v/>
      </c>
      <c r="K394" s="73" t="str">
        <f t="shared" ca="1" si="105"/>
        <v/>
      </c>
      <c r="L394" s="31" t="str">
        <f t="shared" ca="1" si="106"/>
        <v/>
      </c>
      <c r="M394" s="32" t="str">
        <f t="shared" ca="1" si="107"/>
        <v/>
      </c>
      <c r="N394" s="79" t="str">
        <f t="shared" ca="1" si="108"/>
        <v/>
      </c>
      <c r="X394" s="172" t="str">
        <f t="shared" si="109"/>
        <v/>
      </c>
      <c r="Y394" s="172" t="str">
        <f t="shared" si="110"/>
        <v/>
      </c>
    </row>
    <row r="395" spans="1:25">
      <c r="A395" s="173" t="str">
        <f t="shared" ca="1" si="96"/>
        <v/>
      </c>
      <c r="B395" s="45" t="str">
        <f t="shared" ca="1" si="97"/>
        <v/>
      </c>
      <c r="C395" s="31" t="str">
        <f t="shared" ca="1" si="95"/>
        <v/>
      </c>
      <c r="D395" s="32" t="str">
        <f t="shared" ca="1" si="98"/>
        <v/>
      </c>
      <c r="E395" s="73" t="str">
        <f t="shared" ca="1" si="99"/>
        <v/>
      </c>
      <c r="F395" s="31" t="str">
        <f t="shared" ca="1" si="100"/>
        <v/>
      </c>
      <c r="G395" s="32" t="str">
        <f t="shared" ca="1" si="101"/>
        <v/>
      </c>
      <c r="H395" s="4" t="str">
        <f t="shared" ca="1" si="102"/>
        <v/>
      </c>
      <c r="I395" s="31" t="str">
        <f t="shared" ca="1" si="103"/>
        <v/>
      </c>
      <c r="J395" s="32" t="str">
        <f t="shared" ca="1" si="104"/>
        <v/>
      </c>
      <c r="K395" s="73" t="str">
        <f t="shared" ca="1" si="105"/>
        <v/>
      </c>
      <c r="L395" s="31" t="str">
        <f t="shared" ca="1" si="106"/>
        <v/>
      </c>
      <c r="M395" s="32" t="str">
        <f t="shared" ca="1" si="107"/>
        <v/>
      </c>
      <c r="N395" s="79" t="str">
        <f t="shared" ca="1" si="108"/>
        <v/>
      </c>
      <c r="X395" s="172" t="str">
        <f t="shared" si="109"/>
        <v/>
      </c>
      <c r="Y395" s="172" t="str">
        <f t="shared" si="110"/>
        <v/>
      </c>
    </row>
    <row r="396" spans="1:25">
      <c r="A396" s="173" t="str">
        <f t="shared" ca="1" si="96"/>
        <v/>
      </c>
      <c r="B396" s="45" t="str">
        <f t="shared" ca="1" si="97"/>
        <v/>
      </c>
      <c r="C396" s="31" t="str">
        <f t="shared" ca="1" si="95"/>
        <v/>
      </c>
      <c r="D396" s="32" t="str">
        <f t="shared" ca="1" si="98"/>
        <v/>
      </c>
      <c r="E396" s="73" t="str">
        <f t="shared" ca="1" si="99"/>
        <v/>
      </c>
      <c r="F396" s="31" t="str">
        <f t="shared" ca="1" si="100"/>
        <v/>
      </c>
      <c r="G396" s="32" t="str">
        <f t="shared" ca="1" si="101"/>
        <v/>
      </c>
      <c r="H396" s="4" t="str">
        <f t="shared" ca="1" si="102"/>
        <v/>
      </c>
      <c r="I396" s="31" t="str">
        <f t="shared" ca="1" si="103"/>
        <v/>
      </c>
      <c r="J396" s="32" t="str">
        <f t="shared" ca="1" si="104"/>
        <v/>
      </c>
      <c r="K396" s="73" t="str">
        <f t="shared" ca="1" si="105"/>
        <v/>
      </c>
      <c r="L396" s="31" t="str">
        <f t="shared" ca="1" si="106"/>
        <v/>
      </c>
      <c r="M396" s="32" t="str">
        <f t="shared" ca="1" si="107"/>
        <v/>
      </c>
      <c r="N396" s="79" t="str">
        <f t="shared" ca="1" si="108"/>
        <v/>
      </c>
      <c r="X396" s="172" t="str">
        <f t="shared" si="109"/>
        <v/>
      </c>
      <c r="Y396" s="172" t="str">
        <f t="shared" si="110"/>
        <v/>
      </c>
    </row>
    <row r="397" spans="1:25">
      <c r="A397" s="173" t="str">
        <f t="shared" ca="1" si="96"/>
        <v/>
      </c>
      <c r="B397" s="45" t="str">
        <f t="shared" ca="1" si="97"/>
        <v/>
      </c>
      <c r="C397" s="31" t="str">
        <f t="shared" ca="1" si="95"/>
        <v/>
      </c>
      <c r="D397" s="32" t="str">
        <f t="shared" ca="1" si="98"/>
        <v/>
      </c>
      <c r="E397" s="73" t="str">
        <f t="shared" ca="1" si="99"/>
        <v/>
      </c>
      <c r="F397" s="31" t="str">
        <f t="shared" ca="1" si="100"/>
        <v/>
      </c>
      <c r="G397" s="32" t="str">
        <f t="shared" ca="1" si="101"/>
        <v/>
      </c>
      <c r="H397" s="4" t="str">
        <f t="shared" ca="1" si="102"/>
        <v/>
      </c>
      <c r="I397" s="31" t="str">
        <f t="shared" ca="1" si="103"/>
        <v/>
      </c>
      <c r="J397" s="32" t="str">
        <f t="shared" ca="1" si="104"/>
        <v/>
      </c>
      <c r="K397" s="73" t="str">
        <f t="shared" ca="1" si="105"/>
        <v/>
      </c>
      <c r="L397" s="31" t="str">
        <f t="shared" ca="1" si="106"/>
        <v/>
      </c>
      <c r="M397" s="32" t="str">
        <f t="shared" ca="1" si="107"/>
        <v/>
      </c>
      <c r="N397" s="79" t="str">
        <f t="shared" ca="1" si="108"/>
        <v/>
      </c>
      <c r="X397" s="172" t="str">
        <f t="shared" si="109"/>
        <v/>
      </c>
      <c r="Y397" s="172" t="str">
        <f t="shared" si="110"/>
        <v/>
      </c>
    </row>
    <row r="398" spans="1:25">
      <c r="A398" s="173" t="str">
        <f t="shared" ca="1" si="96"/>
        <v/>
      </c>
      <c r="B398" s="45" t="str">
        <f t="shared" ca="1" si="97"/>
        <v/>
      </c>
      <c r="C398" s="31" t="str">
        <f t="shared" ca="1" si="95"/>
        <v/>
      </c>
      <c r="D398" s="32" t="str">
        <f t="shared" ca="1" si="98"/>
        <v/>
      </c>
      <c r="E398" s="73" t="str">
        <f t="shared" ca="1" si="99"/>
        <v/>
      </c>
      <c r="F398" s="31" t="str">
        <f t="shared" ca="1" si="100"/>
        <v/>
      </c>
      <c r="G398" s="32" t="str">
        <f t="shared" ca="1" si="101"/>
        <v/>
      </c>
      <c r="H398" s="4" t="str">
        <f t="shared" ca="1" si="102"/>
        <v/>
      </c>
      <c r="I398" s="31" t="str">
        <f t="shared" ca="1" si="103"/>
        <v/>
      </c>
      <c r="J398" s="32" t="str">
        <f t="shared" ca="1" si="104"/>
        <v/>
      </c>
      <c r="K398" s="73" t="str">
        <f t="shared" ca="1" si="105"/>
        <v/>
      </c>
      <c r="L398" s="31" t="str">
        <f t="shared" ca="1" si="106"/>
        <v/>
      </c>
      <c r="M398" s="32" t="str">
        <f t="shared" ca="1" si="107"/>
        <v/>
      </c>
      <c r="N398" s="79" t="str">
        <f t="shared" ca="1" si="108"/>
        <v/>
      </c>
      <c r="X398" s="172" t="str">
        <f t="shared" si="109"/>
        <v/>
      </c>
      <c r="Y398" s="172" t="str">
        <f t="shared" si="110"/>
        <v/>
      </c>
    </row>
    <row r="399" spans="1:25">
      <c r="A399" s="173" t="str">
        <f t="shared" ca="1" si="96"/>
        <v/>
      </c>
      <c r="B399" s="45" t="str">
        <f t="shared" ca="1" si="97"/>
        <v/>
      </c>
      <c r="C399" s="31" t="str">
        <f t="shared" ca="1" si="95"/>
        <v/>
      </c>
      <c r="D399" s="32" t="str">
        <f t="shared" ca="1" si="98"/>
        <v/>
      </c>
      <c r="E399" s="73" t="str">
        <f t="shared" ca="1" si="99"/>
        <v/>
      </c>
      <c r="F399" s="31" t="str">
        <f t="shared" ca="1" si="100"/>
        <v/>
      </c>
      <c r="G399" s="32" t="str">
        <f t="shared" ca="1" si="101"/>
        <v/>
      </c>
      <c r="H399" s="4" t="str">
        <f t="shared" ca="1" si="102"/>
        <v/>
      </c>
      <c r="I399" s="31" t="str">
        <f t="shared" ca="1" si="103"/>
        <v/>
      </c>
      <c r="J399" s="32" t="str">
        <f t="shared" ca="1" si="104"/>
        <v/>
      </c>
      <c r="K399" s="73" t="str">
        <f t="shared" ca="1" si="105"/>
        <v/>
      </c>
      <c r="L399" s="31" t="str">
        <f t="shared" ca="1" si="106"/>
        <v/>
      </c>
      <c r="M399" s="32" t="str">
        <f t="shared" ca="1" si="107"/>
        <v/>
      </c>
      <c r="N399" s="79" t="str">
        <f t="shared" ca="1" si="108"/>
        <v/>
      </c>
      <c r="X399" s="172" t="str">
        <f t="shared" si="109"/>
        <v/>
      </c>
      <c r="Y399" s="172" t="str">
        <f t="shared" si="110"/>
        <v/>
      </c>
    </row>
    <row r="400" spans="1:25">
      <c r="A400" s="173" t="str">
        <f t="shared" ca="1" si="96"/>
        <v/>
      </c>
      <c r="B400" s="45" t="str">
        <f t="shared" ca="1" si="97"/>
        <v/>
      </c>
      <c r="C400" s="31" t="str">
        <f t="shared" ref="C400:C463" ca="1" si="111">IF(ISERROR(B400-2),"",(B400-$B$14)/100*$B$5)</f>
        <v/>
      </c>
      <c r="D400" s="32" t="str">
        <f t="shared" ca="1" si="98"/>
        <v/>
      </c>
      <c r="E400" s="73" t="str">
        <f t="shared" ca="1" si="99"/>
        <v/>
      </c>
      <c r="F400" s="31" t="str">
        <f t="shared" ca="1" si="100"/>
        <v/>
      </c>
      <c r="G400" s="32" t="str">
        <f t="shared" ca="1" si="101"/>
        <v/>
      </c>
      <c r="H400" s="4" t="str">
        <f t="shared" ca="1" si="102"/>
        <v/>
      </c>
      <c r="I400" s="31" t="str">
        <f t="shared" ca="1" si="103"/>
        <v/>
      </c>
      <c r="J400" s="32" t="str">
        <f t="shared" ca="1" si="104"/>
        <v/>
      </c>
      <c r="K400" s="73" t="str">
        <f t="shared" ca="1" si="105"/>
        <v/>
      </c>
      <c r="L400" s="31" t="str">
        <f t="shared" ca="1" si="106"/>
        <v/>
      </c>
      <c r="M400" s="32" t="str">
        <f t="shared" ca="1" si="107"/>
        <v/>
      </c>
      <c r="N400" s="79" t="str">
        <f t="shared" ca="1" si="108"/>
        <v/>
      </c>
      <c r="X400" s="172" t="str">
        <f t="shared" si="109"/>
        <v/>
      </c>
      <c r="Y400" s="172" t="str">
        <f t="shared" si="110"/>
        <v/>
      </c>
    </row>
    <row r="401" spans="1:25">
      <c r="A401" s="173" t="str">
        <f t="shared" ca="1" si="96"/>
        <v/>
      </c>
      <c r="B401" s="45" t="str">
        <f t="shared" ca="1" si="97"/>
        <v/>
      </c>
      <c r="C401" s="31" t="str">
        <f t="shared" ca="1" si="111"/>
        <v/>
      </c>
      <c r="D401" s="32" t="str">
        <f t="shared" ca="1" si="98"/>
        <v/>
      </c>
      <c r="E401" s="73" t="str">
        <f t="shared" ca="1" si="99"/>
        <v/>
      </c>
      <c r="F401" s="31" t="str">
        <f t="shared" ca="1" si="100"/>
        <v/>
      </c>
      <c r="G401" s="32" t="str">
        <f t="shared" ca="1" si="101"/>
        <v/>
      </c>
      <c r="H401" s="4" t="str">
        <f t="shared" ca="1" si="102"/>
        <v/>
      </c>
      <c r="I401" s="31" t="str">
        <f t="shared" ca="1" si="103"/>
        <v/>
      </c>
      <c r="J401" s="32" t="str">
        <f t="shared" ca="1" si="104"/>
        <v/>
      </c>
      <c r="K401" s="73" t="str">
        <f t="shared" ca="1" si="105"/>
        <v/>
      </c>
      <c r="L401" s="31" t="str">
        <f t="shared" ca="1" si="106"/>
        <v/>
      </c>
      <c r="M401" s="32" t="str">
        <f t="shared" ca="1" si="107"/>
        <v/>
      </c>
      <c r="N401" s="79" t="str">
        <f t="shared" ca="1" si="108"/>
        <v/>
      </c>
      <c r="X401" s="172" t="str">
        <f t="shared" si="109"/>
        <v/>
      </c>
      <c r="Y401" s="172" t="str">
        <f t="shared" si="110"/>
        <v/>
      </c>
    </row>
    <row r="402" spans="1:25">
      <c r="A402" s="173" t="str">
        <f t="shared" ca="1" si="96"/>
        <v/>
      </c>
      <c r="B402" s="45" t="str">
        <f t="shared" ca="1" si="97"/>
        <v/>
      </c>
      <c r="C402" s="31" t="str">
        <f t="shared" ca="1" si="111"/>
        <v/>
      </c>
      <c r="D402" s="32" t="str">
        <f t="shared" ca="1" si="98"/>
        <v/>
      </c>
      <c r="E402" s="73" t="str">
        <f t="shared" ca="1" si="99"/>
        <v/>
      </c>
      <c r="F402" s="31" t="str">
        <f t="shared" ca="1" si="100"/>
        <v/>
      </c>
      <c r="G402" s="32" t="str">
        <f t="shared" ca="1" si="101"/>
        <v/>
      </c>
      <c r="H402" s="4" t="str">
        <f t="shared" ca="1" si="102"/>
        <v/>
      </c>
      <c r="I402" s="31" t="str">
        <f t="shared" ca="1" si="103"/>
        <v/>
      </c>
      <c r="J402" s="32" t="str">
        <f t="shared" ca="1" si="104"/>
        <v/>
      </c>
      <c r="K402" s="73" t="str">
        <f t="shared" ca="1" si="105"/>
        <v/>
      </c>
      <c r="L402" s="31" t="str">
        <f t="shared" ca="1" si="106"/>
        <v/>
      </c>
      <c r="M402" s="32" t="str">
        <f t="shared" ca="1" si="107"/>
        <v/>
      </c>
      <c r="N402" s="79" t="str">
        <f t="shared" ca="1" si="108"/>
        <v/>
      </c>
      <c r="X402" s="172" t="str">
        <f t="shared" si="109"/>
        <v/>
      </c>
      <c r="Y402" s="172" t="str">
        <f t="shared" si="110"/>
        <v/>
      </c>
    </row>
    <row r="403" spans="1:25">
      <c r="A403" s="173" t="str">
        <f t="shared" ca="1" si="96"/>
        <v/>
      </c>
      <c r="B403" s="45" t="str">
        <f t="shared" ca="1" si="97"/>
        <v/>
      </c>
      <c r="C403" s="31" t="str">
        <f t="shared" ca="1" si="111"/>
        <v/>
      </c>
      <c r="D403" s="32" t="str">
        <f t="shared" ca="1" si="98"/>
        <v/>
      </c>
      <c r="E403" s="73" t="str">
        <f t="shared" ca="1" si="99"/>
        <v/>
      </c>
      <c r="F403" s="31" t="str">
        <f t="shared" ca="1" si="100"/>
        <v/>
      </c>
      <c r="G403" s="32" t="str">
        <f t="shared" ca="1" si="101"/>
        <v/>
      </c>
      <c r="H403" s="4" t="str">
        <f t="shared" ca="1" si="102"/>
        <v/>
      </c>
      <c r="I403" s="31" t="str">
        <f t="shared" ca="1" si="103"/>
        <v/>
      </c>
      <c r="J403" s="32" t="str">
        <f t="shared" ca="1" si="104"/>
        <v/>
      </c>
      <c r="K403" s="73" t="str">
        <f t="shared" ca="1" si="105"/>
        <v/>
      </c>
      <c r="L403" s="31" t="str">
        <f t="shared" ca="1" si="106"/>
        <v/>
      </c>
      <c r="M403" s="32" t="str">
        <f t="shared" ca="1" si="107"/>
        <v/>
      </c>
      <c r="N403" s="79" t="str">
        <f t="shared" ca="1" si="108"/>
        <v/>
      </c>
      <c r="X403" s="172" t="str">
        <f t="shared" si="109"/>
        <v/>
      </c>
      <c r="Y403" s="172" t="str">
        <f t="shared" si="110"/>
        <v/>
      </c>
    </row>
    <row r="404" spans="1:25">
      <c r="A404" s="173" t="str">
        <f t="shared" ca="1" si="96"/>
        <v/>
      </c>
      <c r="B404" s="45" t="str">
        <f t="shared" ca="1" si="97"/>
        <v/>
      </c>
      <c r="C404" s="31" t="str">
        <f t="shared" ca="1" si="111"/>
        <v/>
      </c>
      <c r="D404" s="32" t="str">
        <f t="shared" ca="1" si="98"/>
        <v/>
      </c>
      <c r="E404" s="73" t="str">
        <f t="shared" ca="1" si="99"/>
        <v/>
      </c>
      <c r="F404" s="31" t="str">
        <f t="shared" ca="1" si="100"/>
        <v/>
      </c>
      <c r="G404" s="32" t="str">
        <f t="shared" ca="1" si="101"/>
        <v/>
      </c>
      <c r="H404" s="4" t="str">
        <f t="shared" ca="1" si="102"/>
        <v/>
      </c>
      <c r="I404" s="31" t="str">
        <f t="shared" ca="1" si="103"/>
        <v/>
      </c>
      <c r="J404" s="32" t="str">
        <f t="shared" ca="1" si="104"/>
        <v/>
      </c>
      <c r="K404" s="73" t="str">
        <f t="shared" ca="1" si="105"/>
        <v/>
      </c>
      <c r="L404" s="31" t="str">
        <f t="shared" ca="1" si="106"/>
        <v/>
      </c>
      <c r="M404" s="32" t="str">
        <f t="shared" ca="1" si="107"/>
        <v/>
      </c>
      <c r="N404" s="79" t="str">
        <f t="shared" ca="1" si="108"/>
        <v/>
      </c>
      <c r="X404" s="172" t="str">
        <f t="shared" si="109"/>
        <v/>
      </c>
      <c r="Y404" s="172" t="str">
        <f t="shared" si="110"/>
        <v/>
      </c>
    </row>
    <row r="405" spans="1:25">
      <c r="A405" s="173" t="str">
        <f t="shared" ca="1" si="96"/>
        <v/>
      </c>
      <c r="B405" s="45" t="str">
        <f t="shared" ca="1" si="97"/>
        <v/>
      </c>
      <c r="C405" s="31" t="str">
        <f t="shared" ca="1" si="111"/>
        <v/>
      </c>
      <c r="D405" s="32" t="str">
        <f t="shared" ca="1" si="98"/>
        <v/>
      </c>
      <c r="E405" s="73" t="str">
        <f t="shared" ca="1" si="99"/>
        <v/>
      </c>
      <c r="F405" s="31" t="str">
        <f t="shared" ca="1" si="100"/>
        <v/>
      </c>
      <c r="G405" s="32" t="str">
        <f t="shared" ca="1" si="101"/>
        <v/>
      </c>
      <c r="H405" s="4" t="str">
        <f t="shared" ca="1" si="102"/>
        <v/>
      </c>
      <c r="I405" s="31" t="str">
        <f t="shared" ca="1" si="103"/>
        <v/>
      </c>
      <c r="J405" s="32" t="str">
        <f t="shared" ca="1" si="104"/>
        <v/>
      </c>
      <c r="K405" s="73" t="str">
        <f t="shared" ca="1" si="105"/>
        <v/>
      </c>
      <c r="L405" s="31" t="str">
        <f t="shared" ca="1" si="106"/>
        <v/>
      </c>
      <c r="M405" s="32" t="str">
        <f t="shared" ca="1" si="107"/>
        <v/>
      </c>
      <c r="N405" s="79" t="str">
        <f t="shared" ca="1" si="108"/>
        <v/>
      </c>
      <c r="X405" s="172" t="str">
        <f t="shared" si="109"/>
        <v/>
      </c>
      <c r="Y405" s="172" t="str">
        <f t="shared" si="110"/>
        <v/>
      </c>
    </row>
    <row r="406" spans="1:25">
      <c r="A406" s="173" t="str">
        <f t="shared" ca="1" si="96"/>
        <v/>
      </c>
      <c r="B406" s="45" t="str">
        <f t="shared" ca="1" si="97"/>
        <v/>
      </c>
      <c r="C406" s="31" t="str">
        <f t="shared" ca="1" si="111"/>
        <v/>
      </c>
      <c r="D406" s="32" t="str">
        <f t="shared" ca="1" si="98"/>
        <v/>
      </c>
      <c r="E406" s="73" t="str">
        <f t="shared" ca="1" si="99"/>
        <v/>
      </c>
      <c r="F406" s="31" t="str">
        <f t="shared" ca="1" si="100"/>
        <v/>
      </c>
      <c r="G406" s="32" t="str">
        <f t="shared" ca="1" si="101"/>
        <v/>
      </c>
      <c r="H406" s="4" t="str">
        <f t="shared" ca="1" si="102"/>
        <v/>
      </c>
      <c r="I406" s="31" t="str">
        <f t="shared" ca="1" si="103"/>
        <v/>
      </c>
      <c r="J406" s="32" t="str">
        <f t="shared" ca="1" si="104"/>
        <v/>
      </c>
      <c r="K406" s="73" t="str">
        <f t="shared" ca="1" si="105"/>
        <v/>
      </c>
      <c r="L406" s="31" t="str">
        <f t="shared" ca="1" si="106"/>
        <v/>
      </c>
      <c r="M406" s="32" t="str">
        <f t="shared" ca="1" si="107"/>
        <v/>
      </c>
      <c r="N406" s="79" t="str">
        <f t="shared" ca="1" si="108"/>
        <v/>
      </c>
      <c r="X406" s="172" t="str">
        <f t="shared" si="109"/>
        <v/>
      </c>
      <c r="Y406" s="172" t="str">
        <f t="shared" si="110"/>
        <v/>
      </c>
    </row>
    <row r="407" spans="1:25">
      <c r="A407" s="173" t="str">
        <f t="shared" ca="1" si="96"/>
        <v/>
      </c>
      <c r="B407" s="45" t="str">
        <f t="shared" ca="1" si="97"/>
        <v/>
      </c>
      <c r="C407" s="31" t="str">
        <f t="shared" ca="1" si="111"/>
        <v/>
      </c>
      <c r="D407" s="32" t="str">
        <f t="shared" ca="1" si="98"/>
        <v/>
      </c>
      <c r="E407" s="73" t="str">
        <f t="shared" ca="1" si="99"/>
        <v/>
      </c>
      <c r="F407" s="31" t="str">
        <f t="shared" ca="1" si="100"/>
        <v/>
      </c>
      <c r="G407" s="32" t="str">
        <f t="shared" ca="1" si="101"/>
        <v/>
      </c>
      <c r="H407" s="4" t="str">
        <f t="shared" ca="1" si="102"/>
        <v/>
      </c>
      <c r="I407" s="31" t="str">
        <f t="shared" ca="1" si="103"/>
        <v/>
      </c>
      <c r="J407" s="32" t="str">
        <f t="shared" ca="1" si="104"/>
        <v/>
      </c>
      <c r="K407" s="73" t="str">
        <f t="shared" ca="1" si="105"/>
        <v/>
      </c>
      <c r="L407" s="31" t="str">
        <f t="shared" ca="1" si="106"/>
        <v/>
      </c>
      <c r="M407" s="32" t="str">
        <f t="shared" ca="1" si="107"/>
        <v/>
      </c>
      <c r="N407" s="79" t="str">
        <f t="shared" ca="1" si="108"/>
        <v/>
      </c>
      <c r="X407" s="172" t="str">
        <f t="shared" si="109"/>
        <v/>
      </c>
      <c r="Y407" s="172" t="str">
        <f t="shared" si="110"/>
        <v/>
      </c>
    </row>
    <row r="408" spans="1:25">
      <c r="A408" s="173" t="str">
        <f t="shared" ca="1" si="96"/>
        <v/>
      </c>
      <c r="B408" s="45" t="str">
        <f t="shared" ca="1" si="97"/>
        <v/>
      </c>
      <c r="C408" s="31" t="str">
        <f t="shared" ca="1" si="111"/>
        <v/>
      </c>
      <c r="D408" s="32" t="str">
        <f t="shared" ca="1" si="98"/>
        <v/>
      </c>
      <c r="E408" s="73" t="str">
        <f t="shared" ca="1" si="99"/>
        <v/>
      </c>
      <c r="F408" s="31" t="str">
        <f t="shared" ca="1" si="100"/>
        <v/>
      </c>
      <c r="G408" s="32" t="str">
        <f t="shared" ca="1" si="101"/>
        <v/>
      </c>
      <c r="H408" s="4" t="str">
        <f t="shared" ca="1" si="102"/>
        <v/>
      </c>
      <c r="I408" s="31" t="str">
        <f t="shared" ca="1" si="103"/>
        <v/>
      </c>
      <c r="J408" s="32" t="str">
        <f t="shared" ca="1" si="104"/>
        <v/>
      </c>
      <c r="K408" s="73" t="str">
        <f t="shared" ca="1" si="105"/>
        <v/>
      </c>
      <c r="L408" s="31" t="str">
        <f t="shared" ca="1" si="106"/>
        <v/>
      </c>
      <c r="M408" s="32" t="str">
        <f t="shared" ca="1" si="107"/>
        <v/>
      </c>
      <c r="N408" s="79" t="str">
        <f t="shared" ca="1" si="108"/>
        <v/>
      </c>
      <c r="X408" s="172" t="str">
        <f t="shared" si="109"/>
        <v/>
      </c>
      <c r="Y408" s="172" t="str">
        <f t="shared" si="110"/>
        <v/>
      </c>
    </row>
    <row r="409" spans="1:25">
      <c r="A409" s="173" t="str">
        <f t="shared" ca="1" si="96"/>
        <v/>
      </c>
      <c r="B409" s="45" t="str">
        <f t="shared" ca="1" si="97"/>
        <v/>
      </c>
      <c r="C409" s="31" t="str">
        <f t="shared" ca="1" si="111"/>
        <v/>
      </c>
      <c r="D409" s="32" t="str">
        <f t="shared" ca="1" si="98"/>
        <v/>
      </c>
      <c r="E409" s="73" t="str">
        <f t="shared" ca="1" si="99"/>
        <v/>
      </c>
      <c r="F409" s="31" t="str">
        <f t="shared" ca="1" si="100"/>
        <v/>
      </c>
      <c r="G409" s="32" t="str">
        <f t="shared" ca="1" si="101"/>
        <v/>
      </c>
      <c r="H409" s="4" t="str">
        <f t="shared" ca="1" si="102"/>
        <v/>
      </c>
      <c r="I409" s="31" t="str">
        <f t="shared" ca="1" si="103"/>
        <v/>
      </c>
      <c r="J409" s="32" t="str">
        <f t="shared" ca="1" si="104"/>
        <v/>
      </c>
      <c r="K409" s="73" t="str">
        <f t="shared" ca="1" si="105"/>
        <v/>
      </c>
      <c r="L409" s="31" t="str">
        <f t="shared" ca="1" si="106"/>
        <v/>
      </c>
      <c r="M409" s="32" t="str">
        <f t="shared" ca="1" si="107"/>
        <v/>
      </c>
      <c r="N409" s="79" t="str">
        <f t="shared" ca="1" si="108"/>
        <v/>
      </c>
      <c r="X409" s="172" t="str">
        <f t="shared" si="109"/>
        <v/>
      </c>
      <c r="Y409" s="172" t="str">
        <f t="shared" si="110"/>
        <v/>
      </c>
    </row>
    <row r="410" spans="1:25">
      <c r="A410" s="173" t="str">
        <f t="shared" ca="1" si="96"/>
        <v/>
      </c>
      <c r="B410" s="45" t="str">
        <f t="shared" ca="1" si="97"/>
        <v/>
      </c>
      <c r="C410" s="31" t="str">
        <f t="shared" ca="1" si="111"/>
        <v/>
      </c>
      <c r="D410" s="32" t="str">
        <f t="shared" ca="1" si="98"/>
        <v/>
      </c>
      <c r="E410" s="73" t="str">
        <f t="shared" ca="1" si="99"/>
        <v/>
      </c>
      <c r="F410" s="31" t="str">
        <f t="shared" ca="1" si="100"/>
        <v/>
      </c>
      <c r="G410" s="32" t="str">
        <f t="shared" ca="1" si="101"/>
        <v/>
      </c>
      <c r="H410" s="4" t="str">
        <f t="shared" ca="1" si="102"/>
        <v/>
      </c>
      <c r="I410" s="31" t="str">
        <f t="shared" ca="1" si="103"/>
        <v/>
      </c>
      <c r="J410" s="32" t="str">
        <f t="shared" ca="1" si="104"/>
        <v/>
      </c>
      <c r="K410" s="73" t="str">
        <f t="shared" ca="1" si="105"/>
        <v/>
      </c>
      <c r="L410" s="31" t="str">
        <f t="shared" ca="1" si="106"/>
        <v/>
      </c>
      <c r="M410" s="32" t="str">
        <f t="shared" ca="1" si="107"/>
        <v/>
      </c>
      <c r="N410" s="79" t="str">
        <f t="shared" ca="1" si="108"/>
        <v/>
      </c>
      <c r="X410" s="172" t="str">
        <f t="shared" si="109"/>
        <v/>
      </c>
      <c r="Y410" s="172" t="str">
        <f t="shared" si="110"/>
        <v/>
      </c>
    </row>
    <row r="411" spans="1:25">
      <c r="A411" s="173" t="str">
        <f t="shared" ca="1" si="96"/>
        <v/>
      </c>
      <c r="B411" s="45" t="str">
        <f t="shared" ca="1" si="97"/>
        <v/>
      </c>
      <c r="C411" s="31" t="str">
        <f t="shared" ca="1" si="111"/>
        <v/>
      </c>
      <c r="D411" s="32" t="str">
        <f t="shared" ca="1" si="98"/>
        <v/>
      </c>
      <c r="E411" s="73" t="str">
        <f t="shared" ca="1" si="99"/>
        <v/>
      </c>
      <c r="F411" s="31" t="str">
        <f t="shared" ca="1" si="100"/>
        <v/>
      </c>
      <c r="G411" s="32" t="str">
        <f t="shared" ca="1" si="101"/>
        <v/>
      </c>
      <c r="H411" s="4" t="str">
        <f t="shared" ca="1" si="102"/>
        <v/>
      </c>
      <c r="I411" s="31" t="str">
        <f t="shared" ca="1" si="103"/>
        <v/>
      </c>
      <c r="J411" s="32" t="str">
        <f t="shared" ca="1" si="104"/>
        <v/>
      </c>
      <c r="K411" s="73" t="str">
        <f t="shared" ca="1" si="105"/>
        <v/>
      </c>
      <c r="L411" s="31" t="str">
        <f t="shared" ca="1" si="106"/>
        <v/>
      </c>
      <c r="M411" s="32" t="str">
        <f t="shared" ca="1" si="107"/>
        <v/>
      </c>
      <c r="N411" s="79" t="str">
        <f t="shared" ca="1" si="108"/>
        <v/>
      </c>
      <c r="X411" s="172" t="str">
        <f t="shared" si="109"/>
        <v/>
      </c>
      <c r="Y411" s="172" t="str">
        <f t="shared" si="110"/>
        <v/>
      </c>
    </row>
    <row r="412" spans="1:25">
      <c r="A412" s="173" t="str">
        <f t="shared" ca="1" si="96"/>
        <v/>
      </c>
      <c r="B412" s="45" t="str">
        <f t="shared" ca="1" si="97"/>
        <v/>
      </c>
      <c r="C412" s="31" t="str">
        <f t="shared" ca="1" si="111"/>
        <v/>
      </c>
      <c r="D412" s="32" t="str">
        <f t="shared" ca="1" si="98"/>
        <v/>
      </c>
      <c r="E412" s="73" t="str">
        <f t="shared" ca="1" si="99"/>
        <v/>
      </c>
      <c r="F412" s="31" t="str">
        <f t="shared" ca="1" si="100"/>
        <v/>
      </c>
      <c r="G412" s="32" t="str">
        <f t="shared" ca="1" si="101"/>
        <v/>
      </c>
      <c r="H412" s="4" t="str">
        <f t="shared" ca="1" si="102"/>
        <v/>
      </c>
      <c r="I412" s="31" t="str">
        <f t="shared" ca="1" si="103"/>
        <v/>
      </c>
      <c r="J412" s="32" t="str">
        <f t="shared" ca="1" si="104"/>
        <v/>
      </c>
      <c r="K412" s="73" t="str">
        <f t="shared" ca="1" si="105"/>
        <v/>
      </c>
      <c r="L412" s="31" t="str">
        <f t="shared" ca="1" si="106"/>
        <v/>
      </c>
      <c r="M412" s="32" t="str">
        <f t="shared" ca="1" si="107"/>
        <v/>
      </c>
      <c r="N412" s="79" t="str">
        <f t="shared" ca="1" si="108"/>
        <v/>
      </c>
      <c r="X412" s="172" t="str">
        <f t="shared" si="109"/>
        <v/>
      </c>
      <c r="Y412" s="172" t="str">
        <f t="shared" si="110"/>
        <v/>
      </c>
    </row>
    <row r="413" spans="1:25">
      <c r="A413" s="173" t="str">
        <f t="shared" ca="1" si="96"/>
        <v/>
      </c>
      <c r="B413" s="45" t="str">
        <f t="shared" ca="1" si="97"/>
        <v/>
      </c>
      <c r="C413" s="31" t="str">
        <f t="shared" ca="1" si="111"/>
        <v/>
      </c>
      <c r="D413" s="32" t="str">
        <f t="shared" ca="1" si="98"/>
        <v/>
      </c>
      <c r="E413" s="73" t="str">
        <f t="shared" ca="1" si="99"/>
        <v/>
      </c>
      <c r="F413" s="31" t="str">
        <f t="shared" ca="1" si="100"/>
        <v/>
      </c>
      <c r="G413" s="32" t="str">
        <f t="shared" ca="1" si="101"/>
        <v/>
      </c>
      <c r="H413" s="4" t="str">
        <f t="shared" ca="1" si="102"/>
        <v/>
      </c>
      <c r="I413" s="31" t="str">
        <f t="shared" ca="1" si="103"/>
        <v/>
      </c>
      <c r="J413" s="32" t="str">
        <f t="shared" ca="1" si="104"/>
        <v/>
      </c>
      <c r="K413" s="73" t="str">
        <f t="shared" ca="1" si="105"/>
        <v/>
      </c>
      <c r="L413" s="31" t="str">
        <f t="shared" ca="1" si="106"/>
        <v/>
      </c>
      <c r="M413" s="32" t="str">
        <f t="shared" ca="1" si="107"/>
        <v/>
      </c>
      <c r="N413" s="79" t="str">
        <f t="shared" ca="1" si="108"/>
        <v/>
      </c>
      <c r="X413" s="172" t="str">
        <f t="shared" si="109"/>
        <v/>
      </c>
      <c r="Y413" s="172" t="str">
        <f t="shared" si="110"/>
        <v/>
      </c>
    </row>
    <row r="414" spans="1:25">
      <c r="A414" s="173" t="str">
        <f t="shared" ca="1" si="96"/>
        <v/>
      </c>
      <c r="B414" s="45" t="str">
        <f t="shared" ca="1" si="97"/>
        <v/>
      </c>
      <c r="C414" s="31" t="str">
        <f t="shared" ca="1" si="111"/>
        <v/>
      </c>
      <c r="D414" s="32" t="str">
        <f t="shared" ca="1" si="98"/>
        <v/>
      </c>
      <c r="E414" s="73" t="str">
        <f t="shared" ca="1" si="99"/>
        <v/>
      </c>
      <c r="F414" s="31" t="str">
        <f t="shared" ca="1" si="100"/>
        <v/>
      </c>
      <c r="G414" s="32" t="str">
        <f t="shared" ca="1" si="101"/>
        <v/>
      </c>
      <c r="H414" s="4" t="str">
        <f t="shared" ca="1" si="102"/>
        <v/>
      </c>
      <c r="I414" s="31" t="str">
        <f t="shared" ca="1" si="103"/>
        <v/>
      </c>
      <c r="J414" s="32" t="str">
        <f t="shared" ca="1" si="104"/>
        <v/>
      </c>
      <c r="K414" s="73" t="str">
        <f t="shared" ca="1" si="105"/>
        <v/>
      </c>
      <c r="L414" s="31" t="str">
        <f t="shared" ca="1" si="106"/>
        <v/>
      </c>
      <c r="M414" s="32" t="str">
        <f t="shared" ca="1" si="107"/>
        <v/>
      </c>
      <c r="N414" s="79" t="str">
        <f t="shared" ca="1" si="108"/>
        <v/>
      </c>
      <c r="X414" s="172" t="str">
        <f t="shared" si="109"/>
        <v/>
      </c>
      <c r="Y414" s="172" t="str">
        <f t="shared" si="110"/>
        <v/>
      </c>
    </row>
    <row r="415" spans="1:25">
      <c r="A415" s="173" t="str">
        <f t="shared" ca="1" si="96"/>
        <v/>
      </c>
      <c r="B415" s="45" t="str">
        <f t="shared" ca="1" si="97"/>
        <v/>
      </c>
      <c r="C415" s="31" t="str">
        <f t="shared" ca="1" si="111"/>
        <v/>
      </c>
      <c r="D415" s="32" t="str">
        <f t="shared" ca="1" si="98"/>
        <v/>
      </c>
      <c r="E415" s="73" t="str">
        <f t="shared" ca="1" si="99"/>
        <v/>
      </c>
      <c r="F415" s="31" t="str">
        <f t="shared" ca="1" si="100"/>
        <v/>
      </c>
      <c r="G415" s="32" t="str">
        <f t="shared" ca="1" si="101"/>
        <v/>
      </c>
      <c r="H415" s="4" t="str">
        <f t="shared" ca="1" si="102"/>
        <v/>
      </c>
      <c r="I415" s="31" t="str">
        <f t="shared" ca="1" si="103"/>
        <v/>
      </c>
      <c r="J415" s="32" t="str">
        <f t="shared" ca="1" si="104"/>
        <v/>
      </c>
      <c r="K415" s="73" t="str">
        <f t="shared" ca="1" si="105"/>
        <v/>
      </c>
      <c r="L415" s="31" t="str">
        <f t="shared" ca="1" si="106"/>
        <v/>
      </c>
      <c r="M415" s="32" t="str">
        <f t="shared" ca="1" si="107"/>
        <v/>
      </c>
      <c r="N415" s="79" t="str">
        <f t="shared" ca="1" si="108"/>
        <v/>
      </c>
      <c r="X415" s="172" t="str">
        <f t="shared" si="109"/>
        <v/>
      </c>
      <c r="Y415" s="172" t="str">
        <f t="shared" si="110"/>
        <v/>
      </c>
    </row>
    <row r="416" spans="1:25">
      <c r="A416" s="173" t="str">
        <f t="shared" ca="1" si="96"/>
        <v/>
      </c>
      <c r="B416" s="45" t="str">
        <f t="shared" ca="1" si="97"/>
        <v/>
      </c>
      <c r="C416" s="31" t="str">
        <f t="shared" ca="1" si="111"/>
        <v/>
      </c>
      <c r="D416" s="32" t="str">
        <f t="shared" ca="1" si="98"/>
        <v/>
      </c>
      <c r="E416" s="73" t="str">
        <f t="shared" ca="1" si="99"/>
        <v/>
      </c>
      <c r="F416" s="31" t="str">
        <f t="shared" ca="1" si="100"/>
        <v/>
      </c>
      <c r="G416" s="32" t="str">
        <f t="shared" ca="1" si="101"/>
        <v/>
      </c>
      <c r="H416" s="4" t="str">
        <f t="shared" ca="1" si="102"/>
        <v/>
      </c>
      <c r="I416" s="31" t="str">
        <f t="shared" ca="1" si="103"/>
        <v/>
      </c>
      <c r="J416" s="32" t="str">
        <f t="shared" ca="1" si="104"/>
        <v/>
      </c>
      <c r="K416" s="73" t="str">
        <f t="shared" ca="1" si="105"/>
        <v/>
      </c>
      <c r="L416" s="31" t="str">
        <f t="shared" ca="1" si="106"/>
        <v/>
      </c>
      <c r="M416" s="32" t="str">
        <f t="shared" ca="1" si="107"/>
        <v/>
      </c>
      <c r="N416" s="79" t="str">
        <f t="shared" ca="1" si="108"/>
        <v/>
      </c>
      <c r="X416" s="172" t="str">
        <f t="shared" si="109"/>
        <v/>
      </c>
      <c r="Y416" s="172" t="str">
        <f t="shared" si="110"/>
        <v/>
      </c>
    </row>
    <row r="417" spans="1:25">
      <c r="A417" s="173" t="str">
        <f t="shared" ca="1" si="96"/>
        <v/>
      </c>
      <c r="B417" s="45" t="str">
        <f t="shared" ca="1" si="97"/>
        <v/>
      </c>
      <c r="C417" s="31" t="str">
        <f t="shared" ca="1" si="111"/>
        <v/>
      </c>
      <c r="D417" s="32" t="str">
        <f t="shared" ca="1" si="98"/>
        <v/>
      </c>
      <c r="E417" s="73" t="str">
        <f t="shared" ca="1" si="99"/>
        <v/>
      </c>
      <c r="F417" s="31" t="str">
        <f t="shared" ca="1" si="100"/>
        <v/>
      </c>
      <c r="G417" s="32" t="str">
        <f t="shared" ca="1" si="101"/>
        <v/>
      </c>
      <c r="H417" s="4" t="str">
        <f t="shared" ca="1" si="102"/>
        <v/>
      </c>
      <c r="I417" s="31" t="str">
        <f t="shared" ca="1" si="103"/>
        <v/>
      </c>
      <c r="J417" s="32" t="str">
        <f t="shared" ca="1" si="104"/>
        <v/>
      </c>
      <c r="K417" s="73" t="str">
        <f t="shared" ca="1" si="105"/>
        <v/>
      </c>
      <c r="L417" s="31" t="str">
        <f t="shared" ca="1" si="106"/>
        <v/>
      </c>
      <c r="M417" s="32" t="str">
        <f t="shared" ca="1" si="107"/>
        <v/>
      </c>
      <c r="N417" s="79" t="str">
        <f t="shared" ca="1" si="108"/>
        <v/>
      </c>
      <c r="X417" s="172" t="str">
        <f t="shared" si="109"/>
        <v/>
      </c>
      <c r="Y417" s="172" t="str">
        <f t="shared" si="110"/>
        <v/>
      </c>
    </row>
    <row r="418" spans="1:25">
      <c r="A418" s="173" t="str">
        <f t="shared" ca="1" si="96"/>
        <v/>
      </c>
      <c r="B418" s="45" t="str">
        <f t="shared" ca="1" si="97"/>
        <v/>
      </c>
      <c r="C418" s="31" t="str">
        <f t="shared" ca="1" si="111"/>
        <v/>
      </c>
      <c r="D418" s="32" t="str">
        <f t="shared" ca="1" si="98"/>
        <v/>
      </c>
      <c r="E418" s="73" t="str">
        <f t="shared" ca="1" si="99"/>
        <v/>
      </c>
      <c r="F418" s="31" t="str">
        <f t="shared" ca="1" si="100"/>
        <v/>
      </c>
      <c r="G418" s="32" t="str">
        <f t="shared" ca="1" si="101"/>
        <v/>
      </c>
      <c r="H418" s="4" t="str">
        <f t="shared" ca="1" si="102"/>
        <v/>
      </c>
      <c r="I418" s="31" t="str">
        <f t="shared" ca="1" si="103"/>
        <v/>
      </c>
      <c r="J418" s="32" t="str">
        <f t="shared" ca="1" si="104"/>
        <v/>
      </c>
      <c r="K418" s="73" t="str">
        <f t="shared" ca="1" si="105"/>
        <v/>
      </c>
      <c r="L418" s="31" t="str">
        <f t="shared" ca="1" si="106"/>
        <v/>
      </c>
      <c r="M418" s="32" t="str">
        <f t="shared" ca="1" si="107"/>
        <v/>
      </c>
      <c r="N418" s="79" t="str">
        <f t="shared" ca="1" si="108"/>
        <v/>
      </c>
      <c r="X418" s="172" t="str">
        <f t="shared" si="109"/>
        <v/>
      </c>
      <c r="Y418" s="172" t="str">
        <f t="shared" si="110"/>
        <v/>
      </c>
    </row>
    <row r="419" spans="1:25">
      <c r="A419" s="173" t="str">
        <f t="shared" ca="1" si="96"/>
        <v/>
      </c>
      <c r="B419" s="45" t="str">
        <f t="shared" ca="1" si="97"/>
        <v/>
      </c>
      <c r="C419" s="31" t="str">
        <f t="shared" ca="1" si="111"/>
        <v/>
      </c>
      <c r="D419" s="32" t="str">
        <f t="shared" ca="1" si="98"/>
        <v/>
      </c>
      <c r="E419" s="73" t="str">
        <f t="shared" ca="1" si="99"/>
        <v/>
      </c>
      <c r="F419" s="31" t="str">
        <f t="shared" ca="1" si="100"/>
        <v/>
      </c>
      <c r="G419" s="32" t="str">
        <f t="shared" ca="1" si="101"/>
        <v/>
      </c>
      <c r="H419" s="4" t="str">
        <f t="shared" ca="1" si="102"/>
        <v/>
      </c>
      <c r="I419" s="31" t="str">
        <f t="shared" ca="1" si="103"/>
        <v/>
      </c>
      <c r="J419" s="32" t="str">
        <f t="shared" ca="1" si="104"/>
        <v/>
      </c>
      <c r="K419" s="73" t="str">
        <f t="shared" ca="1" si="105"/>
        <v/>
      </c>
      <c r="L419" s="31" t="str">
        <f t="shared" ca="1" si="106"/>
        <v/>
      </c>
      <c r="M419" s="32" t="str">
        <f t="shared" ca="1" si="107"/>
        <v/>
      </c>
      <c r="N419" s="79" t="str">
        <f t="shared" ca="1" si="108"/>
        <v/>
      </c>
      <c r="X419" s="172" t="str">
        <f t="shared" si="109"/>
        <v/>
      </c>
      <c r="Y419" s="172" t="str">
        <f t="shared" si="110"/>
        <v/>
      </c>
    </row>
    <row r="420" spans="1:25">
      <c r="A420" s="173" t="str">
        <f t="shared" ref="A420:A483" ca="1" si="112">IF(AND(ISBLANK(Z409), A419 = $Z$1),NOW(),IF(ISBLANK(Z409),"",Z409))</f>
        <v/>
      </c>
      <c r="B420" s="45" t="str">
        <f t="shared" ref="B420:B483" ca="1" si="113">IF(COUNTIF(P:P,A420)=1,VLOOKUP(A420,P:Q,2), IF(COUNTIF(P:P,A420)=0,$B$10,""))</f>
        <v/>
      </c>
      <c r="C420" s="31" t="str">
        <f t="shared" ca="1" si="111"/>
        <v/>
      </c>
      <c r="D420" s="32" t="str">
        <f t="shared" ref="D420:D483" ca="1" si="114">IF(ISERROR(B420-2), "", ROUNDUP(A420-$A$14,0)/360*$B$6*$B$5-ROUNDUP(A420-$A$14,0)/360*$B$7*$B$5*$B$14/100)</f>
        <v/>
      </c>
      <c r="E420" s="73" t="str">
        <f t="shared" ref="E420:E483" ca="1" si="115">IF(COUNTIF(P:P,A420)=1,VLOOKUP(A420,R:S,2), IF(COUNTIF(P:P,A420)=0,$C$10,""))</f>
        <v/>
      </c>
      <c r="F420" s="31" t="str">
        <f t="shared" ref="F420:F483" ca="1" si="116">IF(ISERROR(B420-2),"",(E420-$E$14)/100*$C$5)</f>
        <v/>
      </c>
      <c r="G420" s="32" t="str">
        <f t="shared" ref="G420:G483" ca="1" si="117">IF(ISERROR(B420-2), "", ROUNDUP(A420-$A$14,0)/360*$C$6*$C$5-ROUNDUP(A420-$A$14,0)/360*$C$7*$C$5*$E$14/100)</f>
        <v/>
      </c>
      <c r="H420" s="4" t="str">
        <f t="shared" ref="H420:H483" ca="1" si="118">IF(COUNTIF(P:P,A420)=1,VLOOKUP(A420,T:U,2), IF(COUNTIF(P:P,A420)=0,$D$10,""))</f>
        <v/>
      </c>
      <c r="I420" s="31" t="str">
        <f t="shared" ref="I420:I483" ca="1" si="119">IF(ISERROR(B420-2),"",(H420-$H$14)/100*$D$5)</f>
        <v/>
      </c>
      <c r="J420" s="32" t="str">
        <f t="shared" ref="J420:J483" ca="1" si="120">IF(ISERROR(B420-2),"",ROUNDUP(A420-$A$14,0)/360*$D$6*$D$5-ROUNDUP(A420-$A$14,0)/360*$D$7*$D$5*$H$14/100)</f>
        <v/>
      </c>
      <c r="K420" s="73" t="str">
        <f t="shared" ref="K420:K483" ca="1" si="121">IF(COUNTIF(P:P,A420)=1,VLOOKUP(A420,V:W,2), IF(COUNTIF(P:P,A420)=0,$E$10,""))</f>
        <v/>
      </c>
      <c r="L420" s="31" t="str">
        <f t="shared" ref="L420:L483" ca="1" si="122">IF(ISERROR(B420-2),"",(K420-$K$14)/100*$E$5)</f>
        <v/>
      </c>
      <c r="M420" s="32" t="str">
        <f t="shared" ref="M420:M483" ca="1" si="123">IF(ISERROR(B420-2),"",ROUNDUP(A420-$A$14,0)/360*$E$6*$E$5-ROUNDUP(A420-$A$14,0)/360*$E$7*$E$5*$K$14/100)</f>
        <v/>
      </c>
      <c r="N420" s="79" t="str">
        <f t="shared" ref="N420:N483" ca="1" si="124">IF(ISERROR(B420-2),"",C420+D420-F420-G420-I420-J420+L420+M420)</f>
        <v/>
      </c>
      <c r="X420" s="172" t="str">
        <f t="shared" si="109"/>
        <v/>
      </c>
      <c r="Y420" s="172" t="str">
        <f t="shared" si="110"/>
        <v/>
      </c>
    </row>
    <row r="421" spans="1:25">
      <c r="A421" s="173" t="str">
        <f t="shared" ca="1" si="112"/>
        <v/>
      </c>
      <c r="B421" s="45" t="str">
        <f t="shared" ca="1" si="113"/>
        <v/>
      </c>
      <c r="C421" s="31" t="str">
        <f t="shared" ca="1" si="111"/>
        <v/>
      </c>
      <c r="D421" s="32" t="str">
        <f t="shared" ca="1" si="114"/>
        <v/>
      </c>
      <c r="E421" s="73" t="str">
        <f t="shared" ca="1" si="115"/>
        <v/>
      </c>
      <c r="F421" s="31" t="str">
        <f t="shared" ca="1" si="116"/>
        <v/>
      </c>
      <c r="G421" s="32" t="str">
        <f t="shared" ca="1" si="117"/>
        <v/>
      </c>
      <c r="H421" s="4" t="str">
        <f t="shared" ca="1" si="118"/>
        <v/>
      </c>
      <c r="I421" s="31" t="str">
        <f t="shared" ca="1" si="119"/>
        <v/>
      </c>
      <c r="J421" s="32" t="str">
        <f t="shared" ca="1" si="120"/>
        <v/>
      </c>
      <c r="K421" s="73" t="str">
        <f t="shared" ca="1" si="121"/>
        <v/>
      </c>
      <c r="L421" s="31" t="str">
        <f t="shared" ca="1" si="122"/>
        <v/>
      </c>
      <c r="M421" s="32" t="str">
        <f t="shared" ca="1" si="123"/>
        <v/>
      </c>
      <c r="N421" s="79" t="str">
        <f t="shared" ca="1" si="124"/>
        <v/>
      </c>
      <c r="X421" s="172" t="str">
        <f t="shared" si="109"/>
        <v/>
      </c>
      <c r="Y421" s="172" t="str">
        <f t="shared" si="110"/>
        <v/>
      </c>
    </row>
    <row r="422" spans="1:25">
      <c r="A422" s="173" t="str">
        <f t="shared" ca="1" si="112"/>
        <v/>
      </c>
      <c r="B422" s="45" t="str">
        <f t="shared" ca="1" si="113"/>
        <v/>
      </c>
      <c r="C422" s="31" t="str">
        <f t="shared" ca="1" si="111"/>
        <v/>
      </c>
      <c r="D422" s="32" t="str">
        <f t="shared" ca="1" si="114"/>
        <v/>
      </c>
      <c r="E422" s="73" t="str">
        <f t="shared" ca="1" si="115"/>
        <v/>
      </c>
      <c r="F422" s="31" t="str">
        <f t="shared" ca="1" si="116"/>
        <v/>
      </c>
      <c r="G422" s="32" t="str">
        <f t="shared" ca="1" si="117"/>
        <v/>
      </c>
      <c r="H422" s="4" t="str">
        <f t="shared" ca="1" si="118"/>
        <v/>
      </c>
      <c r="I422" s="31" t="str">
        <f t="shared" ca="1" si="119"/>
        <v/>
      </c>
      <c r="J422" s="32" t="str">
        <f t="shared" ca="1" si="120"/>
        <v/>
      </c>
      <c r="K422" s="73" t="str">
        <f t="shared" ca="1" si="121"/>
        <v/>
      </c>
      <c r="L422" s="31" t="str">
        <f t="shared" ca="1" si="122"/>
        <v/>
      </c>
      <c r="M422" s="32" t="str">
        <f t="shared" ca="1" si="123"/>
        <v/>
      </c>
      <c r="N422" s="79" t="str">
        <f t="shared" ca="1" si="124"/>
        <v/>
      </c>
      <c r="X422" s="172" t="str">
        <f t="shared" si="109"/>
        <v/>
      </c>
      <c r="Y422" s="172" t="str">
        <f t="shared" si="110"/>
        <v/>
      </c>
    </row>
    <row r="423" spans="1:25">
      <c r="A423" s="173" t="str">
        <f t="shared" ca="1" si="112"/>
        <v/>
      </c>
      <c r="B423" s="45" t="str">
        <f t="shared" ca="1" si="113"/>
        <v/>
      </c>
      <c r="C423" s="31" t="str">
        <f t="shared" ca="1" si="111"/>
        <v/>
      </c>
      <c r="D423" s="32" t="str">
        <f t="shared" ca="1" si="114"/>
        <v/>
      </c>
      <c r="E423" s="73" t="str">
        <f t="shared" ca="1" si="115"/>
        <v/>
      </c>
      <c r="F423" s="31" t="str">
        <f t="shared" ca="1" si="116"/>
        <v/>
      </c>
      <c r="G423" s="32" t="str">
        <f t="shared" ca="1" si="117"/>
        <v/>
      </c>
      <c r="H423" s="4" t="str">
        <f t="shared" ca="1" si="118"/>
        <v/>
      </c>
      <c r="I423" s="31" t="str">
        <f t="shared" ca="1" si="119"/>
        <v/>
      </c>
      <c r="J423" s="32" t="str">
        <f t="shared" ca="1" si="120"/>
        <v/>
      </c>
      <c r="K423" s="73" t="str">
        <f t="shared" ca="1" si="121"/>
        <v/>
      </c>
      <c r="L423" s="31" t="str">
        <f t="shared" ca="1" si="122"/>
        <v/>
      </c>
      <c r="M423" s="32" t="str">
        <f t="shared" ca="1" si="123"/>
        <v/>
      </c>
      <c r="N423" s="79" t="str">
        <f t="shared" ca="1" si="124"/>
        <v/>
      </c>
      <c r="X423" s="172" t="str">
        <f t="shared" si="109"/>
        <v/>
      </c>
      <c r="Y423" s="172" t="str">
        <f t="shared" si="110"/>
        <v/>
      </c>
    </row>
    <row r="424" spans="1:25">
      <c r="A424" s="173" t="str">
        <f t="shared" ca="1" si="112"/>
        <v/>
      </c>
      <c r="B424" s="45" t="str">
        <f t="shared" ca="1" si="113"/>
        <v/>
      </c>
      <c r="C424" s="31" t="str">
        <f t="shared" ca="1" si="111"/>
        <v/>
      </c>
      <c r="D424" s="32" t="str">
        <f t="shared" ca="1" si="114"/>
        <v/>
      </c>
      <c r="E424" s="73" t="str">
        <f t="shared" ca="1" si="115"/>
        <v/>
      </c>
      <c r="F424" s="31" t="str">
        <f t="shared" ca="1" si="116"/>
        <v/>
      </c>
      <c r="G424" s="32" t="str">
        <f t="shared" ca="1" si="117"/>
        <v/>
      </c>
      <c r="H424" s="4" t="str">
        <f t="shared" ca="1" si="118"/>
        <v/>
      </c>
      <c r="I424" s="31" t="str">
        <f t="shared" ca="1" si="119"/>
        <v/>
      </c>
      <c r="J424" s="32" t="str">
        <f t="shared" ca="1" si="120"/>
        <v/>
      </c>
      <c r="K424" s="73" t="str">
        <f t="shared" ca="1" si="121"/>
        <v/>
      </c>
      <c r="L424" s="31" t="str">
        <f t="shared" ca="1" si="122"/>
        <v/>
      </c>
      <c r="M424" s="32" t="str">
        <f t="shared" ca="1" si="123"/>
        <v/>
      </c>
      <c r="N424" s="79" t="str">
        <f t="shared" ca="1" si="124"/>
        <v/>
      </c>
      <c r="X424" s="172" t="str">
        <f t="shared" si="109"/>
        <v/>
      </c>
      <c r="Y424" s="172" t="str">
        <f t="shared" si="110"/>
        <v/>
      </c>
    </row>
    <row r="425" spans="1:25">
      <c r="A425" s="173" t="str">
        <f t="shared" ca="1" si="112"/>
        <v/>
      </c>
      <c r="B425" s="45" t="str">
        <f t="shared" ca="1" si="113"/>
        <v/>
      </c>
      <c r="C425" s="31" t="str">
        <f t="shared" ca="1" si="111"/>
        <v/>
      </c>
      <c r="D425" s="32" t="str">
        <f t="shared" ca="1" si="114"/>
        <v/>
      </c>
      <c r="E425" s="73" t="str">
        <f t="shared" ca="1" si="115"/>
        <v/>
      </c>
      <c r="F425" s="31" t="str">
        <f t="shared" ca="1" si="116"/>
        <v/>
      </c>
      <c r="G425" s="32" t="str">
        <f t="shared" ca="1" si="117"/>
        <v/>
      </c>
      <c r="H425" s="4" t="str">
        <f t="shared" ca="1" si="118"/>
        <v/>
      </c>
      <c r="I425" s="31" t="str">
        <f t="shared" ca="1" si="119"/>
        <v/>
      </c>
      <c r="J425" s="32" t="str">
        <f t="shared" ca="1" si="120"/>
        <v/>
      </c>
      <c r="K425" s="73" t="str">
        <f t="shared" ca="1" si="121"/>
        <v/>
      </c>
      <c r="L425" s="31" t="str">
        <f t="shared" ca="1" si="122"/>
        <v/>
      </c>
      <c r="M425" s="32" t="str">
        <f t="shared" ca="1" si="123"/>
        <v/>
      </c>
      <c r="N425" s="79" t="str">
        <f t="shared" ca="1" si="124"/>
        <v/>
      </c>
      <c r="X425" s="172" t="str">
        <f t="shared" si="109"/>
        <v/>
      </c>
      <c r="Y425" s="172" t="str">
        <f t="shared" si="110"/>
        <v/>
      </c>
    </row>
    <row r="426" spans="1:25">
      <c r="A426" s="173" t="str">
        <f t="shared" ca="1" si="112"/>
        <v/>
      </c>
      <c r="B426" s="45" t="str">
        <f t="shared" ca="1" si="113"/>
        <v/>
      </c>
      <c r="C426" s="31" t="str">
        <f t="shared" ca="1" si="111"/>
        <v/>
      </c>
      <c r="D426" s="32" t="str">
        <f t="shared" ca="1" si="114"/>
        <v/>
      </c>
      <c r="E426" s="73" t="str">
        <f t="shared" ca="1" si="115"/>
        <v/>
      </c>
      <c r="F426" s="31" t="str">
        <f t="shared" ca="1" si="116"/>
        <v/>
      </c>
      <c r="G426" s="32" t="str">
        <f t="shared" ca="1" si="117"/>
        <v/>
      </c>
      <c r="H426" s="4" t="str">
        <f t="shared" ca="1" si="118"/>
        <v/>
      </c>
      <c r="I426" s="31" t="str">
        <f t="shared" ca="1" si="119"/>
        <v/>
      </c>
      <c r="J426" s="32" t="str">
        <f t="shared" ca="1" si="120"/>
        <v/>
      </c>
      <c r="K426" s="73" t="str">
        <f t="shared" ca="1" si="121"/>
        <v/>
      </c>
      <c r="L426" s="31" t="str">
        <f t="shared" ca="1" si="122"/>
        <v/>
      </c>
      <c r="M426" s="32" t="str">
        <f t="shared" ca="1" si="123"/>
        <v/>
      </c>
      <c r="N426" s="79" t="str">
        <f t="shared" ca="1" si="124"/>
        <v/>
      </c>
      <c r="X426" s="172" t="str">
        <f t="shared" si="109"/>
        <v/>
      </c>
      <c r="Y426" s="172" t="str">
        <f t="shared" si="110"/>
        <v/>
      </c>
    </row>
    <row r="427" spans="1:25">
      <c r="A427" s="173" t="str">
        <f t="shared" ca="1" si="112"/>
        <v/>
      </c>
      <c r="B427" s="45" t="str">
        <f t="shared" ca="1" si="113"/>
        <v/>
      </c>
      <c r="C427" s="31" t="str">
        <f t="shared" ca="1" si="111"/>
        <v/>
      </c>
      <c r="D427" s="32" t="str">
        <f t="shared" ca="1" si="114"/>
        <v/>
      </c>
      <c r="E427" s="73" t="str">
        <f t="shared" ca="1" si="115"/>
        <v/>
      </c>
      <c r="F427" s="31" t="str">
        <f t="shared" ca="1" si="116"/>
        <v/>
      </c>
      <c r="G427" s="32" t="str">
        <f t="shared" ca="1" si="117"/>
        <v/>
      </c>
      <c r="H427" s="4" t="str">
        <f t="shared" ca="1" si="118"/>
        <v/>
      </c>
      <c r="I427" s="31" t="str">
        <f t="shared" ca="1" si="119"/>
        <v/>
      </c>
      <c r="J427" s="32" t="str">
        <f t="shared" ca="1" si="120"/>
        <v/>
      </c>
      <c r="K427" s="73" t="str">
        <f t="shared" ca="1" si="121"/>
        <v/>
      </c>
      <c r="L427" s="31" t="str">
        <f t="shared" ca="1" si="122"/>
        <v/>
      </c>
      <c r="M427" s="32" t="str">
        <f t="shared" ca="1" si="123"/>
        <v/>
      </c>
      <c r="N427" s="79" t="str">
        <f t="shared" ca="1" si="124"/>
        <v/>
      </c>
      <c r="X427" s="172" t="str">
        <f t="shared" si="109"/>
        <v/>
      </c>
      <c r="Y427" s="172" t="str">
        <f t="shared" si="110"/>
        <v/>
      </c>
    </row>
    <row r="428" spans="1:25">
      <c r="A428" s="173" t="str">
        <f t="shared" ca="1" si="112"/>
        <v/>
      </c>
      <c r="B428" s="45" t="str">
        <f t="shared" ca="1" si="113"/>
        <v/>
      </c>
      <c r="C428" s="31" t="str">
        <f t="shared" ca="1" si="111"/>
        <v/>
      </c>
      <c r="D428" s="32" t="str">
        <f t="shared" ca="1" si="114"/>
        <v/>
      </c>
      <c r="E428" s="73" t="str">
        <f t="shared" ca="1" si="115"/>
        <v/>
      </c>
      <c r="F428" s="31" t="str">
        <f t="shared" ca="1" si="116"/>
        <v/>
      </c>
      <c r="G428" s="32" t="str">
        <f t="shared" ca="1" si="117"/>
        <v/>
      </c>
      <c r="H428" s="4" t="str">
        <f t="shared" ca="1" si="118"/>
        <v/>
      </c>
      <c r="I428" s="31" t="str">
        <f t="shared" ca="1" si="119"/>
        <v/>
      </c>
      <c r="J428" s="32" t="str">
        <f t="shared" ca="1" si="120"/>
        <v/>
      </c>
      <c r="K428" s="73" t="str">
        <f t="shared" ca="1" si="121"/>
        <v/>
      </c>
      <c r="L428" s="31" t="str">
        <f t="shared" ca="1" si="122"/>
        <v/>
      </c>
      <c r="M428" s="32" t="str">
        <f t="shared" ca="1" si="123"/>
        <v/>
      </c>
      <c r="N428" s="79" t="str">
        <f t="shared" ca="1" si="124"/>
        <v/>
      </c>
      <c r="X428" s="172" t="str">
        <f t="shared" si="109"/>
        <v/>
      </c>
      <c r="Y428" s="172" t="str">
        <f t="shared" si="110"/>
        <v/>
      </c>
    </row>
    <row r="429" spans="1:25">
      <c r="A429" s="173" t="str">
        <f t="shared" ca="1" si="112"/>
        <v/>
      </c>
      <c r="B429" s="45" t="str">
        <f t="shared" ca="1" si="113"/>
        <v/>
      </c>
      <c r="C429" s="31" t="str">
        <f t="shared" ca="1" si="111"/>
        <v/>
      </c>
      <c r="D429" s="32" t="str">
        <f t="shared" ca="1" si="114"/>
        <v/>
      </c>
      <c r="E429" s="73" t="str">
        <f t="shared" ca="1" si="115"/>
        <v/>
      </c>
      <c r="F429" s="31" t="str">
        <f t="shared" ca="1" si="116"/>
        <v/>
      </c>
      <c r="G429" s="32" t="str">
        <f t="shared" ca="1" si="117"/>
        <v/>
      </c>
      <c r="H429" s="4" t="str">
        <f t="shared" ca="1" si="118"/>
        <v/>
      </c>
      <c r="I429" s="31" t="str">
        <f t="shared" ca="1" si="119"/>
        <v/>
      </c>
      <c r="J429" s="32" t="str">
        <f t="shared" ca="1" si="120"/>
        <v/>
      </c>
      <c r="K429" s="73" t="str">
        <f t="shared" ca="1" si="121"/>
        <v/>
      </c>
      <c r="L429" s="31" t="str">
        <f t="shared" ca="1" si="122"/>
        <v/>
      </c>
      <c r="M429" s="32" t="str">
        <f t="shared" ca="1" si="123"/>
        <v/>
      </c>
      <c r="N429" s="79" t="str">
        <f t="shared" ca="1" si="124"/>
        <v/>
      </c>
      <c r="X429" s="172" t="str">
        <f t="shared" si="109"/>
        <v/>
      </c>
      <c r="Y429" s="172" t="str">
        <f t="shared" si="110"/>
        <v/>
      </c>
    </row>
    <row r="430" spans="1:25">
      <c r="A430" s="173" t="str">
        <f t="shared" ca="1" si="112"/>
        <v/>
      </c>
      <c r="B430" s="45" t="str">
        <f t="shared" ca="1" si="113"/>
        <v/>
      </c>
      <c r="C430" s="31" t="str">
        <f t="shared" ca="1" si="111"/>
        <v/>
      </c>
      <c r="D430" s="32" t="str">
        <f t="shared" ca="1" si="114"/>
        <v/>
      </c>
      <c r="E430" s="73" t="str">
        <f t="shared" ca="1" si="115"/>
        <v/>
      </c>
      <c r="F430" s="31" t="str">
        <f t="shared" ca="1" si="116"/>
        <v/>
      </c>
      <c r="G430" s="32" t="str">
        <f t="shared" ca="1" si="117"/>
        <v/>
      </c>
      <c r="H430" s="4" t="str">
        <f t="shared" ca="1" si="118"/>
        <v/>
      </c>
      <c r="I430" s="31" t="str">
        <f t="shared" ca="1" si="119"/>
        <v/>
      </c>
      <c r="J430" s="32" t="str">
        <f t="shared" ca="1" si="120"/>
        <v/>
      </c>
      <c r="K430" s="73" t="str">
        <f t="shared" ca="1" si="121"/>
        <v/>
      </c>
      <c r="L430" s="31" t="str">
        <f t="shared" ca="1" si="122"/>
        <v/>
      </c>
      <c r="M430" s="32" t="str">
        <f t="shared" ca="1" si="123"/>
        <v/>
      </c>
      <c r="N430" s="79" t="str">
        <f t="shared" ca="1" si="124"/>
        <v/>
      </c>
      <c r="X430" s="172" t="str">
        <f t="shared" si="109"/>
        <v/>
      </c>
      <c r="Y430" s="172" t="str">
        <f t="shared" si="110"/>
        <v/>
      </c>
    </row>
    <row r="431" spans="1:25">
      <c r="A431" s="173" t="str">
        <f t="shared" ca="1" si="112"/>
        <v/>
      </c>
      <c r="B431" s="45" t="str">
        <f t="shared" ca="1" si="113"/>
        <v/>
      </c>
      <c r="C431" s="31" t="str">
        <f t="shared" ca="1" si="111"/>
        <v/>
      </c>
      <c r="D431" s="32" t="str">
        <f t="shared" ca="1" si="114"/>
        <v/>
      </c>
      <c r="E431" s="73" t="str">
        <f t="shared" ca="1" si="115"/>
        <v/>
      </c>
      <c r="F431" s="31" t="str">
        <f t="shared" ca="1" si="116"/>
        <v/>
      </c>
      <c r="G431" s="32" t="str">
        <f t="shared" ca="1" si="117"/>
        <v/>
      </c>
      <c r="H431" s="4" t="str">
        <f t="shared" ca="1" si="118"/>
        <v/>
      </c>
      <c r="I431" s="31" t="str">
        <f t="shared" ca="1" si="119"/>
        <v/>
      </c>
      <c r="J431" s="32" t="str">
        <f t="shared" ca="1" si="120"/>
        <v/>
      </c>
      <c r="K431" s="73" t="str">
        <f t="shared" ca="1" si="121"/>
        <v/>
      </c>
      <c r="L431" s="31" t="str">
        <f t="shared" ca="1" si="122"/>
        <v/>
      </c>
      <c r="M431" s="32" t="str">
        <f t="shared" ca="1" si="123"/>
        <v/>
      </c>
      <c r="N431" s="79" t="str">
        <f t="shared" ca="1" si="124"/>
        <v/>
      </c>
      <c r="X431" s="172" t="str">
        <f t="shared" si="109"/>
        <v/>
      </c>
      <c r="Y431" s="172" t="str">
        <f t="shared" si="110"/>
        <v/>
      </c>
    </row>
    <row r="432" spans="1:25">
      <c r="A432" s="173" t="str">
        <f t="shared" ca="1" si="112"/>
        <v/>
      </c>
      <c r="B432" s="45" t="str">
        <f t="shared" ca="1" si="113"/>
        <v/>
      </c>
      <c r="C432" s="31" t="str">
        <f t="shared" ca="1" si="111"/>
        <v/>
      </c>
      <c r="D432" s="32" t="str">
        <f t="shared" ca="1" si="114"/>
        <v/>
      </c>
      <c r="E432" s="73" t="str">
        <f t="shared" ca="1" si="115"/>
        <v/>
      </c>
      <c r="F432" s="31" t="str">
        <f t="shared" ca="1" si="116"/>
        <v/>
      </c>
      <c r="G432" s="32" t="str">
        <f t="shared" ca="1" si="117"/>
        <v/>
      </c>
      <c r="H432" s="4" t="str">
        <f t="shared" ca="1" si="118"/>
        <v/>
      </c>
      <c r="I432" s="31" t="str">
        <f t="shared" ca="1" si="119"/>
        <v/>
      </c>
      <c r="J432" s="32" t="str">
        <f t="shared" ca="1" si="120"/>
        <v/>
      </c>
      <c r="K432" s="73" t="str">
        <f t="shared" ca="1" si="121"/>
        <v/>
      </c>
      <c r="L432" s="31" t="str">
        <f t="shared" ca="1" si="122"/>
        <v/>
      </c>
      <c r="M432" s="32" t="str">
        <f t="shared" ca="1" si="123"/>
        <v/>
      </c>
      <c r="N432" s="79" t="str">
        <f t="shared" ca="1" si="124"/>
        <v/>
      </c>
      <c r="X432" s="172" t="str">
        <f t="shared" si="109"/>
        <v/>
      </c>
      <c r="Y432" s="172" t="str">
        <f t="shared" si="110"/>
        <v/>
      </c>
    </row>
    <row r="433" spans="1:25">
      <c r="A433" s="173" t="str">
        <f t="shared" ca="1" si="112"/>
        <v/>
      </c>
      <c r="B433" s="45" t="str">
        <f t="shared" ca="1" si="113"/>
        <v/>
      </c>
      <c r="C433" s="31" t="str">
        <f t="shared" ca="1" si="111"/>
        <v/>
      </c>
      <c r="D433" s="32" t="str">
        <f t="shared" ca="1" si="114"/>
        <v/>
      </c>
      <c r="E433" s="73" t="str">
        <f t="shared" ca="1" si="115"/>
        <v/>
      </c>
      <c r="F433" s="31" t="str">
        <f t="shared" ca="1" si="116"/>
        <v/>
      </c>
      <c r="G433" s="32" t="str">
        <f t="shared" ca="1" si="117"/>
        <v/>
      </c>
      <c r="H433" s="4" t="str">
        <f t="shared" ca="1" si="118"/>
        <v/>
      </c>
      <c r="I433" s="31" t="str">
        <f t="shared" ca="1" si="119"/>
        <v/>
      </c>
      <c r="J433" s="32" t="str">
        <f t="shared" ca="1" si="120"/>
        <v/>
      </c>
      <c r="K433" s="73" t="str">
        <f t="shared" ca="1" si="121"/>
        <v/>
      </c>
      <c r="L433" s="31" t="str">
        <f t="shared" ca="1" si="122"/>
        <v/>
      </c>
      <c r="M433" s="32" t="str">
        <f t="shared" ca="1" si="123"/>
        <v/>
      </c>
      <c r="N433" s="79" t="str">
        <f t="shared" ca="1" si="124"/>
        <v/>
      </c>
      <c r="X433" s="172" t="str">
        <f t="shared" si="109"/>
        <v/>
      </c>
      <c r="Y433" s="172" t="str">
        <f t="shared" si="110"/>
        <v/>
      </c>
    </row>
    <row r="434" spans="1:25">
      <c r="A434" s="173" t="str">
        <f t="shared" ca="1" si="112"/>
        <v/>
      </c>
      <c r="B434" s="45" t="str">
        <f t="shared" ca="1" si="113"/>
        <v/>
      </c>
      <c r="C434" s="31" t="str">
        <f t="shared" ca="1" si="111"/>
        <v/>
      </c>
      <c r="D434" s="32" t="str">
        <f t="shared" ca="1" si="114"/>
        <v/>
      </c>
      <c r="E434" s="73" t="str">
        <f t="shared" ca="1" si="115"/>
        <v/>
      </c>
      <c r="F434" s="31" t="str">
        <f t="shared" ca="1" si="116"/>
        <v/>
      </c>
      <c r="G434" s="32" t="str">
        <f t="shared" ca="1" si="117"/>
        <v/>
      </c>
      <c r="H434" s="4" t="str">
        <f t="shared" ca="1" si="118"/>
        <v/>
      </c>
      <c r="I434" s="31" t="str">
        <f t="shared" ca="1" si="119"/>
        <v/>
      </c>
      <c r="J434" s="32" t="str">
        <f t="shared" ca="1" si="120"/>
        <v/>
      </c>
      <c r="K434" s="73" t="str">
        <f t="shared" ca="1" si="121"/>
        <v/>
      </c>
      <c r="L434" s="31" t="str">
        <f t="shared" ca="1" si="122"/>
        <v/>
      </c>
      <c r="M434" s="32" t="str">
        <f t="shared" ca="1" si="123"/>
        <v/>
      </c>
      <c r="N434" s="79" t="str">
        <f t="shared" ca="1" si="124"/>
        <v/>
      </c>
      <c r="X434" s="172" t="str">
        <f t="shared" si="109"/>
        <v/>
      </c>
      <c r="Y434" s="172" t="str">
        <f t="shared" si="110"/>
        <v/>
      </c>
    </row>
    <row r="435" spans="1:25">
      <c r="A435" s="173" t="str">
        <f t="shared" ca="1" si="112"/>
        <v/>
      </c>
      <c r="B435" s="45" t="str">
        <f t="shared" ca="1" si="113"/>
        <v/>
      </c>
      <c r="C435" s="31" t="str">
        <f t="shared" ca="1" si="111"/>
        <v/>
      </c>
      <c r="D435" s="32" t="str">
        <f t="shared" ca="1" si="114"/>
        <v/>
      </c>
      <c r="E435" s="73" t="str">
        <f t="shared" ca="1" si="115"/>
        <v/>
      </c>
      <c r="F435" s="31" t="str">
        <f t="shared" ca="1" si="116"/>
        <v/>
      </c>
      <c r="G435" s="32" t="str">
        <f t="shared" ca="1" si="117"/>
        <v/>
      </c>
      <c r="H435" s="4" t="str">
        <f t="shared" ca="1" si="118"/>
        <v/>
      </c>
      <c r="I435" s="31" t="str">
        <f t="shared" ca="1" si="119"/>
        <v/>
      </c>
      <c r="J435" s="32" t="str">
        <f t="shared" ca="1" si="120"/>
        <v/>
      </c>
      <c r="K435" s="73" t="str">
        <f t="shared" ca="1" si="121"/>
        <v/>
      </c>
      <c r="L435" s="31" t="str">
        <f t="shared" ca="1" si="122"/>
        <v/>
      </c>
      <c r="M435" s="32" t="str">
        <f t="shared" ca="1" si="123"/>
        <v/>
      </c>
      <c r="N435" s="79" t="str">
        <f t="shared" ca="1" si="124"/>
        <v/>
      </c>
      <c r="X435" s="172" t="str">
        <f t="shared" si="109"/>
        <v/>
      </c>
      <c r="Y435" s="172" t="str">
        <f t="shared" si="110"/>
        <v/>
      </c>
    </row>
    <row r="436" spans="1:25">
      <c r="A436" s="173" t="str">
        <f t="shared" ca="1" si="112"/>
        <v/>
      </c>
      <c r="B436" s="45" t="str">
        <f t="shared" ca="1" si="113"/>
        <v/>
      </c>
      <c r="C436" s="31" t="str">
        <f t="shared" ca="1" si="111"/>
        <v/>
      </c>
      <c r="D436" s="32" t="str">
        <f t="shared" ca="1" si="114"/>
        <v/>
      </c>
      <c r="E436" s="73" t="str">
        <f t="shared" ca="1" si="115"/>
        <v/>
      </c>
      <c r="F436" s="31" t="str">
        <f t="shared" ca="1" si="116"/>
        <v/>
      </c>
      <c r="G436" s="32" t="str">
        <f t="shared" ca="1" si="117"/>
        <v/>
      </c>
      <c r="H436" s="4" t="str">
        <f t="shared" ca="1" si="118"/>
        <v/>
      </c>
      <c r="I436" s="31" t="str">
        <f t="shared" ca="1" si="119"/>
        <v/>
      </c>
      <c r="J436" s="32" t="str">
        <f t="shared" ca="1" si="120"/>
        <v/>
      </c>
      <c r="K436" s="73" t="str">
        <f t="shared" ca="1" si="121"/>
        <v/>
      </c>
      <c r="L436" s="31" t="str">
        <f t="shared" ca="1" si="122"/>
        <v/>
      </c>
      <c r="M436" s="32" t="str">
        <f t="shared" ca="1" si="123"/>
        <v/>
      </c>
      <c r="N436" s="79" t="str">
        <f t="shared" ca="1" si="124"/>
        <v/>
      </c>
      <c r="X436" s="172" t="str">
        <f t="shared" si="109"/>
        <v/>
      </c>
      <c r="Y436" s="172" t="str">
        <f t="shared" si="110"/>
        <v/>
      </c>
    </row>
    <row r="437" spans="1:25">
      <c r="A437" s="173" t="str">
        <f t="shared" ca="1" si="112"/>
        <v/>
      </c>
      <c r="B437" s="45" t="str">
        <f t="shared" ca="1" si="113"/>
        <v/>
      </c>
      <c r="C437" s="31" t="str">
        <f t="shared" ca="1" si="111"/>
        <v/>
      </c>
      <c r="D437" s="32" t="str">
        <f t="shared" ca="1" si="114"/>
        <v/>
      </c>
      <c r="E437" s="73" t="str">
        <f t="shared" ca="1" si="115"/>
        <v/>
      </c>
      <c r="F437" s="31" t="str">
        <f t="shared" ca="1" si="116"/>
        <v/>
      </c>
      <c r="G437" s="32" t="str">
        <f t="shared" ca="1" si="117"/>
        <v/>
      </c>
      <c r="H437" s="4" t="str">
        <f t="shared" ca="1" si="118"/>
        <v/>
      </c>
      <c r="I437" s="31" t="str">
        <f t="shared" ca="1" si="119"/>
        <v/>
      </c>
      <c r="J437" s="32" t="str">
        <f t="shared" ca="1" si="120"/>
        <v/>
      </c>
      <c r="K437" s="73" t="str">
        <f t="shared" ca="1" si="121"/>
        <v/>
      </c>
      <c r="L437" s="31" t="str">
        <f t="shared" ca="1" si="122"/>
        <v/>
      </c>
      <c r="M437" s="32" t="str">
        <f t="shared" ca="1" si="123"/>
        <v/>
      </c>
      <c r="N437" s="79" t="str">
        <f t="shared" ca="1" si="124"/>
        <v/>
      </c>
      <c r="X437" s="172" t="str">
        <f t="shared" si="109"/>
        <v/>
      </c>
      <c r="Y437" s="172" t="str">
        <f t="shared" si="110"/>
        <v/>
      </c>
    </row>
    <row r="438" spans="1:25">
      <c r="A438" s="173" t="str">
        <f t="shared" ca="1" si="112"/>
        <v/>
      </c>
      <c r="B438" s="45" t="str">
        <f t="shared" ca="1" si="113"/>
        <v/>
      </c>
      <c r="C438" s="31" t="str">
        <f t="shared" ca="1" si="111"/>
        <v/>
      </c>
      <c r="D438" s="32" t="str">
        <f t="shared" ca="1" si="114"/>
        <v/>
      </c>
      <c r="E438" s="73" t="str">
        <f t="shared" ca="1" si="115"/>
        <v/>
      </c>
      <c r="F438" s="31" t="str">
        <f t="shared" ca="1" si="116"/>
        <v/>
      </c>
      <c r="G438" s="32" t="str">
        <f t="shared" ca="1" si="117"/>
        <v/>
      </c>
      <c r="H438" s="4" t="str">
        <f t="shared" ca="1" si="118"/>
        <v/>
      </c>
      <c r="I438" s="31" t="str">
        <f t="shared" ca="1" si="119"/>
        <v/>
      </c>
      <c r="J438" s="32" t="str">
        <f t="shared" ca="1" si="120"/>
        <v/>
      </c>
      <c r="K438" s="73" t="str">
        <f t="shared" ca="1" si="121"/>
        <v/>
      </c>
      <c r="L438" s="31" t="str">
        <f t="shared" ca="1" si="122"/>
        <v/>
      </c>
      <c r="M438" s="32" t="str">
        <f t="shared" ca="1" si="123"/>
        <v/>
      </c>
      <c r="N438" s="79" t="str">
        <f t="shared" ca="1" si="124"/>
        <v/>
      </c>
      <c r="X438" s="172" t="str">
        <f t="shared" si="109"/>
        <v/>
      </c>
      <c r="Y438" s="172" t="str">
        <f t="shared" si="110"/>
        <v/>
      </c>
    </row>
    <row r="439" spans="1:25">
      <c r="A439" s="173" t="str">
        <f t="shared" ca="1" si="112"/>
        <v/>
      </c>
      <c r="B439" s="45" t="str">
        <f t="shared" ca="1" si="113"/>
        <v/>
      </c>
      <c r="C439" s="31" t="str">
        <f t="shared" ca="1" si="111"/>
        <v/>
      </c>
      <c r="D439" s="32" t="str">
        <f t="shared" ca="1" si="114"/>
        <v/>
      </c>
      <c r="E439" s="73" t="str">
        <f t="shared" ca="1" si="115"/>
        <v/>
      </c>
      <c r="F439" s="31" t="str">
        <f t="shared" ca="1" si="116"/>
        <v/>
      </c>
      <c r="G439" s="32" t="str">
        <f t="shared" ca="1" si="117"/>
        <v/>
      </c>
      <c r="H439" s="4" t="str">
        <f t="shared" ca="1" si="118"/>
        <v/>
      </c>
      <c r="I439" s="31" t="str">
        <f t="shared" ca="1" si="119"/>
        <v/>
      </c>
      <c r="J439" s="32" t="str">
        <f t="shared" ca="1" si="120"/>
        <v/>
      </c>
      <c r="K439" s="73" t="str">
        <f t="shared" ca="1" si="121"/>
        <v/>
      </c>
      <c r="L439" s="31" t="str">
        <f t="shared" ca="1" si="122"/>
        <v/>
      </c>
      <c r="M439" s="32" t="str">
        <f t="shared" ca="1" si="123"/>
        <v/>
      </c>
      <c r="N439" s="79" t="str">
        <f t="shared" ca="1" si="124"/>
        <v/>
      </c>
      <c r="X439" s="172" t="str">
        <f t="shared" si="109"/>
        <v/>
      </c>
      <c r="Y439" s="172" t="str">
        <f t="shared" si="110"/>
        <v/>
      </c>
    </row>
    <row r="440" spans="1:25">
      <c r="A440" s="173" t="str">
        <f t="shared" ca="1" si="112"/>
        <v/>
      </c>
      <c r="B440" s="45" t="str">
        <f t="shared" ca="1" si="113"/>
        <v/>
      </c>
      <c r="C440" s="31" t="str">
        <f t="shared" ca="1" si="111"/>
        <v/>
      </c>
      <c r="D440" s="32" t="str">
        <f t="shared" ca="1" si="114"/>
        <v/>
      </c>
      <c r="E440" s="73" t="str">
        <f t="shared" ca="1" si="115"/>
        <v/>
      </c>
      <c r="F440" s="31" t="str">
        <f t="shared" ca="1" si="116"/>
        <v/>
      </c>
      <c r="G440" s="32" t="str">
        <f t="shared" ca="1" si="117"/>
        <v/>
      </c>
      <c r="H440" s="4" t="str">
        <f t="shared" ca="1" si="118"/>
        <v/>
      </c>
      <c r="I440" s="31" t="str">
        <f t="shared" ca="1" si="119"/>
        <v/>
      </c>
      <c r="J440" s="32" t="str">
        <f t="shared" ca="1" si="120"/>
        <v/>
      </c>
      <c r="K440" s="73" t="str">
        <f t="shared" ca="1" si="121"/>
        <v/>
      </c>
      <c r="L440" s="31" t="str">
        <f t="shared" ca="1" si="122"/>
        <v/>
      </c>
      <c r="M440" s="32" t="str">
        <f t="shared" ca="1" si="123"/>
        <v/>
      </c>
      <c r="N440" s="79" t="str">
        <f t="shared" ca="1" si="124"/>
        <v/>
      </c>
      <c r="X440" s="172" t="str">
        <f t="shared" si="109"/>
        <v/>
      </c>
      <c r="Y440" s="172" t="str">
        <f t="shared" si="110"/>
        <v/>
      </c>
    </row>
    <row r="441" spans="1:25">
      <c r="A441" s="173" t="str">
        <f t="shared" ca="1" si="112"/>
        <v/>
      </c>
      <c r="B441" s="45" t="str">
        <f t="shared" ca="1" si="113"/>
        <v/>
      </c>
      <c r="C441" s="31" t="str">
        <f t="shared" ca="1" si="111"/>
        <v/>
      </c>
      <c r="D441" s="32" t="str">
        <f t="shared" ca="1" si="114"/>
        <v/>
      </c>
      <c r="E441" s="73" t="str">
        <f t="shared" ca="1" si="115"/>
        <v/>
      </c>
      <c r="F441" s="31" t="str">
        <f t="shared" ca="1" si="116"/>
        <v/>
      </c>
      <c r="G441" s="32" t="str">
        <f t="shared" ca="1" si="117"/>
        <v/>
      </c>
      <c r="H441" s="4" t="str">
        <f t="shared" ca="1" si="118"/>
        <v/>
      </c>
      <c r="I441" s="31" t="str">
        <f t="shared" ca="1" si="119"/>
        <v/>
      </c>
      <c r="J441" s="32" t="str">
        <f t="shared" ca="1" si="120"/>
        <v/>
      </c>
      <c r="K441" s="73" t="str">
        <f t="shared" ca="1" si="121"/>
        <v/>
      </c>
      <c r="L441" s="31" t="str">
        <f t="shared" ca="1" si="122"/>
        <v/>
      </c>
      <c r="M441" s="32" t="str">
        <f t="shared" ca="1" si="123"/>
        <v/>
      </c>
      <c r="N441" s="79" t="str">
        <f t="shared" ca="1" si="124"/>
        <v/>
      </c>
      <c r="X441" s="172" t="str">
        <f t="shared" si="109"/>
        <v/>
      </c>
      <c r="Y441" s="172" t="str">
        <f t="shared" si="110"/>
        <v/>
      </c>
    </row>
    <row r="442" spans="1:25">
      <c r="A442" s="173" t="str">
        <f t="shared" ca="1" si="112"/>
        <v/>
      </c>
      <c r="B442" s="45" t="str">
        <f t="shared" ca="1" si="113"/>
        <v/>
      </c>
      <c r="C442" s="31" t="str">
        <f t="shared" ca="1" si="111"/>
        <v/>
      </c>
      <c r="D442" s="32" t="str">
        <f t="shared" ca="1" si="114"/>
        <v/>
      </c>
      <c r="E442" s="73" t="str">
        <f t="shared" ca="1" si="115"/>
        <v/>
      </c>
      <c r="F442" s="31" t="str">
        <f t="shared" ca="1" si="116"/>
        <v/>
      </c>
      <c r="G442" s="32" t="str">
        <f t="shared" ca="1" si="117"/>
        <v/>
      </c>
      <c r="H442" s="4" t="str">
        <f t="shared" ca="1" si="118"/>
        <v/>
      </c>
      <c r="I442" s="31" t="str">
        <f t="shared" ca="1" si="119"/>
        <v/>
      </c>
      <c r="J442" s="32" t="str">
        <f t="shared" ca="1" si="120"/>
        <v/>
      </c>
      <c r="K442" s="73" t="str">
        <f t="shared" ca="1" si="121"/>
        <v/>
      </c>
      <c r="L442" s="31" t="str">
        <f t="shared" ca="1" si="122"/>
        <v/>
      </c>
      <c r="M442" s="32" t="str">
        <f t="shared" ca="1" si="123"/>
        <v/>
      </c>
      <c r="N442" s="79" t="str">
        <f t="shared" ca="1" si="124"/>
        <v/>
      </c>
      <c r="X442" s="172" t="str">
        <f t="shared" si="109"/>
        <v/>
      </c>
      <c r="Y442" s="172" t="str">
        <f t="shared" si="110"/>
        <v/>
      </c>
    </row>
    <row r="443" spans="1:25">
      <c r="A443" s="173" t="str">
        <f t="shared" ca="1" si="112"/>
        <v/>
      </c>
      <c r="B443" s="45" t="str">
        <f t="shared" ca="1" si="113"/>
        <v/>
      </c>
      <c r="C443" s="31" t="str">
        <f t="shared" ca="1" si="111"/>
        <v/>
      </c>
      <c r="D443" s="32" t="str">
        <f t="shared" ca="1" si="114"/>
        <v/>
      </c>
      <c r="E443" s="73" t="str">
        <f t="shared" ca="1" si="115"/>
        <v/>
      </c>
      <c r="F443" s="31" t="str">
        <f t="shared" ca="1" si="116"/>
        <v/>
      </c>
      <c r="G443" s="32" t="str">
        <f t="shared" ca="1" si="117"/>
        <v/>
      </c>
      <c r="H443" s="4" t="str">
        <f t="shared" ca="1" si="118"/>
        <v/>
      </c>
      <c r="I443" s="31" t="str">
        <f t="shared" ca="1" si="119"/>
        <v/>
      </c>
      <c r="J443" s="32" t="str">
        <f t="shared" ca="1" si="120"/>
        <v/>
      </c>
      <c r="K443" s="73" t="str">
        <f t="shared" ca="1" si="121"/>
        <v/>
      </c>
      <c r="L443" s="31" t="str">
        <f t="shared" ca="1" si="122"/>
        <v/>
      </c>
      <c r="M443" s="32" t="str">
        <f t="shared" ca="1" si="123"/>
        <v/>
      </c>
      <c r="N443" s="79" t="str">
        <f t="shared" ca="1" si="124"/>
        <v/>
      </c>
      <c r="X443" s="172" t="str">
        <f t="shared" si="109"/>
        <v/>
      </c>
      <c r="Y443" s="172" t="str">
        <f t="shared" si="110"/>
        <v/>
      </c>
    </row>
    <row r="444" spans="1:25">
      <c r="A444" s="173" t="str">
        <f t="shared" ca="1" si="112"/>
        <v/>
      </c>
      <c r="B444" s="45" t="str">
        <f t="shared" ca="1" si="113"/>
        <v/>
      </c>
      <c r="C444" s="31" t="str">
        <f t="shared" ca="1" si="111"/>
        <v/>
      </c>
      <c r="D444" s="32" t="str">
        <f t="shared" ca="1" si="114"/>
        <v/>
      </c>
      <c r="E444" s="73" t="str">
        <f t="shared" ca="1" si="115"/>
        <v/>
      </c>
      <c r="F444" s="31" t="str">
        <f t="shared" ca="1" si="116"/>
        <v/>
      </c>
      <c r="G444" s="32" t="str">
        <f t="shared" ca="1" si="117"/>
        <v/>
      </c>
      <c r="H444" s="4" t="str">
        <f t="shared" ca="1" si="118"/>
        <v/>
      </c>
      <c r="I444" s="31" t="str">
        <f t="shared" ca="1" si="119"/>
        <v/>
      </c>
      <c r="J444" s="32" t="str">
        <f t="shared" ca="1" si="120"/>
        <v/>
      </c>
      <c r="K444" s="73" t="str">
        <f t="shared" ca="1" si="121"/>
        <v/>
      </c>
      <c r="L444" s="31" t="str">
        <f t="shared" ca="1" si="122"/>
        <v/>
      </c>
      <c r="M444" s="32" t="str">
        <f t="shared" ca="1" si="123"/>
        <v/>
      </c>
      <c r="N444" s="79" t="str">
        <f t="shared" ca="1" si="124"/>
        <v/>
      </c>
      <c r="X444" s="172" t="str">
        <f t="shared" si="109"/>
        <v/>
      </c>
      <c r="Y444" s="172" t="str">
        <f t="shared" si="110"/>
        <v/>
      </c>
    </row>
    <row r="445" spans="1:25">
      <c r="A445" s="173" t="str">
        <f t="shared" ca="1" si="112"/>
        <v/>
      </c>
      <c r="B445" s="45" t="str">
        <f t="shared" ca="1" si="113"/>
        <v/>
      </c>
      <c r="C445" s="31" t="str">
        <f t="shared" ca="1" si="111"/>
        <v/>
      </c>
      <c r="D445" s="32" t="str">
        <f t="shared" ca="1" si="114"/>
        <v/>
      </c>
      <c r="E445" s="73" t="str">
        <f t="shared" ca="1" si="115"/>
        <v/>
      </c>
      <c r="F445" s="31" t="str">
        <f t="shared" ca="1" si="116"/>
        <v/>
      </c>
      <c r="G445" s="32" t="str">
        <f t="shared" ca="1" si="117"/>
        <v/>
      </c>
      <c r="H445" s="4" t="str">
        <f t="shared" ca="1" si="118"/>
        <v/>
      </c>
      <c r="I445" s="31" t="str">
        <f t="shared" ca="1" si="119"/>
        <v/>
      </c>
      <c r="J445" s="32" t="str">
        <f t="shared" ca="1" si="120"/>
        <v/>
      </c>
      <c r="K445" s="73" t="str">
        <f t="shared" ca="1" si="121"/>
        <v/>
      </c>
      <c r="L445" s="31" t="str">
        <f t="shared" ca="1" si="122"/>
        <v/>
      </c>
      <c r="M445" s="32" t="str">
        <f t="shared" ca="1" si="123"/>
        <v/>
      </c>
      <c r="N445" s="79" t="str">
        <f t="shared" ca="1" si="124"/>
        <v/>
      </c>
      <c r="X445" s="172" t="str">
        <f t="shared" si="109"/>
        <v/>
      </c>
      <c r="Y445" s="172" t="str">
        <f t="shared" si="110"/>
        <v/>
      </c>
    </row>
    <row r="446" spans="1:25">
      <c r="A446" s="173" t="str">
        <f t="shared" ca="1" si="112"/>
        <v/>
      </c>
      <c r="B446" s="45" t="str">
        <f t="shared" ca="1" si="113"/>
        <v/>
      </c>
      <c r="C446" s="31" t="str">
        <f t="shared" ca="1" si="111"/>
        <v/>
      </c>
      <c r="D446" s="32" t="str">
        <f t="shared" ca="1" si="114"/>
        <v/>
      </c>
      <c r="E446" s="73" t="str">
        <f t="shared" ca="1" si="115"/>
        <v/>
      </c>
      <c r="F446" s="31" t="str">
        <f t="shared" ca="1" si="116"/>
        <v/>
      </c>
      <c r="G446" s="32" t="str">
        <f t="shared" ca="1" si="117"/>
        <v/>
      </c>
      <c r="H446" s="4" t="str">
        <f t="shared" ca="1" si="118"/>
        <v/>
      </c>
      <c r="I446" s="31" t="str">
        <f t="shared" ca="1" si="119"/>
        <v/>
      </c>
      <c r="J446" s="32" t="str">
        <f t="shared" ca="1" si="120"/>
        <v/>
      </c>
      <c r="K446" s="73" t="str">
        <f t="shared" ca="1" si="121"/>
        <v/>
      </c>
      <c r="L446" s="31" t="str">
        <f t="shared" ca="1" si="122"/>
        <v/>
      </c>
      <c r="M446" s="32" t="str">
        <f t="shared" ca="1" si="123"/>
        <v/>
      </c>
      <c r="N446" s="79" t="str">
        <f t="shared" ca="1" si="124"/>
        <v/>
      </c>
      <c r="X446" s="172" t="str">
        <f t="shared" si="109"/>
        <v/>
      </c>
      <c r="Y446" s="172" t="str">
        <f t="shared" si="110"/>
        <v/>
      </c>
    </row>
    <row r="447" spans="1:25">
      <c r="A447" s="173" t="str">
        <f t="shared" ca="1" si="112"/>
        <v/>
      </c>
      <c r="B447" s="45" t="str">
        <f t="shared" ca="1" si="113"/>
        <v/>
      </c>
      <c r="C447" s="31" t="str">
        <f t="shared" ca="1" si="111"/>
        <v/>
      </c>
      <c r="D447" s="32" t="str">
        <f t="shared" ca="1" si="114"/>
        <v/>
      </c>
      <c r="E447" s="73" t="str">
        <f t="shared" ca="1" si="115"/>
        <v/>
      </c>
      <c r="F447" s="31" t="str">
        <f t="shared" ca="1" si="116"/>
        <v/>
      </c>
      <c r="G447" s="32" t="str">
        <f t="shared" ca="1" si="117"/>
        <v/>
      </c>
      <c r="H447" s="4" t="str">
        <f t="shared" ca="1" si="118"/>
        <v/>
      </c>
      <c r="I447" s="31" t="str">
        <f t="shared" ca="1" si="119"/>
        <v/>
      </c>
      <c r="J447" s="32" t="str">
        <f t="shared" ca="1" si="120"/>
        <v/>
      </c>
      <c r="K447" s="73" t="str">
        <f t="shared" ca="1" si="121"/>
        <v/>
      </c>
      <c r="L447" s="31" t="str">
        <f t="shared" ca="1" si="122"/>
        <v/>
      </c>
      <c r="M447" s="32" t="str">
        <f t="shared" ca="1" si="123"/>
        <v/>
      </c>
      <c r="N447" s="79" t="str">
        <f t="shared" ca="1" si="124"/>
        <v/>
      </c>
      <c r="X447" s="172" t="str">
        <f t="shared" si="109"/>
        <v/>
      </c>
      <c r="Y447" s="172" t="str">
        <f t="shared" si="110"/>
        <v/>
      </c>
    </row>
    <row r="448" spans="1:25">
      <c r="A448" s="173" t="str">
        <f t="shared" ca="1" si="112"/>
        <v/>
      </c>
      <c r="B448" s="45" t="str">
        <f t="shared" ca="1" si="113"/>
        <v/>
      </c>
      <c r="C448" s="31" t="str">
        <f t="shared" ca="1" si="111"/>
        <v/>
      </c>
      <c r="D448" s="32" t="str">
        <f t="shared" ca="1" si="114"/>
        <v/>
      </c>
      <c r="E448" s="73" t="str">
        <f t="shared" ca="1" si="115"/>
        <v/>
      </c>
      <c r="F448" s="31" t="str">
        <f t="shared" ca="1" si="116"/>
        <v/>
      </c>
      <c r="G448" s="32" t="str">
        <f t="shared" ca="1" si="117"/>
        <v/>
      </c>
      <c r="H448" s="4" t="str">
        <f t="shared" ca="1" si="118"/>
        <v/>
      </c>
      <c r="I448" s="31" t="str">
        <f t="shared" ca="1" si="119"/>
        <v/>
      </c>
      <c r="J448" s="32" t="str">
        <f t="shared" ca="1" si="120"/>
        <v/>
      </c>
      <c r="K448" s="73" t="str">
        <f t="shared" ca="1" si="121"/>
        <v/>
      </c>
      <c r="L448" s="31" t="str">
        <f t="shared" ca="1" si="122"/>
        <v/>
      </c>
      <c r="M448" s="32" t="str">
        <f t="shared" ca="1" si="123"/>
        <v/>
      </c>
      <c r="N448" s="79" t="str">
        <f t="shared" ca="1" si="124"/>
        <v/>
      </c>
      <c r="X448" s="172" t="str">
        <f t="shared" si="109"/>
        <v/>
      </c>
      <c r="Y448" s="172" t="str">
        <f t="shared" si="110"/>
        <v/>
      </c>
    </row>
    <row r="449" spans="1:25">
      <c r="A449" s="173" t="str">
        <f t="shared" ca="1" si="112"/>
        <v/>
      </c>
      <c r="B449" s="45" t="str">
        <f t="shared" ca="1" si="113"/>
        <v/>
      </c>
      <c r="C449" s="31" t="str">
        <f t="shared" ca="1" si="111"/>
        <v/>
      </c>
      <c r="D449" s="32" t="str">
        <f t="shared" ca="1" si="114"/>
        <v/>
      </c>
      <c r="E449" s="73" t="str">
        <f t="shared" ca="1" si="115"/>
        <v/>
      </c>
      <c r="F449" s="31" t="str">
        <f t="shared" ca="1" si="116"/>
        <v/>
      </c>
      <c r="G449" s="32" t="str">
        <f t="shared" ca="1" si="117"/>
        <v/>
      </c>
      <c r="H449" s="4" t="str">
        <f t="shared" ca="1" si="118"/>
        <v/>
      </c>
      <c r="I449" s="31" t="str">
        <f t="shared" ca="1" si="119"/>
        <v/>
      </c>
      <c r="J449" s="32" t="str">
        <f t="shared" ca="1" si="120"/>
        <v/>
      </c>
      <c r="K449" s="73" t="str">
        <f t="shared" ca="1" si="121"/>
        <v/>
      </c>
      <c r="L449" s="31" t="str">
        <f t="shared" ca="1" si="122"/>
        <v/>
      </c>
      <c r="M449" s="32" t="str">
        <f t="shared" ca="1" si="123"/>
        <v/>
      </c>
      <c r="N449" s="79" t="str">
        <f t="shared" ca="1" si="124"/>
        <v/>
      </c>
      <c r="X449" s="172" t="str">
        <f t="shared" si="109"/>
        <v/>
      </c>
      <c r="Y449" s="172" t="str">
        <f t="shared" si="110"/>
        <v/>
      </c>
    </row>
    <row r="450" spans="1:25">
      <c r="A450" s="173" t="str">
        <f t="shared" ca="1" si="112"/>
        <v/>
      </c>
      <c r="B450" s="45" t="str">
        <f t="shared" ca="1" si="113"/>
        <v/>
      </c>
      <c r="C450" s="31" t="str">
        <f t="shared" ca="1" si="111"/>
        <v/>
      </c>
      <c r="D450" s="32" t="str">
        <f t="shared" ca="1" si="114"/>
        <v/>
      </c>
      <c r="E450" s="73" t="str">
        <f t="shared" ca="1" si="115"/>
        <v/>
      </c>
      <c r="F450" s="31" t="str">
        <f t="shared" ca="1" si="116"/>
        <v/>
      </c>
      <c r="G450" s="32" t="str">
        <f t="shared" ca="1" si="117"/>
        <v/>
      </c>
      <c r="H450" s="4" t="str">
        <f t="shared" ca="1" si="118"/>
        <v/>
      </c>
      <c r="I450" s="31" t="str">
        <f t="shared" ca="1" si="119"/>
        <v/>
      </c>
      <c r="J450" s="32" t="str">
        <f t="shared" ca="1" si="120"/>
        <v/>
      </c>
      <c r="K450" s="73" t="str">
        <f t="shared" ca="1" si="121"/>
        <v/>
      </c>
      <c r="L450" s="31" t="str">
        <f t="shared" ca="1" si="122"/>
        <v/>
      </c>
      <c r="M450" s="32" t="str">
        <f t="shared" ca="1" si="123"/>
        <v/>
      </c>
      <c r="N450" s="79" t="str">
        <f t="shared" ca="1" si="124"/>
        <v/>
      </c>
      <c r="X450" s="172" t="str">
        <f t="shared" si="109"/>
        <v/>
      </c>
      <c r="Y450" s="172" t="str">
        <f t="shared" si="110"/>
        <v/>
      </c>
    </row>
    <row r="451" spans="1:25">
      <c r="A451" s="173" t="str">
        <f t="shared" ca="1" si="112"/>
        <v/>
      </c>
      <c r="B451" s="45" t="str">
        <f t="shared" ca="1" si="113"/>
        <v/>
      </c>
      <c r="C451" s="31" t="str">
        <f t="shared" ca="1" si="111"/>
        <v/>
      </c>
      <c r="D451" s="32" t="str">
        <f t="shared" ca="1" si="114"/>
        <v/>
      </c>
      <c r="E451" s="73" t="str">
        <f t="shared" ca="1" si="115"/>
        <v/>
      </c>
      <c r="F451" s="31" t="str">
        <f t="shared" ca="1" si="116"/>
        <v/>
      </c>
      <c r="G451" s="32" t="str">
        <f t="shared" ca="1" si="117"/>
        <v/>
      </c>
      <c r="H451" s="4" t="str">
        <f t="shared" ca="1" si="118"/>
        <v/>
      </c>
      <c r="I451" s="31" t="str">
        <f t="shared" ca="1" si="119"/>
        <v/>
      </c>
      <c r="J451" s="32" t="str">
        <f t="shared" ca="1" si="120"/>
        <v/>
      </c>
      <c r="K451" s="73" t="str">
        <f t="shared" ca="1" si="121"/>
        <v/>
      </c>
      <c r="L451" s="31" t="str">
        <f t="shared" ca="1" si="122"/>
        <v/>
      </c>
      <c r="M451" s="32" t="str">
        <f t="shared" ca="1" si="123"/>
        <v/>
      </c>
      <c r="N451" s="79" t="str">
        <f t="shared" ca="1" si="124"/>
        <v/>
      </c>
      <c r="X451" s="172" t="str">
        <f t="shared" si="109"/>
        <v/>
      </c>
      <c r="Y451" s="172" t="str">
        <f t="shared" si="110"/>
        <v/>
      </c>
    </row>
    <row r="452" spans="1:25">
      <c r="A452" s="173" t="str">
        <f t="shared" ca="1" si="112"/>
        <v/>
      </c>
      <c r="B452" s="45" t="str">
        <f t="shared" ca="1" si="113"/>
        <v/>
      </c>
      <c r="C452" s="31" t="str">
        <f t="shared" ca="1" si="111"/>
        <v/>
      </c>
      <c r="D452" s="32" t="str">
        <f t="shared" ca="1" si="114"/>
        <v/>
      </c>
      <c r="E452" s="73" t="str">
        <f t="shared" ca="1" si="115"/>
        <v/>
      </c>
      <c r="F452" s="31" t="str">
        <f t="shared" ca="1" si="116"/>
        <v/>
      </c>
      <c r="G452" s="32" t="str">
        <f t="shared" ca="1" si="117"/>
        <v/>
      </c>
      <c r="H452" s="4" t="str">
        <f t="shared" ca="1" si="118"/>
        <v/>
      </c>
      <c r="I452" s="31" t="str">
        <f t="shared" ca="1" si="119"/>
        <v/>
      </c>
      <c r="J452" s="32" t="str">
        <f t="shared" ca="1" si="120"/>
        <v/>
      </c>
      <c r="K452" s="73" t="str">
        <f t="shared" ca="1" si="121"/>
        <v/>
      </c>
      <c r="L452" s="31" t="str">
        <f t="shared" ca="1" si="122"/>
        <v/>
      </c>
      <c r="M452" s="32" t="str">
        <f t="shared" ca="1" si="123"/>
        <v/>
      </c>
      <c r="N452" s="79" t="str">
        <f t="shared" ca="1" si="124"/>
        <v/>
      </c>
      <c r="X452" s="172" t="str">
        <f t="shared" ref="X452:X515" si="125">IF(COUNTIF(R:R,P452)*COUNTIF(T:T,P452)*COUNTIF(V:V,P452),P452,"")</f>
        <v/>
      </c>
      <c r="Y452" s="172" t="str">
        <f t="shared" ref="Y452:Y515" si="126">IF(X452&gt;$A$14,X452,"")</f>
        <v/>
      </c>
    </row>
    <row r="453" spans="1:25">
      <c r="A453" s="173" t="str">
        <f t="shared" ca="1" si="112"/>
        <v/>
      </c>
      <c r="B453" s="45" t="str">
        <f t="shared" ca="1" si="113"/>
        <v/>
      </c>
      <c r="C453" s="31" t="str">
        <f t="shared" ca="1" si="111"/>
        <v/>
      </c>
      <c r="D453" s="32" t="str">
        <f t="shared" ca="1" si="114"/>
        <v/>
      </c>
      <c r="E453" s="73" t="str">
        <f t="shared" ca="1" si="115"/>
        <v/>
      </c>
      <c r="F453" s="31" t="str">
        <f t="shared" ca="1" si="116"/>
        <v/>
      </c>
      <c r="G453" s="32" t="str">
        <f t="shared" ca="1" si="117"/>
        <v/>
      </c>
      <c r="H453" s="4" t="str">
        <f t="shared" ca="1" si="118"/>
        <v/>
      </c>
      <c r="I453" s="31" t="str">
        <f t="shared" ca="1" si="119"/>
        <v/>
      </c>
      <c r="J453" s="32" t="str">
        <f t="shared" ca="1" si="120"/>
        <v/>
      </c>
      <c r="K453" s="73" t="str">
        <f t="shared" ca="1" si="121"/>
        <v/>
      </c>
      <c r="L453" s="31" t="str">
        <f t="shared" ca="1" si="122"/>
        <v/>
      </c>
      <c r="M453" s="32" t="str">
        <f t="shared" ca="1" si="123"/>
        <v/>
      </c>
      <c r="N453" s="79" t="str">
        <f t="shared" ca="1" si="124"/>
        <v/>
      </c>
      <c r="X453" s="172" t="str">
        <f t="shared" si="125"/>
        <v/>
      </c>
      <c r="Y453" s="172" t="str">
        <f t="shared" si="126"/>
        <v/>
      </c>
    </row>
    <row r="454" spans="1:25">
      <c r="A454" s="173" t="str">
        <f t="shared" ca="1" si="112"/>
        <v/>
      </c>
      <c r="B454" s="45" t="str">
        <f t="shared" ca="1" si="113"/>
        <v/>
      </c>
      <c r="C454" s="31" t="str">
        <f t="shared" ca="1" si="111"/>
        <v/>
      </c>
      <c r="D454" s="32" t="str">
        <f t="shared" ca="1" si="114"/>
        <v/>
      </c>
      <c r="E454" s="73" t="str">
        <f t="shared" ca="1" si="115"/>
        <v/>
      </c>
      <c r="F454" s="31" t="str">
        <f t="shared" ca="1" si="116"/>
        <v/>
      </c>
      <c r="G454" s="32" t="str">
        <f t="shared" ca="1" si="117"/>
        <v/>
      </c>
      <c r="H454" s="4" t="str">
        <f t="shared" ca="1" si="118"/>
        <v/>
      </c>
      <c r="I454" s="31" t="str">
        <f t="shared" ca="1" si="119"/>
        <v/>
      </c>
      <c r="J454" s="32" t="str">
        <f t="shared" ca="1" si="120"/>
        <v/>
      </c>
      <c r="K454" s="73" t="str">
        <f t="shared" ca="1" si="121"/>
        <v/>
      </c>
      <c r="L454" s="31" t="str">
        <f t="shared" ca="1" si="122"/>
        <v/>
      </c>
      <c r="M454" s="32" t="str">
        <f t="shared" ca="1" si="123"/>
        <v/>
      </c>
      <c r="N454" s="79" t="str">
        <f t="shared" ca="1" si="124"/>
        <v/>
      </c>
      <c r="X454" s="172" t="str">
        <f t="shared" si="125"/>
        <v/>
      </c>
      <c r="Y454" s="172" t="str">
        <f t="shared" si="126"/>
        <v/>
      </c>
    </row>
    <row r="455" spans="1:25">
      <c r="A455" s="173" t="str">
        <f t="shared" ca="1" si="112"/>
        <v/>
      </c>
      <c r="B455" s="45" t="str">
        <f t="shared" ca="1" si="113"/>
        <v/>
      </c>
      <c r="C455" s="31" t="str">
        <f t="shared" ca="1" si="111"/>
        <v/>
      </c>
      <c r="D455" s="32" t="str">
        <f t="shared" ca="1" si="114"/>
        <v/>
      </c>
      <c r="E455" s="73" t="str">
        <f t="shared" ca="1" si="115"/>
        <v/>
      </c>
      <c r="F455" s="31" t="str">
        <f t="shared" ca="1" si="116"/>
        <v/>
      </c>
      <c r="G455" s="32" t="str">
        <f t="shared" ca="1" si="117"/>
        <v/>
      </c>
      <c r="H455" s="4" t="str">
        <f t="shared" ca="1" si="118"/>
        <v/>
      </c>
      <c r="I455" s="31" t="str">
        <f t="shared" ca="1" si="119"/>
        <v/>
      </c>
      <c r="J455" s="32" t="str">
        <f t="shared" ca="1" si="120"/>
        <v/>
      </c>
      <c r="K455" s="73" t="str">
        <f t="shared" ca="1" si="121"/>
        <v/>
      </c>
      <c r="L455" s="31" t="str">
        <f t="shared" ca="1" si="122"/>
        <v/>
      </c>
      <c r="M455" s="32" t="str">
        <f t="shared" ca="1" si="123"/>
        <v/>
      </c>
      <c r="N455" s="79" t="str">
        <f t="shared" ca="1" si="124"/>
        <v/>
      </c>
      <c r="X455" s="172" t="str">
        <f t="shared" si="125"/>
        <v/>
      </c>
      <c r="Y455" s="172" t="str">
        <f t="shared" si="126"/>
        <v/>
      </c>
    </row>
    <row r="456" spans="1:25">
      <c r="A456" s="173" t="str">
        <f t="shared" ca="1" si="112"/>
        <v/>
      </c>
      <c r="B456" s="45" t="str">
        <f t="shared" ca="1" si="113"/>
        <v/>
      </c>
      <c r="C456" s="31" t="str">
        <f t="shared" ca="1" si="111"/>
        <v/>
      </c>
      <c r="D456" s="32" t="str">
        <f t="shared" ca="1" si="114"/>
        <v/>
      </c>
      <c r="E456" s="73" t="str">
        <f t="shared" ca="1" si="115"/>
        <v/>
      </c>
      <c r="F456" s="31" t="str">
        <f t="shared" ca="1" si="116"/>
        <v/>
      </c>
      <c r="G456" s="32" t="str">
        <f t="shared" ca="1" si="117"/>
        <v/>
      </c>
      <c r="H456" s="4" t="str">
        <f t="shared" ca="1" si="118"/>
        <v/>
      </c>
      <c r="I456" s="31" t="str">
        <f t="shared" ca="1" si="119"/>
        <v/>
      </c>
      <c r="J456" s="32" t="str">
        <f t="shared" ca="1" si="120"/>
        <v/>
      </c>
      <c r="K456" s="73" t="str">
        <f t="shared" ca="1" si="121"/>
        <v/>
      </c>
      <c r="L456" s="31" t="str">
        <f t="shared" ca="1" si="122"/>
        <v/>
      </c>
      <c r="M456" s="32" t="str">
        <f t="shared" ca="1" si="123"/>
        <v/>
      </c>
      <c r="N456" s="79" t="str">
        <f t="shared" ca="1" si="124"/>
        <v/>
      </c>
      <c r="X456" s="172" t="str">
        <f t="shared" si="125"/>
        <v/>
      </c>
      <c r="Y456" s="172" t="str">
        <f t="shared" si="126"/>
        <v/>
      </c>
    </row>
    <row r="457" spans="1:25">
      <c r="A457" s="173" t="str">
        <f t="shared" ca="1" si="112"/>
        <v/>
      </c>
      <c r="B457" s="45" t="str">
        <f t="shared" ca="1" si="113"/>
        <v/>
      </c>
      <c r="C457" s="31" t="str">
        <f t="shared" ca="1" si="111"/>
        <v/>
      </c>
      <c r="D457" s="32" t="str">
        <f t="shared" ca="1" si="114"/>
        <v/>
      </c>
      <c r="E457" s="73" t="str">
        <f t="shared" ca="1" si="115"/>
        <v/>
      </c>
      <c r="F457" s="31" t="str">
        <f t="shared" ca="1" si="116"/>
        <v/>
      </c>
      <c r="G457" s="32" t="str">
        <f t="shared" ca="1" si="117"/>
        <v/>
      </c>
      <c r="H457" s="4" t="str">
        <f t="shared" ca="1" si="118"/>
        <v/>
      </c>
      <c r="I457" s="31" t="str">
        <f t="shared" ca="1" si="119"/>
        <v/>
      </c>
      <c r="J457" s="32" t="str">
        <f t="shared" ca="1" si="120"/>
        <v/>
      </c>
      <c r="K457" s="73" t="str">
        <f t="shared" ca="1" si="121"/>
        <v/>
      </c>
      <c r="L457" s="31" t="str">
        <f t="shared" ca="1" si="122"/>
        <v/>
      </c>
      <c r="M457" s="32" t="str">
        <f t="shared" ca="1" si="123"/>
        <v/>
      </c>
      <c r="N457" s="79" t="str">
        <f t="shared" ca="1" si="124"/>
        <v/>
      </c>
      <c r="X457" s="172" t="str">
        <f t="shared" si="125"/>
        <v/>
      </c>
      <c r="Y457" s="172" t="str">
        <f t="shared" si="126"/>
        <v/>
      </c>
    </row>
    <row r="458" spans="1:25">
      <c r="A458" s="173" t="str">
        <f t="shared" ca="1" si="112"/>
        <v/>
      </c>
      <c r="B458" s="45" t="str">
        <f t="shared" ca="1" si="113"/>
        <v/>
      </c>
      <c r="C458" s="31" t="str">
        <f t="shared" ca="1" si="111"/>
        <v/>
      </c>
      <c r="D458" s="32" t="str">
        <f t="shared" ca="1" si="114"/>
        <v/>
      </c>
      <c r="E458" s="73" t="str">
        <f t="shared" ca="1" si="115"/>
        <v/>
      </c>
      <c r="F458" s="31" t="str">
        <f t="shared" ca="1" si="116"/>
        <v/>
      </c>
      <c r="G458" s="32" t="str">
        <f t="shared" ca="1" si="117"/>
        <v/>
      </c>
      <c r="H458" s="4" t="str">
        <f t="shared" ca="1" si="118"/>
        <v/>
      </c>
      <c r="I458" s="31" t="str">
        <f t="shared" ca="1" si="119"/>
        <v/>
      </c>
      <c r="J458" s="32" t="str">
        <f t="shared" ca="1" si="120"/>
        <v/>
      </c>
      <c r="K458" s="73" t="str">
        <f t="shared" ca="1" si="121"/>
        <v/>
      </c>
      <c r="L458" s="31" t="str">
        <f t="shared" ca="1" si="122"/>
        <v/>
      </c>
      <c r="M458" s="32" t="str">
        <f t="shared" ca="1" si="123"/>
        <v/>
      </c>
      <c r="N458" s="79" t="str">
        <f t="shared" ca="1" si="124"/>
        <v/>
      </c>
      <c r="X458" s="172" t="str">
        <f t="shared" si="125"/>
        <v/>
      </c>
      <c r="Y458" s="172" t="str">
        <f t="shared" si="126"/>
        <v/>
      </c>
    </row>
    <row r="459" spans="1:25">
      <c r="A459" s="173" t="str">
        <f t="shared" ca="1" si="112"/>
        <v/>
      </c>
      <c r="B459" s="45" t="str">
        <f t="shared" ca="1" si="113"/>
        <v/>
      </c>
      <c r="C459" s="31" t="str">
        <f t="shared" ca="1" si="111"/>
        <v/>
      </c>
      <c r="D459" s="32" t="str">
        <f t="shared" ca="1" si="114"/>
        <v/>
      </c>
      <c r="E459" s="73" t="str">
        <f t="shared" ca="1" si="115"/>
        <v/>
      </c>
      <c r="F459" s="31" t="str">
        <f t="shared" ca="1" si="116"/>
        <v/>
      </c>
      <c r="G459" s="32" t="str">
        <f t="shared" ca="1" si="117"/>
        <v/>
      </c>
      <c r="H459" s="4" t="str">
        <f t="shared" ca="1" si="118"/>
        <v/>
      </c>
      <c r="I459" s="31" t="str">
        <f t="shared" ca="1" si="119"/>
        <v/>
      </c>
      <c r="J459" s="32" t="str">
        <f t="shared" ca="1" si="120"/>
        <v/>
      </c>
      <c r="K459" s="73" t="str">
        <f t="shared" ca="1" si="121"/>
        <v/>
      </c>
      <c r="L459" s="31" t="str">
        <f t="shared" ca="1" si="122"/>
        <v/>
      </c>
      <c r="M459" s="32" t="str">
        <f t="shared" ca="1" si="123"/>
        <v/>
      </c>
      <c r="N459" s="79" t="str">
        <f t="shared" ca="1" si="124"/>
        <v/>
      </c>
      <c r="X459" s="172" t="str">
        <f t="shared" si="125"/>
        <v/>
      </c>
      <c r="Y459" s="172" t="str">
        <f t="shared" si="126"/>
        <v/>
      </c>
    </row>
    <row r="460" spans="1:25">
      <c r="A460" s="173" t="str">
        <f t="shared" ca="1" si="112"/>
        <v/>
      </c>
      <c r="B460" s="45" t="str">
        <f t="shared" ca="1" si="113"/>
        <v/>
      </c>
      <c r="C460" s="31" t="str">
        <f t="shared" ca="1" si="111"/>
        <v/>
      </c>
      <c r="D460" s="32" t="str">
        <f t="shared" ca="1" si="114"/>
        <v/>
      </c>
      <c r="E460" s="73" t="str">
        <f t="shared" ca="1" si="115"/>
        <v/>
      </c>
      <c r="F460" s="31" t="str">
        <f t="shared" ca="1" si="116"/>
        <v/>
      </c>
      <c r="G460" s="32" t="str">
        <f t="shared" ca="1" si="117"/>
        <v/>
      </c>
      <c r="H460" s="4" t="str">
        <f t="shared" ca="1" si="118"/>
        <v/>
      </c>
      <c r="I460" s="31" t="str">
        <f t="shared" ca="1" si="119"/>
        <v/>
      </c>
      <c r="J460" s="32" t="str">
        <f t="shared" ca="1" si="120"/>
        <v/>
      </c>
      <c r="K460" s="73" t="str">
        <f t="shared" ca="1" si="121"/>
        <v/>
      </c>
      <c r="L460" s="31" t="str">
        <f t="shared" ca="1" si="122"/>
        <v/>
      </c>
      <c r="M460" s="32" t="str">
        <f t="shared" ca="1" si="123"/>
        <v/>
      </c>
      <c r="N460" s="79" t="str">
        <f t="shared" ca="1" si="124"/>
        <v/>
      </c>
      <c r="X460" s="172" t="str">
        <f t="shared" si="125"/>
        <v/>
      </c>
      <c r="Y460" s="172" t="str">
        <f t="shared" si="126"/>
        <v/>
      </c>
    </row>
    <row r="461" spans="1:25">
      <c r="A461" s="173" t="str">
        <f t="shared" ca="1" si="112"/>
        <v/>
      </c>
      <c r="B461" s="45" t="str">
        <f t="shared" ca="1" si="113"/>
        <v/>
      </c>
      <c r="C461" s="31" t="str">
        <f t="shared" ca="1" si="111"/>
        <v/>
      </c>
      <c r="D461" s="32" t="str">
        <f t="shared" ca="1" si="114"/>
        <v/>
      </c>
      <c r="E461" s="73" t="str">
        <f t="shared" ca="1" si="115"/>
        <v/>
      </c>
      <c r="F461" s="31" t="str">
        <f t="shared" ca="1" si="116"/>
        <v/>
      </c>
      <c r="G461" s="32" t="str">
        <f t="shared" ca="1" si="117"/>
        <v/>
      </c>
      <c r="H461" s="4" t="str">
        <f t="shared" ca="1" si="118"/>
        <v/>
      </c>
      <c r="I461" s="31" t="str">
        <f t="shared" ca="1" si="119"/>
        <v/>
      </c>
      <c r="J461" s="32" t="str">
        <f t="shared" ca="1" si="120"/>
        <v/>
      </c>
      <c r="K461" s="73" t="str">
        <f t="shared" ca="1" si="121"/>
        <v/>
      </c>
      <c r="L461" s="31" t="str">
        <f t="shared" ca="1" si="122"/>
        <v/>
      </c>
      <c r="M461" s="32" t="str">
        <f t="shared" ca="1" si="123"/>
        <v/>
      </c>
      <c r="N461" s="79" t="str">
        <f t="shared" ca="1" si="124"/>
        <v/>
      </c>
      <c r="X461" s="172" t="str">
        <f t="shared" si="125"/>
        <v/>
      </c>
      <c r="Y461" s="172" t="str">
        <f t="shared" si="126"/>
        <v/>
      </c>
    </row>
    <row r="462" spans="1:25">
      <c r="A462" s="173" t="str">
        <f t="shared" ca="1" si="112"/>
        <v/>
      </c>
      <c r="B462" s="45" t="str">
        <f t="shared" ca="1" si="113"/>
        <v/>
      </c>
      <c r="C462" s="31" t="str">
        <f t="shared" ca="1" si="111"/>
        <v/>
      </c>
      <c r="D462" s="32" t="str">
        <f t="shared" ca="1" si="114"/>
        <v/>
      </c>
      <c r="E462" s="73" t="str">
        <f t="shared" ca="1" si="115"/>
        <v/>
      </c>
      <c r="F462" s="31" t="str">
        <f t="shared" ca="1" si="116"/>
        <v/>
      </c>
      <c r="G462" s="32" t="str">
        <f t="shared" ca="1" si="117"/>
        <v/>
      </c>
      <c r="H462" s="4" t="str">
        <f t="shared" ca="1" si="118"/>
        <v/>
      </c>
      <c r="I462" s="31" t="str">
        <f t="shared" ca="1" si="119"/>
        <v/>
      </c>
      <c r="J462" s="32" t="str">
        <f t="shared" ca="1" si="120"/>
        <v/>
      </c>
      <c r="K462" s="73" t="str">
        <f t="shared" ca="1" si="121"/>
        <v/>
      </c>
      <c r="L462" s="31" t="str">
        <f t="shared" ca="1" si="122"/>
        <v/>
      </c>
      <c r="M462" s="32" t="str">
        <f t="shared" ca="1" si="123"/>
        <v/>
      </c>
      <c r="N462" s="79" t="str">
        <f t="shared" ca="1" si="124"/>
        <v/>
      </c>
      <c r="X462" s="172" t="str">
        <f t="shared" si="125"/>
        <v/>
      </c>
      <c r="Y462" s="172" t="str">
        <f t="shared" si="126"/>
        <v/>
      </c>
    </row>
    <row r="463" spans="1:25">
      <c r="A463" s="173" t="str">
        <f t="shared" ca="1" si="112"/>
        <v/>
      </c>
      <c r="B463" s="45" t="str">
        <f t="shared" ca="1" si="113"/>
        <v/>
      </c>
      <c r="C463" s="31" t="str">
        <f t="shared" ca="1" si="111"/>
        <v/>
      </c>
      <c r="D463" s="32" t="str">
        <f t="shared" ca="1" si="114"/>
        <v/>
      </c>
      <c r="E463" s="73" t="str">
        <f t="shared" ca="1" si="115"/>
        <v/>
      </c>
      <c r="F463" s="31" t="str">
        <f t="shared" ca="1" si="116"/>
        <v/>
      </c>
      <c r="G463" s="32" t="str">
        <f t="shared" ca="1" si="117"/>
        <v/>
      </c>
      <c r="H463" s="4" t="str">
        <f t="shared" ca="1" si="118"/>
        <v/>
      </c>
      <c r="I463" s="31" t="str">
        <f t="shared" ca="1" si="119"/>
        <v/>
      </c>
      <c r="J463" s="32" t="str">
        <f t="shared" ca="1" si="120"/>
        <v/>
      </c>
      <c r="K463" s="73" t="str">
        <f t="shared" ca="1" si="121"/>
        <v/>
      </c>
      <c r="L463" s="31" t="str">
        <f t="shared" ca="1" si="122"/>
        <v/>
      </c>
      <c r="M463" s="32" t="str">
        <f t="shared" ca="1" si="123"/>
        <v/>
      </c>
      <c r="N463" s="79" t="str">
        <f t="shared" ca="1" si="124"/>
        <v/>
      </c>
      <c r="X463" s="172" t="str">
        <f t="shared" si="125"/>
        <v/>
      </c>
      <c r="Y463" s="172" t="str">
        <f t="shared" si="126"/>
        <v/>
      </c>
    </row>
    <row r="464" spans="1:25">
      <c r="A464" s="173" t="str">
        <f t="shared" ca="1" si="112"/>
        <v/>
      </c>
      <c r="B464" s="45" t="str">
        <f t="shared" ca="1" si="113"/>
        <v/>
      </c>
      <c r="C464" s="31" t="str">
        <f t="shared" ref="C464:C527" ca="1" si="127">IF(ISERROR(B464-2),"",(B464-$B$14)/100*$B$5)</f>
        <v/>
      </c>
      <c r="D464" s="32" t="str">
        <f t="shared" ca="1" si="114"/>
        <v/>
      </c>
      <c r="E464" s="73" t="str">
        <f t="shared" ca="1" si="115"/>
        <v/>
      </c>
      <c r="F464" s="31" t="str">
        <f t="shared" ca="1" si="116"/>
        <v/>
      </c>
      <c r="G464" s="32" t="str">
        <f t="shared" ca="1" si="117"/>
        <v/>
      </c>
      <c r="H464" s="4" t="str">
        <f t="shared" ca="1" si="118"/>
        <v/>
      </c>
      <c r="I464" s="31" t="str">
        <f t="shared" ca="1" si="119"/>
        <v/>
      </c>
      <c r="J464" s="32" t="str">
        <f t="shared" ca="1" si="120"/>
        <v/>
      </c>
      <c r="K464" s="73" t="str">
        <f t="shared" ca="1" si="121"/>
        <v/>
      </c>
      <c r="L464" s="31" t="str">
        <f t="shared" ca="1" si="122"/>
        <v/>
      </c>
      <c r="M464" s="32" t="str">
        <f t="shared" ca="1" si="123"/>
        <v/>
      </c>
      <c r="N464" s="79" t="str">
        <f t="shared" ca="1" si="124"/>
        <v/>
      </c>
      <c r="X464" s="172" t="str">
        <f t="shared" si="125"/>
        <v/>
      </c>
      <c r="Y464" s="172" t="str">
        <f t="shared" si="126"/>
        <v/>
      </c>
    </row>
    <row r="465" spans="1:25">
      <c r="A465" s="173" t="str">
        <f t="shared" ca="1" si="112"/>
        <v/>
      </c>
      <c r="B465" s="45" t="str">
        <f t="shared" ca="1" si="113"/>
        <v/>
      </c>
      <c r="C465" s="31" t="str">
        <f t="shared" ca="1" si="127"/>
        <v/>
      </c>
      <c r="D465" s="32" t="str">
        <f t="shared" ca="1" si="114"/>
        <v/>
      </c>
      <c r="E465" s="73" t="str">
        <f t="shared" ca="1" si="115"/>
        <v/>
      </c>
      <c r="F465" s="31" t="str">
        <f t="shared" ca="1" si="116"/>
        <v/>
      </c>
      <c r="G465" s="32" t="str">
        <f t="shared" ca="1" si="117"/>
        <v/>
      </c>
      <c r="H465" s="4" t="str">
        <f t="shared" ca="1" si="118"/>
        <v/>
      </c>
      <c r="I465" s="31" t="str">
        <f t="shared" ca="1" si="119"/>
        <v/>
      </c>
      <c r="J465" s="32" t="str">
        <f t="shared" ca="1" si="120"/>
        <v/>
      </c>
      <c r="K465" s="73" t="str">
        <f t="shared" ca="1" si="121"/>
        <v/>
      </c>
      <c r="L465" s="31" t="str">
        <f t="shared" ca="1" si="122"/>
        <v/>
      </c>
      <c r="M465" s="32" t="str">
        <f t="shared" ca="1" si="123"/>
        <v/>
      </c>
      <c r="N465" s="79" t="str">
        <f t="shared" ca="1" si="124"/>
        <v/>
      </c>
      <c r="X465" s="172" t="str">
        <f t="shared" si="125"/>
        <v/>
      </c>
      <c r="Y465" s="172" t="str">
        <f t="shared" si="126"/>
        <v/>
      </c>
    </row>
    <row r="466" spans="1:25">
      <c r="A466" s="173" t="str">
        <f t="shared" ca="1" si="112"/>
        <v/>
      </c>
      <c r="B466" s="45" t="str">
        <f t="shared" ca="1" si="113"/>
        <v/>
      </c>
      <c r="C466" s="31" t="str">
        <f t="shared" ca="1" si="127"/>
        <v/>
      </c>
      <c r="D466" s="32" t="str">
        <f t="shared" ca="1" si="114"/>
        <v/>
      </c>
      <c r="E466" s="73" t="str">
        <f t="shared" ca="1" si="115"/>
        <v/>
      </c>
      <c r="F466" s="31" t="str">
        <f t="shared" ca="1" si="116"/>
        <v/>
      </c>
      <c r="G466" s="32" t="str">
        <f t="shared" ca="1" si="117"/>
        <v/>
      </c>
      <c r="H466" s="4" t="str">
        <f t="shared" ca="1" si="118"/>
        <v/>
      </c>
      <c r="I466" s="31" t="str">
        <f t="shared" ca="1" si="119"/>
        <v/>
      </c>
      <c r="J466" s="32" t="str">
        <f t="shared" ca="1" si="120"/>
        <v/>
      </c>
      <c r="K466" s="73" t="str">
        <f t="shared" ca="1" si="121"/>
        <v/>
      </c>
      <c r="L466" s="31" t="str">
        <f t="shared" ca="1" si="122"/>
        <v/>
      </c>
      <c r="M466" s="32" t="str">
        <f t="shared" ca="1" si="123"/>
        <v/>
      </c>
      <c r="N466" s="79" t="str">
        <f t="shared" ca="1" si="124"/>
        <v/>
      </c>
      <c r="X466" s="172" t="str">
        <f t="shared" si="125"/>
        <v/>
      </c>
      <c r="Y466" s="172" t="str">
        <f t="shared" si="126"/>
        <v/>
      </c>
    </row>
    <row r="467" spans="1:25">
      <c r="A467" s="173" t="str">
        <f t="shared" ca="1" si="112"/>
        <v/>
      </c>
      <c r="B467" s="45" t="str">
        <f t="shared" ca="1" si="113"/>
        <v/>
      </c>
      <c r="C467" s="31" t="str">
        <f t="shared" ca="1" si="127"/>
        <v/>
      </c>
      <c r="D467" s="32" t="str">
        <f t="shared" ca="1" si="114"/>
        <v/>
      </c>
      <c r="E467" s="73" t="str">
        <f t="shared" ca="1" si="115"/>
        <v/>
      </c>
      <c r="F467" s="31" t="str">
        <f t="shared" ca="1" si="116"/>
        <v/>
      </c>
      <c r="G467" s="32" t="str">
        <f t="shared" ca="1" si="117"/>
        <v/>
      </c>
      <c r="H467" s="4" t="str">
        <f t="shared" ca="1" si="118"/>
        <v/>
      </c>
      <c r="I467" s="31" t="str">
        <f t="shared" ca="1" si="119"/>
        <v/>
      </c>
      <c r="J467" s="32" t="str">
        <f t="shared" ca="1" si="120"/>
        <v/>
      </c>
      <c r="K467" s="73" t="str">
        <f t="shared" ca="1" si="121"/>
        <v/>
      </c>
      <c r="L467" s="31" t="str">
        <f t="shared" ca="1" si="122"/>
        <v/>
      </c>
      <c r="M467" s="32" t="str">
        <f t="shared" ca="1" si="123"/>
        <v/>
      </c>
      <c r="N467" s="79" t="str">
        <f t="shared" ca="1" si="124"/>
        <v/>
      </c>
      <c r="X467" s="172" t="str">
        <f t="shared" si="125"/>
        <v/>
      </c>
      <c r="Y467" s="172" t="str">
        <f t="shared" si="126"/>
        <v/>
      </c>
    </row>
    <row r="468" spans="1:25">
      <c r="A468" s="173" t="str">
        <f t="shared" ca="1" si="112"/>
        <v/>
      </c>
      <c r="B468" s="45" t="str">
        <f t="shared" ca="1" si="113"/>
        <v/>
      </c>
      <c r="C468" s="31" t="str">
        <f t="shared" ca="1" si="127"/>
        <v/>
      </c>
      <c r="D468" s="32" t="str">
        <f t="shared" ca="1" si="114"/>
        <v/>
      </c>
      <c r="E468" s="73" t="str">
        <f t="shared" ca="1" si="115"/>
        <v/>
      </c>
      <c r="F468" s="31" t="str">
        <f t="shared" ca="1" si="116"/>
        <v/>
      </c>
      <c r="G468" s="32" t="str">
        <f t="shared" ca="1" si="117"/>
        <v/>
      </c>
      <c r="H468" s="4" t="str">
        <f t="shared" ca="1" si="118"/>
        <v/>
      </c>
      <c r="I468" s="31" t="str">
        <f t="shared" ca="1" si="119"/>
        <v/>
      </c>
      <c r="J468" s="32" t="str">
        <f t="shared" ca="1" si="120"/>
        <v/>
      </c>
      <c r="K468" s="73" t="str">
        <f t="shared" ca="1" si="121"/>
        <v/>
      </c>
      <c r="L468" s="31" t="str">
        <f t="shared" ca="1" si="122"/>
        <v/>
      </c>
      <c r="M468" s="32" t="str">
        <f t="shared" ca="1" si="123"/>
        <v/>
      </c>
      <c r="N468" s="79" t="str">
        <f t="shared" ca="1" si="124"/>
        <v/>
      </c>
      <c r="X468" s="172" t="str">
        <f t="shared" si="125"/>
        <v/>
      </c>
      <c r="Y468" s="172" t="str">
        <f t="shared" si="126"/>
        <v/>
      </c>
    </row>
    <row r="469" spans="1:25">
      <c r="A469" s="173" t="str">
        <f t="shared" ca="1" si="112"/>
        <v/>
      </c>
      <c r="B469" s="45" t="str">
        <f t="shared" ca="1" si="113"/>
        <v/>
      </c>
      <c r="C469" s="31" t="str">
        <f t="shared" ca="1" si="127"/>
        <v/>
      </c>
      <c r="D469" s="32" t="str">
        <f t="shared" ca="1" si="114"/>
        <v/>
      </c>
      <c r="E469" s="73" t="str">
        <f t="shared" ca="1" si="115"/>
        <v/>
      </c>
      <c r="F469" s="31" t="str">
        <f t="shared" ca="1" si="116"/>
        <v/>
      </c>
      <c r="G469" s="32" t="str">
        <f t="shared" ca="1" si="117"/>
        <v/>
      </c>
      <c r="H469" s="4" t="str">
        <f t="shared" ca="1" si="118"/>
        <v/>
      </c>
      <c r="I469" s="31" t="str">
        <f t="shared" ca="1" si="119"/>
        <v/>
      </c>
      <c r="J469" s="32" t="str">
        <f t="shared" ca="1" si="120"/>
        <v/>
      </c>
      <c r="K469" s="73" t="str">
        <f t="shared" ca="1" si="121"/>
        <v/>
      </c>
      <c r="L469" s="31" t="str">
        <f t="shared" ca="1" si="122"/>
        <v/>
      </c>
      <c r="M469" s="32" t="str">
        <f t="shared" ca="1" si="123"/>
        <v/>
      </c>
      <c r="N469" s="79" t="str">
        <f t="shared" ca="1" si="124"/>
        <v/>
      </c>
      <c r="X469" s="172" t="str">
        <f t="shared" si="125"/>
        <v/>
      </c>
      <c r="Y469" s="172" t="str">
        <f t="shared" si="126"/>
        <v/>
      </c>
    </row>
    <row r="470" spans="1:25">
      <c r="A470" s="173" t="str">
        <f t="shared" ca="1" si="112"/>
        <v/>
      </c>
      <c r="B470" s="45" t="str">
        <f t="shared" ca="1" si="113"/>
        <v/>
      </c>
      <c r="C470" s="31" t="str">
        <f t="shared" ca="1" si="127"/>
        <v/>
      </c>
      <c r="D470" s="32" t="str">
        <f t="shared" ca="1" si="114"/>
        <v/>
      </c>
      <c r="E470" s="73" t="str">
        <f t="shared" ca="1" si="115"/>
        <v/>
      </c>
      <c r="F470" s="31" t="str">
        <f t="shared" ca="1" si="116"/>
        <v/>
      </c>
      <c r="G470" s="32" t="str">
        <f t="shared" ca="1" si="117"/>
        <v/>
      </c>
      <c r="H470" s="4" t="str">
        <f t="shared" ca="1" si="118"/>
        <v/>
      </c>
      <c r="I470" s="31" t="str">
        <f t="shared" ca="1" si="119"/>
        <v/>
      </c>
      <c r="J470" s="32" t="str">
        <f t="shared" ca="1" si="120"/>
        <v/>
      </c>
      <c r="K470" s="73" t="str">
        <f t="shared" ca="1" si="121"/>
        <v/>
      </c>
      <c r="L470" s="31" t="str">
        <f t="shared" ca="1" si="122"/>
        <v/>
      </c>
      <c r="M470" s="32" t="str">
        <f t="shared" ca="1" si="123"/>
        <v/>
      </c>
      <c r="N470" s="79" t="str">
        <f t="shared" ca="1" si="124"/>
        <v/>
      </c>
      <c r="X470" s="172" t="str">
        <f t="shared" si="125"/>
        <v/>
      </c>
      <c r="Y470" s="172" t="str">
        <f t="shared" si="126"/>
        <v/>
      </c>
    </row>
    <row r="471" spans="1:25">
      <c r="A471" s="173" t="str">
        <f t="shared" ca="1" si="112"/>
        <v/>
      </c>
      <c r="B471" s="45" t="str">
        <f t="shared" ca="1" si="113"/>
        <v/>
      </c>
      <c r="C471" s="31" t="str">
        <f t="shared" ca="1" si="127"/>
        <v/>
      </c>
      <c r="D471" s="32" t="str">
        <f t="shared" ca="1" si="114"/>
        <v/>
      </c>
      <c r="E471" s="73" t="str">
        <f t="shared" ca="1" si="115"/>
        <v/>
      </c>
      <c r="F471" s="31" t="str">
        <f t="shared" ca="1" si="116"/>
        <v/>
      </c>
      <c r="G471" s="32" t="str">
        <f t="shared" ca="1" si="117"/>
        <v/>
      </c>
      <c r="H471" s="4" t="str">
        <f t="shared" ca="1" si="118"/>
        <v/>
      </c>
      <c r="I471" s="31" t="str">
        <f t="shared" ca="1" si="119"/>
        <v/>
      </c>
      <c r="J471" s="32" t="str">
        <f t="shared" ca="1" si="120"/>
        <v/>
      </c>
      <c r="K471" s="73" t="str">
        <f t="shared" ca="1" si="121"/>
        <v/>
      </c>
      <c r="L471" s="31" t="str">
        <f t="shared" ca="1" si="122"/>
        <v/>
      </c>
      <c r="M471" s="32" t="str">
        <f t="shared" ca="1" si="123"/>
        <v/>
      </c>
      <c r="N471" s="79" t="str">
        <f t="shared" ca="1" si="124"/>
        <v/>
      </c>
      <c r="X471" s="172" t="str">
        <f t="shared" si="125"/>
        <v/>
      </c>
      <c r="Y471" s="172" t="str">
        <f t="shared" si="126"/>
        <v/>
      </c>
    </row>
    <row r="472" spans="1:25">
      <c r="A472" s="173" t="str">
        <f t="shared" ca="1" si="112"/>
        <v/>
      </c>
      <c r="B472" s="45" t="str">
        <f t="shared" ca="1" si="113"/>
        <v/>
      </c>
      <c r="C472" s="31" t="str">
        <f t="shared" ca="1" si="127"/>
        <v/>
      </c>
      <c r="D472" s="32" t="str">
        <f t="shared" ca="1" si="114"/>
        <v/>
      </c>
      <c r="E472" s="73" t="str">
        <f t="shared" ca="1" si="115"/>
        <v/>
      </c>
      <c r="F472" s="31" t="str">
        <f t="shared" ca="1" si="116"/>
        <v/>
      </c>
      <c r="G472" s="32" t="str">
        <f t="shared" ca="1" si="117"/>
        <v/>
      </c>
      <c r="H472" s="4" t="str">
        <f t="shared" ca="1" si="118"/>
        <v/>
      </c>
      <c r="I472" s="31" t="str">
        <f t="shared" ca="1" si="119"/>
        <v/>
      </c>
      <c r="J472" s="32" t="str">
        <f t="shared" ca="1" si="120"/>
        <v/>
      </c>
      <c r="K472" s="73" t="str">
        <f t="shared" ca="1" si="121"/>
        <v/>
      </c>
      <c r="L472" s="31" t="str">
        <f t="shared" ca="1" si="122"/>
        <v/>
      </c>
      <c r="M472" s="32" t="str">
        <f t="shared" ca="1" si="123"/>
        <v/>
      </c>
      <c r="N472" s="79" t="str">
        <f t="shared" ca="1" si="124"/>
        <v/>
      </c>
      <c r="X472" s="172" t="str">
        <f t="shared" si="125"/>
        <v/>
      </c>
      <c r="Y472" s="172" t="str">
        <f t="shared" si="126"/>
        <v/>
      </c>
    </row>
    <row r="473" spans="1:25">
      <c r="A473" s="173" t="str">
        <f t="shared" ca="1" si="112"/>
        <v/>
      </c>
      <c r="B473" s="45" t="str">
        <f t="shared" ca="1" si="113"/>
        <v/>
      </c>
      <c r="C473" s="31" t="str">
        <f t="shared" ca="1" si="127"/>
        <v/>
      </c>
      <c r="D473" s="32" t="str">
        <f t="shared" ca="1" si="114"/>
        <v/>
      </c>
      <c r="E473" s="73" t="str">
        <f t="shared" ca="1" si="115"/>
        <v/>
      </c>
      <c r="F473" s="31" t="str">
        <f t="shared" ca="1" si="116"/>
        <v/>
      </c>
      <c r="G473" s="32" t="str">
        <f t="shared" ca="1" si="117"/>
        <v/>
      </c>
      <c r="H473" s="4" t="str">
        <f t="shared" ca="1" si="118"/>
        <v/>
      </c>
      <c r="I473" s="31" t="str">
        <f t="shared" ca="1" si="119"/>
        <v/>
      </c>
      <c r="J473" s="32" t="str">
        <f t="shared" ca="1" si="120"/>
        <v/>
      </c>
      <c r="K473" s="73" t="str">
        <f t="shared" ca="1" si="121"/>
        <v/>
      </c>
      <c r="L473" s="31" t="str">
        <f t="shared" ca="1" si="122"/>
        <v/>
      </c>
      <c r="M473" s="32" t="str">
        <f t="shared" ca="1" si="123"/>
        <v/>
      </c>
      <c r="N473" s="79" t="str">
        <f t="shared" ca="1" si="124"/>
        <v/>
      </c>
      <c r="X473" s="172" t="str">
        <f t="shared" si="125"/>
        <v/>
      </c>
      <c r="Y473" s="172" t="str">
        <f t="shared" si="126"/>
        <v/>
      </c>
    </row>
    <row r="474" spans="1:25">
      <c r="A474" s="173" t="str">
        <f t="shared" ca="1" si="112"/>
        <v/>
      </c>
      <c r="B474" s="45" t="str">
        <f t="shared" ca="1" si="113"/>
        <v/>
      </c>
      <c r="C474" s="31" t="str">
        <f t="shared" ca="1" si="127"/>
        <v/>
      </c>
      <c r="D474" s="32" t="str">
        <f t="shared" ca="1" si="114"/>
        <v/>
      </c>
      <c r="E474" s="73" t="str">
        <f t="shared" ca="1" si="115"/>
        <v/>
      </c>
      <c r="F474" s="31" t="str">
        <f t="shared" ca="1" si="116"/>
        <v/>
      </c>
      <c r="G474" s="32" t="str">
        <f t="shared" ca="1" si="117"/>
        <v/>
      </c>
      <c r="H474" s="4" t="str">
        <f t="shared" ca="1" si="118"/>
        <v/>
      </c>
      <c r="I474" s="31" t="str">
        <f t="shared" ca="1" si="119"/>
        <v/>
      </c>
      <c r="J474" s="32" t="str">
        <f t="shared" ca="1" si="120"/>
        <v/>
      </c>
      <c r="K474" s="73" t="str">
        <f t="shared" ca="1" si="121"/>
        <v/>
      </c>
      <c r="L474" s="31" t="str">
        <f t="shared" ca="1" si="122"/>
        <v/>
      </c>
      <c r="M474" s="32" t="str">
        <f t="shared" ca="1" si="123"/>
        <v/>
      </c>
      <c r="N474" s="79" t="str">
        <f t="shared" ca="1" si="124"/>
        <v/>
      </c>
      <c r="X474" s="172" t="str">
        <f t="shared" si="125"/>
        <v/>
      </c>
      <c r="Y474" s="172" t="str">
        <f t="shared" si="126"/>
        <v/>
      </c>
    </row>
    <row r="475" spans="1:25">
      <c r="A475" s="173" t="str">
        <f t="shared" ca="1" si="112"/>
        <v/>
      </c>
      <c r="B475" s="45" t="str">
        <f t="shared" ca="1" si="113"/>
        <v/>
      </c>
      <c r="C475" s="31" t="str">
        <f t="shared" ca="1" si="127"/>
        <v/>
      </c>
      <c r="D475" s="32" t="str">
        <f t="shared" ca="1" si="114"/>
        <v/>
      </c>
      <c r="E475" s="73" t="str">
        <f t="shared" ca="1" si="115"/>
        <v/>
      </c>
      <c r="F475" s="31" t="str">
        <f t="shared" ca="1" si="116"/>
        <v/>
      </c>
      <c r="G475" s="32" t="str">
        <f t="shared" ca="1" si="117"/>
        <v/>
      </c>
      <c r="H475" s="4" t="str">
        <f t="shared" ca="1" si="118"/>
        <v/>
      </c>
      <c r="I475" s="31" t="str">
        <f t="shared" ca="1" si="119"/>
        <v/>
      </c>
      <c r="J475" s="32" t="str">
        <f t="shared" ca="1" si="120"/>
        <v/>
      </c>
      <c r="K475" s="73" t="str">
        <f t="shared" ca="1" si="121"/>
        <v/>
      </c>
      <c r="L475" s="31" t="str">
        <f t="shared" ca="1" si="122"/>
        <v/>
      </c>
      <c r="M475" s="32" t="str">
        <f t="shared" ca="1" si="123"/>
        <v/>
      </c>
      <c r="N475" s="79" t="str">
        <f t="shared" ca="1" si="124"/>
        <v/>
      </c>
      <c r="X475" s="172" t="str">
        <f t="shared" si="125"/>
        <v/>
      </c>
      <c r="Y475" s="172" t="str">
        <f t="shared" si="126"/>
        <v/>
      </c>
    </row>
    <row r="476" spans="1:25">
      <c r="A476" s="173" t="str">
        <f t="shared" ca="1" si="112"/>
        <v/>
      </c>
      <c r="B476" s="45" t="str">
        <f t="shared" ca="1" si="113"/>
        <v/>
      </c>
      <c r="C476" s="31" t="str">
        <f t="shared" ca="1" si="127"/>
        <v/>
      </c>
      <c r="D476" s="32" t="str">
        <f t="shared" ca="1" si="114"/>
        <v/>
      </c>
      <c r="E476" s="73" t="str">
        <f t="shared" ca="1" si="115"/>
        <v/>
      </c>
      <c r="F476" s="31" t="str">
        <f t="shared" ca="1" si="116"/>
        <v/>
      </c>
      <c r="G476" s="32" t="str">
        <f t="shared" ca="1" si="117"/>
        <v/>
      </c>
      <c r="H476" s="4" t="str">
        <f t="shared" ca="1" si="118"/>
        <v/>
      </c>
      <c r="I476" s="31" t="str">
        <f t="shared" ca="1" si="119"/>
        <v/>
      </c>
      <c r="J476" s="32" t="str">
        <f t="shared" ca="1" si="120"/>
        <v/>
      </c>
      <c r="K476" s="73" t="str">
        <f t="shared" ca="1" si="121"/>
        <v/>
      </c>
      <c r="L476" s="31" t="str">
        <f t="shared" ca="1" si="122"/>
        <v/>
      </c>
      <c r="M476" s="32" t="str">
        <f t="shared" ca="1" si="123"/>
        <v/>
      </c>
      <c r="N476" s="79" t="str">
        <f t="shared" ca="1" si="124"/>
        <v/>
      </c>
      <c r="X476" s="172" t="str">
        <f t="shared" si="125"/>
        <v/>
      </c>
      <c r="Y476" s="172" t="str">
        <f t="shared" si="126"/>
        <v/>
      </c>
    </row>
    <row r="477" spans="1:25">
      <c r="A477" s="173" t="str">
        <f t="shared" ca="1" si="112"/>
        <v/>
      </c>
      <c r="B477" s="45" t="str">
        <f t="shared" ca="1" si="113"/>
        <v/>
      </c>
      <c r="C477" s="31" t="str">
        <f t="shared" ca="1" si="127"/>
        <v/>
      </c>
      <c r="D477" s="32" t="str">
        <f t="shared" ca="1" si="114"/>
        <v/>
      </c>
      <c r="E477" s="73" t="str">
        <f t="shared" ca="1" si="115"/>
        <v/>
      </c>
      <c r="F477" s="31" t="str">
        <f t="shared" ca="1" si="116"/>
        <v/>
      </c>
      <c r="G477" s="32" t="str">
        <f t="shared" ca="1" si="117"/>
        <v/>
      </c>
      <c r="H477" s="4" t="str">
        <f t="shared" ca="1" si="118"/>
        <v/>
      </c>
      <c r="I477" s="31" t="str">
        <f t="shared" ca="1" si="119"/>
        <v/>
      </c>
      <c r="J477" s="32" t="str">
        <f t="shared" ca="1" si="120"/>
        <v/>
      </c>
      <c r="K477" s="73" t="str">
        <f t="shared" ca="1" si="121"/>
        <v/>
      </c>
      <c r="L477" s="31" t="str">
        <f t="shared" ca="1" si="122"/>
        <v/>
      </c>
      <c r="M477" s="32" t="str">
        <f t="shared" ca="1" si="123"/>
        <v/>
      </c>
      <c r="N477" s="79" t="str">
        <f t="shared" ca="1" si="124"/>
        <v/>
      </c>
      <c r="X477" s="172" t="str">
        <f t="shared" si="125"/>
        <v/>
      </c>
      <c r="Y477" s="172" t="str">
        <f t="shared" si="126"/>
        <v/>
      </c>
    </row>
    <row r="478" spans="1:25">
      <c r="A478" s="173" t="str">
        <f t="shared" ca="1" si="112"/>
        <v/>
      </c>
      <c r="B478" s="45" t="str">
        <f t="shared" ca="1" si="113"/>
        <v/>
      </c>
      <c r="C478" s="31" t="str">
        <f t="shared" ca="1" si="127"/>
        <v/>
      </c>
      <c r="D478" s="32" t="str">
        <f t="shared" ca="1" si="114"/>
        <v/>
      </c>
      <c r="E478" s="73" t="str">
        <f t="shared" ca="1" si="115"/>
        <v/>
      </c>
      <c r="F478" s="31" t="str">
        <f t="shared" ca="1" si="116"/>
        <v/>
      </c>
      <c r="G478" s="32" t="str">
        <f t="shared" ca="1" si="117"/>
        <v/>
      </c>
      <c r="H478" s="4" t="str">
        <f t="shared" ca="1" si="118"/>
        <v/>
      </c>
      <c r="I478" s="31" t="str">
        <f t="shared" ca="1" si="119"/>
        <v/>
      </c>
      <c r="J478" s="32" t="str">
        <f t="shared" ca="1" si="120"/>
        <v/>
      </c>
      <c r="K478" s="73" t="str">
        <f t="shared" ca="1" si="121"/>
        <v/>
      </c>
      <c r="L478" s="31" t="str">
        <f t="shared" ca="1" si="122"/>
        <v/>
      </c>
      <c r="M478" s="32" t="str">
        <f t="shared" ca="1" si="123"/>
        <v/>
      </c>
      <c r="N478" s="79" t="str">
        <f t="shared" ca="1" si="124"/>
        <v/>
      </c>
      <c r="X478" s="172" t="str">
        <f t="shared" si="125"/>
        <v/>
      </c>
      <c r="Y478" s="172" t="str">
        <f t="shared" si="126"/>
        <v/>
      </c>
    </row>
    <row r="479" spans="1:25">
      <c r="A479" s="173" t="str">
        <f t="shared" ca="1" si="112"/>
        <v/>
      </c>
      <c r="B479" s="45" t="str">
        <f t="shared" ca="1" si="113"/>
        <v/>
      </c>
      <c r="C479" s="31" t="str">
        <f t="shared" ca="1" si="127"/>
        <v/>
      </c>
      <c r="D479" s="32" t="str">
        <f t="shared" ca="1" si="114"/>
        <v/>
      </c>
      <c r="E479" s="73" t="str">
        <f t="shared" ca="1" si="115"/>
        <v/>
      </c>
      <c r="F479" s="31" t="str">
        <f t="shared" ca="1" si="116"/>
        <v/>
      </c>
      <c r="G479" s="32" t="str">
        <f t="shared" ca="1" si="117"/>
        <v/>
      </c>
      <c r="H479" s="4" t="str">
        <f t="shared" ca="1" si="118"/>
        <v/>
      </c>
      <c r="I479" s="31" t="str">
        <f t="shared" ca="1" si="119"/>
        <v/>
      </c>
      <c r="J479" s="32" t="str">
        <f t="shared" ca="1" si="120"/>
        <v/>
      </c>
      <c r="K479" s="73" t="str">
        <f t="shared" ca="1" si="121"/>
        <v/>
      </c>
      <c r="L479" s="31" t="str">
        <f t="shared" ca="1" si="122"/>
        <v/>
      </c>
      <c r="M479" s="32" t="str">
        <f t="shared" ca="1" si="123"/>
        <v/>
      </c>
      <c r="N479" s="79" t="str">
        <f t="shared" ca="1" si="124"/>
        <v/>
      </c>
      <c r="X479" s="172" t="str">
        <f t="shared" si="125"/>
        <v/>
      </c>
      <c r="Y479" s="172" t="str">
        <f t="shared" si="126"/>
        <v/>
      </c>
    </row>
    <row r="480" spans="1:25">
      <c r="A480" s="173" t="str">
        <f t="shared" ca="1" si="112"/>
        <v/>
      </c>
      <c r="B480" s="45" t="str">
        <f t="shared" ca="1" si="113"/>
        <v/>
      </c>
      <c r="C480" s="31" t="str">
        <f t="shared" ca="1" si="127"/>
        <v/>
      </c>
      <c r="D480" s="32" t="str">
        <f t="shared" ca="1" si="114"/>
        <v/>
      </c>
      <c r="E480" s="73" t="str">
        <f t="shared" ca="1" si="115"/>
        <v/>
      </c>
      <c r="F480" s="31" t="str">
        <f t="shared" ca="1" si="116"/>
        <v/>
      </c>
      <c r="G480" s="32" t="str">
        <f t="shared" ca="1" si="117"/>
        <v/>
      </c>
      <c r="H480" s="4" t="str">
        <f t="shared" ca="1" si="118"/>
        <v/>
      </c>
      <c r="I480" s="31" t="str">
        <f t="shared" ca="1" si="119"/>
        <v/>
      </c>
      <c r="J480" s="32" t="str">
        <f t="shared" ca="1" si="120"/>
        <v/>
      </c>
      <c r="K480" s="73" t="str">
        <f t="shared" ca="1" si="121"/>
        <v/>
      </c>
      <c r="L480" s="31" t="str">
        <f t="shared" ca="1" si="122"/>
        <v/>
      </c>
      <c r="M480" s="32" t="str">
        <f t="shared" ca="1" si="123"/>
        <v/>
      </c>
      <c r="N480" s="79" t="str">
        <f t="shared" ca="1" si="124"/>
        <v/>
      </c>
      <c r="X480" s="172" t="str">
        <f t="shared" si="125"/>
        <v/>
      </c>
      <c r="Y480" s="172" t="str">
        <f t="shared" si="126"/>
        <v/>
      </c>
    </row>
    <row r="481" spans="1:25">
      <c r="A481" s="173" t="str">
        <f t="shared" ca="1" si="112"/>
        <v/>
      </c>
      <c r="B481" s="45" t="str">
        <f t="shared" ca="1" si="113"/>
        <v/>
      </c>
      <c r="C481" s="31" t="str">
        <f t="shared" ca="1" si="127"/>
        <v/>
      </c>
      <c r="D481" s="32" t="str">
        <f t="shared" ca="1" si="114"/>
        <v/>
      </c>
      <c r="E481" s="73" t="str">
        <f t="shared" ca="1" si="115"/>
        <v/>
      </c>
      <c r="F481" s="31" t="str">
        <f t="shared" ca="1" si="116"/>
        <v/>
      </c>
      <c r="G481" s="32" t="str">
        <f t="shared" ca="1" si="117"/>
        <v/>
      </c>
      <c r="H481" s="4" t="str">
        <f t="shared" ca="1" si="118"/>
        <v/>
      </c>
      <c r="I481" s="31" t="str">
        <f t="shared" ca="1" si="119"/>
        <v/>
      </c>
      <c r="J481" s="32" t="str">
        <f t="shared" ca="1" si="120"/>
        <v/>
      </c>
      <c r="K481" s="73" t="str">
        <f t="shared" ca="1" si="121"/>
        <v/>
      </c>
      <c r="L481" s="31" t="str">
        <f t="shared" ca="1" si="122"/>
        <v/>
      </c>
      <c r="M481" s="32" t="str">
        <f t="shared" ca="1" si="123"/>
        <v/>
      </c>
      <c r="N481" s="79" t="str">
        <f t="shared" ca="1" si="124"/>
        <v/>
      </c>
      <c r="X481" s="172" t="str">
        <f t="shared" si="125"/>
        <v/>
      </c>
      <c r="Y481" s="172" t="str">
        <f t="shared" si="126"/>
        <v/>
      </c>
    </row>
    <row r="482" spans="1:25">
      <c r="A482" s="173" t="str">
        <f t="shared" ca="1" si="112"/>
        <v/>
      </c>
      <c r="B482" s="45" t="str">
        <f t="shared" ca="1" si="113"/>
        <v/>
      </c>
      <c r="C482" s="31" t="str">
        <f t="shared" ca="1" si="127"/>
        <v/>
      </c>
      <c r="D482" s="32" t="str">
        <f t="shared" ca="1" si="114"/>
        <v/>
      </c>
      <c r="E482" s="73" t="str">
        <f t="shared" ca="1" si="115"/>
        <v/>
      </c>
      <c r="F482" s="31" t="str">
        <f t="shared" ca="1" si="116"/>
        <v/>
      </c>
      <c r="G482" s="32" t="str">
        <f t="shared" ca="1" si="117"/>
        <v/>
      </c>
      <c r="H482" s="4" t="str">
        <f t="shared" ca="1" si="118"/>
        <v/>
      </c>
      <c r="I482" s="31" t="str">
        <f t="shared" ca="1" si="119"/>
        <v/>
      </c>
      <c r="J482" s="32" t="str">
        <f t="shared" ca="1" si="120"/>
        <v/>
      </c>
      <c r="K482" s="73" t="str">
        <f t="shared" ca="1" si="121"/>
        <v/>
      </c>
      <c r="L482" s="31" t="str">
        <f t="shared" ca="1" si="122"/>
        <v/>
      </c>
      <c r="M482" s="32" t="str">
        <f t="shared" ca="1" si="123"/>
        <v/>
      </c>
      <c r="N482" s="79" t="str">
        <f t="shared" ca="1" si="124"/>
        <v/>
      </c>
      <c r="X482" s="172" t="str">
        <f t="shared" si="125"/>
        <v/>
      </c>
      <c r="Y482" s="172" t="str">
        <f t="shared" si="126"/>
        <v/>
      </c>
    </row>
    <row r="483" spans="1:25">
      <c r="A483" s="173" t="str">
        <f t="shared" ca="1" si="112"/>
        <v/>
      </c>
      <c r="B483" s="45" t="str">
        <f t="shared" ca="1" si="113"/>
        <v/>
      </c>
      <c r="C483" s="31" t="str">
        <f t="shared" ca="1" si="127"/>
        <v/>
      </c>
      <c r="D483" s="32" t="str">
        <f t="shared" ca="1" si="114"/>
        <v/>
      </c>
      <c r="E483" s="73" t="str">
        <f t="shared" ca="1" si="115"/>
        <v/>
      </c>
      <c r="F483" s="31" t="str">
        <f t="shared" ca="1" si="116"/>
        <v/>
      </c>
      <c r="G483" s="32" t="str">
        <f t="shared" ca="1" si="117"/>
        <v/>
      </c>
      <c r="H483" s="4" t="str">
        <f t="shared" ca="1" si="118"/>
        <v/>
      </c>
      <c r="I483" s="31" t="str">
        <f t="shared" ca="1" si="119"/>
        <v/>
      </c>
      <c r="J483" s="32" t="str">
        <f t="shared" ca="1" si="120"/>
        <v/>
      </c>
      <c r="K483" s="73" t="str">
        <f t="shared" ca="1" si="121"/>
        <v/>
      </c>
      <c r="L483" s="31" t="str">
        <f t="shared" ca="1" si="122"/>
        <v/>
      </c>
      <c r="M483" s="32" t="str">
        <f t="shared" ca="1" si="123"/>
        <v/>
      </c>
      <c r="N483" s="79" t="str">
        <f t="shared" ca="1" si="124"/>
        <v/>
      </c>
      <c r="X483" s="172" t="str">
        <f t="shared" si="125"/>
        <v/>
      </c>
      <c r="Y483" s="172" t="str">
        <f t="shared" si="126"/>
        <v/>
      </c>
    </row>
    <row r="484" spans="1:25">
      <c r="A484" s="173" t="str">
        <f t="shared" ref="A484:A547" ca="1" si="128">IF(AND(ISBLANK(Z473), A483 = $Z$1),NOW(),IF(ISBLANK(Z473),"",Z473))</f>
        <v/>
      </c>
      <c r="B484" s="45" t="str">
        <f t="shared" ref="B484:B547" ca="1" si="129">IF(COUNTIF(P:P,A484)=1,VLOOKUP(A484,P:Q,2), IF(COUNTIF(P:P,A484)=0,$B$10,""))</f>
        <v/>
      </c>
      <c r="C484" s="31" t="str">
        <f t="shared" ca="1" si="127"/>
        <v/>
      </c>
      <c r="D484" s="32" t="str">
        <f t="shared" ref="D484:D547" ca="1" si="130">IF(ISERROR(B484-2), "", ROUNDUP(A484-$A$14,0)/360*$B$6*$B$5-ROUNDUP(A484-$A$14,0)/360*$B$7*$B$5*$B$14/100)</f>
        <v/>
      </c>
      <c r="E484" s="73" t="str">
        <f t="shared" ref="E484:E547" ca="1" si="131">IF(COUNTIF(P:P,A484)=1,VLOOKUP(A484,R:S,2), IF(COUNTIF(P:P,A484)=0,$C$10,""))</f>
        <v/>
      </c>
      <c r="F484" s="31" t="str">
        <f t="shared" ref="F484:F547" ca="1" si="132">IF(ISERROR(B484-2),"",(E484-$E$14)/100*$C$5)</f>
        <v/>
      </c>
      <c r="G484" s="32" t="str">
        <f t="shared" ref="G484:G547" ca="1" si="133">IF(ISERROR(B484-2), "", ROUNDUP(A484-$A$14,0)/360*$C$6*$C$5-ROUNDUP(A484-$A$14,0)/360*$C$7*$C$5*$E$14/100)</f>
        <v/>
      </c>
      <c r="H484" s="4" t="str">
        <f t="shared" ref="H484:H547" ca="1" si="134">IF(COUNTIF(P:P,A484)=1,VLOOKUP(A484,T:U,2), IF(COUNTIF(P:P,A484)=0,$D$10,""))</f>
        <v/>
      </c>
      <c r="I484" s="31" t="str">
        <f t="shared" ref="I484:I547" ca="1" si="135">IF(ISERROR(B484-2),"",(H484-$H$14)/100*$D$5)</f>
        <v/>
      </c>
      <c r="J484" s="32" t="str">
        <f t="shared" ref="J484:J547" ca="1" si="136">IF(ISERROR(B484-2),"",ROUNDUP(A484-$A$14,0)/360*$D$6*$D$5-ROUNDUP(A484-$A$14,0)/360*$D$7*$D$5*$H$14/100)</f>
        <v/>
      </c>
      <c r="K484" s="73" t="str">
        <f t="shared" ref="K484:K547" ca="1" si="137">IF(COUNTIF(P:P,A484)=1,VLOOKUP(A484,V:W,2), IF(COUNTIF(P:P,A484)=0,$E$10,""))</f>
        <v/>
      </c>
      <c r="L484" s="31" t="str">
        <f t="shared" ref="L484:L547" ca="1" si="138">IF(ISERROR(B484-2),"",(K484-$K$14)/100*$E$5)</f>
        <v/>
      </c>
      <c r="M484" s="32" t="str">
        <f t="shared" ref="M484:M547" ca="1" si="139">IF(ISERROR(B484-2),"",ROUNDUP(A484-$A$14,0)/360*$E$6*$E$5-ROUNDUP(A484-$A$14,0)/360*$E$7*$E$5*$K$14/100)</f>
        <v/>
      </c>
      <c r="N484" s="79" t="str">
        <f t="shared" ref="N484:N547" ca="1" si="140">IF(ISERROR(B484-2),"",C484+D484-F484-G484-I484-J484+L484+M484)</f>
        <v/>
      </c>
      <c r="X484" s="172" t="str">
        <f t="shared" si="125"/>
        <v/>
      </c>
      <c r="Y484" s="172" t="str">
        <f t="shared" si="126"/>
        <v/>
      </c>
    </row>
    <row r="485" spans="1:25">
      <c r="A485" s="173" t="str">
        <f t="shared" ca="1" si="128"/>
        <v/>
      </c>
      <c r="B485" s="45" t="str">
        <f t="shared" ca="1" si="129"/>
        <v/>
      </c>
      <c r="C485" s="31" t="str">
        <f t="shared" ca="1" si="127"/>
        <v/>
      </c>
      <c r="D485" s="32" t="str">
        <f t="shared" ca="1" si="130"/>
        <v/>
      </c>
      <c r="E485" s="73" t="str">
        <f t="shared" ca="1" si="131"/>
        <v/>
      </c>
      <c r="F485" s="31" t="str">
        <f t="shared" ca="1" si="132"/>
        <v/>
      </c>
      <c r="G485" s="32" t="str">
        <f t="shared" ca="1" si="133"/>
        <v/>
      </c>
      <c r="H485" s="4" t="str">
        <f t="shared" ca="1" si="134"/>
        <v/>
      </c>
      <c r="I485" s="31" t="str">
        <f t="shared" ca="1" si="135"/>
        <v/>
      </c>
      <c r="J485" s="32" t="str">
        <f t="shared" ca="1" si="136"/>
        <v/>
      </c>
      <c r="K485" s="73" t="str">
        <f t="shared" ca="1" si="137"/>
        <v/>
      </c>
      <c r="L485" s="31" t="str">
        <f t="shared" ca="1" si="138"/>
        <v/>
      </c>
      <c r="M485" s="32" t="str">
        <f t="shared" ca="1" si="139"/>
        <v/>
      </c>
      <c r="N485" s="79" t="str">
        <f t="shared" ca="1" si="140"/>
        <v/>
      </c>
      <c r="X485" s="172" t="str">
        <f t="shared" si="125"/>
        <v/>
      </c>
      <c r="Y485" s="172" t="str">
        <f t="shared" si="126"/>
        <v/>
      </c>
    </row>
    <row r="486" spans="1:25">
      <c r="A486" s="173" t="str">
        <f t="shared" ca="1" si="128"/>
        <v/>
      </c>
      <c r="B486" s="45" t="str">
        <f t="shared" ca="1" si="129"/>
        <v/>
      </c>
      <c r="C486" s="31" t="str">
        <f t="shared" ca="1" si="127"/>
        <v/>
      </c>
      <c r="D486" s="32" t="str">
        <f t="shared" ca="1" si="130"/>
        <v/>
      </c>
      <c r="E486" s="73" t="str">
        <f t="shared" ca="1" si="131"/>
        <v/>
      </c>
      <c r="F486" s="31" t="str">
        <f t="shared" ca="1" si="132"/>
        <v/>
      </c>
      <c r="G486" s="32" t="str">
        <f t="shared" ca="1" si="133"/>
        <v/>
      </c>
      <c r="H486" s="4" t="str">
        <f t="shared" ca="1" si="134"/>
        <v/>
      </c>
      <c r="I486" s="31" t="str">
        <f t="shared" ca="1" si="135"/>
        <v/>
      </c>
      <c r="J486" s="32" t="str">
        <f t="shared" ca="1" si="136"/>
        <v/>
      </c>
      <c r="K486" s="73" t="str">
        <f t="shared" ca="1" si="137"/>
        <v/>
      </c>
      <c r="L486" s="31" t="str">
        <f t="shared" ca="1" si="138"/>
        <v/>
      </c>
      <c r="M486" s="32" t="str">
        <f t="shared" ca="1" si="139"/>
        <v/>
      </c>
      <c r="N486" s="79" t="str">
        <f t="shared" ca="1" si="140"/>
        <v/>
      </c>
      <c r="X486" s="172" t="str">
        <f t="shared" si="125"/>
        <v/>
      </c>
      <c r="Y486" s="172" t="str">
        <f t="shared" si="126"/>
        <v/>
      </c>
    </row>
    <row r="487" spans="1:25">
      <c r="A487" s="173" t="str">
        <f t="shared" ca="1" si="128"/>
        <v/>
      </c>
      <c r="B487" s="45" t="str">
        <f t="shared" ca="1" si="129"/>
        <v/>
      </c>
      <c r="C487" s="31" t="str">
        <f t="shared" ca="1" si="127"/>
        <v/>
      </c>
      <c r="D487" s="32" t="str">
        <f t="shared" ca="1" si="130"/>
        <v/>
      </c>
      <c r="E487" s="73" t="str">
        <f t="shared" ca="1" si="131"/>
        <v/>
      </c>
      <c r="F487" s="31" t="str">
        <f t="shared" ca="1" si="132"/>
        <v/>
      </c>
      <c r="G487" s="32" t="str">
        <f t="shared" ca="1" si="133"/>
        <v/>
      </c>
      <c r="H487" s="4" t="str">
        <f t="shared" ca="1" si="134"/>
        <v/>
      </c>
      <c r="I487" s="31" t="str">
        <f t="shared" ca="1" si="135"/>
        <v/>
      </c>
      <c r="J487" s="32" t="str">
        <f t="shared" ca="1" si="136"/>
        <v/>
      </c>
      <c r="K487" s="73" t="str">
        <f t="shared" ca="1" si="137"/>
        <v/>
      </c>
      <c r="L487" s="31" t="str">
        <f t="shared" ca="1" si="138"/>
        <v/>
      </c>
      <c r="M487" s="32" t="str">
        <f t="shared" ca="1" si="139"/>
        <v/>
      </c>
      <c r="N487" s="79" t="str">
        <f t="shared" ca="1" si="140"/>
        <v/>
      </c>
      <c r="X487" s="172" t="str">
        <f t="shared" si="125"/>
        <v/>
      </c>
      <c r="Y487" s="172" t="str">
        <f t="shared" si="126"/>
        <v/>
      </c>
    </row>
    <row r="488" spans="1:25">
      <c r="A488" s="173" t="str">
        <f t="shared" ca="1" si="128"/>
        <v/>
      </c>
      <c r="B488" s="45" t="str">
        <f t="shared" ca="1" si="129"/>
        <v/>
      </c>
      <c r="C488" s="31" t="str">
        <f t="shared" ca="1" si="127"/>
        <v/>
      </c>
      <c r="D488" s="32" t="str">
        <f t="shared" ca="1" si="130"/>
        <v/>
      </c>
      <c r="E488" s="73" t="str">
        <f t="shared" ca="1" si="131"/>
        <v/>
      </c>
      <c r="F488" s="31" t="str">
        <f t="shared" ca="1" si="132"/>
        <v/>
      </c>
      <c r="G488" s="32" t="str">
        <f t="shared" ca="1" si="133"/>
        <v/>
      </c>
      <c r="H488" s="4" t="str">
        <f t="shared" ca="1" si="134"/>
        <v/>
      </c>
      <c r="I488" s="31" t="str">
        <f t="shared" ca="1" si="135"/>
        <v/>
      </c>
      <c r="J488" s="32" t="str">
        <f t="shared" ca="1" si="136"/>
        <v/>
      </c>
      <c r="K488" s="73" t="str">
        <f t="shared" ca="1" si="137"/>
        <v/>
      </c>
      <c r="L488" s="31" t="str">
        <f t="shared" ca="1" si="138"/>
        <v/>
      </c>
      <c r="M488" s="32" t="str">
        <f t="shared" ca="1" si="139"/>
        <v/>
      </c>
      <c r="N488" s="79" t="str">
        <f t="shared" ca="1" si="140"/>
        <v/>
      </c>
      <c r="X488" s="172" t="str">
        <f t="shared" si="125"/>
        <v/>
      </c>
      <c r="Y488" s="172" t="str">
        <f t="shared" si="126"/>
        <v/>
      </c>
    </row>
    <row r="489" spans="1:25">
      <c r="A489" s="173" t="str">
        <f t="shared" ca="1" si="128"/>
        <v/>
      </c>
      <c r="B489" s="45" t="str">
        <f t="shared" ca="1" si="129"/>
        <v/>
      </c>
      <c r="C489" s="31" t="str">
        <f t="shared" ca="1" si="127"/>
        <v/>
      </c>
      <c r="D489" s="32" t="str">
        <f t="shared" ca="1" si="130"/>
        <v/>
      </c>
      <c r="E489" s="73" t="str">
        <f t="shared" ca="1" si="131"/>
        <v/>
      </c>
      <c r="F489" s="31" t="str">
        <f t="shared" ca="1" si="132"/>
        <v/>
      </c>
      <c r="G489" s="32" t="str">
        <f t="shared" ca="1" si="133"/>
        <v/>
      </c>
      <c r="H489" s="4" t="str">
        <f t="shared" ca="1" si="134"/>
        <v/>
      </c>
      <c r="I489" s="31" t="str">
        <f t="shared" ca="1" si="135"/>
        <v/>
      </c>
      <c r="J489" s="32" t="str">
        <f t="shared" ca="1" si="136"/>
        <v/>
      </c>
      <c r="K489" s="73" t="str">
        <f t="shared" ca="1" si="137"/>
        <v/>
      </c>
      <c r="L489" s="31" t="str">
        <f t="shared" ca="1" si="138"/>
        <v/>
      </c>
      <c r="M489" s="32" t="str">
        <f t="shared" ca="1" si="139"/>
        <v/>
      </c>
      <c r="N489" s="79" t="str">
        <f t="shared" ca="1" si="140"/>
        <v/>
      </c>
      <c r="X489" s="172" t="str">
        <f t="shared" si="125"/>
        <v/>
      </c>
      <c r="Y489" s="172" t="str">
        <f t="shared" si="126"/>
        <v/>
      </c>
    </row>
    <row r="490" spans="1:25">
      <c r="A490" s="173" t="str">
        <f t="shared" ca="1" si="128"/>
        <v/>
      </c>
      <c r="B490" s="45" t="str">
        <f t="shared" ca="1" si="129"/>
        <v/>
      </c>
      <c r="C490" s="31" t="str">
        <f t="shared" ca="1" si="127"/>
        <v/>
      </c>
      <c r="D490" s="32" t="str">
        <f t="shared" ca="1" si="130"/>
        <v/>
      </c>
      <c r="E490" s="73" t="str">
        <f t="shared" ca="1" si="131"/>
        <v/>
      </c>
      <c r="F490" s="31" t="str">
        <f t="shared" ca="1" si="132"/>
        <v/>
      </c>
      <c r="G490" s="32" t="str">
        <f t="shared" ca="1" si="133"/>
        <v/>
      </c>
      <c r="H490" s="4" t="str">
        <f t="shared" ca="1" si="134"/>
        <v/>
      </c>
      <c r="I490" s="31" t="str">
        <f t="shared" ca="1" si="135"/>
        <v/>
      </c>
      <c r="J490" s="32" t="str">
        <f t="shared" ca="1" si="136"/>
        <v/>
      </c>
      <c r="K490" s="73" t="str">
        <f t="shared" ca="1" si="137"/>
        <v/>
      </c>
      <c r="L490" s="31" t="str">
        <f t="shared" ca="1" si="138"/>
        <v/>
      </c>
      <c r="M490" s="32" t="str">
        <f t="shared" ca="1" si="139"/>
        <v/>
      </c>
      <c r="N490" s="79" t="str">
        <f t="shared" ca="1" si="140"/>
        <v/>
      </c>
      <c r="X490" s="172" t="str">
        <f t="shared" si="125"/>
        <v/>
      </c>
      <c r="Y490" s="172" t="str">
        <f t="shared" si="126"/>
        <v/>
      </c>
    </row>
    <row r="491" spans="1:25">
      <c r="A491" s="173" t="str">
        <f t="shared" ca="1" si="128"/>
        <v/>
      </c>
      <c r="B491" s="45" t="str">
        <f t="shared" ca="1" si="129"/>
        <v/>
      </c>
      <c r="C491" s="31" t="str">
        <f t="shared" ca="1" si="127"/>
        <v/>
      </c>
      <c r="D491" s="32" t="str">
        <f t="shared" ca="1" si="130"/>
        <v/>
      </c>
      <c r="E491" s="73" t="str">
        <f t="shared" ca="1" si="131"/>
        <v/>
      </c>
      <c r="F491" s="31" t="str">
        <f t="shared" ca="1" si="132"/>
        <v/>
      </c>
      <c r="G491" s="32" t="str">
        <f t="shared" ca="1" si="133"/>
        <v/>
      </c>
      <c r="H491" s="4" t="str">
        <f t="shared" ca="1" si="134"/>
        <v/>
      </c>
      <c r="I491" s="31" t="str">
        <f t="shared" ca="1" si="135"/>
        <v/>
      </c>
      <c r="J491" s="32" t="str">
        <f t="shared" ca="1" si="136"/>
        <v/>
      </c>
      <c r="K491" s="73" t="str">
        <f t="shared" ca="1" si="137"/>
        <v/>
      </c>
      <c r="L491" s="31" t="str">
        <f t="shared" ca="1" si="138"/>
        <v/>
      </c>
      <c r="M491" s="32" t="str">
        <f t="shared" ca="1" si="139"/>
        <v/>
      </c>
      <c r="N491" s="79" t="str">
        <f t="shared" ca="1" si="140"/>
        <v/>
      </c>
      <c r="X491" s="172" t="str">
        <f t="shared" si="125"/>
        <v/>
      </c>
      <c r="Y491" s="172" t="str">
        <f t="shared" si="126"/>
        <v/>
      </c>
    </row>
    <row r="492" spans="1:25">
      <c r="A492" s="173" t="str">
        <f t="shared" ca="1" si="128"/>
        <v/>
      </c>
      <c r="B492" s="45" t="str">
        <f t="shared" ca="1" si="129"/>
        <v/>
      </c>
      <c r="C492" s="31" t="str">
        <f t="shared" ca="1" si="127"/>
        <v/>
      </c>
      <c r="D492" s="32" t="str">
        <f t="shared" ca="1" si="130"/>
        <v/>
      </c>
      <c r="E492" s="73" t="str">
        <f t="shared" ca="1" si="131"/>
        <v/>
      </c>
      <c r="F492" s="31" t="str">
        <f t="shared" ca="1" si="132"/>
        <v/>
      </c>
      <c r="G492" s="32" t="str">
        <f t="shared" ca="1" si="133"/>
        <v/>
      </c>
      <c r="H492" s="4" t="str">
        <f t="shared" ca="1" si="134"/>
        <v/>
      </c>
      <c r="I492" s="31" t="str">
        <f t="shared" ca="1" si="135"/>
        <v/>
      </c>
      <c r="J492" s="32" t="str">
        <f t="shared" ca="1" si="136"/>
        <v/>
      </c>
      <c r="K492" s="73" t="str">
        <f t="shared" ca="1" si="137"/>
        <v/>
      </c>
      <c r="L492" s="31" t="str">
        <f t="shared" ca="1" si="138"/>
        <v/>
      </c>
      <c r="M492" s="32" t="str">
        <f t="shared" ca="1" si="139"/>
        <v/>
      </c>
      <c r="N492" s="79" t="str">
        <f t="shared" ca="1" si="140"/>
        <v/>
      </c>
      <c r="X492" s="172" t="str">
        <f t="shared" si="125"/>
        <v/>
      </c>
      <c r="Y492" s="172" t="str">
        <f t="shared" si="126"/>
        <v/>
      </c>
    </row>
    <row r="493" spans="1:25">
      <c r="A493" s="173" t="str">
        <f t="shared" ca="1" si="128"/>
        <v/>
      </c>
      <c r="B493" s="45" t="str">
        <f t="shared" ca="1" si="129"/>
        <v/>
      </c>
      <c r="C493" s="31" t="str">
        <f t="shared" ca="1" si="127"/>
        <v/>
      </c>
      <c r="D493" s="32" t="str">
        <f t="shared" ca="1" si="130"/>
        <v/>
      </c>
      <c r="E493" s="73" t="str">
        <f t="shared" ca="1" si="131"/>
        <v/>
      </c>
      <c r="F493" s="31" t="str">
        <f t="shared" ca="1" si="132"/>
        <v/>
      </c>
      <c r="G493" s="32" t="str">
        <f t="shared" ca="1" si="133"/>
        <v/>
      </c>
      <c r="H493" s="4" t="str">
        <f t="shared" ca="1" si="134"/>
        <v/>
      </c>
      <c r="I493" s="31" t="str">
        <f t="shared" ca="1" si="135"/>
        <v/>
      </c>
      <c r="J493" s="32" t="str">
        <f t="shared" ca="1" si="136"/>
        <v/>
      </c>
      <c r="K493" s="73" t="str">
        <f t="shared" ca="1" si="137"/>
        <v/>
      </c>
      <c r="L493" s="31" t="str">
        <f t="shared" ca="1" si="138"/>
        <v/>
      </c>
      <c r="M493" s="32" t="str">
        <f t="shared" ca="1" si="139"/>
        <v/>
      </c>
      <c r="N493" s="79" t="str">
        <f t="shared" ca="1" si="140"/>
        <v/>
      </c>
      <c r="X493" s="172" t="str">
        <f t="shared" si="125"/>
        <v/>
      </c>
      <c r="Y493" s="172" t="str">
        <f t="shared" si="126"/>
        <v/>
      </c>
    </row>
    <row r="494" spans="1:25">
      <c r="A494" s="173" t="str">
        <f t="shared" ca="1" si="128"/>
        <v/>
      </c>
      <c r="B494" s="45" t="str">
        <f t="shared" ca="1" si="129"/>
        <v/>
      </c>
      <c r="C494" s="31" t="str">
        <f t="shared" ca="1" si="127"/>
        <v/>
      </c>
      <c r="D494" s="32" t="str">
        <f t="shared" ca="1" si="130"/>
        <v/>
      </c>
      <c r="E494" s="73" t="str">
        <f t="shared" ca="1" si="131"/>
        <v/>
      </c>
      <c r="F494" s="31" t="str">
        <f t="shared" ca="1" si="132"/>
        <v/>
      </c>
      <c r="G494" s="32" t="str">
        <f t="shared" ca="1" si="133"/>
        <v/>
      </c>
      <c r="H494" s="4" t="str">
        <f t="shared" ca="1" si="134"/>
        <v/>
      </c>
      <c r="I494" s="31" t="str">
        <f t="shared" ca="1" si="135"/>
        <v/>
      </c>
      <c r="J494" s="32" t="str">
        <f t="shared" ca="1" si="136"/>
        <v/>
      </c>
      <c r="K494" s="73" t="str">
        <f t="shared" ca="1" si="137"/>
        <v/>
      </c>
      <c r="L494" s="31" t="str">
        <f t="shared" ca="1" si="138"/>
        <v/>
      </c>
      <c r="M494" s="32" t="str">
        <f t="shared" ca="1" si="139"/>
        <v/>
      </c>
      <c r="N494" s="79" t="str">
        <f t="shared" ca="1" si="140"/>
        <v/>
      </c>
      <c r="X494" s="172" t="str">
        <f t="shared" si="125"/>
        <v/>
      </c>
      <c r="Y494" s="172" t="str">
        <f t="shared" si="126"/>
        <v/>
      </c>
    </row>
    <row r="495" spans="1:25">
      <c r="A495" s="173" t="str">
        <f t="shared" ca="1" si="128"/>
        <v/>
      </c>
      <c r="B495" s="45" t="str">
        <f t="shared" ca="1" si="129"/>
        <v/>
      </c>
      <c r="C495" s="31" t="str">
        <f t="shared" ca="1" si="127"/>
        <v/>
      </c>
      <c r="D495" s="32" t="str">
        <f t="shared" ca="1" si="130"/>
        <v/>
      </c>
      <c r="E495" s="73" t="str">
        <f t="shared" ca="1" si="131"/>
        <v/>
      </c>
      <c r="F495" s="31" t="str">
        <f t="shared" ca="1" si="132"/>
        <v/>
      </c>
      <c r="G495" s="32" t="str">
        <f t="shared" ca="1" si="133"/>
        <v/>
      </c>
      <c r="H495" s="4" t="str">
        <f t="shared" ca="1" si="134"/>
        <v/>
      </c>
      <c r="I495" s="31" t="str">
        <f t="shared" ca="1" si="135"/>
        <v/>
      </c>
      <c r="J495" s="32" t="str">
        <f t="shared" ca="1" si="136"/>
        <v/>
      </c>
      <c r="K495" s="73" t="str">
        <f t="shared" ca="1" si="137"/>
        <v/>
      </c>
      <c r="L495" s="31" t="str">
        <f t="shared" ca="1" si="138"/>
        <v/>
      </c>
      <c r="M495" s="32" t="str">
        <f t="shared" ca="1" si="139"/>
        <v/>
      </c>
      <c r="N495" s="79" t="str">
        <f t="shared" ca="1" si="140"/>
        <v/>
      </c>
      <c r="X495" s="172" t="str">
        <f t="shared" si="125"/>
        <v/>
      </c>
      <c r="Y495" s="172" t="str">
        <f t="shared" si="126"/>
        <v/>
      </c>
    </row>
    <row r="496" spans="1:25">
      <c r="A496" s="173" t="str">
        <f t="shared" ca="1" si="128"/>
        <v/>
      </c>
      <c r="B496" s="45" t="str">
        <f t="shared" ca="1" si="129"/>
        <v/>
      </c>
      <c r="C496" s="31" t="str">
        <f t="shared" ca="1" si="127"/>
        <v/>
      </c>
      <c r="D496" s="32" t="str">
        <f t="shared" ca="1" si="130"/>
        <v/>
      </c>
      <c r="E496" s="73" t="str">
        <f t="shared" ca="1" si="131"/>
        <v/>
      </c>
      <c r="F496" s="31" t="str">
        <f t="shared" ca="1" si="132"/>
        <v/>
      </c>
      <c r="G496" s="32" t="str">
        <f t="shared" ca="1" si="133"/>
        <v/>
      </c>
      <c r="H496" s="4" t="str">
        <f t="shared" ca="1" si="134"/>
        <v/>
      </c>
      <c r="I496" s="31" t="str">
        <f t="shared" ca="1" si="135"/>
        <v/>
      </c>
      <c r="J496" s="32" t="str">
        <f t="shared" ca="1" si="136"/>
        <v/>
      </c>
      <c r="K496" s="73" t="str">
        <f t="shared" ca="1" si="137"/>
        <v/>
      </c>
      <c r="L496" s="31" t="str">
        <f t="shared" ca="1" si="138"/>
        <v/>
      </c>
      <c r="M496" s="32" t="str">
        <f t="shared" ca="1" si="139"/>
        <v/>
      </c>
      <c r="N496" s="79" t="str">
        <f t="shared" ca="1" si="140"/>
        <v/>
      </c>
      <c r="X496" s="172" t="str">
        <f t="shared" si="125"/>
        <v/>
      </c>
      <c r="Y496" s="172" t="str">
        <f t="shared" si="126"/>
        <v/>
      </c>
    </row>
    <row r="497" spans="1:25">
      <c r="A497" s="173" t="str">
        <f t="shared" ca="1" si="128"/>
        <v/>
      </c>
      <c r="B497" s="45" t="str">
        <f t="shared" ca="1" si="129"/>
        <v/>
      </c>
      <c r="C497" s="31" t="str">
        <f t="shared" ca="1" si="127"/>
        <v/>
      </c>
      <c r="D497" s="32" t="str">
        <f t="shared" ca="1" si="130"/>
        <v/>
      </c>
      <c r="E497" s="73" t="str">
        <f t="shared" ca="1" si="131"/>
        <v/>
      </c>
      <c r="F497" s="31" t="str">
        <f t="shared" ca="1" si="132"/>
        <v/>
      </c>
      <c r="G497" s="32" t="str">
        <f t="shared" ca="1" si="133"/>
        <v/>
      </c>
      <c r="H497" s="4" t="str">
        <f t="shared" ca="1" si="134"/>
        <v/>
      </c>
      <c r="I497" s="31" t="str">
        <f t="shared" ca="1" si="135"/>
        <v/>
      </c>
      <c r="J497" s="32" t="str">
        <f t="shared" ca="1" si="136"/>
        <v/>
      </c>
      <c r="K497" s="73" t="str">
        <f t="shared" ca="1" si="137"/>
        <v/>
      </c>
      <c r="L497" s="31" t="str">
        <f t="shared" ca="1" si="138"/>
        <v/>
      </c>
      <c r="M497" s="32" t="str">
        <f t="shared" ca="1" si="139"/>
        <v/>
      </c>
      <c r="N497" s="79" t="str">
        <f t="shared" ca="1" si="140"/>
        <v/>
      </c>
      <c r="X497" s="172" t="str">
        <f t="shared" si="125"/>
        <v/>
      </c>
      <c r="Y497" s="172" t="str">
        <f t="shared" si="126"/>
        <v/>
      </c>
    </row>
    <row r="498" spans="1:25">
      <c r="A498" s="173" t="str">
        <f t="shared" ca="1" si="128"/>
        <v/>
      </c>
      <c r="B498" s="45" t="str">
        <f t="shared" ca="1" si="129"/>
        <v/>
      </c>
      <c r="C498" s="31" t="str">
        <f t="shared" ca="1" si="127"/>
        <v/>
      </c>
      <c r="D498" s="32" t="str">
        <f t="shared" ca="1" si="130"/>
        <v/>
      </c>
      <c r="E498" s="73" t="str">
        <f t="shared" ca="1" si="131"/>
        <v/>
      </c>
      <c r="F498" s="31" t="str">
        <f t="shared" ca="1" si="132"/>
        <v/>
      </c>
      <c r="G498" s="32" t="str">
        <f t="shared" ca="1" si="133"/>
        <v/>
      </c>
      <c r="H498" s="4" t="str">
        <f t="shared" ca="1" si="134"/>
        <v/>
      </c>
      <c r="I498" s="31" t="str">
        <f t="shared" ca="1" si="135"/>
        <v/>
      </c>
      <c r="J498" s="32" t="str">
        <f t="shared" ca="1" si="136"/>
        <v/>
      </c>
      <c r="K498" s="73" t="str">
        <f t="shared" ca="1" si="137"/>
        <v/>
      </c>
      <c r="L498" s="31" t="str">
        <f t="shared" ca="1" si="138"/>
        <v/>
      </c>
      <c r="M498" s="32" t="str">
        <f t="shared" ca="1" si="139"/>
        <v/>
      </c>
      <c r="N498" s="79" t="str">
        <f t="shared" ca="1" si="140"/>
        <v/>
      </c>
      <c r="X498" s="172" t="str">
        <f t="shared" si="125"/>
        <v/>
      </c>
      <c r="Y498" s="172" t="str">
        <f t="shared" si="126"/>
        <v/>
      </c>
    </row>
    <row r="499" spans="1:25">
      <c r="A499" s="173" t="str">
        <f t="shared" ca="1" si="128"/>
        <v/>
      </c>
      <c r="B499" s="45" t="str">
        <f t="shared" ca="1" si="129"/>
        <v/>
      </c>
      <c r="C499" s="31" t="str">
        <f t="shared" ca="1" si="127"/>
        <v/>
      </c>
      <c r="D499" s="32" t="str">
        <f t="shared" ca="1" si="130"/>
        <v/>
      </c>
      <c r="E499" s="73" t="str">
        <f t="shared" ca="1" si="131"/>
        <v/>
      </c>
      <c r="F499" s="31" t="str">
        <f t="shared" ca="1" si="132"/>
        <v/>
      </c>
      <c r="G499" s="32" t="str">
        <f t="shared" ca="1" si="133"/>
        <v/>
      </c>
      <c r="H499" s="4" t="str">
        <f t="shared" ca="1" si="134"/>
        <v/>
      </c>
      <c r="I499" s="31" t="str">
        <f t="shared" ca="1" si="135"/>
        <v/>
      </c>
      <c r="J499" s="32" t="str">
        <f t="shared" ca="1" si="136"/>
        <v/>
      </c>
      <c r="K499" s="73" t="str">
        <f t="shared" ca="1" si="137"/>
        <v/>
      </c>
      <c r="L499" s="31" t="str">
        <f t="shared" ca="1" si="138"/>
        <v/>
      </c>
      <c r="M499" s="32" t="str">
        <f t="shared" ca="1" si="139"/>
        <v/>
      </c>
      <c r="N499" s="79" t="str">
        <f t="shared" ca="1" si="140"/>
        <v/>
      </c>
      <c r="X499" s="172" t="str">
        <f t="shared" si="125"/>
        <v/>
      </c>
      <c r="Y499" s="172" t="str">
        <f t="shared" si="126"/>
        <v/>
      </c>
    </row>
    <row r="500" spans="1:25">
      <c r="A500" s="173" t="str">
        <f t="shared" ca="1" si="128"/>
        <v/>
      </c>
      <c r="B500" s="45" t="str">
        <f t="shared" ca="1" si="129"/>
        <v/>
      </c>
      <c r="C500" s="31" t="str">
        <f t="shared" ca="1" si="127"/>
        <v/>
      </c>
      <c r="D500" s="32" t="str">
        <f t="shared" ca="1" si="130"/>
        <v/>
      </c>
      <c r="E500" s="73" t="str">
        <f t="shared" ca="1" si="131"/>
        <v/>
      </c>
      <c r="F500" s="31" t="str">
        <f t="shared" ca="1" si="132"/>
        <v/>
      </c>
      <c r="G500" s="32" t="str">
        <f t="shared" ca="1" si="133"/>
        <v/>
      </c>
      <c r="H500" s="4" t="str">
        <f t="shared" ca="1" si="134"/>
        <v/>
      </c>
      <c r="I500" s="31" t="str">
        <f t="shared" ca="1" si="135"/>
        <v/>
      </c>
      <c r="J500" s="32" t="str">
        <f t="shared" ca="1" si="136"/>
        <v/>
      </c>
      <c r="K500" s="73" t="str">
        <f t="shared" ca="1" si="137"/>
        <v/>
      </c>
      <c r="L500" s="31" t="str">
        <f t="shared" ca="1" si="138"/>
        <v/>
      </c>
      <c r="M500" s="32" t="str">
        <f t="shared" ca="1" si="139"/>
        <v/>
      </c>
      <c r="N500" s="79" t="str">
        <f t="shared" ca="1" si="140"/>
        <v/>
      </c>
      <c r="X500" s="172" t="str">
        <f t="shared" si="125"/>
        <v/>
      </c>
      <c r="Y500" s="172" t="str">
        <f t="shared" si="126"/>
        <v/>
      </c>
    </row>
    <row r="501" spans="1:25">
      <c r="A501" s="173" t="str">
        <f t="shared" ca="1" si="128"/>
        <v/>
      </c>
      <c r="B501" s="45" t="str">
        <f t="shared" ca="1" si="129"/>
        <v/>
      </c>
      <c r="C501" s="31" t="str">
        <f t="shared" ca="1" si="127"/>
        <v/>
      </c>
      <c r="D501" s="32" t="str">
        <f t="shared" ca="1" si="130"/>
        <v/>
      </c>
      <c r="E501" s="73" t="str">
        <f t="shared" ca="1" si="131"/>
        <v/>
      </c>
      <c r="F501" s="31" t="str">
        <f t="shared" ca="1" si="132"/>
        <v/>
      </c>
      <c r="G501" s="32" t="str">
        <f t="shared" ca="1" si="133"/>
        <v/>
      </c>
      <c r="H501" s="4" t="str">
        <f t="shared" ca="1" si="134"/>
        <v/>
      </c>
      <c r="I501" s="31" t="str">
        <f t="shared" ca="1" si="135"/>
        <v/>
      </c>
      <c r="J501" s="32" t="str">
        <f t="shared" ca="1" si="136"/>
        <v/>
      </c>
      <c r="K501" s="73" t="str">
        <f t="shared" ca="1" si="137"/>
        <v/>
      </c>
      <c r="L501" s="31" t="str">
        <f t="shared" ca="1" si="138"/>
        <v/>
      </c>
      <c r="M501" s="32" t="str">
        <f t="shared" ca="1" si="139"/>
        <v/>
      </c>
      <c r="N501" s="79" t="str">
        <f t="shared" ca="1" si="140"/>
        <v/>
      </c>
      <c r="X501" s="172" t="str">
        <f t="shared" si="125"/>
        <v/>
      </c>
      <c r="Y501" s="172" t="str">
        <f t="shared" si="126"/>
        <v/>
      </c>
    </row>
    <row r="502" spans="1:25">
      <c r="A502" s="173" t="str">
        <f t="shared" ca="1" si="128"/>
        <v/>
      </c>
      <c r="B502" s="45" t="str">
        <f t="shared" ca="1" si="129"/>
        <v/>
      </c>
      <c r="C502" s="31" t="str">
        <f t="shared" ca="1" si="127"/>
        <v/>
      </c>
      <c r="D502" s="32" t="str">
        <f t="shared" ca="1" si="130"/>
        <v/>
      </c>
      <c r="E502" s="73" t="str">
        <f t="shared" ca="1" si="131"/>
        <v/>
      </c>
      <c r="F502" s="31" t="str">
        <f t="shared" ca="1" si="132"/>
        <v/>
      </c>
      <c r="G502" s="32" t="str">
        <f t="shared" ca="1" si="133"/>
        <v/>
      </c>
      <c r="H502" s="4" t="str">
        <f t="shared" ca="1" si="134"/>
        <v/>
      </c>
      <c r="I502" s="31" t="str">
        <f t="shared" ca="1" si="135"/>
        <v/>
      </c>
      <c r="J502" s="32" t="str">
        <f t="shared" ca="1" si="136"/>
        <v/>
      </c>
      <c r="K502" s="73" t="str">
        <f t="shared" ca="1" si="137"/>
        <v/>
      </c>
      <c r="L502" s="31" t="str">
        <f t="shared" ca="1" si="138"/>
        <v/>
      </c>
      <c r="M502" s="32" t="str">
        <f t="shared" ca="1" si="139"/>
        <v/>
      </c>
      <c r="N502" s="79" t="str">
        <f t="shared" ca="1" si="140"/>
        <v/>
      </c>
      <c r="X502" s="172" t="str">
        <f t="shared" si="125"/>
        <v/>
      </c>
      <c r="Y502" s="172" t="str">
        <f t="shared" si="126"/>
        <v/>
      </c>
    </row>
    <row r="503" spans="1:25">
      <c r="A503" s="173" t="str">
        <f t="shared" ca="1" si="128"/>
        <v/>
      </c>
      <c r="B503" s="45" t="str">
        <f t="shared" ca="1" si="129"/>
        <v/>
      </c>
      <c r="C503" s="31" t="str">
        <f t="shared" ca="1" si="127"/>
        <v/>
      </c>
      <c r="D503" s="32" t="str">
        <f t="shared" ca="1" si="130"/>
        <v/>
      </c>
      <c r="E503" s="73" t="str">
        <f t="shared" ca="1" si="131"/>
        <v/>
      </c>
      <c r="F503" s="31" t="str">
        <f t="shared" ca="1" si="132"/>
        <v/>
      </c>
      <c r="G503" s="32" t="str">
        <f t="shared" ca="1" si="133"/>
        <v/>
      </c>
      <c r="H503" s="4" t="str">
        <f t="shared" ca="1" si="134"/>
        <v/>
      </c>
      <c r="I503" s="31" t="str">
        <f t="shared" ca="1" si="135"/>
        <v/>
      </c>
      <c r="J503" s="32" t="str">
        <f t="shared" ca="1" si="136"/>
        <v/>
      </c>
      <c r="K503" s="73" t="str">
        <f t="shared" ca="1" si="137"/>
        <v/>
      </c>
      <c r="L503" s="31" t="str">
        <f t="shared" ca="1" si="138"/>
        <v/>
      </c>
      <c r="M503" s="32" t="str">
        <f t="shared" ca="1" si="139"/>
        <v/>
      </c>
      <c r="N503" s="79" t="str">
        <f t="shared" ca="1" si="140"/>
        <v/>
      </c>
      <c r="X503" s="172" t="str">
        <f t="shared" si="125"/>
        <v/>
      </c>
      <c r="Y503" s="172" t="str">
        <f t="shared" si="126"/>
        <v/>
      </c>
    </row>
    <row r="504" spans="1:25">
      <c r="A504" s="173" t="str">
        <f t="shared" ca="1" si="128"/>
        <v/>
      </c>
      <c r="B504" s="45" t="str">
        <f t="shared" ca="1" si="129"/>
        <v/>
      </c>
      <c r="C504" s="31" t="str">
        <f t="shared" ca="1" si="127"/>
        <v/>
      </c>
      <c r="D504" s="32" t="str">
        <f t="shared" ca="1" si="130"/>
        <v/>
      </c>
      <c r="E504" s="73" t="str">
        <f t="shared" ca="1" si="131"/>
        <v/>
      </c>
      <c r="F504" s="31" t="str">
        <f t="shared" ca="1" si="132"/>
        <v/>
      </c>
      <c r="G504" s="32" t="str">
        <f t="shared" ca="1" si="133"/>
        <v/>
      </c>
      <c r="H504" s="4" t="str">
        <f t="shared" ca="1" si="134"/>
        <v/>
      </c>
      <c r="I504" s="31" t="str">
        <f t="shared" ca="1" si="135"/>
        <v/>
      </c>
      <c r="J504" s="32" t="str">
        <f t="shared" ca="1" si="136"/>
        <v/>
      </c>
      <c r="K504" s="73" t="str">
        <f t="shared" ca="1" si="137"/>
        <v/>
      </c>
      <c r="L504" s="31" t="str">
        <f t="shared" ca="1" si="138"/>
        <v/>
      </c>
      <c r="M504" s="32" t="str">
        <f t="shared" ca="1" si="139"/>
        <v/>
      </c>
      <c r="N504" s="79" t="str">
        <f t="shared" ca="1" si="140"/>
        <v/>
      </c>
      <c r="X504" s="172" t="str">
        <f t="shared" si="125"/>
        <v/>
      </c>
      <c r="Y504" s="172" t="str">
        <f t="shared" si="126"/>
        <v/>
      </c>
    </row>
    <row r="505" spans="1:25">
      <c r="A505" s="173" t="str">
        <f t="shared" ca="1" si="128"/>
        <v/>
      </c>
      <c r="B505" s="45" t="str">
        <f t="shared" ca="1" si="129"/>
        <v/>
      </c>
      <c r="C505" s="31" t="str">
        <f t="shared" ca="1" si="127"/>
        <v/>
      </c>
      <c r="D505" s="32" t="str">
        <f t="shared" ca="1" si="130"/>
        <v/>
      </c>
      <c r="E505" s="73" t="str">
        <f t="shared" ca="1" si="131"/>
        <v/>
      </c>
      <c r="F505" s="31" t="str">
        <f t="shared" ca="1" si="132"/>
        <v/>
      </c>
      <c r="G505" s="32" t="str">
        <f t="shared" ca="1" si="133"/>
        <v/>
      </c>
      <c r="H505" s="4" t="str">
        <f t="shared" ca="1" si="134"/>
        <v/>
      </c>
      <c r="I505" s="31" t="str">
        <f t="shared" ca="1" si="135"/>
        <v/>
      </c>
      <c r="J505" s="32" t="str">
        <f t="shared" ca="1" si="136"/>
        <v/>
      </c>
      <c r="K505" s="73" t="str">
        <f t="shared" ca="1" si="137"/>
        <v/>
      </c>
      <c r="L505" s="31" t="str">
        <f t="shared" ca="1" si="138"/>
        <v/>
      </c>
      <c r="M505" s="32" t="str">
        <f t="shared" ca="1" si="139"/>
        <v/>
      </c>
      <c r="N505" s="79" t="str">
        <f t="shared" ca="1" si="140"/>
        <v/>
      </c>
      <c r="X505" s="172" t="str">
        <f t="shared" si="125"/>
        <v/>
      </c>
      <c r="Y505" s="172" t="str">
        <f t="shared" si="126"/>
        <v/>
      </c>
    </row>
    <row r="506" spans="1:25">
      <c r="A506" s="173" t="str">
        <f t="shared" ca="1" si="128"/>
        <v/>
      </c>
      <c r="B506" s="45" t="str">
        <f t="shared" ca="1" si="129"/>
        <v/>
      </c>
      <c r="C506" s="31" t="str">
        <f t="shared" ca="1" si="127"/>
        <v/>
      </c>
      <c r="D506" s="32" t="str">
        <f t="shared" ca="1" si="130"/>
        <v/>
      </c>
      <c r="E506" s="73" t="str">
        <f t="shared" ca="1" si="131"/>
        <v/>
      </c>
      <c r="F506" s="31" t="str">
        <f t="shared" ca="1" si="132"/>
        <v/>
      </c>
      <c r="G506" s="32" t="str">
        <f t="shared" ca="1" si="133"/>
        <v/>
      </c>
      <c r="H506" s="4" t="str">
        <f t="shared" ca="1" si="134"/>
        <v/>
      </c>
      <c r="I506" s="31" t="str">
        <f t="shared" ca="1" si="135"/>
        <v/>
      </c>
      <c r="J506" s="32" t="str">
        <f t="shared" ca="1" si="136"/>
        <v/>
      </c>
      <c r="K506" s="73" t="str">
        <f t="shared" ca="1" si="137"/>
        <v/>
      </c>
      <c r="L506" s="31" t="str">
        <f t="shared" ca="1" si="138"/>
        <v/>
      </c>
      <c r="M506" s="32" t="str">
        <f t="shared" ca="1" si="139"/>
        <v/>
      </c>
      <c r="N506" s="79" t="str">
        <f t="shared" ca="1" si="140"/>
        <v/>
      </c>
      <c r="X506" s="172" t="str">
        <f t="shared" si="125"/>
        <v/>
      </c>
      <c r="Y506" s="172" t="str">
        <f t="shared" si="126"/>
        <v/>
      </c>
    </row>
    <row r="507" spans="1:25">
      <c r="A507" s="173" t="str">
        <f t="shared" ca="1" si="128"/>
        <v/>
      </c>
      <c r="B507" s="45" t="str">
        <f t="shared" ca="1" si="129"/>
        <v/>
      </c>
      <c r="C507" s="31" t="str">
        <f t="shared" ca="1" si="127"/>
        <v/>
      </c>
      <c r="D507" s="32" t="str">
        <f t="shared" ca="1" si="130"/>
        <v/>
      </c>
      <c r="E507" s="73" t="str">
        <f t="shared" ca="1" si="131"/>
        <v/>
      </c>
      <c r="F507" s="31" t="str">
        <f t="shared" ca="1" si="132"/>
        <v/>
      </c>
      <c r="G507" s="32" t="str">
        <f t="shared" ca="1" si="133"/>
        <v/>
      </c>
      <c r="H507" s="4" t="str">
        <f t="shared" ca="1" si="134"/>
        <v/>
      </c>
      <c r="I507" s="31" t="str">
        <f t="shared" ca="1" si="135"/>
        <v/>
      </c>
      <c r="J507" s="32" t="str">
        <f t="shared" ca="1" si="136"/>
        <v/>
      </c>
      <c r="K507" s="73" t="str">
        <f t="shared" ca="1" si="137"/>
        <v/>
      </c>
      <c r="L507" s="31" t="str">
        <f t="shared" ca="1" si="138"/>
        <v/>
      </c>
      <c r="M507" s="32" t="str">
        <f t="shared" ca="1" si="139"/>
        <v/>
      </c>
      <c r="N507" s="79" t="str">
        <f t="shared" ca="1" si="140"/>
        <v/>
      </c>
      <c r="X507" s="172" t="str">
        <f t="shared" si="125"/>
        <v/>
      </c>
      <c r="Y507" s="172" t="str">
        <f t="shared" si="126"/>
        <v/>
      </c>
    </row>
    <row r="508" spans="1:25">
      <c r="A508" s="173" t="str">
        <f t="shared" ca="1" si="128"/>
        <v/>
      </c>
      <c r="B508" s="45" t="str">
        <f t="shared" ca="1" si="129"/>
        <v/>
      </c>
      <c r="C508" s="31" t="str">
        <f t="shared" ca="1" si="127"/>
        <v/>
      </c>
      <c r="D508" s="32" t="str">
        <f t="shared" ca="1" si="130"/>
        <v/>
      </c>
      <c r="E508" s="73" t="str">
        <f t="shared" ca="1" si="131"/>
        <v/>
      </c>
      <c r="F508" s="31" t="str">
        <f t="shared" ca="1" si="132"/>
        <v/>
      </c>
      <c r="G508" s="32" t="str">
        <f t="shared" ca="1" si="133"/>
        <v/>
      </c>
      <c r="H508" s="4" t="str">
        <f t="shared" ca="1" si="134"/>
        <v/>
      </c>
      <c r="I508" s="31" t="str">
        <f t="shared" ca="1" si="135"/>
        <v/>
      </c>
      <c r="J508" s="32" t="str">
        <f t="shared" ca="1" si="136"/>
        <v/>
      </c>
      <c r="K508" s="73" t="str">
        <f t="shared" ca="1" si="137"/>
        <v/>
      </c>
      <c r="L508" s="31" t="str">
        <f t="shared" ca="1" si="138"/>
        <v/>
      </c>
      <c r="M508" s="32" t="str">
        <f t="shared" ca="1" si="139"/>
        <v/>
      </c>
      <c r="N508" s="79" t="str">
        <f t="shared" ca="1" si="140"/>
        <v/>
      </c>
      <c r="X508" s="172" t="str">
        <f t="shared" si="125"/>
        <v/>
      </c>
      <c r="Y508" s="172" t="str">
        <f t="shared" si="126"/>
        <v/>
      </c>
    </row>
    <row r="509" spans="1:25">
      <c r="A509" s="173" t="str">
        <f t="shared" ca="1" si="128"/>
        <v/>
      </c>
      <c r="B509" s="45" t="str">
        <f t="shared" ca="1" si="129"/>
        <v/>
      </c>
      <c r="C509" s="31" t="str">
        <f t="shared" ca="1" si="127"/>
        <v/>
      </c>
      <c r="D509" s="32" t="str">
        <f t="shared" ca="1" si="130"/>
        <v/>
      </c>
      <c r="E509" s="73" t="str">
        <f t="shared" ca="1" si="131"/>
        <v/>
      </c>
      <c r="F509" s="31" t="str">
        <f t="shared" ca="1" si="132"/>
        <v/>
      </c>
      <c r="G509" s="32" t="str">
        <f t="shared" ca="1" si="133"/>
        <v/>
      </c>
      <c r="H509" s="4" t="str">
        <f t="shared" ca="1" si="134"/>
        <v/>
      </c>
      <c r="I509" s="31" t="str">
        <f t="shared" ca="1" si="135"/>
        <v/>
      </c>
      <c r="J509" s="32" t="str">
        <f t="shared" ca="1" si="136"/>
        <v/>
      </c>
      <c r="K509" s="73" t="str">
        <f t="shared" ca="1" si="137"/>
        <v/>
      </c>
      <c r="L509" s="31" t="str">
        <f t="shared" ca="1" si="138"/>
        <v/>
      </c>
      <c r="M509" s="32" t="str">
        <f t="shared" ca="1" si="139"/>
        <v/>
      </c>
      <c r="N509" s="79" t="str">
        <f t="shared" ca="1" si="140"/>
        <v/>
      </c>
      <c r="X509" s="172" t="str">
        <f t="shared" si="125"/>
        <v/>
      </c>
      <c r="Y509" s="172" t="str">
        <f t="shared" si="126"/>
        <v/>
      </c>
    </row>
    <row r="510" spans="1:25">
      <c r="A510" s="173" t="str">
        <f t="shared" ca="1" si="128"/>
        <v/>
      </c>
      <c r="B510" s="45" t="str">
        <f t="shared" ca="1" si="129"/>
        <v/>
      </c>
      <c r="C510" s="31" t="str">
        <f t="shared" ca="1" si="127"/>
        <v/>
      </c>
      <c r="D510" s="32" t="str">
        <f t="shared" ca="1" si="130"/>
        <v/>
      </c>
      <c r="E510" s="73" t="str">
        <f t="shared" ca="1" si="131"/>
        <v/>
      </c>
      <c r="F510" s="31" t="str">
        <f t="shared" ca="1" si="132"/>
        <v/>
      </c>
      <c r="G510" s="32" t="str">
        <f t="shared" ca="1" si="133"/>
        <v/>
      </c>
      <c r="H510" s="4" t="str">
        <f t="shared" ca="1" si="134"/>
        <v/>
      </c>
      <c r="I510" s="31" t="str">
        <f t="shared" ca="1" si="135"/>
        <v/>
      </c>
      <c r="J510" s="32" t="str">
        <f t="shared" ca="1" si="136"/>
        <v/>
      </c>
      <c r="K510" s="73" t="str">
        <f t="shared" ca="1" si="137"/>
        <v/>
      </c>
      <c r="L510" s="31" t="str">
        <f t="shared" ca="1" si="138"/>
        <v/>
      </c>
      <c r="M510" s="32" t="str">
        <f t="shared" ca="1" si="139"/>
        <v/>
      </c>
      <c r="N510" s="79" t="str">
        <f t="shared" ca="1" si="140"/>
        <v/>
      </c>
      <c r="X510" s="172" t="str">
        <f t="shared" si="125"/>
        <v/>
      </c>
      <c r="Y510" s="172" t="str">
        <f t="shared" si="126"/>
        <v/>
      </c>
    </row>
    <row r="511" spans="1:25">
      <c r="A511" s="173" t="str">
        <f t="shared" ca="1" si="128"/>
        <v/>
      </c>
      <c r="B511" s="45" t="str">
        <f t="shared" ca="1" si="129"/>
        <v/>
      </c>
      <c r="C511" s="31" t="str">
        <f t="shared" ca="1" si="127"/>
        <v/>
      </c>
      <c r="D511" s="32" t="str">
        <f t="shared" ca="1" si="130"/>
        <v/>
      </c>
      <c r="E511" s="73" t="str">
        <f t="shared" ca="1" si="131"/>
        <v/>
      </c>
      <c r="F511" s="31" t="str">
        <f t="shared" ca="1" si="132"/>
        <v/>
      </c>
      <c r="G511" s="32" t="str">
        <f t="shared" ca="1" si="133"/>
        <v/>
      </c>
      <c r="H511" s="4" t="str">
        <f t="shared" ca="1" si="134"/>
        <v/>
      </c>
      <c r="I511" s="31" t="str">
        <f t="shared" ca="1" si="135"/>
        <v/>
      </c>
      <c r="J511" s="32" t="str">
        <f t="shared" ca="1" si="136"/>
        <v/>
      </c>
      <c r="K511" s="73" t="str">
        <f t="shared" ca="1" si="137"/>
        <v/>
      </c>
      <c r="L511" s="31" t="str">
        <f t="shared" ca="1" si="138"/>
        <v/>
      </c>
      <c r="M511" s="32" t="str">
        <f t="shared" ca="1" si="139"/>
        <v/>
      </c>
      <c r="N511" s="79" t="str">
        <f t="shared" ca="1" si="140"/>
        <v/>
      </c>
      <c r="X511" s="172" t="str">
        <f t="shared" si="125"/>
        <v/>
      </c>
      <c r="Y511" s="172" t="str">
        <f t="shared" si="126"/>
        <v/>
      </c>
    </row>
    <row r="512" spans="1:25">
      <c r="A512" s="173" t="str">
        <f t="shared" ca="1" si="128"/>
        <v/>
      </c>
      <c r="B512" s="45" t="str">
        <f t="shared" ca="1" si="129"/>
        <v/>
      </c>
      <c r="C512" s="31" t="str">
        <f t="shared" ca="1" si="127"/>
        <v/>
      </c>
      <c r="D512" s="32" t="str">
        <f t="shared" ca="1" si="130"/>
        <v/>
      </c>
      <c r="E512" s="73" t="str">
        <f t="shared" ca="1" si="131"/>
        <v/>
      </c>
      <c r="F512" s="31" t="str">
        <f t="shared" ca="1" si="132"/>
        <v/>
      </c>
      <c r="G512" s="32" t="str">
        <f t="shared" ca="1" si="133"/>
        <v/>
      </c>
      <c r="H512" s="4" t="str">
        <f t="shared" ca="1" si="134"/>
        <v/>
      </c>
      <c r="I512" s="31" t="str">
        <f t="shared" ca="1" si="135"/>
        <v/>
      </c>
      <c r="J512" s="32" t="str">
        <f t="shared" ca="1" si="136"/>
        <v/>
      </c>
      <c r="K512" s="73" t="str">
        <f t="shared" ca="1" si="137"/>
        <v/>
      </c>
      <c r="L512" s="31" t="str">
        <f t="shared" ca="1" si="138"/>
        <v/>
      </c>
      <c r="M512" s="32" t="str">
        <f t="shared" ca="1" si="139"/>
        <v/>
      </c>
      <c r="N512" s="79" t="str">
        <f t="shared" ca="1" si="140"/>
        <v/>
      </c>
      <c r="X512" s="172" t="str">
        <f t="shared" si="125"/>
        <v/>
      </c>
      <c r="Y512" s="172" t="str">
        <f t="shared" si="126"/>
        <v/>
      </c>
    </row>
    <row r="513" spans="1:25">
      <c r="A513" s="173" t="str">
        <f t="shared" ca="1" si="128"/>
        <v/>
      </c>
      <c r="B513" s="45" t="str">
        <f t="shared" ca="1" si="129"/>
        <v/>
      </c>
      <c r="C513" s="31" t="str">
        <f t="shared" ca="1" si="127"/>
        <v/>
      </c>
      <c r="D513" s="32" t="str">
        <f t="shared" ca="1" si="130"/>
        <v/>
      </c>
      <c r="E513" s="73" t="str">
        <f t="shared" ca="1" si="131"/>
        <v/>
      </c>
      <c r="F513" s="31" t="str">
        <f t="shared" ca="1" si="132"/>
        <v/>
      </c>
      <c r="G513" s="32" t="str">
        <f t="shared" ca="1" si="133"/>
        <v/>
      </c>
      <c r="H513" s="4" t="str">
        <f t="shared" ca="1" si="134"/>
        <v/>
      </c>
      <c r="I513" s="31" t="str">
        <f t="shared" ca="1" si="135"/>
        <v/>
      </c>
      <c r="J513" s="32" t="str">
        <f t="shared" ca="1" si="136"/>
        <v/>
      </c>
      <c r="K513" s="73" t="str">
        <f t="shared" ca="1" si="137"/>
        <v/>
      </c>
      <c r="L513" s="31" t="str">
        <f t="shared" ca="1" si="138"/>
        <v/>
      </c>
      <c r="M513" s="32" t="str">
        <f t="shared" ca="1" si="139"/>
        <v/>
      </c>
      <c r="N513" s="79" t="str">
        <f t="shared" ca="1" si="140"/>
        <v/>
      </c>
      <c r="X513" s="172" t="str">
        <f t="shared" si="125"/>
        <v/>
      </c>
      <c r="Y513" s="172" t="str">
        <f t="shared" si="126"/>
        <v/>
      </c>
    </row>
    <row r="514" spans="1:25">
      <c r="A514" s="173" t="str">
        <f t="shared" ca="1" si="128"/>
        <v/>
      </c>
      <c r="B514" s="45" t="str">
        <f t="shared" ca="1" si="129"/>
        <v/>
      </c>
      <c r="C514" s="31" t="str">
        <f t="shared" ca="1" si="127"/>
        <v/>
      </c>
      <c r="D514" s="32" t="str">
        <f t="shared" ca="1" si="130"/>
        <v/>
      </c>
      <c r="E514" s="73" t="str">
        <f t="shared" ca="1" si="131"/>
        <v/>
      </c>
      <c r="F514" s="31" t="str">
        <f t="shared" ca="1" si="132"/>
        <v/>
      </c>
      <c r="G514" s="32" t="str">
        <f t="shared" ca="1" si="133"/>
        <v/>
      </c>
      <c r="H514" s="4" t="str">
        <f t="shared" ca="1" si="134"/>
        <v/>
      </c>
      <c r="I514" s="31" t="str">
        <f t="shared" ca="1" si="135"/>
        <v/>
      </c>
      <c r="J514" s="32" t="str">
        <f t="shared" ca="1" si="136"/>
        <v/>
      </c>
      <c r="K514" s="73" t="str">
        <f t="shared" ca="1" si="137"/>
        <v/>
      </c>
      <c r="L514" s="31" t="str">
        <f t="shared" ca="1" si="138"/>
        <v/>
      </c>
      <c r="M514" s="32" t="str">
        <f t="shared" ca="1" si="139"/>
        <v/>
      </c>
      <c r="N514" s="79" t="str">
        <f t="shared" ca="1" si="140"/>
        <v/>
      </c>
      <c r="X514" s="172" t="str">
        <f t="shared" si="125"/>
        <v/>
      </c>
      <c r="Y514" s="172" t="str">
        <f t="shared" si="126"/>
        <v/>
      </c>
    </row>
    <row r="515" spans="1:25">
      <c r="A515" s="173" t="str">
        <f t="shared" ca="1" si="128"/>
        <v/>
      </c>
      <c r="B515" s="45" t="str">
        <f t="shared" ca="1" si="129"/>
        <v/>
      </c>
      <c r="C515" s="31" t="str">
        <f t="shared" ca="1" si="127"/>
        <v/>
      </c>
      <c r="D515" s="32" t="str">
        <f t="shared" ca="1" si="130"/>
        <v/>
      </c>
      <c r="E515" s="73" t="str">
        <f t="shared" ca="1" si="131"/>
        <v/>
      </c>
      <c r="F515" s="31" t="str">
        <f t="shared" ca="1" si="132"/>
        <v/>
      </c>
      <c r="G515" s="32" t="str">
        <f t="shared" ca="1" si="133"/>
        <v/>
      </c>
      <c r="H515" s="4" t="str">
        <f t="shared" ca="1" si="134"/>
        <v/>
      </c>
      <c r="I515" s="31" t="str">
        <f t="shared" ca="1" si="135"/>
        <v/>
      </c>
      <c r="J515" s="32" t="str">
        <f t="shared" ca="1" si="136"/>
        <v/>
      </c>
      <c r="K515" s="73" t="str">
        <f t="shared" ca="1" si="137"/>
        <v/>
      </c>
      <c r="L515" s="31" t="str">
        <f t="shared" ca="1" si="138"/>
        <v/>
      </c>
      <c r="M515" s="32" t="str">
        <f t="shared" ca="1" si="139"/>
        <v/>
      </c>
      <c r="N515" s="79" t="str">
        <f t="shared" ca="1" si="140"/>
        <v/>
      </c>
      <c r="X515" s="172" t="str">
        <f t="shared" si="125"/>
        <v/>
      </c>
      <c r="Y515" s="172" t="str">
        <f t="shared" si="126"/>
        <v/>
      </c>
    </row>
    <row r="516" spans="1:25">
      <c r="A516" s="173" t="str">
        <f t="shared" ca="1" si="128"/>
        <v/>
      </c>
      <c r="B516" s="45" t="str">
        <f t="shared" ca="1" si="129"/>
        <v/>
      </c>
      <c r="C516" s="31" t="str">
        <f t="shared" ca="1" si="127"/>
        <v/>
      </c>
      <c r="D516" s="32" t="str">
        <f t="shared" ca="1" si="130"/>
        <v/>
      </c>
      <c r="E516" s="73" t="str">
        <f t="shared" ca="1" si="131"/>
        <v/>
      </c>
      <c r="F516" s="31" t="str">
        <f t="shared" ca="1" si="132"/>
        <v/>
      </c>
      <c r="G516" s="32" t="str">
        <f t="shared" ca="1" si="133"/>
        <v/>
      </c>
      <c r="H516" s="4" t="str">
        <f t="shared" ca="1" si="134"/>
        <v/>
      </c>
      <c r="I516" s="31" t="str">
        <f t="shared" ca="1" si="135"/>
        <v/>
      </c>
      <c r="J516" s="32" t="str">
        <f t="shared" ca="1" si="136"/>
        <v/>
      </c>
      <c r="K516" s="73" t="str">
        <f t="shared" ca="1" si="137"/>
        <v/>
      </c>
      <c r="L516" s="31" t="str">
        <f t="shared" ca="1" si="138"/>
        <v/>
      </c>
      <c r="M516" s="32" t="str">
        <f t="shared" ca="1" si="139"/>
        <v/>
      </c>
      <c r="N516" s="79" t="str">
        <f t="shared" ca="1" si="140"/>
        <v/>
      </c>
      <c r="X516" s="172" t="str">
        <f t="shared" ref="X516:X579" si="141">IF(COUNTIF(R:R,P516)*COUNTIF(T:T,P516)*COUNTIF(V:V,P516),P516,"")</f>
        <v/>
      </c>
      <c r="Y516" s="172" t="str">
        <f t="shared" ref="Y516:Y579" si="142">IF(X516&gt;$A$14,X516,"")</f>
        <v/>
      </c>
    </row>
    <row r="517" spans="1:25">
      <c r="A517" s="173" t="str">
        <f t="shared" ca="1" si="128"/>
        <v/>
      </c>
      <c r="B517" s="45" t="str">
        <f t="shared" ca="1" si="129"/>
        <v/>
      </c>
      <c r="C517" s="31" t="str">
        <f t="shared" ca="1" si="127"/>
        <v/>
      </c>
      <c r="D517" s="32" t="str">
        <f t="shared" ca="1" si="130"/>
        <v/>
      </c>
      <c r="E517" s="73" t="str">
        <f t="shared" ca="1" si="131"/>
        <v/>
      </c>
      <c r="F517" s="31" t="str">
        <f t="shared" ca="1" si="132"/>
        <v/>
      </c>
      <c r="G517" s="32" t="str">
        <f t="shared" ca="1" si="133"/>
        <v/>
      </c>
      <c r="H517" s="4" t="str">
        <f t="shared" ca="1" si="134"/>
        <v/>
      </c>
      <c r="I517" s="31" t="str">
        <f t="shared" ca="1" si="135"/>
        <v/>
      </c>
      <c r="J517" s="32" t="str">
        <f t="shared" ca="1" si="136"/>
        <v/>
      </c>
      <c r="K517" s="73" t="str">
        <f t="shared" ca="1" si="137"/>
        <v/>
      </c>
      <c r="L517" s="31" t="str">
        <f t="shared" ca="1" si="138"/>
        <v/>
      </c>
      <c r="M517" s="32" t="str">
        <f t="shared" ca="1" si="139"/>
        <v/>
      </c>
      <c r="N517" s="79" t="str">
        <f t="shared" ca="1" si="140"/>
        <v/>
      </c>
      <c r="X517" s="172" t="str">
        <f t="shared" si="141"/>
        <v/>
      </c>
      <c r="Y517" s="172" t="str">
        <f t="shared" si="142"/>
        <v/>
      </c>
    </row>
    <row r="518" spans="1:25">
      <c r="A518" s="173" t="str">
        <f t="shared" ca="1" si="128"/>
        <v/>
      </c>
      <c r="B518" s="45" t="str">
        <f t="shared" ca="1" si="129"/>
        <v/>
      </c>
      <c r="C518" s="31" t="str">
        <f t="shared" ca="1" si="127"/>
        <v/>
      </c>
      <c r="D518" s="32" t="str">
        <f t="shared" ca="1" si="130"/>
        <v/>
      </c>
      <c r="E518" s="73" t="str">
        <f t="shared" ca="1" si="131"/>
        <v/>
      </c>
      <c r="F518" s="31" t="str">
        <f t="shared" ca="1" si="132"/>
        <v/>
      </c>
      <c r="G518" s="32" t="str">
        <f t="shared" ca="1" si="133"/>
        <v/>
      </c>
      <c r="H518" s="4" t="str">
        <f t="shared" ca="1" si="134"/>
        <v/>
      </c>
      <c r="I518" s="31" t="str">
        <f t="shared" ca="1" si="135"/>
        <v/>
      </c>
      <c r="J518" s="32" t="str">
        <f t="shared" ca="1" si="136"/>
        <v/>
      </c>
      <c r="K518" s="73" t="str">
        <f t="shared" ca="1" si="137"/>
        <v/>
      </c>
      <c r="L518" s="31" t="str">
        <f t="shared" ca="1" si="138"/>
        <v/>
      </c>
      <c r="M518" s="32" t="str">
        <f t="shared" ca="1" si="139"/>
        <v/>
      </c>
      <c r="N518" s="79" t="str">
        <f t="shared" ca="1" si="140"/>
        <v/>
      </c>
      <c r="X518" s="172" t="str">
        <f t="shared" si="141"/>
        <v/>
      </c>
      <c r="Y518" s="172" t="str">
        <f t="shared" si="142"/>
        <v/>
      </c>
    </row>
    <row r="519" spans="1:25">
      <c r="A519" s="173" t="str">
        <f t="shared" ca="1" si="128"/>
        <v/>
      </c>
      <c r="B519" s="45" t="str">
        <f t="shared" ca="1" si="129"/>
        <v/>
      </c>
      <c r="C519" s="31" t="str">
        <f t="shared" ca="1" si="127"/>
        <v/>
      </c>
      <c r="D519" s="32" t="str">
        <f t="shared" ca="1" si="130"/>
        <v/>
      </c>
      <c r="E519" s="73" t="str">
        <f t="shared" ca="1" si="131"/>
        <v/>
      </c>
      <c r="F519" s="31" t="str">
        <f t="shared" ca="1" si="132"/>
        <v/>
      </c>
      <c r="G519" s="32" t="str">
        <f t="shared" ca="1" si="133"/>
        <v/>
      </c>
      <c r="H519" s="4" t="str">
        <f t="shared" ca="1" si="134"/>
        <v/>
      </c>
      <c r="I519" s="31" t="str">
        <f t="shared" ca="1" si="135"/>
        <v/>
      </c>
      <c r="J519" s="32" t="str">
        <f t="shared" ca="1" si="136"/>
        <v/>
      </c>
      <c r="K519" s="73" t="str">
        <f t="shared" ca="1" si="137"/>
        <v/>
      </c>
      <c r="L519" s="31" t="str">
        <f t="shared" ca="1" si="138"/>
        <v/>
      </c>
      <c r="M519" s="32" t="str">
        <f t="shared" ca="1" si="139"/>
        <v/>
      </c>
      <c r="N519" s="79" t="str">
        <f t="shared" ca="1" si="140"/>
        <v/>
      </c>
      <c r="X519" s="172" t="str">
        <f t="shared" si="141"/>
        <v/>
      </c>
      <c r="Y519" s="172" t="str">
        <f t="shared" si="142"/>
        <v/>
      </c>
    </row>
    <row r="520" spans="1:25">
      <c r="A520" s="173" t="str">
        <f t="shared" ca="1" si="128"/>
        <v/>
      </c>
      <c r="B520" s="45" t="str">
        <f t="shared" ca="1" si="129"/>
        <v/>
      </c>
      <c r="C520" s="31" t="str">
        <f t="shared" ca="1" si="127"/>
        <v/>
      </c>
      <c r="D520" s="32" t="str">
        <f t="shared" ca="1" si="130"/>
        <v/>
      </c>
      <c r="E520" s="73" t="str">
        <f t="shared" ca="1" si="131"/>
        <v/>
      </c>
      <c r="F520" s="31" t="str">
        <f t="shared" ca="1" si="132"/>
        <v/>
      </c>
      <c r="G520" s="32" t="str">
        <f t="shared" ca="1" si="133"/>
        <v/>
      </c>
      <c r="H520" s="4" t="str">
        <f t="shared" ca="1" si="134"/>
        <v/>
      </c>
      <c r="I520" s="31" t="str">
        <f t="shared" ca="1" si="135"/>
        <v/>
      </c>
      <c r="J520" s="32" t="str">
        <f t="shared" ca="1" si="136"/>
        <v/>
      </c>
      <c r="K520" s="73" t="str">
        <f t="shared" ca="1" si="137"/>
        <v/>
      </c>
      <c r="L520" s="31" t="str">
        <f t="shared" ca="1" si="138"/>
        <v/>
      </c>
      <c r="M520" s="32" t="str">
        <f t="shared" ca="1" si="139"/>
        <v/>
      </c>
      <c r="N520" s="79" t="str">
        <f t="shared" ca="1" si="140"/>
        <v/>
      </c>
      <c r="X520" s="172" t="str">
        <f t="shared" si="141"/>
        <v/>
      </c>
      <c r="Y520" s="172" t="str">
        <f t="shared" si="142"/>
        <v/>
      </c>
    </row>
    <row r="521" spans="1:25">
      <c r="A521" s="173" t="str">
        <f t="shared" ca="1" si="128"/>
        <v/>
      </c>
      <c r="B521" s="45" t="str">
        <f t="shared" ca="1" si="129"/>
        <v/>
      </c>
      <c r="C521" s="31" t="str">
        <f t="shared" ca="1" si="127"/>
        <v/>
      </c>
      <c r="D521" s="32" t="str">
        <f t="shared" ca="1" si="130"/>
        <v/>
      </c>
      <c r="E521" s="73" t="str">
        <f t="shared" ca="1" si="131"/>
        <v/>
      </c>
      <c r="F521" s="31" t="str">
        <f t="shared" ca="1" si="132"/>
        <v/>
      </c>
      <c r="G521" s="32" t="str">
        <f t="shared" ca="1" si="133"/>
        <v/>
      </c>
      <c r="H521" s="4" t="str">
        <f t="shared" ca="1" si="134"/>
        <v/>
      </c>
      <c r="I521" s="31" t="str">
        <f t="shared" ca="1" si="135"/>
        <v/>
      </c>
      <c r="J521" s="32" t="str">
        <f t="shared" ca="1" si="136"/>
        <v/>
      </c>
      <c r="K521" s="73" t="str">
        <f t="shared" ca="1" si="137"/>
        <v/>
      </c>
      <c r="L521" s="31" t="str">
        <f t="shared" ca="1" si="138"/>
        <v/>
      </c>
      <c r="M521" s="32" t="str">
        <f t="shared" ca="1" si="139"/>
        <v/>
      </c>
      <c r="N521" s="79" t="str">
        <f t="shared" ca="1" si="140"/>
        <v/>
      </c>
      <c r="X521" s="172" t="str">
        <f t="shared" si="141"/>
        <v/>
      </c>
      <c r="Y521" s="172" t="str">
        <f t="shared" si="142"/>
        <v/>
      </c>
    </row>
    <row r="522" spans="1:25">
      <c r="A522" s="173" t="str">
        <f t="shared" ca="1" si="128"/>
        <v/>
      </c>
      <c r="B522" s="45" t="str">
        <f t="shared" ca="1" si="129"/>
        <v/>
      </c>
      <c r="C522" s="31" t="str">
        <f t="shared" ca="1" si="127"/>
        <v/>
      </c>
      <c r="D522" s="32" t="str">
        <f t="shared" ca="1" si="130"/>
        <v/>
      </c>
      <c r="E522" s="73" t="str">
        <f t="shared" ca="1" si="131"/>
        <v/>
      </c>
      <c r="F522" s="31" t="str">
        <f t="shared" ca="1" si="132"/>
        <v/>
      </c>
      <c r="G522" s="32" t="str">
        <f t="shared" ca="1" si="133"/>
        <v/>
      </c>
      <c r="H522" s="4" t="str">
        <f t="shared" ca="1" si="134"/>
        <v/>
      </c>
      <c r="I522" s="31" t="str">
        <f t="shared" ca="1" si="135"/>
        <v/>
      </c>
      <c r="J522" s="32" t="str">
        <f t="shared" ca="1" si="136"/>
        <v/>
      </c>
      <c r="K522" s="73" t="str">
        <f t="shared" ca="1" si="137"/>
        <v/>
      </c>
      <c r="L522" s="31" t="str">
        <f t="shared" ca="1" si="138"/>
        <v/>
      </c>
      <c r="M522" s="32" t="str">
        <f t="shared" ca="1" si="139"/>
        <v/>
      </c>
      <c r="N522" s="79" t="str">
        <f t="shared" ca="1" si="140"/>
        <v/>
      </c>
      <c r="X522" s="172" t="str">
        <f t="shared" si="141"/>
        <v/>
      </c>
      <c r="Y522" s="172" t="str">
        <f t="shared" si="142"/>
        <v/>
      </c>
    </row>
    <row r="523" spans="1:25">
      <c r="A523" s="173" t="str">
        <f t="shared" ca="1" si="128"/>
        <v/>
      </c>
      <c r="B523" s="45" t="str">
        <f t="shared" ca="1" si="129"/>
        <v/>
      </c>
      <c r="C523" s="31" t="str">
        <f t="shared" ca="1" si="127"/>
        <v/>
      </c>
      <c r="D523" s="32" t="str">
        <f t="shared" ca="1" si="130"/>
        <v/>
      </c>
      <c r="E523" s="73" t="str">
        <f t="shared" ca="1" si="131"/>
        <v/>
      </c>
      <c r="F523" s="31" t="str">
        <f t="shared" ca="1" si="132"/>
        <v/>
      </c>
      <c r="G523" s="32" t="str">
        <f t="shared" ca="1" si="133"/>
        <v/>
      </c>
      <c r="H523" s="4" t="str">
        <f t="shared" ca="1" si="134"/>
        <v/>
      </c>
      <c r="I523" s="31" t="str">
        <f t="shared" ca="1" si="135"/>
        <v/>
      </c>
      <c r="J523" s="32" t="str">
        <f t="shared" ca="1" si="136"/>
        <v/>
      </c>
      <c r="K523" s="73" t="str">
        <f t="shared" ca="1" si="137"/>
        <v/>
      </c>
      <c r="L523" s="31" t="str">
        <f t="shared" ca="1" si="138"/>
        <v/>
      </c>
      <c r="M523" s="32" t="str">
        <f t="shared" ca="1" si="139"/>
        <v/>
      </c>
      <c r="N523" s="79" t="str">
        <f t="shared" ca="1" si="140"/>
        <v/>
      </c>
      <c r="X523" s="172" t="str">
        <f t="shared" si="141"/>
        <v/>
      </c>
      <c r="Y523" s="172" t="str">
        <f t="shared" si="142"/>
        <v/>
      </c>
    </row>
    <row r="524" spans="1:25">
      <c r="A524" s="173" t="str">
        <f t="shared" ca="1" si="128"/>
        <v/>
      </c>
      <c r="B524" s="45" t="str">
        <f t="shared" ca="1" si="129"/>
        <v/>
      </c>
      <c r="C524" s="31" t="str">
        <f t="shared" ca="1" si="127"/>
        <v/>
      </c>
      <c r="D524" s="32" t="str">
        <f t="shared" ca="1" si="130"/>
        <v/>
      </c>
      <c r="E524" s="73" t="str">
        <f t="shared" ca="1" si="131"/>
        <v/>
      </c>
      <c r="F524" s="31" t="str">
        <f t="shared" ca="1" si="132"/>
        <v/>
      </c>
      <c r="G524" s="32" t="str">
        <f t="shared" ca="1" si="133"/>
        <v/>
      </c>
      <c r="H524" s="4" t="str">
        <f t="shared" ca="1" si="134"/>
        <v/>
      </c>
      <c r="I524" s="31" t="str">
        <f t="shared" ca="1" si="135"/>
        <v/>
      </c>
      <c r="J524" s="32" t="str">
        <f t="shared" ca="1" si="136"/>
        <v/>
      </c>
      <c r="K524" s="73" t="str">
        <f t="shared" ca="1" si="137"/>
        <v/>
      </c>
      <c r="L524" s="31" t="str">
        <f t="shared" ca="1" si="138"/>
        <v/>
      </c>
      <c r="M524" s="32" t="str">
        <f t="shared" ca="1" si="139"/>
        <v/>
      </c>
      <c r="N524" s="79" t="str">
        <f t="shared" ca="1" si="140"/>
        <v/>
      </c>
      <c r="X524" s="172" t="str">
        <f t="shared" si="141"/>
        <v/>
      </c>
      <c r="Y524" s="172" t="str">
        <f t="shared" si="142"/>
        <v/>
      </c>
    </row>
    <row r="525" spans="1:25">
      <c r="A525" s="173" t="str">
        <f t="shared" ca="1" si="128"/>
        <v/>
      </c>
      <c r="B525" s="45" t="str">
        <f t="shared" ca="1" si="129"/>
        <v/>
      </c>
      <c r="C525" s="31" t="str">
        <f t="shared" ca="1" si="127"/>
        <v/>
      </c>
      <c r="D525" s="32" t="str">
        <f t="shared" ca="1" si="130"/>
        <v/>
      </c>
      <c r="E525" s="73" t="str">
        <f t="shared" ca="1" si="131"/>
        <v/>
      </c>
      <c r="F525" s="31" t="str">
        <f t="shared" ca="1" si="132"/>
        <v/>
      </c>
      <c r="G525" s="32" t="str">
        <f t="shared" ca="1" si="133"/>
        <v/>
      </c>
      <c r="H525" s="4" t="str">
        <f t="shared" ca="1" si="134"/>
        <v/>
      </c>
      <c r="I525" s="31" t="str">
        <f t="shared" ca="1" si="135"/>
        <v/>
      </c>
      <c r="J525" s="32" t="str">
        <f t="shared" ca="1" si="136"/>
        <v/>
      </c>
      <c r="K525" s="73" t="str">
        <f t="shared" ca="1" si="137"/>
        <v/>
      </c>
      <c r="L525" s="31" t="str">
        <f t="shared" ca="1" si="138"/>
        <v/>
      </c>
      <c r="M525" s="32" t="str">
        <f t="shared" ca="1" si="139"/>
        <v/>
      </c>
      <c r="N525" s="79" t="str">
        <f t="shared" ca="1" si="140"/>
        <v/>
      </c>
      <c r="X525" s="172" t="str">
        <f t="shared" si="141"/>
        <v/>
      </c>
      <c r="Y525" s="172" t="str">
        <f t="shared" si="142"/>
        <v/>
      </c>
    </row>
    <row r="526" spans="1:25">
      <c r="A526" s="173" t="str">
        <f t="shared" ca="1" si="128"/>
        <v/>
      </c>
      <c r="B526" s="45" t="str">
        <f t="shared" ca="1" si="129"/>
        <v/>
      </c>
      <c r="C526" s="31" t="str">
        <f t="shared" ca="1" si="127"/>
        <v/>
      </c>
      <c r="D526" s="32" t="str">
        <f t="shared" ca="1" si="130"/>
        <v/>
      </c>
      <c r="E526" s="73" t="str">
        <f t="shared" ca="1" si="131"/>
        <v/>
      </c>
      <c r="F526" s="31" t="str">
        <f t="shared" ca="1" si="132"/>
        <v/>
      </c>
      <c r="G526" s="32" t="str">
        <f t="shared" ca="1" si="133"/>
        <v/>
      </c>
      <c r="H526" s="4" t="str">
        <f t="shared" ca="1" si="134"/>
        <v/>
      </c>
      <c r="I526" s="31" t="str">
        <f t="shared" ca="1" si="135"/>
        <v/>
      </c>
      <c r="J526" s="32" t="str">
        <f t="shared" ca="1" si="136"/>
        <v/>
      </c>
      <c r="K526" s="73" t="str">
        <f t="shared" ca="1" si="137"/>
        <v/>
      </c>
      <c r="L526" s="31" t="str">
        <f t="shared" ca="1" si="138"/>
        <v/>
      </c>
      <c r="M526" s="32" t="str">
        <f t="shared" ca="1" si="139"/>
        <v/>
      </c>
      <c r="N526" s="79" t="str">
        <f t="shared" ca="1" si="140"/>
        <v/>
      </c>
      <c r="X526" s="172" t="str">
        <f t="shared" si="141"/>
        <v/>
      </c>
      <c r="Y526" s="172" t="str">
        <f t="shared" si="142"/>
        <v/>
      </c>
    </row>
    <row r="527" spans="1:25">
      <c r="A527" s="173" t="str">
        <f t="shared" ca="1" si="128"/>
        <v/>
      </c>
      <c r="B527" s="45" t="str">
        <f t="shared" ca="1" si="129"/>
        <v/>
      </c>
      <c r="C527" s="31" t="str">
        <f t="shared" ca="1" si="127"/>
        <v/>
      </c>
      <c r="D527" s="32" t="str">
        <f t="shared" ca="1" si="130"/>
        <v/>
      </c>
      <c r="E527" s="73" t="str">
        <f t="shared" ca="1" si="131"/>
        <v/>
      </c>
      <c r="F527" s="31" t="str">
        <f t="shared" ca="1" si="132"/>
        <v/>
      </c>
      <c r="G527" s="32" t="str">
        <f t="shared" ca="1" si="133"/>
        <v/>
      </c>
      <c r="H527" s="4" t="str">
        <f t="shared" ca="1" si="134"/>
        <v/>
      </c>
      <c r="I527" s="31" t="str">
        <f t="shared" ca="1" si="135"/>
        <v/>
      </c>
      <c r="J527" s="32" t="str">
        <f t="shared" ca="1" si="136"/>
        <v/>
      </c>
      <c r="K527" s="73" t="str">
        <f t="shared" ca="1" si="137"/>
        <v/>
      </c>
      <c r="L527" s="31" t="str">
        <f t="shared" ca="1" si="138"/>
        <v/>
      </c>
      <c r="M527" s="32" t="str">
        <f t="shared" ca="1" si="139"/>
        <v/>
      </c>
      <c r="N527" s="79" t="str">
        <f t="shared" ca="1" si="140"/>
        <v/>
      </c>
      <c r="X527" s="172" t="str">
        <f t="shared" si="141"/>
        <v/>
      </c>
      <c r="Y527" s="172" t="str">
        <f t="shared" si="142"/>
        <v/>
      </c>
    </row>
    <row r="528" spans="1:25">
      <c r="A528" s="173" t="str">
        <f t="shared" ca="1" si="128"/>
        <v/>
      </c>
      <c r="B528" s="45" t="str">
        <f t="shared" ca="1" si="129"/>
        <v/>
      </c>
      <c r="C528" s="31" t="str">
        <f t="shared" ref="C528:C591" ca="1" si="143">IF(ISERROR(B528-2),"",(B528-$B$14)/100*$B$5)</f>
        <v/>
      </c>
      <c r="D528" s="32" t="str">
        <f t="shared" ca="1" si="130"/>
        <v/>
      </c>
      <c r="E528" s="73" t="str">
        <f t="shared" ca="1" si="131"/>
        <v/>
      </c>
      <c r="F528" s="31" t="str">
        <f t="shared" ca="1" si="132"/>
        <v/>
      </c>
      <c r="G528" s="32" t="str">
        <f t="shared" ca="1" si="133"/>
        <v/>
      </c>
      <c r="H528" s="4" t="str">
        <f t="shared" ca="1" si="134"/>
        <v/>
      </c>
      <c r="I528" s="31" t="str">
        <f t="shared" ca="1" si="135"/>
        <v/>
      </c>
      <c r="J528" s="32" t="str">
        <f t="shared" ca="1" si="136"/>
        <v/>
      </c>
      <c r="K528" s="73" t="str">
        <f t="shared" ca="1" si="137"/>
        <v/>
      </c>
      <c r="L528" s="31" t="str">
        <f t="shared" ca="1" si="138"/>
        <v/>
      </c>
      <c r="M528" s="32" t="str">
        <f t="shared" ca="1" si="139"/>
        <v/>
      </c>
      <c r="N528" s="79" t="str">
        <f t="shared" ca="1" si="140"/>
        <v/>
      </c>
      <c r="X528" s="172" t="str">
        <f t="shared" si="141"/>
        <v/>
      </c>
      <c r="Y528" s="172" t="str">
        <f t="shared" si="142"/>
        <v/>
      </c>
    </row>
    <row r="529" spans="1:25">
      <c r="A529" s="173" t="str">
        <f t="shared" ca="1" si="128"/>
        <v/>
      </c>
      <c r="B529" s="45" t="str">
        <f t="shared" ca="1" si="129"/>
        <v/>
      </c>
      <c r="C529" s="31" t="str">
        <f t="shared" ca="1" si="143"/>
        <v/>
      </c>
      <c r="D529" s="32" t="str">
        <f t="shared" ca="1" si="130"/>
        <v/>
      </c>
      <c r="E529" s="73" t="str">
        <f t="shared" ca="1" si="131"/>
        <v/>
      </c>
      <c r="F529" s="31" t="str">
        <f t="shared" ca="1" si="132"/>
        <v/>
      </c>
      <c r="G529" s="32" t="str">
        <f t="shared" ca="1" si="133"/>
        <v/>
      </c>
      <c r="H529" s="4" t="str">
        <f t="shared" ca="1" si="134"/>
        <v/>
      </c>
      <c r="I529" s="31" t="str">
        <f t="shared" ca="1" si="135"/>
        <v/>
      </c>
      <c r="J529" s="32" t="str">
        <f t="shared" ca="1" si="136"/>
        <v/>
      </c>
      <c r="K529" s="73" t="str">
        <f t="shared" ca="1" si="137"/>
        <v/>
      </c>
      <c r="L529" s="31" t="str">
        <f t="shared" ca="1" si="138"/>
        <v/>
      </c>
      <c r="M529" s="32" t="str">
        <f t="shared" ca="1" si="139"/>
        <v/>
      </c>
      <c r="N529" s="79" t="str">
        <f t="shared" ca="1" si="140"/>
        <v/>
      </c>
      <c r="X529" s="172" t="str">
        <f t="shared" si="141"/>
        <v/>
      </c>
      <c r="Y529" s="172" t="str">
        <f t="shared" si="142"/>
        <v/>
      </c>
    </row>
    <row r="530" spans="1:25">
      <c r="A530" s="173" t="str">
        <f t="shared" ca="1" si="128"/>
        <v/>
      </c>
      <c r="B530" s="45" t="str">
        <f t="shared" ca="1" si="129"/>
        <v/>
      </c>
      <c r="C530" s="31" t="str">
        <f t="shared" ca="1" si="143"/>
        <v/>
      </c>
      <c r="D530" s="32" t="str">
        <f t="shared" ca="1" si="130"/>
        <v/>
      </c>
      <c r="E530" s="73" t="str">
        <f t="shared" ca="1" si="131"/>
        <v/>
      </c>
      <c r="F530" s="31" t="str">
        <f t="shared" ca="1" si="132"/>
        <v/>
      </c>
      <c r="G530" s="32" t="str">
        <f t="shared" ca="1" si="133"/>
        <v/>
      </c>
      <c r="H530" s="4" t="str">
        <f t="shared" ca="1" si="134"/>
        <v/>
      </c>
      <c r="I530" s="31" t="str">
        <f t="shared" ca="1" si="135"/>
        <v/>
      </c>
      <c r="J530" s="32" t="str">
        <f t="shared" ca="1" si="136"/>
        <v/>
      </c>
      <c r="K530" s="73" t="str">
        <f t="shared" ca="1" si="137"/>
        <v/>
      </c>
      <c r="L530" s="31" t="str">
        <f t="shared" ca="1" si="138"/>
        <v/>
      </c>
      <c r="M530" s="32" t="str">
        <f t="shared" ca="1" si="139"/>
        <v/>
      </c>
      <c r="N530" s="79" t="str">
        <f t="shared" ca="1" si="140"/>
        <v/>
      </c>
      <c r="X530" s="172" t="str">
        <f t="shared" si="141"/>
        <v/>
      </c>
      <c r="Y530" s="172" t="str">
        <f t="shared" si="142"/>
        <v/>
      </c>
    </row>
    <row r="531" spans="1:25">
      <c r="A531" s="173" t="str">
        <f t="shared" ca="1" si="128"/>
        <v/>
      </c>
      <c r="B531" s="45" t="str">
        <f t="shared" ca="1" si="129"/>
        <v/>
      </c>
      <c r="C531" s="31" t="str">
        <f t="shared" ca="1" si="143"/>
        <v/>
      </c>
      <c r="D531" s="32" t="str">
        <f t="shared" ca="1" si="130"/>
        <v/>
      </c>
      <c r="E531" s="73" t="str">
        <f t="shared" ca="1" si="131"/>
        <v/>
      </c>
      <c r="F531" s="31" t="str">
        <f t="shared" ca="1" si="132"/>
        <v/>
      </c>
      <c r="G531" s="32" t="str">
        <f t="shared" ca="1" si="133"/>
        <v/>
      </c>
      <c r="H531" s="4" t="str">
        <f t="shared" ca="1" si="134"/>
        <v/>
      </c>
      <c r="I531" s="31" t="str">
        <f t="shared" ca="1" si="135"/>
        <v/>
      </c>
      <c r="J531" s="32" t="str">
        <f t="shared" ca="1" si="136"/>
        <v/>
      </c>
      <c r="K531" s="73" t="str">
        <f t="shared" ca="1" si="137"/>
        <v/>
      </c>
      <c r="L531" s="31" t="str">
        <f t="shared" ca="1" si="138"/>
        <v/>
      </c>
      <c r="M531" s="32" t="str">
        <f t="shared" ca="1" si="139"/>
        <v/>
      </c>
      <c r="N531" s="79" t="str">
        <f t="shared" ca="1" si="140"/>
        <v/>
      </c>
      <c r="X531" s="172" t="str">
        <f t="shared" si="141"/>
        <v/>
      </c>
      <c r="Y531" s="172" t="str">
        <f t="shared" si="142"/>
        <v/>
      </c>
    </row>
    <row r="532" spans="1:25">
      <c r="A532" s="173" t="str">
        <f t="shared" ca="1" si="128"/>
        <v/>
      </c>
      <c r="B532" s="45" t="str">
        <f t="shared" ca="1" si="129"/>
        <v/>
      </c>
      <c r="C532" s="31" t="str">
        <f t="shared" ca="1" si="143"/>
        <v/>
      </c>
      <c r="D532" s="32" t="str">
        <f t="shared" ca="1" si="130"/>
        <v/>
      </c>
      <c r="E532" s="73" t="str">
        <f t="shared" ca="1" si="131"/>
        <v/>
      </c>
      <c r="F532" s="31" t="str">
        <f t="shared" ca="1" si="132"/>
        <v/>
      </c>
      <c r="G532" s="32" t="str">
        <f t="shared" ca="1" si="133"/>
        <v/>
      </c>
      <c r="H532" s="4" t="str">
        <f t="shared" ca="1" si="134"/>
        <v/>
      </c>
      <c r="I532" s="31" t="str">
        <f t="shared" ca="1" si="135"/>
        <v/>
      </c>
      <c r="J532" s="32" t="str">
        <f t="shared" ca="1" si="136"/>
        <v/>
      </c>
      <c r="K532" s="73" t="str">
        <f t="shared" ca="1" si="137"/>
        <v/>
      </c>
      <c r="L532" s="31" t="str">
        <f t="shared" ca="1" si="138"/>
        <v/>
      </c>
      <c r="M532" s="32" t="str">
        <f t="shared" ca="1" si="139"/>
        <v/>
      </c>
      <c r="N532" s="79" t="str">
        <f t="shared" ca="1" si="140"/>
        <v/>
      </c>
      <c r="X532" s="172" t="str">
        <f t="shared" si="141"/>
        <v/>
      </c>
      <c r="Y532" s="172" t="str">
        <f t="shared" si="142"/>
        <v/>
      </c>
    </row>
    <row r="533" spans="1:25">
      <c r="A533" s="173" t="str">
        <f t="shared" ca="1" si="128"/>
        <v/>
      </c>
      <c r="B533" s="45" t="str">
        <f t="shared" ca="1" si="129"/>
        <v/>
      </c>
      <c r="C533" s="31" t="str">
        <f t="shared" ca="1" si="143"/>
        <v/>
      </c>
      <c r="D533" s="32" t="str">
        <f t="shared" ca="1" si="130"/>
        <v/>
      </c>
      <c r="E533" s="73" t="str">
        <f t="shared" ca="1" si="131"/>
        <v/>
      </c>
      <c r="F533" s="31" t="str">
        <f t="shared" ca="1" si="132"/>
        <v/>
      </c>
      <c r="G533" s="32" t="str">
        <f t="shared" ca="1" si="133"/>
        <v/>
      </c>
      <c r="H533" s="4" t="str">
        <f t="shared" ca="1" si="134"/>
        <v/>
      </c>
      <c r="I533" s="31" t="str">
        <f t="shared" ca="1" si="135"/>
        <v/>
      </c>
      <c r="J533" s="32" t="str">
        <f t="shared" ca="1" si="136"/>
        <v/>
      </c>
      <c r="K533" s="73" t="str">
        <f t="shared" ca="1" si="137"/>
        <v/>
      </c>
      <c r="L533" s="31" t="str">
        <f t="shared" ca="1" si="138"/>
        <v/>
      </c>
      <c r="M533" s="32" t="str">
        <f t="shared" ca="1" si="139"/>
        <v/>
      </c>
      <c r="N533" s="79" t="str">
        <f t="shared" ca="1" si="140"/>
        <v/>
      </c>
      <c r="X533" s="172" t="str">
        <f t="shared" si="141"/>
        <v/>
      </c>
      <c r="Y533" s="172" t="str">
        <f t="shared" si="142"/>
        <v/>
      </c>
    </row>
    <row r="534" spans="1:25">
      <c r="A534" s="173" t="str">
        <f t="shared" ca="1" si="128"/>
        <v/>
      </c>
      <c r="B534" s="45" t="str">
        <f t="shared" ca="1" si="129"/>
        <v/>
      </c>
      <c r="C534" s="31" t="str">
        <f t="shared" ca="1" si="143"/>
        <v/>
      </c>
      <c r="D534" s="32" t="str">
        <f t="shared" ca="1" si="130"/>
        <v/>
      </c>
      <c r="E534" s="73" t="str">
        <f t="shared" ca="1" si="131"/>
        <v/>
      </c>
      <c r="F534" s="31" t="str">
        <f t="shared" ca="1" si="132"/>
        <v/>
      </c>
      <c r="G534" s="32" t="str">
        <f t="shared" ca="1" si="133"/>
        <v/>
      </c>
      <c r="H534" s="4" t="str">
        <f t="shared" ca="1" si="134"/>
        <v/>
      </c>
      <c r="I534" s="31" t="str">
        <f t="shared" ca="1" si="135"/>
        <v/>
      </c>
      <c r="J534" s="32" t="str">
        <f t="shared" ca="1" si="136"/>
        <v/>
      </c>
      <c r="K534" s="73" t="str">
        <f t="shared" ca="1" si="137"/>
        <v/>
      </c>
      <c r="L534" s="31" t="str">
        <f t="shared" ca="1" si="138"/>
        <v/>
      </c>
      <c r="M534" s="32" t="str">
        <f t="shared" ca="1" si="139"/>
        <v/>
      </c>
      <c r="N534" s="79" t="str">
        <f t="shared" ca="1" si="140"/>
        <v/>
      </c>
      <c r="X534" s="172" t="str">
        <f t="shared" si="141"/>
        <v/>
      </c>
      <c r="Y534" s="172" t="str">
        <f t="shared" si="142"/>
        <v/>
      </c>
    </row>
    <row r="535" spans="1:25">
      <c r="A535" s="173" t="str">
        <f t="shared" ca="1" si="128"/>
        <v/>
      </c>
      <c r="B535" s="45" t="str">
        <f t="shared" ca="1" si="129"/>
        <v/>
      </c>
      <c r="C535" s="31" t="str">
        <f t="shared" ca="1" si="143"/>
        <v/>
      </c>
      <c r="D535" s="32" t="str">
        <f t="shared" ca="1" si="130"/>
        <v/>
      </c>
      <c r="E535" s="73" t="str">
        <f t="shared" ca="1" si="131"/>
        <v/>
      </c>
      <c r="F535" s="31" t="str">
        <f t="shared" ca="1" si="132"/>
        <v/>
      </c>
      <c r="G535" s="32" t="str">
        <f t="shared" ca="1" si="133"/>
        <v/>
      </c>
      <c r="H535" s="4" t="str">
        <f t="shared" ca="1" si="134"/>
        <v/>
      </c>
      <c r="I535" s="31" t="str">
        <f t="shared" ca="1" si="135"/>
        <v/>
      </c>
      <c r="J535" s="32" t="str">
        <f t="shared" ca="1" si="136"/>
        <v/>
      </c>
      <c r="K535" s="73" t="str">
        <f t="shared" ca="1" si="137"/>
        <v/>
      </c>
      <c r="L535" s="31" t="str">
        <f t="shared" ca="1" si="138"/>
        <v/>
      </c>
      <c r="M535" s="32" t="str">
        <f t="shared" ca="1" si="139"/>
        <v/>
      </c>
      <c r="N535" s="79" t="str">
        <f t="shared" ca="1" si="140"/>
        <v/>
      </c>
      <c r="X535" s="172" t="str">
        <f t="shared" si="141"/>
        <v/>
      </c>
      <c r="Y535" s="172" t="str">
        <f t="shared" si="142"/>
        <v/>
      </c>
    </row>
    <row r="536" spans="1:25">
      <c r="A536" s="173" t="str">
        <f t="shared" ca="1" si="128"/>
        <v/>
      </c>
      <c r="B536" s="45" t="str">
        <f t="shared" ca="1" si="129"/>
        <v/>
      </c>
      <c r="C536" s="31" t="str">
        <f t="shared" ca="1" si="143"/>
        <v/>
      </c>
      <c r="D536" s="32" t="str">
        <f t="shared" ca="1" si="130"/>
        <v/>
      </c>
      <c r="E536" s="73" t="str">
        <f t="shared" ca="1" si="131"/>
        <v/>
      </c>
      <c r="F536" s="31" t="str">
        <f t="shared" ca="1" si="132"/>
        <v/>
      </c>
      <c r="G536" s="32" t="str">
        <f t="shared" ca="1" si="133"/>
        <v/>
      </c>
      <c r="H536" s="4" t="str">
        <f t="shared" ca="1" si="134"/>
        <v/>
      </c>
      <c r="I536" s="31" t="str">
        <f t="shared" ca="1" si="135"/>
        <v/>
      </c>
      <c r="J536" s="32" t="str">
        <f t="shared" ca="1" si="136"/>
        <v/>
      </c>
      <c r="K536" s="73" t="str">
        <f t="shared" ca="1" si="137"/>
        <v/>
      </c>
      <c r="L536" s="31" t="str">
        <f t="shared" ca="1" si="138"/>
        <v/>
      </c>
      <c r="M536" s="32" t="str">
        <f t="shared" ca="1" si="139"/>
        <v/>
      </c>
      <c r="N536" s="79" t="str">
        <f t="shared" ca="1" si="140"/>
        <v/>
      </c>
      <c r="X536" s="172" t="str">
        <f t="shared" si="141"/>
        <v/>
      </c>
      <c r="Y536" s="172" t="str">
        <f t="shared" si="142"/>
        <v/>
      </c>
    </row>
    <row r="537" spans="1:25">
      <c r="A537" s="173" t="str">
        <f t="shared" ca="1" si="128"/>
        <v/>
      </c>
      <c r="B537" s="45" t="str">
        <f t="shared" ca="1" si="129"/>
        <v/>
      </c>
      <c r="C537" s="31" t="str">
        <f t="shared" ca="1" si="143"/>
        <v/>
      </c>
      <c r="D537" s="32" t="str">
        <f t="shared" ca="1" si="130"/>
        <v/>
      </c>
      <c r="E537" s="73" t="str">
        <f t="shared" ca="1" si="131"/>
        <v/>
      </c>
      <c r="F537" s="31" t="str">
        <f t="shared" ca="1" si="132"/>
        <v/>
      </c>
      <c r="G537" s="32" t="str">
        <f t="shared" ca="1" si="133"/>
        <v/>
      </c>
      <c r="H537" s="4" t="str">
        <f t="shared" ca="1" si="134"/>
        <v/>
      </c>
      <c r="I537" s="31" t="str">
        <f t="shared" ca="1" si="135"/>
        <v/>
      </c>
      <c r="J537" s="32" t="str">
        <f t="shared" ca="1" si="136"/>
        <v/>
      </c>
      <c r="K537" s="73" t="str">
        <f t="shared" ca="1" si="137"/>
        <v/>
      </c>
      <c r="L537" s="31" t="str">
        <f t="shared" ca="1" si="138"/>
        <v/>
      </c>
      <c r="M537" s="32" t="str">
        <f t="shared" ca="1" si="139"/>
        <v/>
      </c>
      <c r="N537" s="79" t="str">
        <f t="shared" ca="1" si="140"/>
        <v/>
      </c>
      <c r="X537" s="172" t="str">
        <f t="shared" si="141"/>
        <v/>
      </c>
      <c r="Y537" s="172" t="str">
        <f t="shared" si="142"/>
        <v/>
      </c>
    </row>
    <row r="538" spans="1:25">
      <c r="A538" s="173" t="str">
        <f t="shared" ca="1" si="128"/>
        <v/>
      </c>
      <c r="B538" s="45" t="str">
        <f t="shared" ca="1" si="129"/>
        <v/>
      </c>
      <c r="C538" s="31" t="str">
        <f t="shared" ca="1" si="143"/>
        <v/>
      </c>
      <c r="D538" s="32" t="str">
        <f t="shared" ca="1" si="130"/>
        <v/>
      </c>
      <c r="E538" s="73" t="str">
        <f t="shared" ca="1" si="131"/>
        <v/>
      </c>
      <c r="F538" s="31" t="str">
        <f t="shared" ca="1" si="132"/>
        <v/>
      </c>
      <c r="G538" s="32" t="str">
        <f t="shared" ca="1" si="133"/>
        <v/>
      </c>
      <c r="H538" s="4" t="str">
        <f t="shared" ca="1" si="134"/>
        <v/>
      </c>
      <c r="I538" s="31" t="str">
        <f t="shared" ca="1" si="135"/>
        <v/>
      </c>
      <c r="J538" s="32" t="str">
        <f t="shared" ca="1" si="136"/>
        <v/>
      </c>
      <c r="K538" s="73" t="str">
        <f t="shared" ca="1" si="137"/>
        <v/>
      </c>
      <c r="L538" s="31" t="str">
        <f t="shared" ca="1" si="138"/>
        <v/>
      </c>
      <c r="M538" s="32" t="str">
        <f t="shared" ca="1" si="139"/>
        <v/>
      </c>
      <c r="N538" s="79" t="str">
        <f t="shared" ca="1" si="140"/>
        <v/>
      </c>
      <c r="X538" s="172" t="str">
        <f t="shared" si="141"/>
        <v/>
      </c>
      <c r="Y538" s="172" t="str">
        <f t="shared" si="142"/>
        <v/>
      </c>
    </row>
    <row r="539" spans="1:25">
      <c r="A539" s="173" t="str">
        <f t="shared" ca="1" si="128"/>
        <v/>
      </c>
      <c r="B539" s="45" t="str">
        <f t="shared" ca="1" si="129"/>
        <v/>
      </c>
      <c r="C539" s="31" t="str">
        <f t="shared" ca="1" si="143"/>
        <v/>
      </c>
      <c r="D539" s="32" t="str">
        <f t="shared" ca="1" si="130"/>
        <v/>
      </c>
      <c r="E539" s="73" t="str">
        <f t="shared" ca="1" si="131"/>
        <v/>
      </c>
      <c r="F539" s="31" t="str">
        <f t="shared" ca="1" si="132"/>
        <v/>
      </c>
      <c r="G539" s="32" t="str">
        <f t="shared" ca="1" si="133"/>
        <v/>
      </c>
      <c r="H539" s="4" t="str">
        <f t="shared" ca="1" si="134"/>
        <v/>
      </c>
      <c r="I539" s="31" t="str">
        <f t="shared" ca="1" si="135"/>
        <v/>
      </c>
      <c r="J539" s="32" t="str">
        <f t="shared" ca="1" si="136"/>
        <v/>
      </c>
      <c r="K539" s="73" t="str">
        <f t="shared" ca="1" si="137"/>
        <v/>
      </c>
      <c r="L539" s="31" t="str">
        <f t="shared" ca="1" si="138"/>
        <v/>
      </c>
      <c r="M539" s="32" t="str">
        <f t="shared" ca="1" si="139"/>
        <v/>
      </c>
      <c r="N539" s="79" t="str">
        <f t="shared" ca="1" si="140"/>
        <v/>
      </c>
      <c r="X539" s="172" t="str">
        <f t="shared" si="141"/>
        <v/>
      </c>
      <c r="Y539" s="172" t="str">
        <f t="shared" si="142"/>
        <v/>
      </c>
    </row>
    <row r="540" spans="1:25">
      <c r="A540" s="173" t="str">
        <f t="shared" ca="1" si="128"/>
        <v/>
      </c>
      <c r="B540" s="45" t="str">
        <f t="shared" ca="1" si="129"/>
        <v/>
      </c>
      <c r="C540" s="31" t="str">
        <f t="shared" ca="1" si="143"/>
        <v/>
      </c>
      <c r="D540" s="32" t="str">
        <f t="shared" ca="1" si="130"/>
        <v/>
      </c>
      <c r="E540" s="73" t="str">
        <f t="shared" ca="1" si="131"/>
        <v/>
      </c>
      <c r="F540" s="31" t="str">
        <f t="shared" ca="1" si="132"/>
        <v/>
      </c>
      <c r="G540" s="32" t="str">
        <f t="shared" ca="1" si="133"/>
        <v/>
      </c>
      <c r="H540" s="4" t="str">
        <f t="shared" ca="1" si="134"/>
        <v/>
      </c>
      <c r="I540" s="31" t="str">
        <f t="shared" ca="1" si="135"/>
        <v/>
      </c>
      <c r="J540" s="32" t="str">
        <f t="shared" ca="1" si="136"/>
        <v/>
      </c>
      <c r="K540" s="73" t="str">
        <f t="shared" ca="1" si="137"/>
        <v/>
      </c>
      <c r="L540" s="31" t="str">
        <f t="shared" ca="1" si="138"/>
        <v/>
      </c>
      <c r="M540" s="32" t="str">
        <f t="shared" ca="1" si="139"/>
        <v/>
      </c>
      <c r="N540" s="79" t="str">
        <f t="shared" ca="1" si="140"/>
        <v/>
      </c>
      <c r="X540" s="172" t="str">
        <f t="shared" si="141"/>
        <v/>
      </c>
      <c r="Y540" s="172" t="str">
        <f t="shared" si="142"/>
        <v/>
      </c>
    </row>
    <row r="541" spans="1:25">
      <c r="A541" s="173" t="str">
        <f t="shared" ca="1" si="128"/>
        <v/>
      </c>
      <c r="B541" s="45" t="str">
        <f t="shared" ca="1" si="129"/>
        <v/>
      </c>
      <c r="C541" s="31" t="str">
        <f t="shared" ca="1" si="143"/>
        <v/>
      </c>
      <c r="D541" s="32" t="str">
        <f t="shared" ca="1" si="130"/>
        <v/>
      </c>
      <c r="E541" s="73" t="str">
        <f t="shared" ca="1" si="131"/>
        <v/>
      </c>
      <c r="F541" s="31" t="str">
        <f t="shared" ca="1" si="132"/>
        <v/>
      </c>
      <c r="G541" s="32" t="str">
        <f t="shared" ca="1" si="133"/>
        <v/>
      </c>
      <c r="H541" s="4" t="str">
        <f t="shared" ca="1" si="134"/>
        <v/>
      </c>
      <c r="I541" s="31" t="str">
        <f t="shared" ca="1" si="135"/>
        <v/>
      </c>
      <c r="J541" s="32" t="str">
        <f t="shared" ca="1" si="136"/>
        <v/>
      </c>
      <c r="K541" s="73" t="str">
        <f t="shared" ca="1" si="137"/>
        <v/>
      </c>
      <c r="L541" s="31" t="str">
        <f t="shared" ca="1" si="138"/>
        <v/>
      </c>
      <c r="M541" s="32" t="str">
        <f t="shared" ca="1" si="139"/>
        <v/>
      </c>
      <c r="N541" s="79" t="str">
        <f t="shared" ca="1" si="140"/>
        <v/>
      </c>
      <c r="X541" s="172" t="str">
        <f t="shared" si="141"/>
        <v/>
      </c>
      <c r="Y541" s="172" t="str">
        <f t="shared" si="142"/>
        <v/>
      </c>
    </row>
    <row r="542" spans="1:25">
      <c r="A542" s="173" t="str">
        <f t="shared" ca="1" si="128"/>
        <v/>
      </c>
      <c r="B542" s="45" t="str">
        <f t="shared" ca="1" si="129"/>
        <v/>
      </c>
      <c r="C542" s="31" t="str">
        <f t="shared" ca="1" si="143"/>
        <v/>
      </c>
      <c r="D542" s="32" t="str">
        <f t="shared" ca="1" si="130"/>
        <v/>
      </c>
      <c r="E542" s="73" t="str">
        <f t="shared" ca="1" si="131"/>
        <v/>
      </c>
      <c r="F542" s="31" t="str">
        <f t="shared" ca="1" si="132"/>
        <v/>
      </c>
      <c r="G542" s="32" t="str">
        <f t="shared" ca="1" si="133"/>
        <v/>
      </c>
      <c r="H542" s="4" t="str">
        <f t="shared" ca="1" si="134"/>
        <v/>
      </c>
      <c r="I542" s="31" t="str">
        <f t="shared" ca="1" si="135"/>
        <v/>
      </c>
      <c r="J542" s="32" t="str">
        <f t="shared" ca="1" si="136"/>
        <v/>
      </c>
      <c r="K542" s="73" t="str">
        <f t="shared" ca="1" si="137"/>
        <v/>
      </c>
      <c r="L542" s="31" t="str">
        <f t="shared" ca="1" si="138"/>
        <v/>
      </c>
      <c r="M542" s="32" t="str">
        <f t="shared" ca="1" si="139"/>
        <v/>
      </c>
      <c r="N542" s="79" t="str">
        <f t="shared" ca="1" si="140"/>
        <v/>
      </c>
      <c r="X542" s="172" t="str">
        <f t="shared" si="141"/>
        <v/>
      </c>
      <c r="Y542" s="172" t="str">
        <f t="shared" si="142"/>
        <v/>
      </c>
    </row>
    <row r="543" spans="1:25">
      <c r="A543" s="173" t="str">
        <f t="shared" ca="1" si="128"/>
        <v/>
      </c>
      <c r="B543" s="45" t="str">
        <f t="shared" ca="1" si="129"/>
        <v/>
      </c>
      <c r="C543" s="31" t="str">
        <f t="shared" ca="1" si="143"/>
        <v/>
      </c>
      <c r="D543" s="32" t="str">
        <f t="shared" ca="1" si="130"/>
        <v/>
      </c>
      <c r="E543" s="73" t="str">
        <f t="shared" ca="1" si="131"/>
        <v/>
      </c>
      <c r="F543" s="31" t="str">
        <f t="shared" ca="1" si="132"/>
        <v/>
      </c>
      <c r="G543" s="32" t="str">
        <f t="shared" ca="1" si="133"/>
        <v/>
      </c>
      <c r="H543" s="4" t="str">
        <f t="shared" ca="1" si="134"/>
        <v/>
      </c>
      <c r="I543" s="31" t="str">
        <f t="shared" ca="1" si="135"/>
        <v/>
      </c>
      <c r="J543" s="32" t="str">
        <f t="shared" ca="1" si="136"/>
        <v/>
      </c>
      <c r="K543" s="73" t="str">
        <f t="shared" ca="1" si="137"/>
        <v/>
      </c>
      <c r="L543" s="31" t="str">
        <f t="shared" ca="1" si="138"/>
        <v/>
      </c>
      <c r="M543" s="32" t="str">
        <f t="shared" ca="1" si="139"/>
        <v/>
      </c>
      <c r="N543" s="79" t="str">
        <f t="shared" ca="1" si="140"/>
        <v/>
      </c>
      <c r="X543" s="172" t="str">
        <f t="shared" si="141"/>
        <v/>
      </c>
      <c r="Y543" s="172" t="str">
        <f t="shared" si="142"/>
        <v/>
      </c>
    </row>
    <row r="544" spans="1:25">
      <c r="A544" s="173" t="str">
        <f t="shared" ca="1" si="128"/>
        <v/>
      </c>
      <c r="B544" s="45" t="str">
        <f t="shared" ca="1" si="129"/>
        <v/>
      </c>
      <c r="C544" s="31" t="str">
        <f t="shared" ca="1" si="143"/>
        <v/>
      </c>
      <c r="D544" s="32" t="str">
        <f t="shared" ca="1" si="130"/>
        <v/>
      </c>
      <c r="E544" s="73" t="str">
        <f t="shared" ca="1" si="131"/>
        <v/>
      </c>
      <c r="F544" s="31" t="str">
        <f t="shared" ca="1" si="132"/>
        <v/>
      </c>
      <c r="G544" s="32" t="str">
        <f t="shared" ca="1" si="133"/>
        <v/>
      </c>
      <c r="H544" s="4" t="str">
        <f t="shared" ca="1" si="134"/>
        <v/>
      </c>
      <c r="I544" s="31" t="str">
        <f t="shared" ca="1" si="135"/>
        <v/>
      </c>
      <c r="J544" s="32" t="str">
        <f t="shared" ca="1" si="136"/>
        <v/>
      </c>
      <c r="K544" s="73" t="str">
        <f t="shared" ca="1" si="137"/>
        <v/>
      </c>
      <c r="L544" s="31" t="str">
        <f t="shared" ca="1" si="138"/>
        <v/>
      </c>
      <c r="M544" s="32" t="str">
        <f t="shared" ca="1" si="139"/>
        <v/>
      </c>
      <c r="N544" s="79" t="str">
        <f t="shared" ca="1" si="140"/>
        <v/>
      </c>
      <c r="X544" s="172" t="str">
        <f t="shared" si="141"/>
        <v/>
      </c>
      <c r="Y544" s="172" t="str">
        <f t="shared" si="142"/>
        <v/>
      </c>
    </row>
    <row r="545" spans="1:25">
      <c r="A545" s="173" t="str">
        <f t="shared" ca="1" si="128"/>
        <v/>
      </c>
      <c r="B545" s="45" t="str">
        <f t="shared" ca="1" si="129"/>
        <v/>
      </c>
      <c r="C545" s="31" t="str">
        <f t="shared" ca="1" si="143"/>
        <v/>
      </c>
      <c r="D545" s="32" t="str">
        <f t="shared" ca="1" si="130"/>
        <v/>
      </c>
      <c r="E545" s="73" t="str">
        <f t="shared" ca="1" si="131"/>
        <v/>
      </c>
      <c r="F545" s="31" t="str">
        <f t="shared" ca="1" si="132"/>
        <v/>
      </c>
      <c r="G545" s="32" t="str">
        <f t="shared" ca="1" si="133"/>
        <v/>
      </c>
      <c r="H545" s="4" t="str">
        <f t="shared" ca="1" si="134"/>
        <v/>
      </c>
      <c r="I545" s="31" t="str">
        <f t="shared" ca="1" si="135"/>
        <v/>
      </c>
      <c r="J545" s="32" t="str">
        <f t="shared" ca="1" si="136"/>
        <v/>
      </c>
      <c r="K545" s="73" t="str">
        <f t="shared" ca="1" si="137"/>
        <v/>
      </c>
      <c r="L545" s="31" t="str">
        <f t="shared" ca="1" si="138"/>
        <v/>
      </c>
      <c r="M545" s="32" t="str">
        <f t="shared" ca="1" si="139"/>
        <v/>
      </c>
      <c r="N545" s="79" t="str">
        <f t="shared" ca="1" si="140"/>
        <v/>
      </c>
      <c r="X545" s="172" t="str">
        <f t="shared" si="141"/>
        <v/>
      </c>
      <c r="Y545" s="172" t="str">
        <f t="shared" si="142"/>
        <v/>
      </c>
    </row>
    <row r="546" spans="1:25">
      <c r="A546" s="173" t="str">
        <f t="shared" ca="1" si="128"/>
        <v/>
      </c>
      <c r="B546" s="45" t="str">
        <f t="shared" ca="1" si="129"/>
        <v/>
      </c>
      <c r="C546" s="31" t="str">
        <f t="shared" ca="1" si="143"/>
        <v/>
      </c>
      <c r="D546" s="32" t="str">
        <f t="shared" ca="1" si="130"/>
        <v/>
      </c>
      <c r="E546" s="73" t="str">
        <f t="shared" ca="1" si="131"/>
        <v/>
      </c>
      <c r="F546" s="31" t="str">
        <f t="shared" ca="1" si="132"/>
        <v/>
      </c>
      <c r="G546" s="32" t="str">
        <f t="shared" ca="1" si="133"/>
        <v/>
      </c>
      <c r="H546" s="4" t="str">
        <f t="shared" ca="1" si="134"/>
        <v/>
      </c>
      <c r="I546" s="31" t="str">
        <f t="shared" ca="1" si="135"/>
        <v/>
      </c>
      <c r="J546" s="32" t="str">
        <f t="shared" ca="1" si="136"/>
        <v/>
      </c>
      <c r="K546" s="73" t="str">
        <f t="shared" ca="1" si="137"/>
        <v/>
      </c>
      <c r="L546" s="31" t="str">
        <f t="shared" ca="1" si="138"/>
        <v/>
      </c>
      <c r="M546" s="32" t="str">
        <f t="shared" ca="1" si="139"/>
        <v/>
      </c>
      <c r="N546" s="79" t="str">
        <f t="shared" ca="1" si="140"/>
        <v/>
      </c>
      <c r="X546" s="172" t="str">
        <f t="shared" si="141"/>
        <v/>
      </c>
      <c r="Y546" s="172" t="str">
        <f t="shared" si="142"/>
        <v/>
      </c>
    </row>
    <row r="547" spans="1:25">
      <c r="A547" s="173" t="str">
        <f t="shared" ca="1" si="128"/>
        <v/>
      </c>
      <c r="B547" s="45" t="str">
        <f t="shared" ca="1" si="129"/>
        <v/>
      </c>
      <c r="C547" s="31" t="str">
        <f t="shared" ca="1" si="143"/>
        <v/>
      </c>
      <c r="D547" s="32" t="str">
        <f t="shared" ca="1" si="130"/>
        <v/>
      </c>
      <c r="E547" s="73" t="str">
        <f t="shared" ca="1" si="131"/>
        <v/>
      </c>
      <c r="F547" s="31" t="str">
        <f t="shared" ca="1" si="132"/>
        <v/>
      </c>
      <c r="G547" s="32" t="str">
        <f t="shared" ca="1" si="133"/>
        <v/>
      </c>
      <c r="H547" s="4" t="str">
        <f t="shared" ca="1" si="134"/>
        <v/>
      </c>
      <c r="I547" s="31" t="str">
        <f t="shared" ca="1" si="135"/>
        <v/>
      </c>
      <c r="J547" s="32" t="str">
        <f t="shared" ca="1" si="136"/>
        <v/>
      </c>
      <c r="K547" s="73" t="str">
        <f t="shared" ca="1" si="137"/>
        <v/>
      </c>
      <c r="L547" s="31" t="str">
        <f t="shared" ca="1" si="138"/>
        <v/>
      </c>
      <c r="M547" s="32" t="str">
        <f t="shared" ca="1" si="139"/>
        <v/>
      </c>
      <c r="N547" s="79" t="str">
        <f t="shared" ca="1" si="140"/>
        <v/>
      </c>
      <c r="X547" s="172" t="str">
        <f t="shared" si="141"/>
        <v/>
      </c>
      <c r="Y547" s="172" t="str">
        <f t="shared" si="142"/>
        <v/>
      </c>
    </row>
    <row r="548" spans="1:25">
      <c r="A548" s="173" t="str">
        <f t="shared" ref="A548:A611" ca="1" si="144">IF(AND(ISBLANK(Z537), A547 = $Z$1),NOW(),IF(ISBLANK(Z537),"",Z537))</f>
        <v/>
      </c>
      <c r="B548" s="45" t="str">
        <f t="shared" ref="B548:B611" ca="1" si="145">IF(COUNTIF(P:P,A548)=1,VLOOKUP(A548,P:Q,2), IF(COUNTIF(P:P,A548)=0,$B$10,""))</f>
        <v/>
      </c>
      <c r="C548" s="31" t="str">
        <f t="shared" ca="1" si="143"/>
        <v/>
      </c>
      <c r="D548" s="32" t="str">
        <f t="shared" ref="D548:D611" ca="1" si="146">IF(ISERROR(B548-2), "", ROUNDUP(A548-$A$14,0)/360*$B$6*$B$5-ROUNDUP(A548-$A$14,0)/360*$B$7*$B$5*$B$14/100)</f>
        <v/>
      </c>
      <c r="E548" s="73" t="str">
        <f t="shared" ref="E548:E611" ca="1" si="147">IF(COUNTIF(P:P,A548)=1,VLOOKUP(A548,R:S,2), IF(COUNTIF(P:P,A548)=0,$C$10,""))</f>
        <v/>
      </c>
      <c r="F548" s="31" t="str">
        <f t="shared" ref="F548:F611" ca="1" si="148">IF(ISERROR(B548-2),"",(E548-$E$14)/100*$C$5)</f>
        <v/>
      </c>
      <c r="G548" s="32" t="str">
        <f t="shared" ref="G548:G611" ca="1" si="149">IF(ISERROR(B548-2), "", ROUNDUP(A548-$A$14,0)/360*$C$6*$C$5-ROUNDUP(A548-$A$14,0)/360*$C$7*$C$5*$E$14/100)</f>
        <v/>
      </c>
      <c r="H548" s="4" t="str">
        <f t="shared" ref="H548:H611" ca="1" si="150">IF(COUNTIF(P:P,A548)=1,VLOOKUP(A548,T:U,2), IF(COUNTIF(P:P,A548)=0,$D$10,""))</f>
        <v/>
      </c>
      <c r="I548" s="31" t="str">
        <f t="shared" ref="I548:I611" ca="1" si="151">IF(ISERROR(B548-2),"",(H548-$H$14)/100*$D$5)</f>
        <v/>
      </c>
      <c r="J548" s="32" t="str">
        <f t="shared" ref="J548:J611" ca="1" si="152">IF(ISERROR(B548-2),"",ROUNDUP(A548-$A$14,0)/360*$D$6*$D$5-ROUNDUP(A548-$A$14,0)/360*$D$7*$D$5*$H$14/100)</f>
        <v/>
      </c>
      <c r="K548" s="73" t="str">
        <f t="shared" ref="K548:K611" ca="1" si="153">IF(COUNTIF(P:P,A548)=1,VLOOKUP(A548,V:W,2), IF(COUNTIF(P:P,A548)=0,$E$10,""))</f>
        <v/>
      </c>
      <c r="L548" s="31" t="str">
        <f t="shared" ref="L548:L611" ca="1" si="154">IF(ISERROR(B548-2),"",(K548-$K$14)/100*$E$5)</f>
        <v/>
      </c>
      <c r="M548" s="32" t="str">
        <f t="shared" ref="M548:M611" ca="1" si="155">IF(ISERROR(B548-2),"",ROUNDUP(A548-$A$14,0)/360*$E$6*$E$5-ROUNDUP(A548-$A$14,0)/360*$E$7*$E$5*$K$14/100)</f>
        <v/>
      </c>
      <c r="N548" s="79" t="str">
        <f t="shared" ref="N548:N611" ca="1" si="156">IF(ISERROR(B548-2),"",C548+D548-F548-G548-I548-J548+L548+M548)</f>
        <v/>
      </c>
      <c r="X548" s="172" t="str">
        <f t="shared" si="141"/>
        <v/>
      </c>
      <c r="Y548" s="172" t="str">
        <f t="shared" si="142"/>
        <v/>
      </c>
    </row>
    <row r="549" spans="1:25">
      <c r="A549" s="173" t="str">
        <f t="shared" ca="1" si="144"/>
        <v/>
      </c>
      <c r="B549" s="45" t="str">
        <f t="shared" ca="1" si="145"/>
        <v/>
      </c>
      <c r="C549" s="31" t="str">
        <f t="shared" ca="1" si="143"/>
        <v/>
      </c>
      <c r="D549" s="32" t="str">
        <f t="shared" ca="1" si="146"/>
        <v/>
      </c>
      <c r="E549" s="73" t="str">
        <f t="shared" ca="1" si="147"/>
        <v/>
      </c>
      <c r="F549" s="31" t="str">
        <f t="shared" ca="1" si="148"/>
        <v/>
      </c>
      <c r="G549" s="32" t="str">
        <f t="shared" ca="1" si="149"/>
        <v/>
      </c>
      <c r="H549" s="4" t="str">
        <f t="shared" ca="1" si="150"/>
        <v/>
      </c>
      <c r="I549" s="31" t="str">
        <f t="shared" ca="1" si="151"/>
        <v/>
      </c>
      <c r="J549" s="32" t="str">
        <f t="shared" ca="1" si="152"/>
        <v/>
      </c>
      <c r="K549" s="73" t="str">
        <f t="shared" ca="1" si="153"/>
        <v/>
      </c>
      <c r="L549" s="31" t="str">
        <f t="shared" ca="1" si="154"/>
        <v/>
      </c>
      <c r="M549" s="32" t="str">
        <f t="shared" ca="1" si="155"/>
        <v/>
      </c>
      <c r="N549" s="79" t="str">
        <f t="shared" ca="1" si="156"/>
        <v/>
      </c>
      <c r="X549" s="172" t="str">
        <f t="shared" si="141"/>
        <v/>
      </c>
      <c r="Y549" s="172" t="str">
        <f t="shared" si="142"/>
        <v/>
      </c>
    </row>
    <row r="550" spans="1:25">
      <c r="A550" s="173" t="str">
        <f t="shared" ca="1" si="144"/>
        <v/>
      </c>
      <c r="B550" s="45" t="str">
        <f t="shared" ca="1" si="145"/>
        <v/>
      </c>
      <c r="C550" s="31" t="str">
        <f t="shared" ca="1" si="143"/>
        <v/>
      </c>
      <c r="D550" s="32" t="str">
        <f t="shared" ca="1" si="146"/>
        <v/>
      </c>
      <c r="E550" s="73" t="str">
        <f t="shared" ca="1" si="147"/>
        <v/>
      </c>
      <c r="F550" s="31" t="str">
        <f t="shared" ca="1" si="148"/>
        <v/>
      </c>
      <c r="G550" s="32" t="str">
        <f t="shared" ca="1" si="149"/>
        <v/>
      </c>
      <c r="H550" s="4" t="str">
        <f t="shared" ca="1" si="150"/>
        <v/>
      </c>
      <c r="I550" s="31" t="str">
        <f t="shared" ca="1" si="151"/>
        <v/>
      </c>
      <c r="J550" s="32" t="str">
        <f t="shared" ca="1" si="152"/>
        <v/>
      </c>
      <c r="K550" s="73" t="str">
        <f t="shared" ca="1" si="153"/>
        <v/>
      </c>
      <c r="L550" s="31" t="str">
        <f t="shared" ca="1" si="154"/>
        <v/>
      </c>
      <c r="M550" s="32" t="str">
        <f t="shared" ca="1" si="155"/>
        <v/>
      </c>
      <c r="N550" s="79" t="str">
        <f t="shared" ca="1" si="156"/>
        <v/>
      </c>
      <c r="X550" s="172" t="str">
        <f t="shared" si="141"/>
        <v/>
      </c>
      <c r="Y550" s="172" t="str">
        <f t="shared" si="142"/>
        <v/>
      </c>
    </row>
    <row r="551" spans="1:25">
      <c r="A551" s="173" t="str">
        <f t="shared" ca="1" si="144"/>
        <v/>
      </c>
      <c r="B551" s="45" t="str">
        <f t="shared" ca="1" si="145"/>
        <v/>
      </c>
      <c r="C551" s="31" t="str">
        <f t="shared" ca="1" si="143"/>
        <v/>
      </c>
      <c r="D551" s="32" t="str">
        <f t="shared" ca="1" si="146"/>
        <v/>
      </c>
      <c r="E551" s="73" t="str">
        <f t="shared" ca="1" si="147"/>
        <v/>
      </c>
      <c r="F551" s="31" t="str">
        <f t="shared" ca="1" si="148"/>
        <v/>
      </c>
      <c r="G551" s="32" t="str">
        <f t="shared" ca="1" si="149"/>
        <v/>
      </c>
      <c r="H551" s="4" t="str">
        <f t="shared" ca="1" si="150"/>
        <v/>
      </c>
      <c r="I551" s="31" t="str">
        <f t="shared" ca="1" si="151"/>
        <v/>
      </c>
      <c r="J551" s="32" t="str">
        <f t="shared" ca="1" si="152"/>
        <v/>
      </c>
      <c r="K551" s="73" t="str">
        <f t="shared" ca="1" si="153"/>
        <v/>
      </c>
      <c r="L551" s="31" t="str">
        <f t="shared" ca="1" si="154"/>
        <v/>
      </c>
      <c r="M551" s="32" t="str">
        <f t="shared" ca="1" si="155"/>
        <v/>
      </c>
      <c r="N551" s="79" t="str">
        <f t="shared" ca="1" si="156"/>
        <v/>
      </c>
      <c r="X551" s="172" t="str">
        <f t="shared" si="141"/>
        <v/>
      </c>
      <c r="Y551" s="172" t="str">
        <f t="shared" si="142"/>
        <v/>
      </c>
    </row>
    <row r="552" spans="1:25">
      <c r="A552" s="173" t="str">
        <f t="shared" ca="1" si="144"/>
        <v/>
      </c>
      <c r="B552" s="45" t="str">
        <f t="shared" ca="1" si="145"/>
        <v/>
      </c>
      <c r="C552" s="31" t="str">
        <f t="shared" ca="1" si="143"/>
        <v/>
      </c>
      <c r="D552" s="32" t="str">
        <f t="shared" ca="1" si="146"/>
        <v/>
      </c>
      <c r="E552" s="73" t="str">
        <f t="shared" ca="1" si="147"/>
        <v/>
      </c>
      <c r="F552" s="31" t="str">
        <f t="shared" ca="1" si="148"/>
        <v/>
      </c>
      <c r="G552" s="32" t="str">
        <f t="shared" ca="1" si="149"/>
        <v/>
      </c>
      <c r="H552" s="4" t="str">
        <f t="shared" ca="1" si="150"/>
        <v/>
      </c>
      <c r="I552" s="31" t="str">
        <f t="shared" ca="1" si="151"/>
        <v/>
      </c>
      <c r="J552" s="32" t="str">
        <f t="shared" ca="1" si="152"/>
        <v/>
      </c>
      <c r="K552" s="73" t="str">
        <f t="shared" ca="1" si="153"/>
        <v/>
      </c>
      <c r="L552" s="31" t="str">
        <f t="shared" ca="1" si="154"/>
        <v/>
      </c>
      <c r="M552" s="32" t="str">
        <f t="shared" ca="1" si="155"/>
        <v/>
      </c>
      <c r="N552" s="79" t="str">
        <f t="shared" ca="1" si="156"/>
        <v/>
      </c>
      <c r="X552" s="172" t="str">
        <f t="shared" si="141"/>
        <v/>
      </c>
      <c r="Y552" s="172" t="str">
        <f t="shared" si="142"/>
        <v/>
      </c>
    </row>
    <row r="553" spans="1:25">
      <c r="A553" s="173" t="str">
        <f t="shared" ca="1" si="144"/>
        <v/>
      </c>
      <c r="B553" s="45" t="str">
        <f t="shared" ca="1" si="145"/>
        <v/>
      </c>
      <c r="C553" s="31" t="str">
        <f t="shared" ca="1" si="143"/>
        <v/>
      </c>
      <c r="D553" s="32" t="str">
        <f t="shared" ca="1" si="146"/>
        <v/>
      </c>
      <c r="E553" s="73" t="str">
        <f t="shared" ca="1" si="147"/>
        <v/>
      </c>
      <c r="F553" s="31" t="str">
        <f t="shared" ca="1" si="148"/>
        <v/>
      </c>
      <c r="G553" s="32" t="str">
        <f t="shared" ca="1" si="149"/>
        <v/>
      </c>
      <c r="H553" s="4" t="str">
        <f t="shared" ca="1" si="150"/>
        <v/>
      </c>
      <c r="I553" s="31" t="str">
        <f t="shared" ca="1" si="151"/>
        <v/>
      </c>
      <c r="J553" s="32" t="str">
        <f t="shared" ca="1" si="152"/>
        <v/>
      </c>
      <c r="K553" s="73" t="str">
        <f t="shared" ca="1" si="153"/>
        <v/>
      </c>
      <c r="L553" s="31" t="str">
        <f t="shared" ca="1" si="154"/>
        <v/>
      </c>
      <c r="M553" s="32" t="str">
        <f t="shared" ca="1" si="155"/>
        <v/>
      </c>
      <c r="N553" s="79" t="str">
        <f t="shared" ca="1" si="156"/>
        <v/>
      </c>
      <c r="X553" s="172" t="str">
        <f t="shared" si="141"/>
        <v/>
      </c>
      <c r="Y553" s="172" t="str">
        <f t="shared" si="142"/>
        <v/>
      </c>
    </row>
    <row r="554" spans="1:25">
      <c r="A554" s="173" t="str">
        <f t="shared" ca="1" si="144"/>
        <v/>
      </c>
      <c r="B554" s="45" t="str">
        <f t="shared" ca="1" si="145"/>
        <v/>
      </c>
      <c r="C554" s="31" t="str">
        <f t="shared" ca="1" si="143"/>
        <v/>
      </c>
      <c r="D554" s="32" t="str">
        <f t="shared" ca="1" si="146"/>
        <v/>
      </c>
      <c r="E554" s="73" t="str">
        <f t="shared" ca="1" si="147"/>
        <v/>
      </c>
      <c r="F554" s="31" t="str">
        <f t="shared" ca="1" si="148"/>
        <v/>
      </c>
      <c r="G554" s="32" t="str">
        <f t="shared" ca="1" si="149"/>
        <v/>
      </c>
      <c r="H554" s="4" t="str">
        <f t="shared" ca="1" si="150"/>
        <v/>
      </c>
      <c r="I554" s="31" t="str">
        <f t="shared" ca="1" si="151"/>
        <v/>
      </c>
      <c r="J554" s="32" t="str">
        <f t="shared" ca="1" si="152"/>
        <v/>
      </c>
      <c r="K554" s="73" t="str">
        <f t="shared" ca="1" si="153"/>
        <v/>
      </c>
      <c r="L554" s="31" t="str">
        <f t="shared" ca="1" si="154"/>
        <v/>
      </c>
      <c r="M554" s="32" t="str">
        <f t="shared" ca="1" si="155"/>
        <v/>
      </c>
      <c r="N554" s="79" t="str">
        <f t="shared" ca="1" si="156"/>
        <v/>
      </c>
      <c r="X554" s="172" t="str">
        <f t="shared" si="141"/>
        <v/>
      </c>
      <c r="Y554" s="172" t="str">
        <f t="shared" si="142"/>
        <v/>
      </c>
    </row>
    <row r="555" spans="1:25">
      <c r="A555" s="173" t="str">
        <f t="shared" ca="1" si="144"/>
        <v/>
      </c>
      <c r="B555" s="45" t="str">
        <f t="shared" ca="1" si="145"/>
        <v/>
      </c>
      <c r="C555" s="31" t="str">
        <f t="shared" ca="1" si="143"/>
        <v/>
      </c>
      <c r="D555" s="32" t="str">
        <f t="shared" ca="1" si="146"/>
        <v/>
      </c>
      <c r="E555" s="73" t="str">
        <f t="shared" ca="1" si="147"/>
        <v/>
      </c>
      <c r="F555" s="31" t="str">
        <f t="shared" ca="1" si="148"/>
        <v/>
      </c>
      <c r="G555" s="32" t="str">
        <f t="shared" ca="1" si="149"/>
        <v/>
      </c>
      <c r="H555" s="4" t="str">
        <f t="shared" ca="1" si="150"/>
        <v/>
      </c>
      <c r="I555" s="31" t="str">
        <f t="shared" ca="1" si="151"/>
        <v/>
      </c>
      <c r="J555" s="32" t="str">
        <f t="shared" ca="1" si="152"/>
        <v/>
      </c>
      <c r="K555" s="73" t="str">
        <f t="shared" ca="1" si="153"/>
        <v/>
      </c>
      <c r="L555" s="31" t="str">
        <f t="shared" ca="1" si="154"/>
        <v/>
      </c>
      <c r="M555" s="32" t="str">
        <f t="shared" ca="1" si="155"/>
        <v/>
      </c>
      <c r="N555" s="79" t="str">
        <f t="shared" ca="1" si="156"/>
        <v/>
      </c>
      <c r="X555" s="172" t="str">
        <f t="shared" si="141"/>
        <v/>
      </c>
      <c r="Y555" s="172" t="str">
        <f t="shared" si="142"/>
        <v/>
      </c>
    </row>
    <row r="556" spans="1:25">
      <c r="A556" s="173" t="str">
        <f t="shared" ca="1" si="144"/>
        <v/>
      </c>
      <c r="B556" s="45" t="str">
        <f t="shared" ca="1" si="145"/>
        <v/>
      </c>
      <c r="C556" s="31" t="str">
        <f t="shared" ca="1" si="143"/>
        <v/>
      </c>
      <c r="D556" s="32" t="str">
        <f t="shared" ca="1" si="146"/>
        <v/>
      </c>
      <c r="E556" s="73" t="str">
        <f t="shared" ca="1" si="147"/>
        <v/>
      </c>
      <c r="F556" s="31" t="str">
        <f t="shared" ca="1" si="148"/>
        <v/>
      </c>
      <c r="G556" s="32" t="str">
        <f t="shared" ca="1" si="149"/>
        <v/>
      </c>
      <c r="H556" s="4" t="str">
        <f t="shared" ca="1" si="150"/>
        <v/>
      </c>
      <c r="I556" s="31" t="str">
        <f t="shared" ca="1" si="151"/>
        <v/>
      </c>
      <c r="J556" s="32" t="str">
        <f t="shared" ca="1" si="152"/>
        <v/>
      </c>
      <c r="K556" s="73" t="str">
        <f t="shared" ca="1" si="153"/>
        <v/>
      </c>
      <c r="L556" s="31" t="str">
        <f t="shared" ca="1" si="154"/>
        <v/>
      </c>
      <c r="M556" s="32" t="str">
        <f t="shared" ca="1" si="155"/>
        <v/>
      </c>
      <c r="N556" s="79" t="str">
        <f t="shared" ca="1" si="156"/>
        <v/>
      </c>
      <c r="X556" s="172" t="str">
        <f t="shared" si="141"/>
        <v/>
      </c>
      <c r="Y556" s="172" t="str">
        <f t="shared" si="142"/>
        <v/>
      </c>
    </row>
    <row r="557" spans="1:25">
      <c r="A557" s="173" t="str">
        <f t="shared" ca="1" si="144"/>
        <v/>
      </c>
      <c r="B557" s="45" t="str">
        <f t="shared" ca="1" si="145"/>
        <v/>
      </c>
      <c r="C557" s="31" t="str">
        <f t="shared" ca="1" si="143"/>
        <v/>
      </c>
      <c r="D557" s="32" t="str">
        <f t="shared" ca="1" si="146"/>
        <v/>
      </c>
      <c r="E557" s="73" t="str">
        <f t="shared" ca="1" si="147"/>
        <v/>
      </c>
      <c r="F557" s="31" t="str">
        <f t="shared" ca="1" si="148"/>
        <v/>
      </c>
      <c r="G557" s="32" t="str">
        <f t="shared" ca="1" si="149"/>
        <v/>
      </c>
      <c r="H557" s="4" t="str">
        <f t="shared" ca="1" si="150"/>
        <v/>
      </c>
      <c r="I557" s="31" t="str">
        <f t="shared" ca="1" si="151"/>
        <v/>
      </c>
      <c r="J557" s="32" t="str">
        <f t="shared" ca="1" si="152"/>
        <v/>
      </c>
      <c r="K557" s="73" t="str">
        <f t="shared" ca="1" si="153"/>
        <v/>
      </c>
      <c r="L557" s="31" t="str">
        <f t="shared" ca="1" si="154"/>
        <v/>
      </c>
      <c r="M557" s="32" t="str">
        <f t="shared" ca="1" si="155"/>
        <v/>
      </c>
      <c r="N557" s="79" t="str">
        <f t="shared" ca="1" si="156"/>
        <v/>
      </c>
      <c r="X557" s="172" t="str">
        <f t="shared" si="141"/>
        <v/>
      </c>
      <c r="Y557" s="172" t="str">
        <f t="shared" si="142"/>
        <v/>
      </c>
    </row>
    <row r="558" spans="1:25">
      <c r="A558" s="173" t="str">
        <f t="shared" ca="1" si="144"/>
        <v/>
      </c>
      <c r="B558" s="45" t="str">
        <f t="shared" ca="1" si="145"/>
        <v/>
      </c>
      <c r="C558" s="31" t="str">
        <f t="shared" ca="1" si="143"/>
        <v/>
      </c>
      <c r="D558" s="32" t="str">
        <f t="shared" ca="1" si="146"/>
        <v/>
      </c>
      <c r="E558" s="73" t="str">
        <f t="shared" ca="1" si="147"/>
        <v/>
      </c>
      <c r="F558" s="31" t="str">
        <f t="shared" ca="1" si="148"/>
        <v/>
      </c>
      <c r="G558" s="32" t="str">
        <f t="shared" ca="1" si="149"/>
        <v/>
      </c>
      <c r="H558" s="4" t="str">
        <f t="shared" ca="1" si="150"/>
        <v/>
      </c>
      <c r="I558" s="31" t="str">
        <f t="shared" ca="1" si="151"/>
        <v/>
      </c>
      <c r="J558" s="32" t="str">
        <f t="shared" ca="1" si="152"/>
        <v/>
      </c>
      <c r="K558" s="73" t="str">
        <f t="shared" ca="1" si="153"/>
        <v/>
      </c>
      <c r="L558" s="31" t="str">
        <f t="shared" ca="1" si="154"/>
        <v/>
      </c>
      <c r="M558" s="32" t="str">
        <f t="shared" ca="1" si="155"/>
        <v/>
      </c>
      <c r="N558" s="79" t="str">
        <f t="shared" ca="1" si="156"/>
        <v/>
      </c>
      <c r="X558" s="172" t="str">
        <f t="shared" si="141"/>
        <v/>
      </c>
      <c r="Y558" s="172" t="str">
        <f t="shared" si="142"/>
        <v/>
      </c>
    </row>
    <row r="559" spans="1:25">
      <c r="A559" s="173" t="str">
        <f t="shared" ca="1" si="144"/>
        <v/>
      </c>
      <c r="B559" s="45" t="str">
        <f t="shared" ca="1" si="145"/>
        <v/>
      </c>
      <c r="C559" s="31" t="str">
        <f t="shared" ca="1" si="143"/>
        <v/>
      </c>
      <c r="D559" s="32" t="str">
        <f t="shared" ca="1" si="146"/>
        <v/>
      </c>
      <c r="E559" s="73" t="str">
        <f t="shared" ca="1" si="147"/>
        <v/>
      </c>
      <c r="F559" s="31" t="str">
        <f t="shared" ca="1" si="148"/>
        <v/>
      </c>
      <c r="G559" s="32" t="str">
        <f t="shared" ca="1" si="149"/>
        <v/>
      </c>
      <c r="H559" s="4" t="str">
        <f t="shared" ca="1" si="150"/>
        <v/>
      </c>
      <c r="I559" s="31" t="str">
        <f t="shared" ca="1" si="151"/>
        <v/>
      </c>
      <c r="J559" s="32" t="str">
        <f t="shared" ca="1" si="152"/>
        <v/>
      </c>
      <c r="K559" s="73" t="str">
        <f t="shared" ca="1" si="153"/>
        <v/>
      </c>
      <c r="L559" s="31" t="str">
        <f t="shared" ca="1" si="154"/>
        <v/>
      </c>
      <c r="M559" s="32" t="str">
        <f t="shared" ca="1" si="155"/>
        <v/>
      </c>
      <c r="N559" s="79" t="str">
        <f t="shared" ca="1" si="156"/>
        <v/>
      </c>
      <c r="X559" s="172" t="str">
        <f t="shared" si="141"/>
        <v/>
      </c>
      <c r="Y559" s="172" t="str">
        <f t="shared" si="142"/>
        <v/>
      </c>
    </row>
    <row r="560" spans="1:25">
      <c r="A560" s="173" t="str">
        <f t="shared" ca="1" si="144"/>
        <v/>
      </c>
      <c r="B560" s="45" t="str">
        <f t="shared" ca="1" si="145"/>
        <v/>
      </c>
      <c r="C560" s="31" t="str">
        <f t="shared" ca="1" si="143"/>
        <v/>
      </c>
      <c r="D560" s="32" t="str">
        <f t="shared" ca="1" si="146"/>
        <v/>
      </c>
      <c r="E560" s="73" t="str">
        <f t="shared" ca="1" si="147"/>
        <v/>
      </c>
      <c r="F560" s="31" t="str">
        <f t="shared" ca="1" si="148"/>
        <v/>
      </c>
      <c r="G560" s="32" t="str">
        <f t="shared" ca="1" si="149"/>
        <v/>
      </c>
      <c r="H560" s="4" t="str">
        <f t="shared" ca="1" si="150"/>
        <v/>
      </c>
      <c r="I560" s="31" t="str">
        <f t="shared" ca="1" si="151"/>
        <v/>
      </c>
      <c r="J560" s="32" t="str">
        <f t="shared" ca="1" si="152"/>
        <v/>
      </c>
      <c r="K560" s="73" t="str">
        <f t="shared" ca="1" si="153"/>
        <v/>
      </c>
      <c r="L560" s="31" t="str">
        <f t="shared" ca="1" si="154"/>
        <v/>
      </c>
      <c r="M560" s="32" t="str">
        <f t="shared" ca="1" si="155"/>
        <v/>
      </c>
      <c r="N560" s="79" t="str">
        <f t="shared" ca="1" si="156"/>
        <v/>
      </c>
      <c r="X560" s="172" t="str">
        <f t="shared" si="141"/>
        <v/>
      </c>
      <c r="Y560" s="172" t="str">
        <f t="shared" si="142"/>
        <v/>
      </c>
    </row>
    <row r="561" spans="1:25">
      <c r="A561" s="173" t="str">
        <f t="shared" ca="1" si="144"/>
        <v/>
      </c>
      <c r="B561" s="45" t="str">
        <f t="shared" ca="1" si="145"/>
        <v/>
      </c>
      <c r="C561" s="31" t="str">
        <f t="shared" ca="1" si="143"/>
        <v/>
      </c>
      <c r="D561" s="32" t="str">
        <f t="shared" ca="1" si="146"/>
        <v/>
      </c>
      <c r="E561" s="73" t="str">
        <f t="shared" ca="1" si="147"/>
        <v/>
      </c>
      <c r="F561" s="31" t="str">
        <f t="shared" ca="1" si="148"/>
        <v/>
      </c>
      <c r="G561" s="32" t="str">
        <f t="shared" ca="1" si="149"/>
        <v/>
      </c>
      <c r="H561" s="4" t="str">
        <f t="shared" ca="1" si="150"/>
        <v/>
      </c>
      <c r="I561" s="31" t="str">
        <f t="shared" ca="1" si="151"/>
        <v/>
      </c>
      <c r="J561" s="32" t="str">
        <f t="shared" ca="1" si="152"/>
        <v/>
      </c>
      <c r="K561" s="73" t="str">
        <f t="shared" ca="1" si="153"/>
        <v/>
      </c>
      <c r="L561" s="31" t="str">
        <f t="shared" ca="1" si="154"/>
        <v/>
      </c>
      <c r="M561" s="32" t="str">
        <f t="shared" ca="1" si="155"/>
        <v/>
      </c>
      <c r="N561" s="79" t="str">
        <f t="shared" ca="1" si="156"/>
        <v/>
      </c>
      <c r="X561" s="172" t="str">
        <f t="shared" si="141"/>
        <v/>
      </c>
      <c r="Y561" s="172" t="str">
        <f t="shared" si="142"/>
        <v/>
      </c>
    </row>
    <row r="562" spans="1:25">
      <c r="A562" s="173" t="str">
        <f t="shared" ca="1" si="144"/>
        <v/>
      </c>
      <c r="B562" s="45" t="str">
        <f t="shared" ca="1" si="145"/>
        <v/>
      </c>
      <c r="C562" s="31" t="str">
        <f t="shared" ca="1" si="143"/>
        <v/>
      </c>
      <c r="D562" s="32" t="str">
        <f t="shared" ca="1" si="146"/>
        <v/>
      </c>
      <c r="E562" s="73" t="str">
        <f t="shared" ca="1" si="147"/>
        <v/>
      </c>
      <c r="F562" s="31" t="str">
        <f t="shared" ca="1" si="148"/>
        <v/>
      </c>
      <c r="G562" s="32" t="str">
        <f t="shared" ca="1" si="149"/>
        <v/>
      </c>
      <c r="H562" s="4" t="str">
        <f t="shared" ca="1" si="150"/>
        <v/>
      </c>
      <c r="I562" s="31" t="str">
        <f t="shared" ca="1" si="151"/>
        <v/>
      </c>
      <c r="J562" s="32" t="str">
        <f t="shared" ca="1" si="152"/>
        <v/>
      </c>
      <c r="K562" s="73" t="str">
        <f t="shared" ca="1" si="153"/>
        <v/>
      </c>
      <c r="L562" s="31" t="str">
        <f t="shared" ca="1" si="154"/>
        <v/>
      </c>
      <c r="M562" s="32" t="str">
        <f t="shared" ca="1" si="155"/>
        <v/>
      </c>
      <c r="N562" s="79" t="str">
        <f t="shared" ca="1" si="156"/>
        <v/>
      </c>
      <c r="X562" s="172" t="str">
        <f t="shared" si="141"/>
        <v/>
      </c>
      <c r="Y562" s="172" t="str">
        <f t="shared" si="142"/>
        <v/>
      </c>
    </row>
    <row r="563" spans="1:25">
      <c r="A563" s="173" t="str">
        <f t="shared" ca="1" si="144"/>
        <v/>
      </c>
      <c r="B563" s="45" t="str">
        <f t="shared" ca="1" si="145"/>
        <v/>
      </c>
      <c r="C563" s="31" t="str">
        <f t="shared" ca="1" si="143"/>
        <v/>
      </c>
      <c r="D563" s="32" t="str">
        <f t="shared" ca="1" si="146"/>
        <v/>
      </c>
      <c r="E563" s="73" t="str">
        <f t="shared" ca="1" si="147"/>
        <v/>
      </c>
      <c r="F563" s="31" t="str">
        <f t="shared" ca="1" si="148"/>
        <v/>
      </c>
      <c r="G563" s="32" t="str">
        <f t="shared" ca="1" si="149"/>
        <v/>
      </c>
      <c r="H563" s="4" t="str">
        <f t="shared" ca="1" si="150"/>
        <v/>
      </c>
      <c r="I563" s="31" t="str">
        <f t="shared" ca="1" si="151"/>
        <v/>
      </c>
      <c r="J563" s="32" t="str">
        <f t="shared" ca="1" si="152"/>
        <v/>
      </c>
      <c r="K563" s="73" t="str">
        <f t="shared" ca="1" si="153"/>
        <v/>
      </c>
      <c r="L563" s="31" t="str">
        <f t="shared" ca="1" si="154"/>
        <v/>
      </c>
      <c r="M563" s="32" t="str">
        <f t="shared" ca="1" si="155"/>
        <v/>
      </c>
      <c r="N563" s="79" t="str">
        <f t="shared" ca="1" si="156"/>
        <v/>
      </c>
      <c r="X563" s="172" t="str">
        <f t="shared" si="141"/>
        <v/>
      </c>
      <c r="Y563" s="172" t="str">
        <f t="shared" si="142"/>
        <v/>
      </c>
    </row>
    <row r="564" spans="1:25">
      <c r="A564" s="173" t="str">
        <f t="shared" ca="1" si="144"/>
        <v/>
      </c>
      <c r="B564" s="45" t="str">
        <f t="shared" ca="1" si="145"/>
        <v/>
      </c>
      <c r="C564" s="31" t="str">
        <f t="shared" ca="1" si="143"/>
        <v/>
      </c>
      <c r="D564" s="32" t="str">
        <f t="shared" ca="1" si="146"/>
        <v/>
      </c>
      <c r="E564" s="73" t="str">
        <f t="shared" ca="1" si="147"/>
        <v/>
      </c>
      <c r="F564" s="31" t="str">
        <f t="shared" ca="1" si="148"/>
        <v/>
      </c>
      <c r="G564" s="32" t="str">
        <f t="shared" ca="1" si="149"/>
        <v/>
      </c>
      <c r="H564" s="4" t="str">
        <f t="shared" ca="1" si="150"/>
        <v/>
      </c>
      <c r="I564" s="31" t="str">
        <f t="shared" ca="1" si="151"/>
        <v/>
      </c>
      <c r="J564" s="32" t="str">
        <f t="shared" ca="1" si="152"/>
        <v/>
      </c>
      <c r="K564" s="73" t="str">
        <f t="shared" ca="1" si="153"/>
        <v/>
      </c>
      <c r="L564" s="31" t="str">
        <f t="shared" ca="1" si="154"/>
        <v/>
      </c>
      <c r="M564" s="32" t="str">
        <f t="shared" ca="1" si="155"/>
        <v/>
      </c>
      <c r="N564" s="79" t="str">
        <f t="shared" ca="1" si="156"/>
        <v/>
      </c>
      <c r="X564" s="172" t="str">
        <f t="shared" si="141"/>
        <v/>
      </c>
      <c r="Y564" s="172" t="str">
        <f t="shared" si="142"/>
        <v/>
      </c>
    </row>
    <row r="565" spans="1:25">
      <c r="A565" s="173" t="str">
        <f t="shared" ca="1" si="144"/>
        <v/>
      </c>
      <c r="B565" s="45" t="str">
        <f t="shared" ca="1" si="145"/>
        <v/>
      </c>
      <c r="C565" s="31" t="str">
        <f t="shared" ca="1" si="143"/>
        <v/>
      </c>
      <c r="D565" s="32" t="str">
        <f t="shared" ca="1" si="146"/>
        <v/>
      </c>
      <c r="E565" s="73" t="str">
        <f t="shared" ca="1" si="147"/>
        <v/>
      </c>
      <c r="F565" s="31" t="str">
        <f t="shared" ca="1" si="148"/>
        <v/>
      </c>
      <c r="G565" s="32" t="str">
        <f t="shared" ca="1" si="149"/>
        <v/>
      </c>
      <c r="H565" s="4" t="str">
        <f t="shared" ca="1" si="150"/>
        <v/>
      </c>
      <c r="I565" s="31" t="str">
        <f t="shared" ca="1" si="151"/>
        <v/>
      </c>
      <c r="J565" s="32" t="str">
        <f t="shared" ca="1" si="152"/>
        <v/>
      </c>
      <c r="K565" s="73" t="str">
        <f t="shared" ca="1" si="153"/>
        <v/>
      </c>
      <c r="L565" s="31" t="str">
        <f t="shared" ca="1" si="154"/>
        <v/>
      </c>
      <c r="M565" s="32" t="str">
        <f t="shared" ca="1" si="155"/>
        <v/>
      </c>
      <c r="N565" s="79" t="str">
        <f t="shared" ca="1" si="156"/>
        <v/>
      </c>
      <c r="X565" s="172" t="str">
        <f t="shared" si="141"/>
        <v/>
      </c>
      <c r="Y565" s="172" t="str">
        <f t="shared" si="142"/>
        <v/>
      </c>
    </row>
    <row r="566" spans="1:25">
      <c r="A566" s="173" t="str">
        <f t="shared" ca="1" si="144"/>
        <v/>
      </c>
      <c r="B566" s="45" t="str">
        <f t="shared" ca="1" si="145"/>
        <v/>
      </c>
      <c r="C566" s="31" t="str">
        <f t="shared" ca="1" si="143"/>
        <v/>
      </c>
      <c r="D566" s="32" t="str">
        <f t="shared" ca="1" si="146"/>
        <v/>
      </c>
      <c r="E566" s="73" t="str">
        <f t="shared" ca="1" si="147"/>
        <v/>
      </c>
      <c r="F566" s="31" t="str">
        <f t="shared" ca="1" si="148"/>
        <v/>
      </c>
      <c r="G566" s="32" t="str">
        <f t="shared" ca="1" si="149"/>
        <v/>
      </c>
      <c r="H566" s="4" t="str">
        <f t="shared" ca="1" si="150"/>
        <v/>
      </c>
      <c r="I566" s="31" t="str">
        <f t="shared" ca="1" si="151"/>
        <v/>
      </c>
      <c r="J566" s="32" t="str">
        <f t="shared" ca="1" si="152"/>
        <v/>
      </c>
      <c r="K566" s="73" t="str">
        <f t="shared" ca="1" si="153"/>
        <v/>
      </c>
      <c r="L566" s="31" t="str">
        <f t="shared" ca="1" si="154"/>
        <v/>
      </c>
      <c r="M566" s="32" t="str">
        <f t="shared" ca="1" si="155"/>
        <v/>
      </c>
      <c r="N566" s="79" t="str">
        <f t="shared" ca="1" si="156"/>
        <v/>
      </c>
      <c r="X566" s="172" t="str">
        <f t="shared" si="141"/>
        <v/>
      </c>
      <c r="Y566" s="172" t="str">
        <f t="shared" si="142"/>
        <v/>
      </c>
    </row>
    <row r="567" spans="1:25">
      <c r="A567" s="173" t="str">
        <f t="shared" ca="1" si="144"/>
        <v/>
      </c>
      <c r="B567" s="45" t="str">
        <f t="shared" ca="1" si="145"/>
        <v/>
      </c>
      <c r="C567" s="31" t="str">
        <f t="shared" ca="1" si="143"/>
        <v/>
      </c>
      <c r="D567" s="32" t="str">
        <f t="shared" ca="1" si="146"/>
        <v/>
      </c>
      <c r="E567" s="73" t="str">
        <f t="shared" ca="1" si="147"/>
        <v/>
      </c>
      <c r="F567" s="31" t="str">
        <f t="shared" ca="1" si="148"/>
        <v/>
      </c>
      <c r="G567" s="32" t="str">
        <f t="shared" ca="1" si="149"/>
        <v/>
      </c>
      <c r="H567" s="4" t="str">
        <f t="shared" ca="1" si="150"/>
        <v/>
      </c>
      <c r="I567" s="31" t="str">
        <f t="shared" ca="1" si="151"/>
        <v/>
      </c>
      <c r="J567" s="32" t="str">
        <f t="shared" ca="1" si="152"/>
        <v/>
      </c>
      <c r="K567" s="73" t="str">
        <f t="shared" ca="1" si="153"/>
        <v/>
      </c>
      <c r="L567" s="31" t="str">
        <f t="shared" ca="1" si="154"/>
        <v/>
      </c>
      <c r="M567" s="32" t="str">
        <f t="shared" ca="1" si="155"/>
        <v/>
      </c>
      <c r="N567" s="79" t="str">
        <f t="shared" ca="1" si="156"/>
        <v/>
      </c>
      <c r="X567" s="172" t="str">
        <f t="shared" si="141"/>
        <v/>
      </c>
      <c r="Y567" s="172" t="str">
        <f t="shared" si="142"/>
        <v/>
      </c>
    </row>
    <row r="568" spans="1:25">
      <c r="A568" s="173" t="str">
        <f t="shared" ca="1" si="144"/>
        <v/>
      </c>
      <c r="B568" s="45" t="str">
        <f t="shared" ca="1" si="145"/>
        <v/>
      </c>
      <c r="C568" s="31" t="str">
        <f t="shared" ca="1" si="143"/>
        <v/>
      </c>
      <c r="D568" s="32" t="str">
        <f t="shared" ca="1" si="146"/>
        <v/>
      </c>
      <c r="E568" s="73" t="str">
        <f t="shared" ca="1" si="147"/>
        <v/>
      </c>
      <c r="F568" s="31" t="str">
        <f t="shared" ca="1" si="148"/>
        <v/>
      </c>
      <c r="G568" s="32" t="str">
        <f t="shared" ca="1" si="149"/>
        <v/>
      </c>
      <c r="H568" s="4" t="str">
        <f t="shared" ca="1" si="150"/>
        <v/>
      </c>
      <c r="I568" s="31" t="str">
        <f t="shared" ca="1" si="151"/>
        <v/>
      </c>
      <c r="J568" s="32" t="str">
        <f t="shared" ca="1" si="152"/>
        <v/>
      </c>
      <c r="K568" s="73" t="str">
        <f t="shared" ca="1" si="153"/>
        <v/>
      </c>
      <c r="L568" s="31" t="str">
        <f t="shared" ca="1" si="154"/>
        <v/>
      </c>
      <c r="M568" s="32" t="str">
        <f t="shared" ca="1" si="155"/>
        <v/>
      </c>
      <c r="N568" s="79" t="str">
        <f t="shared" ca="1" si="156"/>
        <v/>
      </c>
      <c r="X568" s="172" t="str">
        <f t="shared" si="141"/>
        <v/>
      </c>
      <c r="Y568" s="172" t="str">
        <f t="shared" si="142"/>
        <v/>
      </c>
    </row>
    <row r="569" spans="1:25">
      <c r="A569" s="173" t="str">
        <f t="shared" ca="1" si="144"/>
        <v/>
      </c>
      <c r="B569" s="45" t="str">
        <f t="shared" ca="1" si="145"/>
        <v/>
      </c>
      <c r="C569" s="31" t="str">
        <f t="shared" ca="1" si="143"/>
        <v/>
      </c>
      <c r="D569" s="32" t="str">
        <f t="shared" ca="1" si="146"/>
        <v/>
      </c>
      <c r="E569" s="73" t="str">
        <f t="shared" ca="1" si="147"/>
        <v/>
      </c>
      <c r="F569" s="31" t="str">
        <f t="shared" ca="1" si="148"/>
        <v/>
      </c>
      <c r="G569" s="32" t="str">
        <f t="shared" ca="1" si="149"/>
        <v/>
      </c>
      <c r="H569" s="4" t="str">
        <f t="shared" ca="1" si="150"/>
        <v/>
      </c>
      <c r="I569" s="31" t="str">
        <f t="shared" ca="1" si="151"/>
        <v/>
      </c>
      <c r="J569" s="32" t="str">
        <f t="shared" ca="1" si="152"/>
        <v/>
      </c>
      <c r="K569" s="73" t="str">
        <f t="shared" ca="1" si="153"/>
        <v/>
      </c>
      <c r="L569" s="31" t="str">
        <f t="shared" ca="1" si="154"/>
        <v/>
      </c>
      <c r="M569" s="32" t="str">
        <f t="shared" ca="1" si="155"/>
        <v/>
      </c>
      <c r="N569" s="79" t="str">
        <f t="shared" ca="1" si="156"/>
        <v/>
      </c>
      <c r="X569" s="172" t="str">
        <f t="shared" si="141"/>
        <v/>
      </c>
      <c r="Y569" s="172" t="str">
        <f t="shared" si="142"/>
        <v/>
      </c>
    </row>
    <row r="570" spans="1:25">
      <c r="A570" s="173" t="str">
        <f t="shared" ca="1" si="144"/>
        <v/>
      </c>
      <c r="B570" s="45" t="str">
        <f t="shared" ca="1" si="145"/>
        <v/>
      </c>
      <c r="C570" s="31" t="str">
        <f t="shared" ca="1" si="143"/>
        <v/>
      </c>
      <c r="D570" s="32" t="str">
        <f t="shared" ca="1" si="146"/>
        <v/>
      </c>
      <c r="E570" s="73" t="str">
        <f t="shared" ca="1" si="147"/>
        <v/>
      </c>
      <c r="F570" s="31" t="str">
        <f t="shared" ca="1" si="148"/>
        <v/>
      </c>
      <c r="G570" s="32" t="str">
        <f t="shared" ca="1" si="149"/>
        <v/>
      </c>
      <c r="H570" s="4" t="str">
        <f t="shared" ca="1" si="150"/>
        <v/>
      </c>
      <c r="I570" s="31" t="str">
        <f t="shared" ca="1" si="151"/>
        <v/>
      </c>
      <c r="J570" s="32" t="str">
        <f t="shared" ca="1" si="152"/>
        <v/>
      </c>
      <c r="K570" s="73" t="str">
        <f t="shared" ca="1" si="153"/>
        <v/>
      </c>
      <c r="L570" s="31" t="str">
        <f t="shared" ca="1" si="154"/>
        <v/>
      </c>
      <c r="M570" s="32" t="str">
        <f t="shared" ca="1" si="155"/>
        <v/>
      </c>
      <c r="N570" s="79" t="str">
        <f t="shared" ca="1" si="156"/>
        <v/>
      </c>
      <c r="X570" s="172" t="str">
        <f t="shared" si="141"/>
        <v/>
      </c>
      <c r="Y570" s="172" t="str">
        <f t="shared" si="142"/>
        <v/>
      </c>
    </row>
    <row r="571" spans="1:25">
      <c r="A571" s="173" t="str">
        <f t="shared" ca="1" si="144"/>
        <v/>
      </c>
      <c r="B571" s="45" t="str">
        <f t="shared" ca="1" si="145"/>
        <v/>
      </c>
      <c r="C571" s="31" t="str">
        <f t="shared" ca="1" si="143"/>
        <v/>
      </c>
      <c r="D571" s="32" t="str">
        <f t="shared" ca="1" si="146"/>
        <v/>
      </c>
      <c r="E571" s="73" t="str">
        <f t="shared" ca="1" si="147"/>
        <v/>
      </c>
      <c r="F571" s="31" t="str">
        <f t="shared" ca="1" si="148"/>
        <v/>
      </c>
      <c r="G571" s="32" t="str">
        <f t="shared" ca="1" si="149"/>
        <v/>
      </c>
      <c r="H571" s="4" t="str">
        <f t="shared" ca="1" si="150"/>
        <v/>
      </c>
      <c r="I571" s="31" t="str">
        <f t="shared" ca="1" si="151"/>
        <v/>
      </c>
      <c r="J571" s="32" t="str">
        <f t="shared" ca="1" si="152"/>
        <v/>
      </c>
      <c r="K571" s="73" t="str">
        <f t="shared" ca="1" si="153"/>
        <v/>
      </c>
      <c r="L571" s="31" t="str">
        <f t="shared" ca="1" si="154"/>
        <v/>
      </c>
      <c r="M571" s="32" t="str">
        <f t="shared" ca="1" si="155"/>
        <v/>
      </c>
      <c r="N571" s="79" t="str">
        <f t="shared" ca="1" si="156"/>
        <v/>
      </c>
      <c r="X571" s="172" t="str">
        <f t="shared" si="141"/>
        <v/>
      </c>
      <c r="Y571" s="172" t="str">
        <f t="shared" si="142"/>
        <v/>
      </c>
    </row>
    <row r="572" spans="1:25">
      <c r="A572" s="173" t="str">
        <f t="shared" ca="1" si="144"/>
        <v/>
      </c>
      <c r="B572" s="45" t="str">
        <f t="shared" ca="1" si="145"/>
        <v/>
      </c>
      <c r="C572" s="31" t="str">
        <f t="shared" ca="1" si="143"/>
        <v/>
      </c>
      <c r="D572" s="32" t="str">
        <f t="shared" ca="1" si="146"/>
        <v/>
      </c>
      <c r="E572" s="73" t="str">
        <f t="shared" ca="1" si="147"/>
        <v/>
      </c>
      <c r="F572" s="31" t="str">
        <f t="shared" ca="1" si="148"/>
        <v/>
      </c>
      <c r="G572" s="32" t="str">
        <f t="shared" ca="1" si="149"/>
        <v/>
      </c>
      <c r="H572" s="4" t="str">
        <f t="shared" ca="1" si="150"/>
        <v/>
      </c>
      <c r="I572" s="31" t="str">
        <f t="shared" ca="1" si="151"/>
        <v/>
      </c>
      <c r="J572" s="32" t="str">
        <f t="shared" ca="1" si="152"/>
        <v/>
      </c>
      <c r="K572" s="73" t="str">
        <f t="shared" ca="1" si="153"/>
        <v/>
      </c>
      <c r="L572" s="31" t="str">
        <f t="shared" ca="1" si="154"/>
        <v/>
      </c>
      <c r="M572" s="32" t="str">
        <f t="shared" ca="1" si="155"/>
        <v/>
      </c>
      <c r="N572" s="79" t="str">
        <f t="shared" ca="1" si="156"/>
        <v/>
      </c>
      <c r="X572" s="172" t="str">
        <f t="shared" si="141"/>
        <v/>
      </c>
      <c r="Y572" s="172" t="str">
        <f t="shared" si="142"/>
        <v/>
      </c>
    </row>
    <row r="573" spans="1:25">
      <c r="A573" s="173" t="str">
        <f t="shared" ca="1" si="144"/>
        <v/>
      </c>
      <c r="B573" s="45" t="str">
        <f t="shared" ca="1" si="145"/>
        <v/>
      </c>
      <c r="C573" s="31" t="str">
        <f t="shared" ca="1" si="143"/>
        <v/>
      </c>
      <c r="D573" s="32" t="str">
        <f t="shared" ca="1" si="146"/>
        <v/>
      </c>
      <c r="E573" s="73" t="str">
        <f t="shared" ca="1" si="147"/>
        <v/>
      </c>
      <c r="F573" s="31" t="str">
        <f t="shared" ca="1" si="148"/>
        <v/>
      </c>
      <c r="G573" s="32" t="str">
        <f t="shared" ca="1" si="149"/>
        <v/>
      </c>
      <c r="H573" s="4" t="str">
        <f t="shared" ca="1" si="150"/>
        <v/>
      </c>
      <c r="I573" s="31" t="str">
        <f t="shared" ca="1" si="151"/>
        <v/>
      </c>
      <c r="J573" s="32" t="str">
        <f t="shared" ca="1" si="152"/>
        <v/>
      </c>
      <c r="K573" s="73" t="str">
        <f t="shared" ca="1" si="153"/>
        <v/>
      </c>
      <c r="L573" s="31" t="str">
        <f t="shared" ca="1" si="154"/>
        <v/>
      </c>
      <c r="M573" s="32" t="str">
        <f t="shared" ca="1" si="155"/>
        <v/>
      </c>
      <c r="N573" s="79" t="str">
        <f t="shared" ca="1" si="156"/>
        <v/>
      </c>
      <c r="X573" s="172" t="str">
        <f t="shared" si="141"/>
        <v/>
      </c>
      <c r="Y573" s="172" t="str">
        <f t="shared" si="142"/>
        <v/>
      </c>
    </row>
    <row r="574" spans="1:25">
      <c r="A574" s="173" t="str">
        <f t="shared" ca="1" si="144"/>
        <v/>
      </c>
      <c r="B574" s="45" t="str">
        <f t="shared" ca="1" si="145"/>
        <v/>
      </c>
      <c r="C574" s="31" t="str">
        <f t="shared" ca="1" si="143"/>
        <v/>
      </c>
      <c r="D574" s="32" t="str">
        <f t="shared" ca="1" si="146"/>
        <v/>
      </c>
      <c r="E574" s="73" t="str">
        <f t="shared" ca="1" si="147"/>
        <v/>
      </c>
      <c r="F574" s="31" t="str">
        <f t="shared" ca="1" si="148"/>
        <v/>
      </c>
      <c r="G574" s="32" t="str">
        <f t="shared" ca="1" si="149"/>
        <v/>
      </c>
      <c r="H574" s="4" t="str">
        <f t="shared" ca="1" si="150"/>
        <v/>
      </c>
      <c r="I574" s="31" t="str">
        <f t="shared" ca="1" si="151"/>
        <v/>
      </c>
      <c r="J574" s="32" t="str">
        <f t="shared" ca="1" si="152"/>
        <v/>
      </c>
      <c r="K574" s="73" t="str">
        <f t="shared" ca="1" si="153"/>
        <v/>
      </c>
      <c r="L574" s="31" t="str">
        <f t="shared" ca="1" si="154"/>
        <v/>
      </c>
      <c r="M574" s="32" t="str">
        <f t="shared" ca="1" si="155"/>
        <v/>
      </c>
      <c r="N574" s="79" t="str">
        <f t="shared" ca="1" si="156"/>
        <v/>
      </c>
      <c r="X574" s="172" t="str">
        <f t="shared" si="141"/>
        <v/>
      </c>
      <c r="Y574" s="172" t="str">
        <f t="shared" si="142"/>
        <v/>
      </c>
    </row>
    <row r="575" spans="1:25">
      <c r="A575" s="173" t="str">
        <f t="shared" ca="1" si="144"/>
        <v/>
      </c>
      <c r="B575" s="45" t="str">
        <f t="shared" ca="1" si="145"/>
        <v/>
      </c>
      <c r="C575" s="31" t="str">
        <f t="shared" ca="1" si="143"/>
        <v/>
      </c>
      <c r="D575" s="32" t="str">
        <f t="shared" ca="1" si="146"/>
        <v/>
      </c>
      <c r="E575" s="73" t="str">
        <f t="shared" ca="1" si="147"/>
        <v/>
      </c>
      <c r="F575" s="31" t="str">
        <f t="shared" ca="1" si="148"/>
        <v/>
      </c>
      <c r="G575" s="32" t="str">
        <f t="shared" ca="1" si="149"/>
        <v/>
      </c>
      <c r="H575" s="4" t="str">
        <f t="shared" ca="1" si="150"/>
        <v/>
      </c>
      <c r="I575" s="31" t="str">
        <f t="shared" ca="1" si="151"/>
        <v/>
      </c>
      <c r="J575" s="32" t="str">
        <f t="shared" ca="1" si="152"/>
        <v/>
      </c>
      <c r="K575" s="73" t="str">
        <f t="shared" ca="1" si="153"/>
        <v/>
      </c>
      <c r="L575" s="31" t="str">
        <f t="shared" ca="1" si="154"/>
        <v/>
      </c>
      <c r="M575" s="32" t="str">
        <f t="shared" ca="1" si="155"/>
        <v/>
      </c>
      <c r="N575" s="79" t="str">
        <f t="shared" ca="1" si="156"/>
        <v/>
      </c>
      <c r="X575" s="172" t="str">
        <f t="shared" si="141"/>
        <v/>
      </c>
      <c r="Y575" s="172" t="str">
        <f t="shared" si="142"/>
        <v/>
      </c>
    </row>
    <row r="576" spans="1:25">
      <c r="A576" s="173" t="str">
        <f t="shared" ca="1" si="144"/>
        <v/>
      </c>
      <c r="B576" s="45" t="str">
        <f t="shared" ca="1" si="145"/>
        <v/>
      </c>
      <c r="C576" s="31" t="str">
        <f t="shared" ca="1" si="143"/>
        <v/>
      </c>
      <c r="D576" s="32" t="str">
        <f t="shared" ca="1" si="146"/>
        <v/>
      </c>
      <c r="E576" s="73" t="str">
        <f t="shared" ca="1" si="147"/>
        <v/>
      </c>
      <c r="F576" s="31" t="str">
        <f t="shared" ca="1" si="148"/>
        <v/>
      </c>
      <c r="G576" s="32" t="str">
        <f t="shared" ca="1" si="149"/>
        <v/>
      </c>
      <c r="H576" s="4" t="str">
        <f t="shared" ca="1" si="150"/>
        <v/>
      </c>
      <c r="I576" s="31" t="str">
        <f t="shared" ca="1" si="151"/>
        <v/>
      </c>
      <c r="J576" s="32" t="str">
        <f t="shared" ca="1" si="152"/>
        <v/>
      </c>
      <c r="K576" s="73" t="str">
        <f t="shared" ca="1" si="153"/>
        <v/>
      </c>
      <c r="L576" s="31" t="str">
        <f t="shared" ca="1" si="154"/>
        <v/>
      </c>
      <c r="M576" s="32" t="str">
        <f t="shared" ca="1" si="155"/>
        <v/>
      </c>
      <c r="N576" s="79" t="str">
        <f t="shared" ca="1" si="156"/>
        <v/>
      </c>
      <c r="X576" s="172" t="str">
        <f t="shared" si="141"/>
        <v/>
      </c>
      <c r="Y576" s="172" t="str">
        <f t="shared" si="142"/>
        <v/>
      </c>
    </row>
    <row r="577" spans="1:25">
      <c r="A577" s="173" t="str">
        <f t="shared" ca="1" si="144"/>
        <v/>
      </c>
      <c r="B577" s="45" t="str">
        <f t="shared" ca="1" si="145"/>
        <v/>
      </c>
      <c r="C577" s="31" t="str">
        <f t="shared" ca="1" si="143"/>
        <v/>
      </c>
      <c r="D577" s="32" t="str">
        <f t="shared" ca="1" si="146"/>
        <v/>
      </c>
      <c r="E577" s="73" t="str">
        <f t="shared" ca="1" si="147"/>
        <v/>
      </c>
      <c r="F577" s="31" t="str">
        <f t="shared" ca="1" si="148"/>
        <v/>
      </c>
      <c r="G577" s="32" t="str">
        <f t="shared" ca="1" si="149"/>
        <v/>
      </c>
      <c r="H577" s="4" t="str">
        <f t="shared" ca="1" si="150"/>
        <v/>
      </c>
      <c r="I577" s="31" t="str">
        <f t="shared" ca="1" si="151"/>
        <v/>
      </c>
      <c r="J577" s="32" t="str">
        <f t="shared" ca="1" si="152"/>
        <v/>
      </c>
      <c r="K577" s="73" t="str">
        <f t="shared" ca="1" si="153"/>
        <v/>
      </c>
      <c r="L577" s="31" t="str">
        <f t="shared" ca="1" si="154"/>
        <v/>
      </c>
      <c r="M577" s="32" t="str">
        <f t="shared" ca="1" si="155"/>
        <v/>
      </c>
      <c r="N577" s="79" t="str">
        <f t="shared" ca="1" si="156"/>
        <v/>
      </c>
      <c r="X577" s="172" t="str">
        <f t="shared" si="141"/>
        <v/>
      </c>
      <c r="Y577" s="172" t="str">
        <f t="shared" si="142"/>
        <v/>
      </c>
    </row>
    <row r="578" spans="1:25">
      <c r="A578" s="173" t="str">
        <f t="shared" ca="1" si="144"/>
        <v/>
      </c>
      <c r="B578" s="45" t="str">
        <f t="shared" ca="1" si="145"/>
        <v/>
      </c>
      <c r="C578" s="31" t="str">
        <f t="shared" ca="1" si="143"/>
        <v/>
      </c>
      <c r="D578" s="32" t="str">
        <f t="shared" ca="1" si="146"/>
        <v/>
      </c>
      <c r="E578" s="73" t="str">
        <f t="shared" ca="1" si="147"/>
        <v/>
      </c>
      <c r="F578" s="31" t="str">
        <f t="shared" ca="1" si="148"/>
        <v/>
      </c>
      <c r="G578" s="32" t="str">
        <f t="shared" ca="1" si="149"/>
        <v/>
      </c>
      <c r="H578" s="4" t="str">
        <f t="shared" ca="1" si="150"/>
        <v/>
      </c>
      <c r="I578" s="31" t="str">
        <f t="shared" ca="1" si="151"/>
        <v/>
      </c>
      <c r="J578" s="32" t="str">
        <f t="shared" ca="1" si="152"/>
        <v/>
      </c>
      <c r="K578" s="73" t="str">
        <f t="shared" ca="1" si="153"/>
        <v/>
      </c>
      <c r="L578" s="31" t="str">
        <f t="shared" ca="1" si="154"/>
        <v/>
      </c>
      <c r="M578" s="32" t="str">
        <f t="shared" ca="1" si="155"/>
        <v/>
      </c>
      <c r="N578" s="79" t="str">
        <f t="shared" ca="1" si="156"/>
        <v/>
      </c>
      <c r="X578" s="172" t="str">
        <f t="shared" si="141"/>
        <v/>
      </c>
      <c r="Y578" s="172" t="str">
        <f t="shared" si="142"/>
        <v/>
      </c>
    </row>
    <row r="579" spans="1:25">
      <c r="A579" s="173" t="str">
        <f t="shared" ca="1" si="144"/>
        <v/>
      </c>
      <c r="B579" s="45" t="str">
        <f t="shared" ca="1" si="145"/>
        <v/>
      </c>
      <c r="C579" s="31" t="str">
        <f t="shared" ca="1" si="143"/>
        <v/>
      </c>
      <c r="D579" s="32" t="str">
        <f t="shared" ca="1" si="146"/>
        <v/>
      </c>
      <c r="E579" s="73" t="str">
        <f t="shared" ca="1" si="147"/>
        <v/>
      </c>
      <c r="F579" s="31" t="str">
        <f t="shared" ca="1" si="148"/>
        <v/>
      </c>
      <c r="G579" s="32" t="str">
        <f t="shared" ca="1" si="149"/>
        <v/>
      </c>
      <c r="H579" s="4" t="str">
        <f t="shared" ca="1" si="150"/>
        <v/>
      </c>
      <c r="I579" s="31" t="str">
        <f t="shared" ca="1" si="151"/>
        <v/>
      </c>
      <c r="J579" s="32" t="str">
        <f t="shared" ca="1" si="152"/>
        <v/>
      </c>
      <c r="K579" s="73" t="str">
        <f t="shared" ca="1" si="153"/>
        <v/>
      </c>
      <c r="L579" s="31" t="str">
        <f t="shared" ca="1" si="154"/>
        <v/>
      </c>
      <c r="M579" s="32" t="str">
        <f t="shared" ca="1" si="155"/>
        <v/>
      </c>
      <c r="N579" s="79" t="str">
        <f t="shared" ca="1" si="156"/>
        <v/>
      </c>
      <c r="X579" s="172" t="str">
        <f t="shared" si="141"/>
        <v/>
      </c>
      <c r="Y579" s="172" t="str">
        <f t="shared" si="142"/>
        <v/>
      </c>
    </row>
    <row r="580" spans="1:25">
      <c r="A580" s="173" t="str">
        <f t="shared" ca="1" si="144"/>
        <v/>
      </c>
      <c r="B580" s="45" t="str">
        <f t="shared" ca="1" si="145"/>
        <v/>
      </c>
      <c r="C580" s="31" t="str">
        <f t="shared" ca="1" si="143"/>
        <v/>
      </c>
      <c r="D580" s="32" t="str">
        <f t="shared" ca="1" si="146"/>
        <v/>
      </c>
      <c r="E580" s="73" t="str">
        <f t="shared" ca="1" si="147"/>
        <v/>
      </c>
      <c r="F580" s="31" t="str">
        <f t="shared" ca="1" si="148"/>
        <v/>
      </c>
      <c r="G580" s="32" t="str">
        <f t="shared" ca="1" si="149"/>
        <v/>
      </c>
      <c r="H580" s="4" t="str">
        <f t="shared" ca="1" si="150"/>
        <v/>
      </c>
      <c r="I580" s="31" t="str">
        <f t="shared" ca="1" si="151"/>
        <v/>
      </c>
      <c r="J580" s="32" t="str">
        <f t="shared" ca="1" si="152"/>
        <v/>
      </c>
      <c r="K580" s="73" t="str">
        <f t="shared" ca="1" si="153"/>
        <v/>
      </c>
      <c r="L580" s="31" t="str">
        <f t="shared" ca="1" si="154"/>
        <v/>
      </c>
      <c r="M580" s="32" t="str">
        <f t="shared" ca="1" si="155"/>
        <v/>
      </c>
      <c r="N580" s="79" t="str">
        <f t="shared" ca="1" si="156"/>
        <v/>
      </c>
      <c r="X580" s="172" t="str">
        <f t="shared" ref="X580:X643" si="157">IF(COUNTIF(R:R,P580)*COUNTIF(T:T,P580)*COUNTIF(V:V,P580),P580,"")</f>
        <v/>
      </c>
      <c r="Y580" s="172" t="str">
        <f t="shared" ref="Y580:Y643" si="158">IF(X580&gt;$A$14,X580,"")</f>
        <v/>
      </c>
    </row>
    <row r="581" spans="1:25">
      <c r="A581" s="173" t="str">
        <f t="shared" ca="1" si="144"/>
        <v/>
      </c>
      <c r="B581" s="45" t="str">
        <f t="shared" ca="1" si="145"/>
        <v/>
      </c>
      <c r="C581" s="31" t="str">
        <f t="shared" ca="1" si="143"/>
        <v/>
      </c>
      <c r="D581" s="32" t="str">
        <f t="shared" ca="1" si="146"/>
        <v/>
      </c>
      <c r="E581" s="73" t="str">
        <f t="shared" ca="1" si="147"/>
        <v/>
      </c>
      <c r="F581" s="31" t="str">
        <f t="shared" ca="1" si="148"/>
        <v/>
      </c>
      <c r="G581" s="32" t="str">
        <f t="shared" ca="1" si="149"/>
        <v/>
      </c>
      <c r="H581" s="4" t="str">
        <f t="shared" ca="1" si="150"/>
        <v/>
      </c>
      <c r="I581" s="31" t="str">
        <f t="shared" ca="1" si="151"/>
        <v/>
      </c>
      <c r="J581" s="32" t="str">
        <f t="shared" ca="1" si="152"/>
        <v/>
      </c>
      <c r="K581" s="73" t="str">
        <f t="shared" ca="1" si="153"/>
        <v/>
      </c>
      <c r="L581" s="31" t="str">
        <f t="shared" ca="1" si="154"/>
        <v/>
      </c>
      <c r="M581" s="32" t="str">
        <f t="shared" ca="1" si="155"/>
        <v/>
      </c>
      <c r="N581" s="79" t="str">
        <f t="shared" ca="1" si="156"/>
        <v/>
      </c>
      <c r="X581" s="172" t="str">
        <f t="shared" si="157"/>
        <v/>
      </c>
      <c r="Y581" s="172" t="str">
        <f t="shared" si="158"/>
        <v/>
      </c>
    </row>
    <row r="582" spans="1:25">
      <c r="A582" s="173" t="str">
        <f t="shared" ca="1" si="144"/>
        <v/>
      </c>
      <c r="B582" s="45" t="str">
        <f t="shared" ca="1" si="145"/>
        <v/>
      </c>
      <c r="C582" s="31" t="str">
        <f t="shared" ca="1" si="143"/>
        <v/>
      </c>
      <c r="D582" s="32" t="str">
        <f t="shared" ca="1" si="146"/>
        <v/>
      </c>
      <c r="E582" s="73" t="str">
        <f t="shared" ca="1" si="147"/>
        <v/>
      </c>
      <c r="F582" s="31" t="str">
        <f t="shared" ca="1" si="148"/>
        <v/>
      </c>
      <c r="G582" s="32" t="str">
        <f t="shared" ca="1" si="149"/>
        <v/>
      </c>
      <c r="H582" s="4" t="str">
        <f t="shared" ca="1" si="150"/>
        <v/>
      </c>
      <c r="I582" s="31" t="str">
        <f t="shared" ca="1" si="151"/>
        <v/>
      </c>
      <c r="J582" s="32" t="str">
        <f t="shared" ca="1" si="152"/>
        <v/>
      </c>
      <c r="K582" s="73" t="str">
        <f t="shared" ca="1" si="153"/>
        <v/>
      </c>
      <c r="L582" s="31" t="str">
        <f t="shared" ca="1" si="154"/>
        <v/>
      </c>
      <c r="M582" s="32" t="str">
        <f t="shared" ca="1" si="155"/>
        <v/>
      </c>
      <c r="N582" s="79" t="str">
        <f t="shared" ca="1" si="156"/>
        <v/>
      </c>
      <c r="X582" s="172" t="str">
        <f t="shared" si="157"/>
        <v/>
      </c>
      <c r="Y582" s="172" t="str">
        <f t="shared" si="158"/>
        <v/>
      </c>
    </row>
    <row r="583" spans="1:25">
      <c r="A583" s="173" t="str">
        <f t="shared" ca="1" si="144"/>
        <v/>
      </c>
      <c r="B583" s="45" t="str">
        <f t="shared" ca="1" si="145"/>
        <v/>
      </c>
      <c r="C583" s="31" t="str">
        <f t="shared" ca="1" si="143"/>
        <v/>
      </c>
      <c r="D583" s="32" t="str">
        <f t="shared" ca="1" si="146"/>
        <v/>
      </c>
      <c r="E583" s="73" t="str">
        <f t="shared" ca="1" si="147"/>
        <v/>
      </c>
      <c r="F583" s="31" t="str">
        <f t="shared" ca="1" si="148"/>
        <v/>
      </c>
      <c r="G583" s="32" t="str">
        <f t="shared" ca="1" si="149"/>
        <v/>
      </c>
      <c r="H583" s="4" t="str">
        <f t="shared" ca="1" si="150"/>
        <v/>
      </c>
      <c r="I583" s="31" t="str">
        <f t="shared" ca="1" si="151"/>
        <v/>
      </c>
      <c r="J583" s="32" t="str">
        <f t="shared" ca="1" si="152"/>
        <v/>
      </c>
      <c r="K583" s="73" t="str">
        <f t="shared" ca="1" si="153"/>
        <v/>
      </c>
      <c r="L583" s="31" t="str">
        <f t="shared" ca="1" si="154"/>
        <v/>
      </c>
      <c r="M583" s="32" t="str">
        <f t="shared" ca="1" si="155"/>
        <v/>
      </c>
      <c r="N583" s="79" t="str">
        <f t="shared" ca="1" si="156"/>
        <v/>
      </c>
      <c r="X583" s="172" t="str">
        <f t="shared" si="157"/>
        <v/>
      </c>
      <c r="Y583" s="172" t="str">
        <f t="shared" si="158"/>
        <v/>
      </c>
    </row>
    <row r="584" spans="1:25">
      <c r="A584" s="173" t="str">
        <f t="shared" ca="1" si="144"/>
        <v/>
      </c>
      <c r="B584" s="45" t="str">
        <f t="shared" ca="1" si="145"/>
        <v/>
      </c>
      <c r="C584" s="31" t="str">
        <f t="shared" ca="1" si="143"/>
        <v/>
      </c>
      <c r="D584" s="32" t="str">
        <f t="shared" ca="1" si="146"/>
        <v/>
      </c>
      <c r="E584" s="73" t="str">
        <f t="shared" ca="1" si="147"/>
        <v/>
      </c>
      <c r="F584" s="31" t="str">
        <f t="shared" ca="1" si="148"/>
        <v/>
      </c>
      <c r="G584" s="32" t="str">
        <f t="shared" ca="1" si="149"/>
        <v/>
      </c>
      <c r="H584" s="4" t="str">
        <f t="shared" ca="1" si="150"/>
        <v/>
      </c>
      <c r="I584" s="31" t="str">
        <f t="shared" ca="1" si="151"/>
        <v/>
      </c>
      <c r="J584" s="32" t="str">
        <f t="shared" ca="1" si="152"/>
        <v/>
      </c>
      <c r="K584" s="73" t="str">
        <f t="shared" ca="1" si="153"/>
        <v/>
      </c>
      <c r="L584" s="31" t="str">
        <f t="shared" ca="1" si="154"/>
        <v/>
      </c>
      <c r="M584" s="32" t="str">
        <f t="shared" ca="1" si="155"/>
        <v/>
      </c>
      <c r="N584" s="79" t="str">
        <f t="shared" ca="1" si="156"/>
        <v/>
      </c>
      <c r="X584" s="172" t="str">
        <f t="shared" si="157"/>
        <v/>
      </c>
      <c r="Y584" s="172" t="str">
        <f t="shared" si="158"/>
        <v/>
      </c>
    </row>
    <row r="585" spans="1:25">
      <c r="A585" s="173" t="str">
        <f t="shared" ca="1" si="144"/>
        <v/>
      </c>
      <c r="B585" s="45" t="str">
        <f t="shared" ca="1" si="145"/>
        <v/>
      </c>
      <c r="C585" s="31" t="str">
        <f t="shared" ca="1" si="143"/>
        <v/>
      </c>
      <c r="D585" s="32" t="str">
        <f t="shared" ca="1" si="146"/>
        <v/>
      </c>
      <c r="E585" s="73" t="str">
        <f t="shared" ca="1" si="147"/>
        <v/>
      </c>
      <c r="F585" s="31" t="str">
        <f t="shared" ca="1" si="148"/>
        <v/>
      </c>
      <c r="G585" s="32" t="str">
        <f t="shared" ca="1" si="149"/>
        <v/>
      </c>
      <c r="H585" s="4" t="str">
        <f t="shared" ca="1" si="150"/>
        <v/>
      </c>
      <c r="I585" s="31" t="str">
        <f t="shared" ca="1" si="151"/>
        <v/>
      </c>
      <c r="J585" s="32" t="str">
        <f t="shared" ca="1" si="152"/>
        <v/>
      </c>
      <c r="K585" s="73" t="str">
        <f t="shared" ca="1" si="153"/>
        <v/>
      </c>
      <c r="L585" s="31" t="str">
        <f t="shared" ca="1" si="154"/>
        <v/>
      </c>
      <c r="M585" s="32" t="str">
        <f t="shared" ca="1" si="155"/>
        <v/>
      </c>
      <c r="N585" s="79" t="str">
        <f t="shared" ca="1" si="156"/>
        <v/>
      </c>
      <c r="X585" s="172" t="str">
        <f t="shared" si="157"/>
        <v/>
      </c>
      <c r="Y585" s="172" t="str">
        <f t="shared" si="158"/>
        <v/>
      </c>
    </row>
    <row r="586" spans="1:25">
      <c r="A586" s="173" t="str">
        <f t="shared" ca="1" si="144"/>
        <v/>
      </c>
      <c r="B586" s="45" t="str">
        <f t="shared" ca="1" si="145"/>
        <v/>
      </c>
      <c r="C586" s="31" t="str">
        <f t="shared" ca="1" si="143"/>
        <v/>
      </c>
      <c r="D586" s="32" t="str">
        <f t="shared" ca="1" si="146"/>
        <v/>
      </c>
      <c r="E586" s="73" t="str">
        <f t="shared" ca="1" si="147"/>
        <v/>
      </c>
      <c r="F586" s="31" t="str">
        <f t="shared" ca="1" si="148"/>
        <v/>
      </c>
      <c r="G586" s="32" t="str">
        <f t="shared" ca="1" si="149"/>
        <v/>
      </c>
      <c r="H586" s="4" t="str">
        <f t="shared" ca="1" si="150"/>
        <v/>
      </c>
      <c r="I586" s="31" t="str">
        <f t="shared" ca="1" si="151"/>
        <v/>
      </c>
      <c r="J586" s="32" t="str">
        <f t="shared" ca="1" si="152"/>
        <v/>
      </c>
      <c r="K586" s="73" t="str">
        <f t="shared" ca="1" si="153"/>
        <v/>
      </c>
      <c r="L586" s="31" t="str">
        <f t="shared" ca="1" si="154"/>
        <v/>
      </c>
      <c r="M586" s="32" t="str">
        <f t="shared" ca="1" si="155"/>
        <v/>
      </c>
      <c r="N586" s="79" t="str">
        <f t="shared" ca="1" si="156"/>
        <v/>
      </c>
      <c r="X586" s="172" t="str">
        <f t="shared" si="157"/>
        <v/>
      </c>
      <c r="Y586" s="172" t="str">
        <f t="shared" si="158"/>
        <v/>
      </c>
    </row>
    <row r="587" spans="1:25">
      <c r="A587" s="173" t="str">
        <f t="shared" ca="1" si="144"/>
        <v/>
      </c>
      <c r="B587" s="45" t="str">
        <f t="shared" ca="1" si="145"/>
        <v/>
      </c>
      <c r="C587" s="31" t="str">
        <f t="shared" ca="1" si="143"/>
        <v/>
      </c>
      <c r="D587" s="32" t="str">
        <f t="shared" ca="1" si="146"/>
        <v/>
      </c>
      <c r="E587" s="73" t="str">
        <f t="shared" ca="1" si="147"/>
        <v/>
      </c>
      <c r="F587" s="31" t="str">
        <f t="shared" ca="1" si="148"/>
        <v/>
      </c>
      <c r="G587" s="32" t="str">
        <f t="shared" ca="1" si="149"/>
        <v/>
      </c>
      <c r="H587" s="4" t="str">
        <f t="shared" ca="1" si="150"/>
        <v/>
      </c>
      <c r="I587" s="31" t="str">
        <f t="shared" ca="1" si="151"/>
        <v/>
      </c>
      <c r="J587" s="32" t="str">
        <f t="shared" ca="1" si="152"/>
        <v/>
      </c>
      <c r="K587" s="73" t="str">
        <f t="shared" ca="1" si="153"/>
        <v/>
      </c>
      <c r="L587" s="31" t="str">
        <f t="shared" ca="1" si="154"/>
        <v/>
      </c>
      <c r="M587" s="32" t="str">
        <f t="shared" ca="1" si="155"/>
        <v/>
      </c>
      <c r="N587" s="79" t="str">
        <f t="shared" ca="1" si="156"/>
        <v/>
      </c>
      <c r="X587" s="172" t="str">
        <f t="shared" si="157"/>
        <v/>
      </c>
      <c r="Y587" s="172" t="str">
        <f t="shared" si="158"/>
        <v/>
      </c>
    </row>
    <row r="588" spans="1:25">
      <c r="A588" s="173" t="str">
        <f t="shared" ca="1" si="144"/>
        <v/>
      </c>
      <c r="B588" s="45" t="str">
        <f t="shared" ca="1" si="145"/>
        <v/>
      </c>
      <c r="C588" s="31" t="str">
        <f t="shared" ca="1" si="143"/>
        <v/>
      </c>
      <c r="D588" s="32" t="str">
        <f t="shared" ca="1" si="146"/>
        <v/>
      </c>
      <c r="E588" s="73" t="str">
        <f t="shared" ca="1" si="147"/>
        <v/>
      </c>
      <c r="F588" s="31" t="str">
        <f t="shared" ca="1" si="148"/>
        <v/>
      </c>
      <c r="G588" s="32" t="str">
        <f t="shared" ca="1" si="149"/>
        <v/>
      </c>
      <c r="H588" s="4" t="str">
        <f t="shared" ca="1" si="150"/>
        <v/>
      </c>
      <c r="I588" s="31" t="str">
        <f t="shared" ca="1" si="151"/>
        <v/>
      </c>
      <c r="J588" s="32" t="str">
        <f t="shared" ca="1" si="152"/>
        <v/>
      </c>
      <c r="K588" s="73" t="str">
        <f t="shared" ca="1" si="153"/>
        <v/>
      </c>
      <c r="L588" s="31" t="str">
        <f t="shared" ca="1" si="154"/>
        <v/>
      </c>
      <c r="M588" s="32" t="str">
        <f t="shared" ca="1" si="155"/>
        <v/>
      </c>
      <c r="N588" s="79" t="str">
        <f t="shared" ca="1" si="156"/>
        <v/>
      </c>
      <c r="X588" s="172" t="str">
        <f t="shared" si="157"/>
        <v/>
      </c>
      <c r="Y588" s="172" t="str">
        <f t="shared" si="158"/>
        <v/>
      </c>
    </row>
    <row r="589" spans="1:25">
      <c r="A589" s="173" t="str">
        <f t="shared" ca="1" si="144"/>
        <v/>
      </c>
      <c r="B589" s="45" t="str">
        <f t="shared" ca="1" si="145"/>
        <v/>
      </c>
      <c r="C589" s="31" t="str">
        <f t="shared" ca="1" si="143"/>
        <v/>
      </c>
      <c r="D589" s="32" t="str">
        <f t="shared" ca="1" si="146"/>
        <v/>
      </c>
      <c r="E589" s="73" t="str">
        <f t="shared" ca="1" si="147"/>
        <v/>
      </c>
      <c r="F589" s="31" t="str">
        <f t="shared" ca="1" si="148"/>
        <v/>
      </c>
      <c r="G589" s="32" t="str">
        <f t="shared" ca="1" si="149"/>
        <v/>
      </c>
      <c r="H589" s="4" t="str">
        <f t="shared" ca="1" si="150"/>
        <v/>
      </c>
      <c r="I589" s="31" t="str">
        <f t="shared" ca="1" si="151"/>
        <v/>
      </c>
      <c r="J589" s="32" t="str">
        <f t="shared" ca="1" si="152"/>
        <v/>
      </c>
      <c r="K589" s="73" t="str">
        <f t="shared" ca="1" si="153"/>
        <v/>
      </c>
      <c r="L589" s="31" t="str">
        <f t="shared" ca="1" si="154"/>
        <v/>
      </c>
      <c r="M589" s="32" t="str">
        <f t="shared" ca="1" si="155"/>
        <v/>
      </c>
      <c r="N589" s="79" t="str">
        <f t="shared" ca="1" si="156"/>
        <v/>
      </c>
      <c r="X589" s="172" t="str">
        <f t="shared" si="157"/>
        <v/>
      </c>
      <c r="Y589" s="172" t="str">
        <f t="shared" si="158"/>
        <v/>
      </c>
    </row>
    <row r="590" spans="1:25">
      <c r="A590" s="173" t="str">
        <f t="shared" ca="1" si="144"/>
        <v/>
      </c>
      <c r="B590" s="45" t="str">
        <f t="shared" ca="1" si="145"/>
        <v/>
      </c>
      <c r="C590" s="31" t="str">
        <f t="shared" ca="1" si="143"/>
        <v/>
      </c>
      <c r="D590" s="32" t="str">
        <f t="shared" ca="1" si="146"/>
        <v/>
      </c>
      <c r="E590" s="73" t="str">
        <f t="shared" ca="1" si="147"/>
        <v/>
      </c>
      <c r="F590" s="31" t="str">
        <f t="shared" ca="1" si="148"/>
        <v/>
      </c>
      <c r="G590" s="32" t="str">
        <f t="shared" ca="1" si="149"/>
        <v/>
      </c>
      <c r="H590" s="4" t="str">
        <f t="shared" ca="1" si="150"/>
        <v/>
      </c>
      <c r="I590" s="31" t="str">
        <f t="shared" ca="1" si="151"/>
        <v/>
      </c>
      <c r="J590" s="32" t="str">
        <f t="shared" ca="1" si="152"/>
        <v/>
      </c>
      <c r="K590" s="73" t="str">
        <f t="shared" ca="1" si="153"/>
        <v/>
      </c>
      <c r="L590" s="31" t="str">
        <f t="shared" ca="1" si="154"/>
        <v/>
      </c>
      <c r="M590" s="32" t="str">
        <f t="shared" ca="1" si="155"/>
        <v/>
      </c>
      <c r="N590" s="79" t="str">
        <f t="shared" ca="1" si="156"/>
        <v/>
      </c>
      <c r="X590" s="172" t="str">
        <f t="shared" si="157"/>
        <v/>
      </c>
      <c r="Y590" s="172" t="str">
        <f t="shared" si="158"/>
        <v/>
      </c>
    </row>
    <row r="591" spans="1:25">
      <c r="A591" s="173" t="str">
        <f t="shared" ca="1" si="144"/>
        <v/>
      </c>
      <c r="B591" s="45" t="str">
        <f t="shared" ca="1" si="145"/>
        <v/>
      </c>
      <c r="C591" s="31" t="str">
        <f t="shared" ca="1" si="143"/>
        <v/>
      </c>
      <c r="D591" s="32" t="str">
        <f t="shared" ca="1" si="146"/>
        <v/>
      </c>
      <c r="E591" s="73" t="str">
        <f t="shared" ca="1" si="147"/>
        <v/>
      </c>
      <c r="F591" s="31" t="str">
        <f t="shared" ca="1" si="148"/>
        <v/>
      </c>
      <c r="G591" s="32" t="str">
        <f t="shared" ca="1" si="149"/>
        <v/>
      </c>
      <c r="H591" s="4" t="str">
        <f t="shared" ca="1" si="150"/>
        <v/>
      </c>
      <c r="I591" s="31" t="str">
        <f t="shared" ca="1" si="151"/>
        <v/>
      </c>
      <c r="J591" s="32" t="str">
        <f t="shared" ca="1" si="152"/>
        <v/>
      </c>
      <c r="K591" s="73" t="str">
        <f t="shared" ca="1" si="153"/>
        <v/>
      </c>
      <c r="L591" s="31" t="str">
        <f t="shared" ca="1" si="154"/>
        <v/>
      </c>
      <c r="M591" s="32" t="str">
        <f t="shared" ca="1" si="155"/>
        <v/>
      </c>
      <c r="N591" s="79" t="str">
        <f t="shared" ca="1" si="156"/>
        <v/>
      </c>
      <c r="X591" s="172" t="str">
        <f t="shared" si="157"/>
        <v/>
      </c>
      <c r="Y591" s="172" t="str">
        <f t="shared" si="158"/>
        <v/>
      </c>
    </row>
    <row r="592" spans="1:25">
      <c r="A592" s="173" t="str">
        <f t="shared" ca="1" si="144"/>
        <v/>
      </c>
      <c r="B592" s="45" t="str">
        <f t="shared" ca="1" si="145"/>
        <v/>
      </c>
      <c r="C592" s="31" t="str">
        <f t="shared" ref="C592:C655" ca="1" si="159">IF(ISERROR(B592-2),"",(B592-$B$14)/100*$B$5)</f>
        <v/>
      </c>
      <c r="D592" s="32" t="str">
        <f t="shared" ca="1" si="146"/>
        <v/>
      </c>
      <c r="E592" s="73" t="str">
        <f t="shared" ca="1" si="147"/>
        <v/>
      </c>
      <c r="F592" s="31" t="str">
        <f t="shared" ca="1" si="148"/>
        <v/>
      </c>
      <c r="G592" s="32" t="str">
        <f t="shared" ca="1" si="149"/>
        <v/>
      </c>
      <c r="H592" s="4" t="str">
        <f t="shared" ca="1" si="150"/>
        <v/>
      </c>
      <c r="I592" s="31" t="str">
        <f t="shared" ca="1" si="151"/>
        <v/>
      </c>
      <c r="J592" s="32" t="str">
        <f t="shared" ca="1" si="152"/>
        <v/>
      </c>
      <c r="K592" s="73" t="str">
        <f t="shared" ca="1" si="153"/>
        <v/>
      </c>
      <c r="L592" s="31" t="str">
        <f t="shared" ca="1" si="154"/>
        <v/>
      </c>
      <c r="M592" s="32" t="str">
        <f t="shared" ca="1" si="155"/>
        <v/>
      </c>
      <c r="N592" s="79" t="str">
        <f t="shared" ca="1" si="156"/>
        <v/>
      </c>
      <c r="X592" s="172" t="str">
        <f t="shared" si="157"/>
        <v/>
      </c>
      <c r="Y592" s="172" t="str">
        <f t="shared" si="158"/>
        <v/>
      </c>
    </row>
    <row r="593" spans="1:25">
      <c r="A593" s="173" t="str">
        <f t="shared" ca="1" si="144"/>
        <v/>
      </c>
      <c r="B593" s="45" t="str">
        <f t="shared" ca="1" si="145"/>
        <v/>
      </c>
      <c r="C593" s="31" t="str">
        <f t="shared" ca="1" si="159"/>
        <v/>
      </c>
      <c r="D593" s="32" t="str">
        <f t="shared" ca="1" si="146"/>
        <v/>
      </c>
      <c r="E593" s="73" t="str">
        <f t="shared" ca="1" si="147"/>
        <v/>
      </c>
      <c r="F593" s="31" t="str">
        <f t="shared" ca="1" si="148"/>
        <v/>
      </c>
      <c r="G593" s="32" t="str">
        <f t="shared" ca="1" si="149"/>
        <v/>
      </c>
      <c r="H593" s="4" t="str">
        <f t="shared" ca="1" si="150"/>
        <v/>
      </c>
      <c r="I593" s="31" t="str">
        <f t="shared" ca="1" si="151"/>
        <v/>
      </c>
      <c r="J593" s="32" t="str">
        <f t="shared" ca="1" si="152"/>
        <v/>
      </c>
      <c r="K593" s="73" t="str">
        <f t="shared" ca="1" si="153"/>
        <v/>
      </c>
      <c r="L593" s="31" t="str">
        <f t="shared" ca="1" si="154"/>
        <v/>
      </c>
      <c r="M593" s="32" t="str">
        <f t="shared" ca="1" si="155"/>
        <v/>
      </c>
      <c r="N593" s="79" t="str">
        <f t="shared" ca="1" si="156"/>
        <v/>
      </c>
      <c r="X593" s="172" t="str">
        <f t="shared" si="157"/>
        <v/>
      </c>
      <c r="Y593" s="172" t="str">
        <f t="shared" si="158"/>
        <v/>
      </c>
    </row>
    <row r="594" spans="1:25">
      <c r="A594" s="173" t="str">
        <f t="shared" ca="1" si="144"/>
        <v/>
      </c>
      <c r="B594" s="45" t="str">
        <f t="shared" ca="1" si="145"/>
        <v/>
      </c>
      <c r="C594" s="31" t="str">
        <f t="shared" ca="1" si="159"/>
        <v/>
      </c>
      <c r="D594" s="32" t="str">
        <f t="shared" ca="1" si="146"/>
        <v/>
      </c>
      <c r="E594" s="73" t="str">
        <f t="shared" ca="1" si="147"/>
        <v/>
      </c>
      <c r="F594" s="31" t="str">
        <f t="shared" ca="1" si="148"/>
        <v/>
      </c>
      <c r="G594" s="32" t="str">
        <f t="shared" ca="1" si="149"/>
        <v/>
      </c>
      <c r="H594" s="4" t="str">
        <f t="shared" ca="1" si="150"/>
        <v/>
      </c>
      <c r="I594" s="31" t="str">
        <f t="shared" ca="1" si="151"/>
        <v/>
      </c>
      <c r="J594" s="32" t="str">
        <f t="shared" ca="1" si="152"/>
        <v/>
      </c>
      <c r="K594" s="73" t="str">
        <f t="shared" ca="1" si="153"/>
        <v/>
      </c>
      <c r="L594" s="31" t="str">
        <f t="shared" ca="1" si="154"/>
        <v/>
      </c>
      <c r="M594" s="32" t="str">
        <f t="shared" ca="1" si="155"/>
        <v/>
      </c>
      <c r="N594" s="79" t="str">
        <f t="shared" ca="1" si="156"/>
        <v/>
      </c>
      <c r="X594" s="172" t="str">
        <f t="shared" si="157"/>
        <v/>
      </c>
      <c r="Y594" s="172" t="str">
        <f t="shared" si="158"/>
        <v/>
      </c>
    </row>
    <row r="595" spans="1:25">
      <c r="A595" s="173" t="str">
        <f t="shared" ca="1" si="144"/>
        <v/>
      </c>
      <c r="B595" s="45" t="str">
        <f t="shared" ca="1" si="145"/>
        <v/>
      </c>
      <c r="C595" s="31" t="str">
        <f t="shared" ca="1" si="159"/>
        <v/>
      </c>
      <c r="D595" s="32" t="str">
        <f t="shared" ca="1" si="146"/>
        <v/>
      </c>
      <c r="E595" s="73" t="str">
        <f t="shared" ca="1" si="147"/>
        <v/>
      </c>
      <c r="F595" s="31" t="str">
        <f t="shared" ca="1" si="148"/>
        <v/>
      </c>
      <c r="G595" s="32" t="str">
        <f t="shared" ca="1" si="149"/>
        <v/>
      </c>
      <c r="H595" s="4" t="str">
        <f t="shared" ca="1" si="150"/>
        <v/>
      </c>
      <c r="I595" s="31" t="str">
        <f t="shared" ca="1" si="151"/>
        <v/>
      </c>
      <c r="J595" s="32" t="str">
        <f t="shared" ca="1" si="152"/>
        <v/>
      </c>
      <c r="K595" s="73" t="str">
        <f t="shared" ca="1" si="153"/>
        <v/>
      </c>
      <c r="L595" s="31" t="str">
        <f t="shared" ca="1" si="154"/>
        <v/>
      </c>
      <c r="M595" s="32" t="str">
        <f t="shared" ca="1" si="155"/>
        <v/>
      </c>
      <c r="N595" s="79" t="str">
        <f t="shared" ca="1" si="156"/>
        <v/>
      </c>
      <c r="X595" s="172" t="str">
        <f t="shared" si="157"/>
        <v/>
      </c>
      <c r="Y595" s="172" t="str">
        <f t="shared" si="158"/>
        <v/>
      </c>
    </row>
    <row r="596" spans="1:25">
      <c r="A596" s="173" t="str">
        <f t="shared" ca="1" si="144"/>
        <v/>
      </c>
      <c r="B596" s="45" t="str">
        <f t="shared" ca="1" si="145"/>
        <v/>
      </c>
      <c r="C596" s="31" t="str">
        <f t="shared" ca="1" si="159"/>
        <v/>
      </c>
      <c r="D596" s="32" t="str">
        <f t="shared" ca="1" si="146"/>
        <v/>
      </c>
      <c r="E596" s="73" t="str">
        <f t="shared" ca="1" si="147"/>
        <v/>
      </c>
      <c r="F596" s="31" t="str">
        <f t="shared" ca="1" si="148"/>
        <v/>
      </c>
      <c r="G596" s="32" t="str">
        <f t="shared" ca="1" si="149"/>
        <v/>
      </c>
      <c r="H596" s="4" t="str">
        <f t="shared" ca="1" si="150"/>
        <v/>
      </c>
      <c r="I596" s="31" t="str">
        <f t="shared" ca="1" si="151"/>
        <v/>
      </c>
      <c r="J596" s="32" t="str">
        <f t="shared" ca="1" si="152"/>
        <v/>
      </c>
      <c r="K596" s="73" t="str">
        <f t="shared" ca="1" si="153"/>
        <v/>
      </c>
      <c r="L596" s="31" t="str">
        <f t="shared" ca="1" si="154"/>
        <v/>
      </c>
      <c r="M596" s="32" t="str">
        <f t="shared" ca="1" si="155"/>
        <v/>
      </c>
      <c r="N596" s="79" t="str">
        <f t="shared" ca="1" si="156"/>
        <v/>
      </c>
      <c r="X596" s="172" t="str">
        <f t="shared" si="157"/>
        <v/>
      </c>
      <c r="Y596" s="172" t="str">
        <f t="shared" si="158"/>
        <v/>
      </c>
    </row>
    <row r="597" spans="1:25">
      <c r="A597" s="173" t="str">
        <f t="shared" ca="1" si="144"/>
        <v/>
      </c>
      <c r="B597" s="45" t="str">
        <f t="shared" ca="1" si="145"/>
        <v/>
      </c>
      <c r="C597" s="31" t="str">
        <f t="shared" ca="1" si="159"/>
        <v/>
      </c>
      <c r="D597" s="32" t="str">
        <f t="shared" ca="1" si="146"/>
        <v/>
      </c>
      <c r="E597" s="73" t="str">
        <f t="shared" ca="1" si="147"/>
        <v/>
      </c>
      <c r="F597" s="31" t="str">
        <f t="shared" ca="1" si="148"/>
        <v/>
      </c>
      <c r="G597" s="32" t="str">
        <f t="shared" ca="1" si="149"/>
        <v/>
      </c>
      <c r="H597" s="4" t="str">
        <f t="shared" ca="1" si="150"/>
        <v/>
      </c>
      <c r="I597" s="31" t="str">
        <f t="shared" ca="1" si="151"/>
        <v/>
      </c>
      <c r="J597" s="32" t="str">
        <f t="shared" ca="1" si="152"/>
        <v/>
      </c>
      <c r="K597" s="73" t="str">
        <f t="shared" ca="1" si="153"/>
        <v/>
      </c>
      <c r="L597" s="31" t="str">
        <f t="shared" ca="1" si="154"/>
        <v/>
      </c>
      <c r="M597" s="32" t="str">
        <f t="shared" ca="1" si="155"/>
        <v/>
      </c>
      <c r="N597" s="79" t="str">
        <f t="shared" ca="1" si="156"/>
        <v/>
      </c>
      <c r="X597" s="172" t="str">
        <f t="shared" si="157"/>
        <v/>
      </c>
      <c r="Y597" s="172" t="str">
        <f t="shared" si="158"/>
        <v/>
      </c>
    </row>
    <row r="598" spans="1:25">
      <c r="A598" s="173" t="str">
        <f t="shared" ca="1" si="144"/>
        <v/>
      </c>
      <c r="B598" s="45" t="str">
        <f t="shared" ca="1" si="145"/>
        <v/>
      </c>
      <c r="C598" s="31" t="str">
        <f t="shared" ca="1" si="159"/>
        <v/>
      </c>
      <c r="D598" s="32" t="str">
        <f t="shared" ca="1" si="146"/>
        <v/>
      </c>
      <c r="E598" s="73" t="str">
        <f t="shared" ca="1" si="147"/>
        <v/>
      </c>
      <c r="F598" s="31" t="str">
        <f t="shared" ca="1" si="148"/>
        <v/>
      </c>
      <c r="G598" s="32" t="str">
        <f t="shared" ca="1" si="149"/>
        <v/>
      </c>
      <c r="H598" s="4" t="str">
        <f t="shared" ca="1" si="150"/>
        <v/>
      </c>
      <c r="I598" s="31" t="str">
        <f t="shared" ca="1" si="151"/>
        <v/>
      </c>
      <c r="J598" s="32" t="str">
        <f t="shared" ca="1" si="152"/>
        <v/>
      </c>
      <c r="K598" s="73" t="str">
        <f t="shared" ca="1" si="153"/>
        <v/>
      </c>
      <c r="L598" s="31" t="str">
        <f t="shared" ca="1" si="154"/>
        <v/>
      </c>
      <c r="M598" s="32" t="str">
        <f t="shared" ca="1" si="155"/>
        <v/>
      </c>
      <c r="N598" s="79" t="str">
        <f t="shared" ca="1" si="156"/>
        <v/>
      </c>
      <c r="X598" s="172" t="str">
        <f t="shared" si="157"/>
        <v/>
      </c>
      <c r="Y598" s="172" t="str">
        <f t="shared" si="158"/>
        <v/>
      </c>
    </row>
    <row r="599" spans="1:25">
      <c r="A599" s="173" t="str">
        <f t="shared" ca="1" si="144"/>
        <v/>
      </c>
      <c r="B599" s="45" t="str">
        <f t="shared" ca="1" si="145"/>
        <v/>
      </c>
      <c r="C599" s="31" t="str">
        <f t="shared" ca="1" si="159"/>
        <v/>
      </c>
      <c r="D599" s="32" t="str">
        <f t="shared" ca="1" si="146"/>
        <v/>
      </c>
      <c r="E599" s="73" t="str">
        <f t="shared" ca="1" si="147"/>
        <v/>
      </c>
      <c r="F599" s="31" t="str">
        <f t="shared" ca="1" si="148"/>
        <v/>
      </c>
      <c r="G599" s="32" t="str">
        <f t="shared" ca="1" si="149"/>
        <v/>
      </c>
      <c r="H599" s="4" t="str">
        <f t="shared" ca="1" si="150"/>
        <v/>
      </c>
      <c r="I599" s="31" t="str">
        <f t="shared" ca="1" si="151"/>
        <v/>
      </c>
      <c r="J599" s="32" t="str">
        <f t="shared" ca="1" si="152"/>
        <v/>
      </c>
      <c r="K599" s="73" t="str">
        <f t="shared" ca="1" si="153"/>
        <v/>
      </c>
      <c r="L599" s="31" t="str">
        <f t="shared" ca="1" si="154"/>
        <v/>
      </c>
      <c r="M599" s="32" t="str">
        <f t="shared" ca="1" si="155"/>
        <v/>
      </c>
      <c r="N599" s="79" t="str">
        <f t="shared" ca="1" si="156"/>
        <v/>
      </c>
      <c r="X599" s="172" t="str">
        <f t="shared" si="157"/>
        <v/>
      </c>
      <c r="Y599" s="172" t="str">
        <f t="shared" si="158"/>
        <v/>
      </c>
    </row>
    <row r="600" spans="1:25">
      <c r="A600" s="173" t="str">
        <f t="shared" ca="1" si="144"/>
        <v/>
      </c>
      <c r="B600" s="45" t="str">
        <f t="shared" ca="1" si="145"/>
        <v/>
      </c>
      <c r="C600" s="31" t="str">
        <f t="shared" ca="1" si="159"/>
        <v/>
      </c>
      <c r="D600" s="32" t="str">
        <f t="shared" ca="1" si="146"/>
        <v/>
      </c>
      <c r="E600" s="73" t="str">
        <f t="shared" ca="1" si="147"/>
        <v/>
      </c>
      <c r="F600" s="31" t="str">
        <f t="shared" ca="1" si="148"/>
        <v/>
      </c>
      <c r="G600" s="32" t="str">
        <f t="shared" ca="1" si="149"/>
        <v/>
      </c>
      <c r="H600" s="4" t="str">
        <f t="shared" ca="1" si="150"/>
        <v/>
      </c>
      <c r="I600" s="31" t="str">
        <f t="shared" ca="1" si="151"/>
        <v/>
      </c>
      <c r="J600" s="32" t="str">
        <f t="shared" ca="1" si="152"/>
        <v/>
      </c>
      <c r="K600" s="73" t="str">
        <f t="shared" ca="1" si="153"/>
        <v/>
      </c>
      <c r="L600" s="31" t="str">
        <f t="shared" ca="1" si="154"/>
        <v/>
      </c>
      <c r="M600" s="32" t="str">
        <f t="shared" ca="1" si="155"/>
        <v/>
      </c>
      <c r="N600" s="79" t="str">
        <f t="shared" ca="1" si="156"/>
        <v/>
      </c>
      <c r="X600" s="172" t="str">
        <f t="shared" si="157"/>
        <v/>
      </c>
      <c r="Y600" s="172" t="str">
        <f t="shared" si="158"/>
        <v/>
      </c>
    </row>
    <row r="601" spans="1:25">
      <c r="A601" s="173" t="str">
        <f t="shared" ca="1" si="144"/>
        <v/>
      </c>
      <c r="B601" s="45" t="str">
        <f t="shared" ca="1" si="145"/>
        <v/>
      </c>
      <c r="C601" s="31" t="str">
        <f t="shared" ca="1" si="159"/>
        <v/>
      </c>
      <c r="D601" s="32" t="str">
        <f t="shared" ca="1" si="146"/>
        <v/>
      </c>
      <c r="E601" s="73" t="str">
        <f t="shared" ca="1" si="147"/>
        <v/>
      </c>
      <c r="F601" s="31" t="str">
        <f t="shared" ca="1" si="148"/>
        <v/>
      </c>
      <c r="G601" s="32" t="str">
        <f t="shared" ca="1" si="149"/>
        <v/>
      </c>
      <c r="H601" s="4" t="str">
        <f t="shared" ca="1" si="150"/>
        <v/>
      </c>
      <c r="I601" s="31" t="str">
        <f t="shared" ca="1" si="151"/>
        <v/>
      </c>
      <c r="J601" s="32" t="str">
        <f t="shared" ca="1" si="152"/>
        <v/>
      </c>
      <c r="K601" s="73" t="str">
        <f t="shared" ca="1" si="153"/>
        <v/>
      </c>
      <c r="L601" s="31" t="str">
        <f t="shared" ca="1" si="154"/>
        <v/>
      </c>
      <c r="M601" s="32" t="str">
        <f t="shared" ca="1" si="155"/>
        <v/>
      </c>
      <c r="N601" s="79" t="str">
        <f t="shared" ca="1" si="156"/>
        <v/>
      </c>
      <c r="X601" s="172" t="str">
        <f t="shared" si="157"/>
        <v/>
      </c>
      <c r="Y601" s="172" t="str">
        <f t="shared" si="158"/>
        <v/>
      </c>
    </row>
    <row r="602" spans="1:25">
      <c r="A602" s="173" t="str">
        <f t="shared" ca="1" si="144"/>
        <v/>
      </c>
      <c r="B602" s="45" t="str">
        <f t="shared" ca="1" si="145"/>
        <v/>
      </c>
      <c r="C602" s="31" t="str">
        <f t="shared" ca="1" si="159"/>
        <v/>
      </c>
      <c r="D602" s="32" t="str">
        <f t="shared" ca="1" si="146"/>
        <v/>
      </c>
      <c r="E602" s="73" t="str">
        <f t="shared" ca="1" si="147"/>
        <v/>
      </c>
      <c r="F602" s="31" t="str">
        <f t="shared" ca="1" si="148"/>
        <v/>
      </c>
      <c r="G602" s="32" t="str">
        <f t="shared" ca="1" si="149"/>
        <v/>
      </c>
      <c r="H602" s="4" t="str">
        <f t="shared" ca="1" si="150"/>
        <v/>
      </c>
      <c r="I602" s="31" t="str">
        <f t="shared" ca="1" si="151"/>
        <v/>
      </c>
      <c r="J602" s="32" t="str">
        <f t="shared" ca="1" si="152"/>
        <v/>
      </c>
      <c r="K602" s="73" t="str">
        <f t="shared" ca="1" si="153"/>
        <v/>
      </c>
      <c r="L602" s="31" t="str">
        <f t="shared" ca="1" si="154"/>
        <v/>
      </c>
      <c r="M602" s="32" t="str">
        <f t="shared" ca="1" si="155"/>
        <v/>
      </c>
      <c r="N602" s="79" t="str">
        <f t="shared" ca="1" si="156"/>
        <v/>
      </c>
      <c r="X602" s="172" t="str">
        <f t="shared" si="157"/>
        <v/>
      </c>
      <c r="Y602" s="172" t="str">
        <f t="shared" si="158"/>
        <v/>
      </c>
    </row>
    <row r="603" spans="1:25">
      <c r="A603" s="173" t="str">
        <f t="shared" ca="1" si="144"/>
        <v/>
      </c>
      <c r="B603" s="45" t="str">
        <f t="shared" ca="1" si="145"/>
        <v/>
      </c>
      <c r="C603" s="31" t="str">
        <f t="shared" ca="1" si="159"/>
        <v/>
      </c>
      <c r="D603" s="32" t="str">
        <f t="shared" ca="1" si="146"/>
        <v/>
      </c>
      <c r="E603" s="73" t="str">
        <f t="shared" ca="1" si="147"/>
        <v/>
      </c>
      <c r="F603" s="31" t="str">
        <f t="shared" ca="1" si="148"/>
        <v/>
      </c>
      <c r="G603" s="32" t="str">
        <f t="shared" ca="1" si="149"/>
        <v/>
      </c>
      <c r="H603" s="4" t="str">
        <f t="shared" ca="1" si="150"/>
        <v/>
      </c>
      <c r="I603" s="31" t="str">
        <f t="shared" ca="1" si="151"/>
        <v/>
      </c>
      <c r="J603" s="32" t="str">
        <f t="shared" ca="1" si="152"/>
        <v/>
      </c>
      <c r="K603" s="73" t="str">
        <f t="shared" ca="1" si="153"/>
        <v/>
      </c>
      <c r="L603" s="31" t="str">
        <f t="shared" ca="1" si="154"/>
        <v/>
      </c>
      <c r="M603" s="32" t="str">
        <f t="shared" ca="1" si="155"/>
        <v/>
      </c>
      <c r="N603" s="79" t="str">
        <f t="shared" ca="1" si="156"/>
        <v/>
      </c>
      <c r="X603" s="172" t="str">
        <f t="shared" si="157"/>
        <v/>
      </c>
      <c r="Y603" s="172" t="str">
        <f t="shared" si="158"/>
        <v/>
      </c>
    </row>
    <row r="604" spans="1:25">
      <c r="A604" s="173" t="str">
        <f t="shared" ca="1" si="144"/>
        <v/>
      </c>
      <c r="B604" s="45" t="str">
        <f t="shared" ca="1" si="145"/>
        <v/>
      </c>
      <c r="C604" s="31" t="str">
        <f t="shared" ca="1" si="159"/>
        <v/>
      </c>
      <c r="D604" s="32" t="str">
        <f t="shared" ca="1" si="146"/>
        <v/>
      </c>
      <c r="E604" s="73" t="str">
        <f t="shared" ca="1" si="147"/>
        <v/>
      </c>
      <c r="F604" s="31" t="str">
        <f t="shared" ca="1" si="148"/>
        <v/>
      </c>
      <c r="G604" s="32" t="str">
        <f t="shared" ca="1" si="149"/>
        <v/>
      </c>
      <c r="H604" s="4" t="str">
        <f t="shared" ca="1" si="150"/>
        <v/>
      </c>
      <c r="I604" s="31" t="str">
        <f t="shared" ca="1" si="151"/>
        <v/>
      </c>
      <c r="J604" s="32" t="str">
        <f t="shared" ca="1" si="152"/>
        <v/>
      </c>
      <c r="K604" s="73" t="str">
        <f t="shared" ca="1" si="153"/>
        <v/>
      </c>
      <c r="L604" s="31" t="str">
        <f t="shared" ca="1" si="154"/>
        <v/>
      </c>
      <c r="M604" s="32" t="str">
        <f t="shared" ca="1" si="155"/>
        <v/>
      </c>
      <c r="N604" s="79" t="str">
        <f t="shared" ca="1" si="156"/>
        <v/>
      </c>
      <c r="X604" s="172" t="str">
        <f t="shared" si="157"/>
        <v/>
      </c>
      <c r="Y604" s="172" t="str">
        <f t="shared" si="158"/>
        <v/>
      </c>
    </row>
    <row r="605" spans="1:25">
      <c r="A605" s="173" t="str">
        <f t="shared" ca="1" si="144"/>
        <v/>
      </c>
      <c r="B605" s="45" t="str">
        <f t="shared" ca="1" si="145"/>
        <v/>
      </c>
      <c r="C605" s="31" t="str">
        <f t="shared" ca="1" si="159"/>
        <v/>
      </c>
      <c r="D605" s="32" t="str">
        <f t="shared" ca="1" si="146"/>
        <v/>
      </c>
      <c r="E605" s="73" t="str">
        <f t="shared" ca="1" si="147"/>
        <v/>
      </c>
      <c r="F605" s="31" t="str">
        <f t="shared" ca="1" si="148"/>
        <v/>
      </c>
      <c r="G605" s="32" t="str">
        <f t="shared" ca="1" si="149"/>
        <v/>
      </c>
      <c r="H605" s="4" t="str">
        <f t="shared" ca="1" si="150"/>
        <v/>
      </c>
      <c r="I605" s="31" t="str">
        <f t="shared" ca="1" si="151"/>
        <v/>
      </c>
      <c r="J605" s="32" t="str">
        <f t="shared" ca="1" si="152"/>
        <v/>
      </c>
      <c r="K605" s="73" t="str">
        <f t="shared" ca="1" si="153"/>
        <v/>
      </c>
      <c r="L605" s="31" t="str">
        <f t="shared" ca="1" si="154"/>
        <v/>
      </c>
      <c r="M605" s="32" t="str">
        <f t="shared" ca="1" si="155"/>
        <v/>
      </c>
      <c r="N605" s="79" t="str">
        <f t="shared" ca="1" si="156"/>
        <v/>
      </c>
      <c r="X605" s="172" t="str">
        <f t="shared" si="157"/>
        <v/>
      </c>
      <c r="Y605" s="172" t="str">
        <f t="shared" si="158"/>
        <v/>
      </c>
    </row>
    <row r="606" spans="1:25">
      <c r="A606" s="173" t="str">
        <f t="shared" ca="1" si="144"/>
        <v/>
      </c>
      <c r="B606" s="45" t="str">
        <f t="shared" ca="1" si="145"/>
        <v/>
      </c>
      <c r="C606" s="31" t="str">
        <f t="shared" ca="1" si="159"/>
        <v/>
      </c>
      <c r="D606" s="32" t="str">
        <f t="shared" ca="1" si="146"/>
        <v/>
      </c>
      <c r="E606" s="73" t="str">
        <f t="shared" ca="1" si="147"/>
        <v/>
      </c>
      <c r="F606" s="31" t="str">
        <f t="shared" ca="1" si="148"/>
        <v/>
      </c>
      <c r="G606" s="32" t="str">
        <f t="shared" ca="1" si="149"/>
        <v/>
      </c>
      <c r="H606" s="4" t="str">
        <f t="shared" ca="1" si="150"/>
        <v/>
      </c>
      <c r="I606" s="31" t="str">
        <f t="shared" ca="1" si="151"/>
        <v/>
      </c>
      <c r="J606" s="32" t="str">
        <f t="shared" ca="1" si="152"/>
        <v/>
      </c>
      <c r="K606" s="73" t="str">
        <f t="shared" ca="1" si="153"/>
        <v/>
      </c>
      <c r="L606" s="31" t="str">
        <f t="shared" ca="1" si="154"/>
        <v/>
      </c>
      <c r="M606" s="32" t="str">
        <f t="shared" ca="1" si="155"/>
        <v/>
      </c>
      <c r="N606" s="79" t="str">
        <f t="shared" ca="1" si="156"/>
        <v/>
      </c>
      <c r="X606" s="172" t="str">
        <f t="shared" si="157"/>
        <v/>
      </c>
      <c r="Y606" s="172" t="str">
        <f t="shared" si="158"/>
        <v/>
      </c>
    </row>
    <row r="607" spans="1:25">
      <c r="A607" s="173" t="str">
        <f t="shared" ca="1" si="144"/>
        <v/>
      </c>
      <c r="B607" s="45" t="str">
        <f t="shared" ca="1" si="145"/>
        <v/>
      </c>
      <c r="C607" s="31" t="str">
        <f t="shared" ca="1" si="159"/>
        <v/>
      </c>
      <c r="D607" s="32" t="str">
        <f t="shared" ca="1" si="146"/>
        <v/>
      </c>
      <c r="E607" s="73" t="str">
        <f t="shared" ca="1" si="147"/>
        <v/>
      </c>
      <c r="F607" s="31" t="str">
        <f t="shared" ca="1" si="148"/>
        <v/>
      </c>
      <c r="G607" s="32" t="str">
        <f t="shared" ca="1" si="149"/>
        <v/>
      </c>
      <c r="H607" s="4" t="str">
        <f t="shared" ca="1" si="150"/>
        <v/>
      </c>
      <c r="I607" s="31" t="str">
        <f t="shared" ca="1" si="151"/>
        <v/>
      </c>
      <c r="J607" s="32" t="str">
        <f t="shared" ca="1" si="152"/>
        <v/>
      </c>
      <c r="K607" s="73" t="str">
        <f t="shared" ca="1" si="153"/>
        <v/>
      </c>
      <c r="L607" s="31" t="str">
        <f t="shared" ca="1" si="154"/>
        <v/>
      </c>
      <c r="M607" s="32" t="str">
        <f t="shared" ca="1" si="155"/>
        <v/>
      </c>
      <c r="N607" s="79" t="str">
        <f t="shared" ca="1" si="156"/>
        <v/>
      </c>
      <c r="X607" s="172" t="str">
        <f t="shared" si="157"/>
        <v/>
      </c>
      <c r="Y607" s="172" t="str">
        <f t="shared" si="158"/>
        <v/>
      </c>
    </row>
    <row r="608" spans="1:25">
      <c r="A608" s="173" t="str">
        <f t="shared" ca="1" si="144"/>
        <v/>
      </c>
      <c r="B608" s="45" t="str">
        <f t="shared" ca="1" si="145"/>
        <v/>
      </c>
      <c r="C608" s="31" t="str">
        <f t="shared" ca="1" si="159"/>
        <v/>
      </c>
      <c r="D608" s="32" t="str">
        <f t="shared" ca="1" si="146"/>
        <v/>
      </c>
      <c r="E608" s="73" t="str">
        <f t="shared" ca="1" si="147"/>
        <v/>
      </c>
      <c r="F608" s="31" t="str">
        <f t="shared" ca="1" si="148"/>
        <v/>
      </c>
      <c r="G608" s="32" t="str">
        <f t="shared" ca="1" si="149"/>
        <v/>
      </c>
      <c r="H608" s="4" t="str">
        <f t="shared" ca="1" si="150"/>
        <v/>
      </c>
      <c r="I608" s="31" t="str">
        <f t="shared" ca="1" si="151"/>
        <v/>
      </c>
      <c r="J608" s="32" t="str">
        <f t="shared" ca="1" si="152"/>
        <v/>
      </c>
      <c r="K608" s="73" t="str">
        <f t="shared" ca="1" si="153"/>
        <v/>
      </c>
      <c r="L608" s="31" t="str">
        <f t="shared" ca="1" si="154"/>
        <v/>
      </c>
      <c r="M608" s="32" t="str">
        <f t="shared" ca="1" si="155"/>
        <v/>
      </c>
      <c r="N608" s="79" t="str">
        <f t="shared" ca="1" si="156"/>
        <v/>
      </c>
      <c r="X608" s="172" t="str">
        <f t="shared" si="157"/>
        <v/>
      </c>
      <c r="Y608" s="172" t="str">
        <f t="shared" si="158"/>
        <v/>
      </c>
    </row>
    <row r="609" spans="1:25">
      <c r="A609" s="173" t="str">
        <f t="shared" ca="1" si="144"/>
        <v/>
      </c>
      <c r="B609" s="45" t="str">
        <f t="shared" ca="1" si="145"/>
        <v/>
      </c>
      <c r="C609" s="31" t="str">
        <f t="shared" ca="1" si="159"/>
        <v/>
      </c>
      <c r="D609" s="32" t="str">
        <f t="shared" ca="1" si="146"/>
        <v/>
      </c>
      <c r="E609" s="73" t="str">
        <f t="shared" ca="1" si="147"/>
        <v/>
      </c>
      <c r="F609" s="31" t="str">
        <f t="shared" ca="1" si="148"/>
        <v/>
      </c>
      <c r="G609" s="32" t="str">
        <f t="shared" ca="1" si="149"/>
        <v/>
      </c>
      <c r="H609" s="4" t="str">
        <f t="shared" ca="1" si="150"/>
        <v/>
      </c>
      <c r="I609" s="31" t="str">
        <f t="shared" ca="1" si="151"/>
        <v/>
      </c>
      <c r="J609" s="32" t="str">
        <f t="shared" ca="1" si="152"/>
        <v/>
      </c>
      <c r="K609" s="73" t="str">
        <f t="shared" ca="1" si="153"/>
        <v/>
      </c>
      <c r="L609" s="31" t="str">
        <f t="shared" ca="1" si="154"/>
        <v/>
      </c>
      <c r="M609" s="32" t="str">
        <f t="shared" ca="1" si="155"/>
        <v/>
      </c>
      <c r="N609" s="79" t="str">
        <f t="shared" ca="1" si="156"/>
        <v/>
      </c>
      <c r="X609" s="172" t="str">
        <f t="shared" si="157"/>
        <v/>
      </c>
      <c r="Y609" s="172" t="str">
        <f t="shared" si="158"/>
        <v/>
      </c>
    </row>
    <row r="610" spans="1:25">
      <c r="A610" s="173" t="str">
        <f t="shared" ca="1" si="144"/>
        <v/>
      </c>
      <c r="B610" s="45" t="str">
        <f t="shared" ca="1" si="145"/>
        <v/>
      </c>
      <c r="C610" s="31" t="str">
        <f t="shared" ca="1" si="159"/>
        <v/>
      </c>
      <c r="D610" s="32" t="str">
        <f t="shared" ca="1" si="146"/>
        <v/>
      </c>
      <c r="E610" s="73" t="str">
        <f t="shared" ca="1" si="147"/>
        <v/>
      </c>
      <c r="F610" s="31" t="str">
        <f t="shared" ca="1" si="148"/>
        <v/>
      </c>
      <c r="G610" s="32" t="str">
        <f t="shared" ca="1" si="149"/>
        <v/>
      </c>
      <c r="H610" s="4" t="str">
        <f t="shared" ca="1" si="150"/>
        <v/>
      </c>
      <c r="I610" s="31" t="str">
        <f t="shared" ca="1" si="151"/>
        <v/>
      </c>
      <c r="J610" s="32" t="str">
        <f t="shared" ca="1" si="152"/>
        <v/>
      </c>
      <c r="K610" s="73" t="str">
        <f t="shared" ca="1" si="153"/>
        <v/>
      </c>
      <c r="L610" s="31" t="str">
        <f t="shared" ca="1" si="154"/>
        <v/>
      </c>
      <c r="M610" s="32" t="str">
        <f t="shared" ca="1" si="155"/>
        <v/>
      </c>
      <c r="N610" s="79" t="str">
        <f t="shared" ca="1" si="156"/>
        <v/>
      </c>
      <c r="X610" s="172" t="str">
        <f t="shared" si="157"/>
        <v/>
      </c>
      <c r="Y610" s="172" t="str">
        <f t="shared" si="158"/>
        <v/>
      </c>
    </row>
    <row r="611" spans="1:25">
      <c r="A611" s="173" t="str">
        <f t="shared" ca="1" si="144"/>
        <v/>
      </c>
      <c r="B611" s="45" t="str">
        <f t="shared" ca="1" si="145"/>
        <v/>
      </c>
      <c r="C611" s="31" t="str">
        <f t="shared" ca="1" si="159"/>
        <v/>
      </c>
      <c r="D611" s="32" t="str">
        <f t="shared" ca="1" si="146"/>
        <v/>
      </c>
      <c r="E611" s="73" t="str">
        <f t="shared" ca="1" si="147"/>
        <v/>
      </c>
      <c r="F611" s="31" t="str">
        <f t="shared" ca="1" si="148"/>
        <v/>
      </c>
      <c r="G611" s="32" t="str">
        <f t="shared" ca="1" si="149"/>
        <v/>
      </c>
      <c r="H611" s="4" t="str">
        <f t="shared" ca="1" si="150"/>
        <v/>
      </c>
      <c r="I611" s="31" t="str">
        <f t="shared" ca="1" si="151"/>
        <v/>
      </c>
      <c r="J611" s="32" t="str">
        <f t="shared" ca="1" si="152"/>
        <v/>
      </c>
      <c r="K611" s="73" t="str">
        <f t="shared" ca="1" si="153"/>
        <v/>
      </c>
      <c r="L611" s="31" t="str">
        <f t="shared" ca="1" si="154"/>
        <v/>
      </c>
      <c r="M611" s="32" t="str">
        <f t="shared" ca="1" si="155"/>
        <v/>
      </c>
      <c r="N611" s="79" t="str">
        <f t="shared" ca="1" si="156"/>
        <v/>
      </c>
      <c r="X611" s="172" t="str">
        <f t="shared" si="157"/>
        <v/>
      </c>
      <c r="Y611" s="172" t="str">
        <f t="shared" si="158"/>
        <v/>
      </c>
    </row>
    <row r="612" spans="1:25">
      <c r="A612" s="173" t="str">
        <f t="shared" ref="A612:A675" ca="1" si="160">IF(AND(ISBLANK(Z601), A611 = $Z$1),NOW(),IF(ISBLANK(Z601),"",Z601))</f>
        <v/>
      </c>
      <c r="B612" s="45" t="str">
        <f t="shared" ref="B612:B675" ca="1" si="161">IF(COUNTIF(P:P,A612)=1,VLOOKUP(A612,P:Q,2), IF(COUNTIF(P:P,A612)=0,$B$10,""))</f>
        <v/>
      </c>
      <c r="C612" s="31" t="str">
        <f t="shared" ca="1" si="159"/>
        <v/>
      </c>
      <c r="D612" s="32" t="str">
        <f t="shared" ref="D612:D675" ca="1" si="162">IF(ISERROR(B612-2), "", ROUNDUP(A612-$A$14,0)/360*$B$6*$B$5-ROUNDUP(A612-$A$14,0)/360*$B$7*$B$5*$B$14/100)</f>
        <v/>
      </c>
      <c r="E612" s="73" t="str">
        <f t="shared" ref="E612:E675" ca="1" si="163">IF(COUNTIF(P:P,A612)=1,VLOOKUP(A612,R:S,2), IF(COUNTIF(P:P,A612)=0,$C$10,""))</f>
        <v/>
      </c>
      <c r="F612" s="31" t="str">
        <f t="shared" ref="F612:F675" ca="1" si="164">IF(ISERROR(B612-2),"",(E612-$E$14)/100*$C$5)</f>
        <v/>
      </c>
      <c r="G612" s="32" t="str">
        <f t="shared" ref="G612:G675" ca="1" si="165">IF(ISERROR(B612-2), "", ROUNDUP(A612-$A$14,0)/360*$C$6*$C$5-ROUNDUP(A612-$A$14,0)/360*$C$7*$C$5*$E$14/100)</f>
        <v/>
      </c>
      <c r="H612" s="4" t="str">
        <f t="shared" ref="H612:H675" ca="1" si="166">IF(COUNTIF(P:P,A612)=1,VLOOKUP(A612,T:U,2), IF(COUNTIF(P:P,A612)=0,$D$10,""))</f>
        <v/>
      </c>
      <c r="I612" s="31" t="str">
        <f t="shared" ref="I612:I675" ca="1" si="167">IF(ISERROR(B612-2),"",(H612-$H$14)/100*$D$5)</f>
        <v/>
      </c>
      <c r="J612" s="32" t="str">
        <f t="shared" ref="J612:J675" ca="1" si="168">IF(ISERROR(B612-2),"",ROUNDUP(A612-$A$14,0)/360*$D$6*$D$5-ROUNDUP(A612-$A$14,0)/360*$D$7*$D$5*$H$14/100)</f>
        <v/>
      </c>
      <c r="K612" s="73" t="str">
        <f t="shared" ref="K612:K675" ca="1" si="169">IF(COUNTIF(P:P,A612)=1,VLOOKUP(A612,V:W,2), IF(COUNTIF(P:P,A612)=0,$E$10,""))</f>
        <v/>
      </c>
      <c r="L612" s="31" t="str">
        <f t="shared" ref="L612:L675" ca="1" si="170">IF(ISERROR(B612-2),"",(K612-$K$14)/100*$E$5)</f>
        <v/>
      </c>
      <c r="M612" s="32" t="str">
        <f t="shared" ref="M612:M675" ca="1" si="171">IF(ISERROR(B612-2),"",ROUNDUP(A612-$A$14,0)/360*$E$6*$E$5-ROUNDUP(A612-$A$14,0)/360*$E$7*$E$5*$K$14/100)</f>
        <v/>
      </c>
      <c r="N612" s="79" t="str">
        <f t="shared" ref="N612:N675" ca="1" si="172">IF(ISERROR(B612-2),"",C612+D612-F612-G612-I612-J612+L612+M612)</f>
        <v/>
      </c>
      <c r="X612" s="172" t="str">
        <f t="shared" si="157"/>
        <v/>
      </c>
      <c r="Y612" s="172" t="str">
        <f t="shared" si="158"/>
        <v/>
      </c>
    </row>
    <row r="613" spans="1:25">
      <c r="A613" s="173" t="str">
        <f t="shared" ca="1" si="160"/>
        <v/>
      </c>
      <c r="B613" s="45" t="str">
        <f t="shared" ca="1" si="161"/>
        <v/>
      </c>
      <c r="C613" s="31" t="str">
        <f t="shared" ca="1" si="159"/>
        <v/>
      </c>
      <c r="D613" s="32" t="str">
        <f t="shared" ca="1" si="162"/>
        <v/>
      </c>
      <c r="E613" s="73" t="str">
        <f t="shared" ca="1" si="163"/>
        <v/>
      </c>
      <c r="F613" s="31" t="str">
        <f t="shared" ca="1" si="164"/>
        <v/>
      </c>
      <c r="G613" s="32" t="str">
        <f t="shared" ca="1" si="165"/>
        <v/>
      </c>
      <c r="H613" s="4" t="str">
        <f t="shared" ca="1" si="166"/>
        <v/>
      </c>
      <c r="I613" s="31" t="str">
        <f t="shared" ca="1" si="167"/>
        <v/>
      </c>
      <c r="J613" s="32" t="str">
        <f t="shared" ca="1" si="168"/>
        <v/>
      </c>
      <c r="K613" s="73" t="str">
        <f t="shared" ca="1" si="169"/>
        <v/>
      </c>
      <c r="L613" s="31" t="str">
        <f t="shared" ca="1" si="170"/>
        <v/>
      </c>
      <c r="M613" s="32" t="str">
        <f t="shared" ca="1" si="171"/>
        <v/>
      </c>
      <c r="N613" s="79" t="str">
        <f t="shared" ca="1" si="172"/>
        <v/>
      </c>
      <c r="X613" s="172" t="str">
        <f t="shared" si="157"/>
        <v/>
      </c>
      <c r="Y613" s="172" t="str">
        <f t="shared" si="158"/>
        <v/>
      </c>
    </row>
    <row r="614" spans="1:25">
      <c r="A614" s="173" t="str">
        <f t="shared" ca="1" si="160"/>
        <v/>
      </c>
      <c r="B614" s="45" t="str">
        <f t="shared" ca="1" si="161"/>
        <v/>
      </c>
      <c r="C614" s="31" t="str">
        <f t="shared" ca="1" si="159"/>
        <v/>
      </c>
      <c r="D614" s="32" t="str">
        <f t="shared" ca="1" si="162"/>
        <v/>
      </c>
      <c r="E614" s="73" t="str">
        <f t="shared" ca="1" si="163"/>
        <v/>
      </c>
      <c r="F614" s="31" t="str">
        <f t="shared" ca="1" si="164"/>
        <v/>
      </c>
      <c r="G614" s="32" t="str">
        <f t="shared" ca="1" si="165"/>
        <v/>
      </c>
      <c r="H614" s="4" t="str">
        <f t="shared" ca="1" si="166"/>
        <v/>
      </c>
      <c r="I614" s="31" t="str">
        <f t="shared" ca="1" si="167"/>
        <v/>
      </c>
      <c r="J614" s="32" t="str">
        <f t="shared" ca="1" si="168"/>
        <v/>
      </c>
      <c r="K614" s="73" t="str">
        <f t="shared" ca="1" si="169"/>
        <v/>
      </c>
      <c r="L614" s="31" t="str">
        <f t="shared" ca="1" si="170"/>
        <v/>
      </c>
      <c r="M614" s="32" t="str">
        <f t="shared" ca="1" si="171"/>
        <v/>
      </c>
      <c r="N614" s="79" t="str">
        <f t="shared" ca="1" si="172"/>
        <v/>
      </c>
      <c r="X614" s="172" t="str">
        <f t="shared" si="157"/>
        <v/>
      </c>
      <c r="Y614" s="172" t="str">
        <f t="shared" si="158"/>
        <v/>
      </c>
    </row>
    <row r="615" spans="1:25">
      <c r="A615" s="173" t="str">
        <f t="shared" ca="1" si="160"/>
        <v/>
      </c>
      <c r="B615" s="45" t="str">
        <f t="shared" ca="1" si="161"/>
        <v/>
      </c>
      <c r="C615" s="31" t="str">
        <f t="shared" ca="1" si="159"/>
        <v/>
      </c>
      <c r="D615" s="32" t="str">
        <f t="shared" ca="1" si="162"/>
        <v/>
      </c>
      <c r="E615" s="73" t="str">
        <f t="shared" ca="1" si="163"/>
        <v/>
      </c>
      <c r="F615" s="31" t="str">
        <f t="shared" ca="1" si="164"/>
        <v/>
      </c>
      <c r="G615" s="32" t="str">
        <f t="shared" ca="1" si="165"/>
        <v/>
      </c>
      <c r="H615" s="4" t="str">
        <f t="shared" ca="1" si="166"/>
        <v/>
      </c>
      <c r="I615" s="31" t="str">
        <f t="shared" ca="1" si="167"/>
        <v/>
      </c>
      <c r="J615" s="32" t="str">
        <f t="shared" ca="1" si="168"/>
        <v/>
      </c>
      <c r="K615" s="73" t="str">
        <f t="shared" ca="1" si="169"/>
        <v/>
      </c>
      <c r="L615" s="31" t="str">
        <f t="shared" ca="1" si="170"/>
        <v/>
      </c>
      <c r="M615" s="32" t="str">
        <f t="shared" ca="1" si="171"/>
        <v/>
      </c>
      <c r="N615" s="79" t="str">
        <f t="shared" ca="1" si="172"/>
        <v/>
      </c>
      <c r="X615" s="172" t="str">
        <f t="shared" si="157"/>
        <v/>
      </c>
      <c r="Y615" s="172" t="str">
        <f t="shared" si="158"/>
        <v/>
      </c>
    </row>
    <row r="616" spans="1:25">
      <c r="A616" s="173" t="str">
        <f t="shared" ca="1" si="160"/>
        <v/>
      </c>
      <c r="B616" s="45" t="str">
        <f t="shared" ca="1" si="161"/>
        <v/>
      </c>
      <c r="C616" s="31" t="str">
        <f t="shared" ca="1" si="159"/>
        <v/>
      </c>
      <c r="D616" s="32" t="str">
        <f t="shared" ca="1" si="162"/>
        <v/>
      </c>
      <c r="E616" s="73" t="str">
        <f t="shared" ca="1" si="163"/>
        <v/>
      </c>
      <c r="F616" s="31" t="str">
        <f t="shared" ca="1" si="164"/>
        <v/>
      </c>
      <c r="G616" s="32" t="str">
        <f t="shared" ca="1" si="165"/>
        <v/>
      </c>
      <c r="H616" s="4" t="str">
        <f t="shared" ca="1" si="166"/>
        <v/>
      </c>
      <c r="I616" s="31" t="str">
        <f t="shared" ca="1" si="167"/>
        <v/>
      </c>
      <c r="J616" s="32" t="str">
        <f t="shared" ca="1" si="168"/>
        <v/>
      </c>
      <c r="K616" s="73" t="str">
        <f t="shared" ca="1" si="169"/>
        <v/>
      </c>
      <c r="L616" s="31" t="str">
        <f t="shared" ca="1" si="170"/>
        <v/>
      </c>
      <c r="M616" s="32" t="str">
        <f t="shared" ca="1" si="171"/>
        <v/>
      </c>
      <c r="N616" s="79" t="str">
        <f t="shared" ca="1" si="172"/>
        <v/>
      </c>
      <c r="X616" s="172" t="str">
        <f t="shared" si="157"/>
        <v/>
      </c>
      <c r="Y616" s="172" t="str">
        <f t="shared" si="158"/>
        <v/>
      </c>
    </row>
    <row r="617" spans="1:25">
      <c r="A617" s="173" t="str">
        <f t="shared" ca="1" si="160"/>
        <v/>
      </c>
      <c r="B617" s="45" t="str">
        <f t="shared" ca="1" si="161"/>
        <v/>
      </c>
      <c r="C617" s="31" t="str">
        <f t="shared" ca="1" si="159"/>
        <v/>
      </c>
      <c r="D617" s="32" t="str">
        <f t="shared" ca="1" si="162"/>
        <v/>
      </c>
      <c r="E617" s="73" t="str">
        <f t="shared" ca="1" si="163"/>
        <v/>
      </c>
      <c r="F617" s="31" t="str">
        <f t="shared" ca="1" si="164"/>
        <v/>
      </c>
      <c r="G617" s="32" t="str">
        <f t="shared" ca="1" si="165"/>
        <v/>
      </c>
      <c r="H617" s="4" t="str">
        <f t="shared" ca="1" si="166"/>
        <v/>
      </c>
      <c r="I617" s="31" t="str">
        <f t="shared" ca="1" si="167"/>
        <v/>
      </c>
      <c r="J617" s="32" t="str">
        <f t="shared" ca="1" si="168"/>
        <v/>
      </c>
      <c r="K617" s="73" t="str">
        <f t="shared" ca="1" si="169"/>
        <v/>
      </c>
      <c r="L617" s="31" t="str">
        <f t="shared" ca="1" si="170"/>
        <v/>
      </c>
      <c r="M617" s="32" t="str">
        <f t="shared" ca="1" si="171"/>
        <v/>
      </c>
      <c r="N617" s="79" t="str">
        <f t="shared" ca="1" si="172"/>
        <v/>
      </c>
      <c r="X617" s="172" t="str">
        <f t="shared" si="157"/>
        <v/>
      </c>
      <c r="Y617" s="172" t="str">
        <f t="shared" si="158"/>
        <v/>
      </c>
    </row>
    <row r="618" spans="1:25">
      <c r="A618" s="173" t="str">
        <f t="shared" ca="1" si="160"/>
        <v/>
      </c>
      <c r="B618" s="45" t="str">
        <f t="shared" ca="1" si="161"/>
        <v/>
      </c>
      <c r="C618" s="31" t="str">
        <f t="shared" ca="1" si="159"/>
        <v/>
      </c>
      <c r="D618" s="32" t="str">
        <f t="shared" ca="1" si="162"/>
        <v/>
      </c>
      <c r="E618" s="73" t="str">
        <f t="shared" ca="1" si="163"/>
        <v/>
      </c>
      <c r="F618" s="31" t="str">
        <f t="shared" ca="1" si="164"/>
        <v/>
      </c>
      <c r="G618" s="32" t="str">
        <f t="shared" ca="1" si="165"/>
        <v/>
      </c>
      <c r="H618" s="4" t="str">
        <f t="shared" ca="1" si="166"/>
        <v/>
      </c>
      <c r="I618" s="31" t="str">
        <f t="shared" ca="1" si="167"/>
        <v/>
      </c>
      <c r="J618" s="32" t="str">
        <f t="shared" ca="1" si="168"/>
        <v/>
      </c>
      <c r="K618" s="73" t="str">
        <f t="shared" ca="1" si="169"/>
        <v/>
      </c>
      <c r="L618" s="31" t="str">
        <f t="shared" ca="1" si="170"/>
        <v/>
      </c>
      <c r="M618" s="32" t="str">
        <f t="shared" ca="1" si="171"/>
        <v/>
      </c>
      <c r="N618" s="79" t="str">
        <f t="shared" ca="1" si="172"/>
        <v/>
      </c>
      <c r="X618" s="172" t="str">
        <f t="shared" si="157"/>
        <v/>
      </c>
      <c r="Y618" s="172" t="str">
        <f t="shared" si="158"/>
        <v/>
      </c>
    </row>
    <row r="619" spans="1:25">
      <c r="A619" s="173" t="str">
        <f t="shared" ca="1" si="160"/>
        <v/>
      </c>
      <c r="B619" s="45" t="str">
        <f t="shared" ca="1" si="161"/>
        <v/>
      </c>
      <c r="C619" s="31" t="str">
        <f t="shared" ca="1" si="159"/>
        <v/>
      </c>
      <c r="D619" s="32" t="str">
        <f t="shared" ca="1" si="162"/>
        <v/>
      </c>
      <c r="E619" s="73" t="str">
        <f t="shared" ca="1" si="163"/>
        <v/>
      </c>
      <c r="F619" s="31" t="str">
        <f t="shared" ca="1" si="164"/>
        <v/>
      </c>
      <c r="G619" s="32" t="str">
        <f t="shared" ca="1" si="165"/>
        <v/>
      </c>
      <c r="H619" s="4" t="str">
        <f t="shared" ca="1" si="166"/>
        <v/>
      </c>
      <c r="I619" s="31" t="str">
        <f t="shared" ca="1" si="167"/>
        <v/>
      </c>
      <c r="J619" s="32" t="str">
        <f t="shared" ca="1" si="168"/>
        <v/>
      </c>
      <c r="K619" s="73" t="str">
        <f t="shared" ca="1" si="169"/>
        <v/>
      </c>
      <c r="L619" s="31" t="str">
        <f t="shared" ca="1" si="170"/>
        <v/>
      </c>
      <c r="M619" s="32" t="str">
        <f t="shared" ca="1" si="171"/>
        <v/>
      </c>
      <c r="N619" s="79" t="str">
        <f t="shared" ca="1" si="172"/>
        <v/>
      </c>
      <c r="X619" s="172" t="str">
        <f t="shared" si="157"/>
        <v/>
      </c>
      <c r="Y619" s="172" t="str">
        <f t="shared" si="158"/>
        <v/>
      </c>
    </row>
    <row r="620" spans="1:25">
      <c r="A620" s="173" t="str">
        <f t="shared" ca="1" si="160"/>
        <v/>
      </c>
      <c r="B620" s="45" t="str">
        <f t="shared" ca="1" si="161"/>
        <v/>
      </c>
      <c r="C620" s="31" t="str">
        <f t="shared" ca="1" si="159"/>
        <v/>
      </c>
      <c r="D620" s="32" t="str">
        <f t="shared" ca="1" si="162"/>
        <v/>
      </c>
      <c r="E620" s="73" t="str">
        <f t="shared" ca="1" si="163"/>
        <v/>
      </c>
      <c r="F620" s="31" t="str">
        <f t="shared" ca="1" si="164"/>
        <v/>
      </c>
      <c r="G620" s="32" t="str">
        <f t="shared" ca="1" si="165"/>
        <v/>
      </c>
      <c r="H620" s="4" t="str">
        <f t="shared" ca="1" si="166"/>
        <v/>
      </c>
      <c r="I620" s="31" t="str">
        <f t="shared" ca="1" si="167"/>
        <v/>
      </c>
      <c r="J620" s="32" t="str">
        <f t="shared" ca="1" si="168"/>
        <v/>
      </c>
      <c r="K620" s="73" t="str">
        <f t="shared" ca="1" si="169"/>
        <v/>
      </c>
      <c r="L620" s="31" t="str">
        <f t="shared" ca="1" si="170"/>
        <v/>
      </c>
      <c r="M620" s="32" t="str">
        <f t="shared" ca="1" si="171"/>
        <v/>
      </c>
      <c r="N620" s="79" t="str">
        <f t="shared" ca="1" si="172"/>
        <v/>
      </c>
      <c r="X620" s="172" t="str">
        <f t="shared" si="157"/>
        <v/>
      </c>
      <c r="Y620" s="172" t="str">
        <f t="shared" si="158"/>
        <v/>
      </c>
    </row>
    <row r="621" spans="1:25">
      <c r="A621" s="173" t="str">
        <f t="shared" ca="1" si="160"/>
        <v/>
      </c>
      <c r="B621" s="45" t="str">
        <f t="shared" ca="1" si="161"/>
        <v/>
      </c>
      <c r="C621" s="31" t="str">
        <f t="shared" ca="1" si="159"/>
        <v/>
      </c>
      <c r="D621" s="32" t="str">
        <f t="shared" ca="1" si="162"/>
        <v/>
      </c>
      <c r="E621" s="73" t="str">
        <f t="shared" ca="1" si="163"/>
        <v/>
      </c>
      <c r="F621" s="31" t="str">
        <f t="shared" ca="1" si="164"/>
        <v/>
      </c>
      <c r="G621" s="32" t="str">
        <f t="shared" ca="1" si="165"/>
        <v/>
      </c>
      <c r="H621" s="4" t="str">
        <f t="shared" ca="1" si="166"/>
        <v/>
      </c>
      <c r="I621" s="31" t="str">
        <f t="shared" ca="1" si="167"/>
        <v/>
      </c>
      <c r="J621" s="32" t="str">
        <f t="shared" ca="1" si="168"/>
        <v/>
      </c>
      <c r="K621" s="73" t="str">
        <f t="shared" ca="1" si="169"/>
        <v/>
      </c>
      <c r="L621" s="31" t="str">
        <f t="shared" ca="1" si="170"/>
        <v/>
      </c>
      <c r="M621" s="32" t="str">
        <f t="shared" ca="1" si="171"/>
        <v/>
      </c>
      <c r="N621" s="79" t="str">
        <f t="shared" ca="1" si="172"/>
        <v/>
      </c>
      <c r="X621" s="172" t="str">
        <f t="shared" si="157"/>
        <v/>
      </c>
      <c r="Y621" s="172" t="str">
        <f t="shared" si="158"/>
        <v/>
      </c>
    </row>
    <row r="622" spans="1:25">
      <c r="A622" s="173" t="str">
        <f t="shared" ca="1" si="160"/>
        <v/>
      </c>
      <c r="B622" s="45" t="str">
        <f t="shared" ca="1" si="161"/>
        <v/>
      </c>
      <c r="C622" s="31" t="str">
        <f t="shared" ca="1" si="159"/>
        <v/>
      </c>
      <c r="D622" s="32" t="str">
        <f t="shared" ca="1" si="162"/>
        <v/>
      </c>
      <c r="E622" s="73" t="str">
        <f t="shared" ca="1" si="163"/>
        <v/>
      </c>
      <c r="F622" s="31" t="str">
        <f t="shared" ca="1" si="164"/>
        <v/>
      </c>
      <c r="G622" s="32" t="str">
        <f t="shared" ca="1" si="165"/>
        <v/>
      </c>
      <c r="H622" s="4" t="str">
        <f t="shared" ca="1" si="166"/>
        <v/>
      </c>
      <c r="I622" s="31" t="str">
        <f t="shared" ca="1" si="167"/>
        <v/>
      </c>
      <c r="J622" s="32" t="str">
        <f t="shared" ca="1" si="168"/>
        <v/>
      </c>
      <c r="K622" s="73" t="str">
        <f t="shared" ca="1" si="169"/>
        <v/>
      </c>
      <c r="L622" s="31" t="str">
        <f t="shared" ca="1" si="170"/>
        <v/>
      </c>
      <c r="M622" s="32" t="str">
        <f t="shared" ca="1" si="171"/>
        <v/>
      </c>
      <c r="N622" s="79" t="str">
        <f t="shared" ca="1" si="172"/>
        <v/>
      </c>
      <c r="X622" s="172" t="str">
        <f t="shared" si="157"/>
        <v/>
      </c>
      <c r="Y622" s="172" t="str">
        <f t="shared" si="158"/>
        <v/>
      </c>
    </row>
    <row r="623" spans="1:25">
      <c r="A623" s="173" t="str">
        <f t="shared" ca="1" si="160"/>
        <v/>
      </c>
      <c r="B623" s="45" t="str">
        <f t="shared" ca="1" si="161"/>
        <v/>
      </c>
      <c r="C623" s="31" t="str">
        <f t="shared" ca="1" si="159"/>
        <v/>
      </c>
      <c r="D623" s="32" t="str">
        <f t="shared" ca="1" si="162"/>
        <v/>
      </c>
      <c r="E623" s="73" t="str">
        <f t="shared" ca="1" si="163"/>
        <v/>
      </c>
      <c r="F623" s="31" t="str">
        <f t="shared" ca="1" si="164"/>
        <v/>
      </c>
      <c r="G623" s="32" t="str">
        <f t="shared" ca="1" si="165"/>
        <v/>
      </c>
      <c r="H623" s="4" t="str">
        <f t="shared" ca="1" si="166"/>
        <v/>
      </c>
      <c r="I623" s="31" t="str">
        <f t="shared" ca="1" si="167"/>
        <v/>
      </c>
      <c r="J623" s="32" t="str">
        <f t="shared" ca="1" si="168"/>
        <v/>
      </c>
      <c r="K623" s="73" t="str">
        <f t="shared" ca="1" si="169"/>
        <v/>
      </c>
      <c r="L623" s="31" t="str">
        <f t="shared" ca="1" si="170"/>
        <v/>
      </c>
      <c r="M623" s="32" t="str">
        <f t="shared" ca="1" si="171"/>
        <v/>
      </c>
      <c r="N623" s="79" t="str">
        <f t="shared" ca="1" si="172"/>
        <v/>
      </c>
      <c r="X623" s="172" t="str">
        <f t="shared" si="157"/>
        <v/>
      </c>
      <c r="Y623" s="172" t="str">
        <f t="shared" si="158"/>
        <v/>
      </c>
    </row>
    <row r="624" spans="1:25">
      <c r="A624" s="173" t="str">
        <f t="shared" ca="1" si="160"/>
        <v/>
      </c>
      <c r="B624" s="45" t="str">
        <f t="shared" ca="1" si="161"/>
        <v/>
      </c>
      <c r="C624" s="31" t="str">
        <f t="shared" ca="1" si="159"/>
        <v/>
      </c>
      <c r="D624" s="32" t="str">
        <f t="shared" ca="1" si="162"/>
        <v/>
      </c>
      <c r="E624" s="73" t="str">
        <f t="shared" ca="1" si="163"/>
        <v/>
      </c>
      <c r="F624" s="31" t="str">
        <f t="shared" ca="1" si="164"/>
        <v/>
      </c>
      <c r="G624" s="32" t="str">
        <f t="shared" ca="1" si="165"/>
        <v/>
      </c>
      <c r="H624" s="4" t="str">
        <f t="shared" ca="1" si="166"/>
        <v/>
      </c>
      <c r="I624" s="31" t="str">
        <f t="shared" ca="1" si="167"/>
        <v/>
      </c>
      <c r="J624" s="32" t="str">
        <f t="shared" ca="1" si="168"/>
        <v/>
      </c>
      <c r="K624" s="73" t="str">
        <f t="shared" ca="1" si="169"/>
        <v/>
      </c>
      <c r="L624" s="31" t="str">
        <f t="shared" ca="1" si="170"/>
        <v/>
      </c>
      <c r="M624" s="32" t="str">
        <f t="shared" ca="1" si="171"/>
        <v/>
      </c>
      <c r="N624" s="79" t="str">
        <f t="shared" ca="1" si="172"/>
        <v/>
      </c>
      <c r="X624" s="172" t="str">
        <f t="shared" si="157"/>
        <v/>
      </c>
      <c r="Y624" s="172" t="str">
        <f t="shared" si="158"/>
        <v/>
      </c>
    </row>
    <row r="625" spans="1:25">
      <c r="A625" s="173" t="str">
        <f t="shared" ca="1" si="160"/>
        <v/>
      </c>
      <c r="B625" s="45" t="str">
        <f t="shared" ca="1" si="161"/>
        <v/>
      </c>
      <c r="C625" s="31" t="str">
        <f t="shared" ca="1" si="159"/>
        <v/>
      </c>
      <c r="D625" s="32" t="str">
        <f t="shared" ca="1" si="162"/>
        <v/>
      </c>
      <c r="E625" s="73" t="str">
        <f t="shared" ca="1" si="163"/>
        <v/>
      </c>
      <c r="F625" s="31" t="str">
        <f t="shared" ca="1" si="164"/>
        <v/>
      </c>
      <c r="G625" s="32" t="str">
        <f t="shared" ca="1" si="165"/>
        <v/>
      </c>
      <c r="H625" s="4" t="str">
        <f t="shared" ca="1" si="166"/>
        <v/>
      </c>
      <c r="I625" s="31" t="str">
        <f t="shared" ca="1" si="167"/>
        <v/>
      </c>
      <c r="J625" s="32" t="str">
        <f t="shared" ca="1" si="168"/>
        <v/>
      </c>
      <c r="K625" s="73" t="str">
        <f t="shared" ca="1" si="169"/>
        <v/>
      </c>
      <c r="L625" s="31" t="str">
        <f t="shared" ca="1" si="170"/>
        <v/>
      </c>
      <c r="M625" s="32" t="str">
        <f t="shared" ca="1" si="171"/>
        <v/>
      </c>
      <c r="N625" s="79" t="str">
        <f t="shared" ca="1" si="172"/>
        <v/>
      </c>
      <c r="X625" s="172" t="str">
        <f t="shared" si="157"/>
        <v/>
      </c>
      <c r="Y625" s="172" t="str">
        <f t="shared" si="158"/>
        <v/>
      </c>
    </row>
    <row r="626" spans="1:25">
      <c r="A626" s="173" t="str">
        <f t="shared" ca="1" si="160"/>
        <v/>
      </c>
      <c r="B626" s="45" t="str">
        <f t="shared" ca="1" si="161"/>
        <v/>
      </c>
      <c r="C626" s="31" t="str">
        <f t="shared" ca="1" si="159"/>
        <v/>
      </c>
      <c r="D626" s="32" t="str">
        <f t="shared" ca="1" si="162"/>
        <v/>
      </c>
      <c r="E626" s="73" t="str">
        <f t="shared" ca="1" si="163"/>
        <v/>
      </c>
      <c r="F626" s="31" t="str">
        <f t="shared" ca="1" si="164"/>
        <v/>
      </c>
      <c r="G626" s="32" t="str">
        <f t="shared" ca="1" si="165"/>
        <v/>
      </c>
      <c r="H626" s="4" t="str">
        <f t="shared" ca="1" si="166"/>
        <v/>
      </c>
      <c r="I626" s="31" t="str">
        <f t="shared" ca="1" si="167"/>
        <v/>
      </c>
      <c r="J626" s="32" t="str">
        <f t="shared" ca="1" si="168"/>
        <v/>
      </c>
      <c r="K626" s="73" t="str">
        <f t="shared" ca="1" si="169"/>
        <v/>
      </c>
      <c r="L626" s="31" t="str">
        <f t="shared" ca="1" si="170"/>
        <v/>
      </c>
      <c r="M626" s="32" t="str">
        <f t="shared" ca="1" si="171"/>
        <v/>
      </c>
      <c r="N626" s="79" t="str">
        <f t="shared" ca="1" si="172"/>
        <v/>
      </c>
      <c r="X626" s="172" t="str">
        <f t="shared" si="157"/>
        <v/>
      </c>
      <c r="Y626" s="172" t="str">
        <f t="shared" si="158"/>
        <v/>
      </c>
    </row>
    <row r="627" spans="1:25">
      <c r="A627" s="173" t="str">
        <f t="shared" ca="1" si="160"/>
        <v/>
      </c>
      <c r="B627" s="45" t="str">
        <f t="shared" ca="1" si="161"/>
        <v/>
      </c>
      <c r="C627" s="31" t="str">
        <f t="shared" ca="1" si="159"/>
        <v/>
      </c>
      <c r="D627" s="32" t="str">
        <f t="shared" ca="1" si="162"/>
        <v/>
      </c>
      <c r="E627" s="73" t="str">
        <f t="shared" ca="1" si="163"/>
        <v/>
      </c>
      <c r="F627" s="31" t="str">
        <f t="shared" ca="1" si="164"/>
        <v/>
      </c>
      <c r="G627" s="32" t="str">
        <f t="shared" ca="1" si="165"/>
        <v/>
      </c>
      <c r="H627" s="4" t="str">
        <f t="shared" ca="1" si="166"/>
        <v/>
      </c>
      <c r="I627" s="31" t="str">
        <f t="shared" ca="1" si="167"/>
        <v/>
      </c>
      <c r="J627" s="32" t="str">
        <f t="shared" ca="1" si="168"/>
        <v/>
      </c>
      <c r="K627" s="73" t="str">
        <f t="shared" ca="1" si="169"/>
        <v/>
      </c>
      <c r="L627" s="31" t="str">
        <f t="shared" ca="1" si="170"/>
        <v/>
      </c>
      <c r="M627" s="32" t="str">
        <f t="shared" ca="1" si="171"/>
        <v/>
      </c>
      <c r="N627" s="79" t="str">
        <f t="shared" ca="1" si="172"/>
        <v/>
      </c>
      <c r="X627" s="172" t="str">
        <f t="shared" si="157"/>
        <v/>
      </c>
      <c r="Y627" s="172" t="str">
        <f t="shared" si="158"/>
        <v/>
      </c>
    </row>
    <row r="628" spans="1:25">
      <c r="A628" s="173" t="str">
        <f t="shared" ca="1" si="160"/>
        <v/>
      </c>
      <c r="B628" s="45" t="str">
        <f t="shared" ca="1" si="161"/>
        <v/>
      </c>
      <c r="C628" s="31" t="str">
        <f t="shared" ca="1" si="159"/>
        <v/>
      </c>
      <c r="D628" s="32" t="str">
        <f t="shared" ca="1" si="162"/>
        <v/>
      </c>
      <c r="E628" s="73" t="str">
        <f t="shared" ca="1" si="163"/>
        <v/>
      </c>
      <c r="F628" s="31" t="str">
        <f t="shared" ca="1" si="164"/>
        <v/>
      </c>
      <c r="G628" s="32" t="str">
        <f t="shared" ca="1" si="165"/>
        <v/>
      </c>
      <c r="H628" s="4" t="str">
        <f t="shared" ca="1" si="166"/>
        <v/>
      </c>
      <c r="I628" s="31" t="str">
        <f t="shared" ca="1" si="167"/>
        <v/>
      </c>
      <c r="J628" s="32" t="str">
        <f t="shared" ca="1" si="168"/>
        <v/>
      </c>
      <c r="K628" s="73" t="str">
        <f t="shared" ca="1" si="169"/>
        <v/>
      </c>
      <c r="L628" s="31" t="str">
        <f t="shared" ca="1" si="170"/>
        <v/>
      </c>
      <c r="M628" s="32" t="str">
        <f t="shared" ca="1" si="171"/>
        <v/>
      </c>
      <c r="N628" s="79" t="str">
        <f t="shared" ca="1" si="172"/>
        <v/>
      </c>
      <c r="X628" s="172" t="str">
        <f t="shared" si="157"/>
        <v/>
      </c>
      <c r="Y628" s="172" t="str">
        <f t="shared" si="158"/>
        <v/>
      </c>
    </row>
    <row r="629" spans="1:25">
      <c r="A629" s="173" t="str">
        <f t="shared" ca="1" si="160"/>
        <v/>
      </c>
      <c r="B629" s="45" t="str">
        <f t="shared" ca="1" si="161"/>
        <v/>
      </c>
      <c r="C629" s="31" t="str">
        <f t="shared" ca="1" si="159"/>
        <v/>
      </c>
      <c r="D629" s="32" t="str">
        <f t="shared" ca="1" si="162"/>
        <v/>
      </c>
      <c r="E629" s="73" t="str">
        <f t="shared" ca="1" si="163"/>
        <v/>
      </c>
      <c r="F629" s="31" t="str">
        <f t="shared" ca="1" si="164"/>
        <v/>
      </c>
      <c r="G629" s="32" t="str">
        <f t="shared" ca="1" si="165"/>
        <v/>
      </c>
      <c r="H629" s="4" t="str">
        <f t="shared" ca="1" si="166"/>
        <v/>
      </c>
      <c r="I629" s="31" t="str">
        <f t="shared" ca="1" si="167"/>
        <v/>
      </c>
      <c r="J629" s="32" t="str">
        <f t="shared" ca="1" si="168"/>
        <v/>
      </c>
      <c r="K629" s="73" t="str">
        <f t="shared" ca="1" si="169"/>
        <v/>
      </c>
      <c r="L629" s="31" t="str">
        <f t="shared" ca="1" si="170"/>
        <v/>
      </c>
      <c r="M629" s="32" t="str">
        <f t="shared" ca="1" si="171"/>
        <v/>
      </c>
      <c r="N629" s="79" t="str">
        <f t="shared" ca="1" si="172"/>
        <v/>
      </c>
      <c r="X629" s="172" t="str">
        <f t="shared" si="157"/>
        <v/>
      </c>
      <c r="Y629" s="172" t="str">
        <f t="shared" si="158"/>
        <v/>
      </c>
    </row>
    <row r="630" spans="1:25">
      <c r="A630" s="173" t="str">
        <f t="shared" ca="1" si="160"/>
        <v/>
      </c>
      <c r="B630" s="45" t="str">
        <f t="shared" ca="1" si="161"/>
        <v/>
      </c>
      <c r="C630" s="31" t="str">
        <f t="shared" ca="1" si="159"/>
        <v/>
      </c>
      <c r="D630" s="32" t="str">
        <f t="shared" ca="1" si="162"/>
        <v/>
      </c>
      <c r="E630" s="73" t="str">
        <f t="shared" ca="1" si="163"/>
        <v/>
      </c>
      <c r="F630" s="31" t="str">
        <f t="shared" ca="1" si="164"/>
        <v/>
      </c>
      <c r="G630" s="32" t="str">
        <f t="shared" ca="1" si="165"/>
        <v/>
      </c>
      <c r="H630" s="4" t="str">
        <f t="shared" ca="1" si="166"/>
        <v/>
      </c>
      <c r="I630" s="31" t="str">
        <f t="shared" ca="1" si="167"/>
        <v/>
      </c>
      <c r="J630" s="32" t="str">
        <f t="shared" ca="1" si="168"/>
        <v/>
      </c>
      <c r="K630" s="73" t="str">
        <f t="shared" ca="1" si="169"/>
        <v/>
      </c>
      <c r="L630" s="31" t="str">
        <f t="shared" ca="1" si="170"/>
        <v/>
      </c>
      <c r="M630" s="32" t="str">
        <f t="shared" ca="1" si="171"/>
        <v/>
      </c>
      <c r="N630" s="79" t="str">
        <f t="shared" ca="1" si="172"/>
        <v/>
      </c>
      <c r="X630" s="172" t="str">
        <f t="shared" si="157"/>
        <v/>
      </c>
      <c r="Y630" s="172" t="str">
        <f t="shared" si="158"/>
        <v/>
      </c>
    </row>
    <row r="631" spans="1:25">
      <c r="A631" s="173" t="str">
        <f t="shared" ca="1" si="160"/>
        <v/>
      </c>
      <c r="B631" s="45" t="str">
        <f t="shared" ca="1" si="161"/>
        <v/>
      </c>
      <c r="C631" s="31" t="str">
        <f t="shared" ca="1" si="159"/>
        <v/>
      </c>
      <c r="D631" s="32" t="str">
        <f t="shared" ca="1" si="162"/>
        <v/>
      </c>
      <c r="E631" s="73" t="str">
        <f t="shared" ca="1" si="163"/>
        <v/>
      </c>
      <c r="F631" s="31" t="str">
        <f t="shared" ca="1" si="164"/>
        <v/>
      </c>
      <c r="G631" s="32" t="str">
        <f t="shared" ca="1" si="165"/>
        <v/>
      </c>
      <c r="H631" s="4" t="str">
        <f t="shared" ca="1" si="166"/>
        <v/>
      </c>
      <c r="I631" s="31" t="str">
        <f t="shared" ca="1" si="167"/>
        <v/>
      </c>
      <c r="J631" s="32" t="str">
        <f t="shared" ca="1" si="168"/>
        <v/>
      </c>
      <c r="K631" s="73" t="str">
        <f t="shared" ca="1" si="169"/>
        <v/>
      </c>
      <c r="L631" s="31" t="str">
        <f t="shared" ca="1" si="170"/>
        <v/>
      </c>
      <c r="M631" s="32" t="str">
        <f t="shared" ca="1" si="171"/>
        <v/>
      </c>
      <c r="N631" s="79" t="str">
        <f t="shared" ca="1" si="172"/>
        <v/>
      </c>
      <c r="X631" s="172" t="str">
        <f t="shared" si="157"/>
        <v/>
      </c>
      <c r="Y631" s="172" t="str">
        <f t="shared" si="158"/>
        <v/>
      </c>
    </row>
    <row r="632" spans="1:25">
      <c r="A632" s="173" t="str">
        <f t="shared" ca="1" si="160"/>
        <v/>
      </c>
      <c r="B632" s="45" t="str">
        <f t="shared" ca="1" si="161"/>
        <v/>
      </c>
      <c r="C632" s="31" t="str">
        <f t="shared" ca="1" si="159"/>
        <v/>
      </c>
      <c r="D632" s="32" t="str">
        <f t="shared" ca="1" si="162"/>
        <v/>
      </c>
      <c r="E632" s="73" t="str">
        <f t="shared" ca="1" si="163"/>
        <v/>
      </c>
      <c r="F632" s="31" t="str">
        <f t="shared" ca="1" si="164"/>
        <v/>
      </c>
      <c r="G632" s="32" t="str">
        <f t="shared" ca="1" si="165"/>
        <v/>
      </c>
      <c r="H632" s="4" t="str">
        <f t="shared" ca="1" si="166"/>
        <v/>
      </c>
      <c r="I632" s="31" t="str">
        <f t="shared" ca="1" si="167"/>
        <v/>
      </c>
      <c r="J632" s="32" t="str">
        <f t="shared" ca="1" si="168"/>
        <v/>
      </c>
      <c r="K632" s="73" t="str">
        <f t="shared" ca="1" si="169"/>
        <v/>
      </c>
      <c r="L632" s="31" t="str">
        <f t="shared" ca="1" si="170"/>
        <v/>
      </c>
      <c r="M632" s="32" t="str">
        <f t="shared" ca="1" si="171"/>
        <v/>
      </c>
      <c r="N632" s="79" t="str">
        <f t="shared" ca="1" si="172"/>
        <v/>
      </c>
      <c r="X632" s="172" t="str">
        <f t="shared" si="157"/>
        <v/>
      </c>
      <c r="Y632" s="172" t="str">
        <f t="shared" si="158"/>
        <v/>
      </c>
    </row>
    <row r="633" spans="1:25">
      <c r="A633" s="173" t="str">
        <f t="shared" ca="1" si="160"/>
        <v/>
      </c>
      <c r="B633" s="45" t="str">
        <f t="shared" ca="1" si="161"/>
        <v/>
      </c>
      <c r="C633" s="31" t="str">
        <f t="shared" ca="1" si="159"/>
        <v/>
      </c>
      <c r="D633" s="32" t="str">
        <f t="shared" ca="1" si="162"/>
        <v/>
      </c>
      <c r="E633" s="73" t="str">
        <f t="shared" ca="1" si="163"/>
        <v/>
      </c>
      <c r="F633" s="31" t="str">
        <f t="shared" ca="1" si="164"/>
        <v/>
      </c>
      <c r="G633" s="32" t="str">
        <f t="shared" ca="1" si="165"/>
        <v/>
      </c>
      <c r="H633" s="4" t="str">
        <f t="shared" ca="1" si="166"/>
        <v/>
      </c>
      <c r="I633" s="31" t="str">
        <f t="shared" ca="1" si="167"/>
        <v/>
      </c>
      <c r="J633" s="32" t="str">
        <f t="shared" ca="1" si="168"/>
        <v/>
      </c>
      <c r="K633" s="73" t="str">
        <f t="shared" ca="1" si="169"/>
        <v/>
      </c>
      <c r="L633" s="31" t="str">
        <f t="shared" ca="1" si="170"/>
        <v/>
      </c>
      <c r="M633" s="32" t="str">
        <f t="shared" ca="1" si="171"/>
        <v/>
      </c>
      <c r="N633" s="79" t="str">
        <f t="shared" ca="1" si="172"/>
        <v/>
      </c>
      <c r="X633" s="172" t="str">
        <f t="shared" si="157"/>
        <v/>
      </c>
      <c r="Y633" s="172" t="str">
        <f t="shared" si="158"/>
        <v/>
      </c>
    </row>
    <row r="634" spans="1:25">
      <c r="A634" s="173" t="str">
        <f t="shared" ca="1" si="160"/>
        <v/>
      </c>
      <c r="B634" s="45" t="str">
        <f t="shared" ca="1" si="161"/>
        <v/>
      </c>
      <c r="C634" s="31" t="str">
        <f t="shared" ca="1" si="159"/>
        <v/>
      </c>
      <c r="D634" s="32" t="str">
        <f t="shared" ca="1" si="162"/>
        <v/>
      </c>
      <c r="E634" s="73" t="str">
        <f t="shared" ca="1" si="163"/>
        <v/>
      </c>
      <c r="F634" s="31" t="str">
        <f t="shared" ca="1" si="164"/>
        <v/>
      </c>
      <c r="G634" s="32" t="str">
        <f t="shared" ca="1" si="165"/>
        <v/>
      </c>
      <c r="H634" s="4" t="str">
        <f t="shared" ca="1" si="166"/>
        <v/>
      </c>
      <c r="I634" s="31" t="str">
        <f t="shared" ca="1" si="167"/>
        <v/>
      </c>
      <c r="J634" s="32" t="str">
        <f t="shared" ca="1" si="168"/>
        <v/>
      </c>
      <c r="K634" s="73" t="str">
        <f t="shared" ca="1" si="169"/>
        <v/>
      </c>
      <c r="L634" s="31" t="str">
        <f t="shared" ca="1" si="170"/>
        <v/>
      </c>
      <c r="M634" s="32" t="str">
        <f t="shared" ca="1" si="171"/>
        <v/>
      </c>
      <c r="N634" s="79" t="str">
        <f t="shared" ca="1" si="172"/>
        <v/>
      </c>
      <c r="X634" s="172" t="str">
        <f t="shared" si="157"/>
        <v/>
      </c>
      <c r="Y634" s="172" t="str">
        <f t="shared" si="158"/>
        <v/>
      </c>
    </row>
    <row r="635" spans="1:25">
      <c r="A635" s="173" t="str">
        <f t="shared" ca="1" si="160"/>
        <v/>
      </c>
      <c r="B635" s="45" t="str">
        <f t="shared" ca="1" si="161"/>
        <v/>
      </c>
      <c r="C635" s="31" t="str">
        <f t="shared" ca="1" si="159"/>
        <v/>
      </c>
      <c r="D635" s="32" t="str">
        <f t="shared" ca="1" si="162"/>
        <v/>
      </c>
      <c r="E635" s="73" t="str">
        <f t="shared" ca="1" si="163"/>
        <v/>
      </c>
      <c r="F635" s="31" t="str">
        <f t="shared" ca="1" si="164"/>
        <v/>
      </c>
      <c r="G635" s="32" t="str">
        <f t="shared" ca="1" si="165"/>
        <v/>
      </c>
      <c r="H635" s="4" t="str">
        <f t="shared" ca="1" si="166"/>
        <v/>
      </c>
      <c r="I635" s="31" t="str">
        <f t="shared" ca="1" si="167"/>
        <v/>
      </c>
      <c r="J635" s="32" t="str">
        <f t="shared" ca="1" si="168"/>
        <v/>
      </c>
      <c r="K635" s="73" t="str">
        <f t="shared" ca="1" si="169"/>
        <v/>
      </c>
      <c r="L635" s="31" t="str">
        <f t="shared" ca="1" si="170"/>
        <v/>
      </c>
      <c r="M635" s="32" t="str">
        <f t="shared" ca="1" si="171"/>
        <v/>
      </c>
      <c r="N635" s="79" t="str">
        <f t="shared" ca="1" si="172"/>
        <v/>
      </c>
      <c r="X635" s="172" t="str">
        <f t="shared" si="157"/>
        <v/>
      </c>
      <c r="Y635" s="172" t="str">
        <f t="shared" si="158"/>
        <v/>
      </c>
    </row>
    <row r="636" spans="1:25">
      <c r="A636" s="173" t="str">
        <f t="shared" ca="1" si="160"/>
        <v/>
      </c>
      <c r="B636" s="45" t="str">
        <f t="shared" ca="1" si="161"/>
        <v/>
      </c>
      <c r="C636" s="31" t="str">
        <f t="shared" ca="1" si="159"/>
        <v/>
      </c>
      <c r="D636" s="32" t="str">
        <f t="shared" ca="1" si="162"/>
        <v/>
      </c>
      <c r="E636" s="73" t="str">
        <f t="shared" ca="1" si="163"/>
        <v/>
      </c>
      <c r="F636" s="31" t="str">
        <f t="shared" ca="1" si="164"/>
        <v/>
      </c>
      <c r="G636" s="32" t="str">
        <f t="shared" ca="1" si="165"/>
        <v/>
      </c>
      <c r="H636" s="4" t="str">
        <f t="shared" ca="1" si="166"/>
        <v/>
      </c>
      <c r="I636" s="31" t="str">
        <f t="shared" ca="1" si="167"/>
        <v/>
      </c>
      <c r="J636" s="32" t="str">
        <f t="shared" ca="1" si="168"/>
        <v/>
      </c>
      <c r="K636" s="73" t="str">
        <f t="shared" ca="1" si="169"/>
        <v/>
      </c>
      <c r="L636" s="31" t="str">
        <f t="shared" ca="1" si="170"/>
        <v/>
      </c>
      <c r="M636" s="32" t="str">
        <f t="shared" ca="1" si="171"/>
        <v/>
      </c>
      <c r="N636" s="79" t="str">
        <f t="shared" ca="1" si="172"/>
        <v/>
      </c>
      <c r="X636" s="172" t="str">
        <f t="shared" si="157"/>
        <v/>
      </c>
      <c r="Y636" s="172" t="str">
        <f t="shared" si="158"/>
        <v/>
      </c>
    </row>
    <row r="637" spans="1:25">
      <c r="A637" s="173" t="str">
        <f t="shared" ca="1" si="160"/>
        <v/>
      </c>
      <c r="B637" s="45" t="str">
        <f t="shared" ca="1" si="161"/>
        <v/>
      </c>
      <c r="C637" s="31" t="str">
        <f t="shared" ca="1" si="159"/>
        <v/>
      </c>
      <c r="D637" s="32" t="str">
        <f t="shared" ca="1" si="162"/>
        <v/>
      </c>
      <c r="E637" s="73" t="str">
        <f t="shared" ca="1" si="163"/>
        <v/>
      </c>
      <c r="F637" s="31" t="str">
        <f t="shared" ca="1" si="164"/>
        <v/>
      </c>
      <c r="G637" s="32" t="str">
        <f t="shared" ca="1" si="165"/>
        <v/>
      </c>
      <c r="H637" s="4" t="str">
        <f t="shared" ca="1" si="166"/>
        <v/>
      </c>
      <c r="I637" s="31" t="str">
        <f t="shared" ca="1" si="167"/>
        <v/>
      </c>
      <c r="J637" s="32" t="str">
        <f t="shared" ca="1" si="168"/>
        <v/>
      </c>
      <c r="K637" s="73" t="str">
        <f t="shared" ca="1" si="169"/>
        <v/>
      </c>
      <c r="L637" s="31" t="str">
        <f t="shared" ca="1" si="170"/>
        <v/>
      </c>
      <c r="M637" s="32" t="str">
        <f t="shared" ca="1" si="171"/>
        <v/>
      </c>
      <c r="N637" s="79" t="str">
        <f t="shared" ca="1" si="172"/>
        <v/>
      </c>
      <c r="X637" s="172" t="str">
        <f t="shared" si="157"/>
        <v/>
      </c>
      <c r="Y637" s="172" t="str">
        <f t="shared" si="158"/>
        <v/>
      </c>
    </row>
    <row r="638" spans="1:25">
      <c r="A638" s="173" t="str">
        <f t="shared" ca="1" si="160"/>
        <v/>
      </c>
      <c r="B638" s="45" t="str">
        <f t="shared" ca="1" si="161"/>
        <v/>
      </c>
      <c r="C638" s="31" t="str">
        <f t="shared" ca="1" si="159"/>
        <v/>
      </c>
      <c r="D638" s="32" t="str">
        <f t="shared" ca="1" si="162"/>
        <v/>
      </c>
      <c r="E638" s="73" t="str">
        <f t="shared" ca="1" si="163"/>
        <v/>
      </c>
      <c r="F638" s="31" t="str">
        <f t="shared" ca="1" si="164"/>
        <v/>
      </c>
      <c r="G638" s="32" t="str">
        <f t="shared" ca="1" si="165"/>
        <v/>
      </c>
      <c r="H638" s="4" t="str">
        <f t="shared" ca="1" si="166"/>
        <v/>
      </c>
      <c r="I638" s="31" t="str">
        <f t="shared" ca="1" si="167"/>
        <v/>
      </c>
      <c r="J638" s="32" t="str">
        <f t="shared" ca="1" si="168"/>
        <v/>
      </c>
      <c r="K638" s="73" t="str">
        <f t="shared" ca="1" si="169"/>
        <v/>
      </c>
      <c r="L638" s="31" t="str">
        <f t="shared" ca="1" si="170"/>
        <v/>
      </c>
      <c r="M638" s="32" t="str">
        <f t="shared" ca="1" si="171"/>
        <v/>
      </c>
      <c r="N638" s="79" t="str">
        <f t="shared" ca="1" si="172"/>
        <v/>
      </c>
      <c r="X638" s="172" t="str">
        <f t="shared" si="157"/>
        <v/>
      </c>
      <c r="Y638" s="172" t="str">
        <f t="shared" si="158"/>
        <v/>
      </c>
    </row>
    <row r="639" spans="1:25">
      <c r="A639" s="173" t="str">
        <f t="shared" ca="1" si="160"/>
        <v/>
      </c>
      <c r="B639" s="45" t="str">
        <f t="shared" ca="1" si="161"/>
        <v/>
      </c>
      <c r="C639" s="31" t="str">
        <f t="shared" ca="1" si="159"/>
        <v/>
      </c>
      <c r="D639" s="32" t="str">
        <f t="shared" ca="1" si="162"/>
        <v/>
      </c>
      <c r="E639" s="73" t="str">
        <f t="shared" ca="1" si="163"/>
        <v/>
      </c>
      <c r="F639" s="31" t="str">
        <f t="shared" ca="1" si="164"/>
        <v/>
      </c>
      <c r="G639" s="32" t="str">
        <f t="shared" ca="1" si="165"/>
        <v/>
      </c>
      <c r="H639" s="4" t="str">
        <f t="shared" ca="1" si="166"/>
        <v/>
      </c>
      <c r="I639" s="31" t="str">
        <f t="shared" ca="1" si="167"/>
        <v/>
      </c>
      <c r="J639" s="32" t="str">
        <f t="shared" ca="1" si="168"/>
        <v/>
      </c>
      <c r="K639" s="73" t="str">
        <f t="shared" ca="1" si="169"/>
        <v/>
      </c>
      <c r="L639" s="31" t="str">
        <f t="shared" ca="1" si="170"/>
        <v/>
      </c>
      <c r="M639" s="32" t="str">
        <f t="shared" ca="1" si="171"/>
        <v/>
      </c>
      <c r="N639" s="79" t="str">
        <f t="shared" ca="1" si="172"/>
        <v/>
      </c>
      <c r="X639" s="172" t="str">
        <f t="shared" si="157"/>
        <v/>
      </c>
      <c r="Y639" s="172" t="str">
        <f t="shared" si="158"/>
        <v/>
      </c>
    </row>
    <row r="640" spans="1:25">
      <c r="A640" s="173" t="str">
        <f t="shared" ca="1" si="160"/>
        <v/>
      </c>
      <c r="B640" s="45" t="str">
        <f t="shared" ca="1" si="161"/>
        <v/>
      </c>
      <c r="C640" s="31" t="str">
        <f t="shared" ca="1" si="159"/>
        <v/>
      </c>
      <c r="D640" s="32" t="str">
        <f t="shared" ca="1" si="162"/>
        <v/>
      </c>
      <c r="E640" s="73" t="str">
        <f t="shared" ca="1" si="163"/>
        <v/>
      </c>
      <c r="F640" s="31" t="str">
        <f t="shared" ca="1" si="164"/>
        <v/>
      </c>
      <c r="G640" s="32" t="str">
        <f t="shared" ca="1" si="165"/>
        <v/>
      </c>
      <c r="H640" s="4" t="str">
        <f t="shared" ca="1" si="166"/>
        <v/>
      </c>
      <c r="I640" s="31" t="str">
        <f t="shared" ca="1" si="167"/>
        <v/>
      </c>
      <c r="J640" s="32" t="str">
        <f t="shared" ca="1" si="168"/>
        <v/>
      </c>
      <c r="K640" s="73" t="str">
        <f t="shared" ca="1" si="169"/>
        <v/>
      </c>
      <c r="L640" s="31" t="str">
        <f t="shared" ca="1" si="170"/>
        <v/>
      </c>
      <c r="M640" s="32" t="str">
        <f t="shared" ca="1" si="171"/>
        <v/>
      </c>
      <c r="N640" s="79" t="str">
        <f t="shared" ca="1" si="172"/>
        <v/>
      </c>
      <c r="X640" s="172" t="str">
        <f t="shared" si="157"/>
        <v/>
      </c>
      <c r="Y640" s="172" t="str">
        <f t="shared" si="158"/>
        <v/>
      </c>
    </row>
    <row r="641" spans="1:25">
      <c r="A641" s="173" t="str">
        <f t="shared" ca="1" si="160"/>
        <v/>
      </c>
      <c r="B641" s="45" t="str">
        <f t="shared" ca="1" si="161"/>
        <v/>
      </c>
      <c r="C641" s="31" t="str">
        <f t="shared" ca="1" si="159"/>
        <v/>
      </c>
      <c r="D641" s="32" t="str">
        <f t="shared" ca="1" si="162"/>
        <v/>
      </c>
      <c r="E641" s="73" t="str">
        <f t="shared" ca="1" si="163"/>
        <v/>
      </c>
      <c r="F641" s="31" t="str">
        <f t="shared" ca="1" si="164"/>
        <v/>
      </c>
      <c r="G641" s="32" t="str">
        <f t="shared" ca="1" si="165"/>
        <v/>
      </c>
      <c r="H641" s="4" t="str">
        <f t="shared" ca="1" si="166"/>
        <v/>
      </c>
      <c r="I641" s="31" t="str">
        <f t="shared" ca="1" si="167"/>
        <v/>
      </c>
      <c r="J641" s="32" t="str">
        <f t="shared" ca="1" si="168"/>
        <v/>
      </c>
      <c r="K641" s="73" t="str">
        <f t="shared" ca="1" si="169"/>
        <v/>
      </c>
      <c r="L641" s="31" t="str">
        <f t="shared" ca="1" si="170"/>
        <v/>
      </c>
      <c r="M641" s="32" t="str">
        <f t="shared" ca="1" si="171"/>
        <v/>
      </c>
      <c r="N641" s="79" t="str">
        <f t="shared" ca="1" si="172"/>
        <v/>
      </c>
      <c r="X641" s="172" t="str">
        <f t="shared" si="157"/>
        <v/>
      </c>
      <c r="Y641" s="172" t="str">
        <f t="shared" si="158"/>
        <v/>
      </c>
    </row>
    <row r="642" spans="1:25">
      <c r="A642" s="173" t="str">
        <f t="shared" ca="1" si="160"/>
        <v/>
      </c>
      <c r="B642" s="45" t="str">
        <f t="shared" ca="1" si="161"/>
        <v/>
      </c>
      <c r="C642" s="31" t="str">
        <f t="shared" ca="1" si="159"/>
        <v/>
      </c>
      <c r="D642" s="32" t="str">
        <f t="shared" ca="1" si="162"/>
        <v/>
      </c>
      <c r="E642" s="73" t="str">
        <f t="shared" ca="1" si="163"/>
        <v/>
      </c>
      <c r="F642" s="31" t="str">
        <f t="shared" ca="1" si="164"/>
        <v/>
      </c>
      <c r="G642" s="32" t="str">
        <f t="shared" ca="1" si="165"/>
        <v/>
      </c>
      <c r="H642" s="4" t="str">
        <f t="shared" ca="1" si="166"/>
        <v/>
      </c>
      <c r="I642" s="31" t="str">
        <f t="shared" ca="1" si="167"/>
        <v/>
      </c>
      <c r="J642" s="32" t="str">
        <f t="shared" ca="1" si="168"/>
        <v/>
      </c>
      <c r="K642" s="73" t="str">
        <f t="shared" ca="1" si="169"/>
        <v/>
      </c>
      <c r="L642" s="31" t="str">
        <f t="shared" ca="1" si="170"/>
        <v/>
      </c>
      <c r="M642" s="32" t="str">
        <f t="shared" ca="1" si="171"/>
        <v/>
      </c>
      <c r="N642" s="79" t="str">
        <f t="shared" ca="1" si="172"/>
        <v/>
      </c>
      <c r="X642" s="172" t="str">
        <f t="shared" si="157"/>
        <v/>
      </c>
      <c r="Y642" s="172" t="str">
        <f t="shared" si="158"/>
        <v/>
      </c>
    </row>
    <row r="643" spans="1:25">
      <c r="A643" s="173" t="str">
        <f t="shared" ca="1" si="160"/>
        <v/>
      </c>
      <c r="B643" s="45" t="str">
        <f t="shared" ca="1" si="161"/>
        <v/>
      </c>
      <c r="C643" s="31" t="str">
        <f t="shared" ca="1" si="159"/>
        <v/>
      </c>
      <c r="D643" s="32" t="str">
        <f t="shared" ca="1" si="162"/>
        <v/>
      </c>
      <c r="E643" s="73" t="str">
        <f t="shared" ca="1" si="163"/>
        <v/>
      </c>
      <c r="F643" s="31" t="str">
        <f t="shared" ca="1" si="164"/>
        <v/>
      </c>
      <c r="G643" s="32" t="str">
        <f t="shared" ca="1" si="165"/>
        <v/>
      </c>
      <c r="H643" s="4" t="str">
        <f t="shared" ca="1" si="166"/>
        <v/>
      </c>
      <c r="I643" s="31" t="str">
        <f t="shared" ca="1" si="167"/>
        <v/>
      </c>
      <c r="J643" s="32" t="str">
        <f t="shared" ca="1" si="168"/>
        <v/>
      </c>
      <c r="K643" s="73" t="str">
        <f t="shared" ca="1" si="169"/>
        <v/>
      </c>
      <c r="L643" s="31" t="str">
        <f t="shared" ca="1" si="170"/>
        <v/>
      </c>
      <c r="M643" s="32" t="str">
        <f t="shared" ca="1" si="171"/>
        <v/>
      </c>
      <c r="N643" s="79" t="str">
        <f t="shared" ca="1" si="172"/>
        <v/>
      </c>
      <c r="X643" s="172" t="str">
        <f t="shared" si="157"/>
        <v/>
      </c>
      <c r="Y643" s="172" t="str">
        <f t="shared" si="158"/>
        <v/>
      </c>
    </row>
    <row r="644" spans="1:25">
      <c r="A644" s="173" t="str">
        <f t="shared" ca="1" si="160"/>
        <v/>
      </c>
      <c r="B644" s="45" t="str">
        <f t="shared" ca="1" si="161"/>
        <v/>
      </c>
      <c r="C644" s="31" t="str">
        <f t="shared" ca="1" si="159"/>
        <v/>
      </c>
      <c r="D644" s="32" t="str">
        <f t="shared" ca="1" si="162"/>
        <v/>
      </c>
      <c r="E644" s="73" t="str">
        <f t="shared" ca="1" si="163"/>
        <v/>
      </c>
      <c r="F644" s="31" t="str">
        <f t="shared" ca="1" si="164"/>
        <v/>
      </c>
      <c r="G644" s="32" t="str">
        <f t="shared" ca="1" si="165"/>
        <v/>
      </c>
      <c r="H644" s="4" t="str">
        <f t="shared" ca="1" si="166"/>
        <v/>
      </c>
      <c r="I644" s="31" t="str">
        <f t="shared" ca="1" si="167"/>
        <v/>
      </c>
      <c r="J644" s="32" t="str">
        <f t="shared" ca="1" si="168"/>
        <v/>
      </c>
      <c r="K644" s="73" t="str">
        <f t="shared" ca="1" si="169"/>
        <v/>
      </c>
      <c r="L644" s="31" t="str">
        <f t="shared" ca="1" si="170"/>
        <v/>
      </c>
      <c r="M644" s="32" t="str">
        <f t="shared" ca="1" si="171"/>
        <v/>
      </c>
      <c r="N644" s="79" t="str">
        <f t="shared" ca="1" si="172"/>
        <v/>
      </c>
      <c r="X644" s="172" t="str">
        <f t="shared" ref="X644:X707" si="173">IF(COUNTIF(R:R,P644)*COUNTIF(T:T,P644)*COUNTIF(V:V,P644),P644,"")</f>
        <v/>
      </c>
      <c r="Y644" s="172" t="str">
        <f t="shared" ref="Y644:Y707" si="174">IF(X644&gt;$A$14,X644,"")</f>
        <v/>
      </c>
    </row>
    <row r="645" spans="1:25">
      <c r="A645" s="173" t="str">
        <f t="shared" ca="1" si="160"/>
        <v/>
      </c>
      <c r="B645" s="45" t="str">
        <f t="shared" ca="1" si="161"/>
        <v/>
      </c>
      <c r="C645" s="31" t="str">
        <f t="shared" ca="1" si="159"/>
        <v/>
      </c>
      <c r="D645" s="32" t="str">
        <f t="shared" ca="1" si="162"/>
        <v/>
      </c>
      <c r="E645" s="73" t="str">
        <f t="shared" ca="1" si="163"/>
        <v/>
      </c>
      <c r="F645" s="31" t="str">
        <f t="shared" ca="1" si="164"/>
        <v/>
      </c>
      <c r="G645" s="32" t="str">
        <f t="shared" ca="1" si="165"/>
        <v/>
      </c>
      <c r="H645" s="4" t="str">
        <f t="shared" ca="1" si="166"/>
        <v/>
      </c>
      <c r="I645" s="31" t="str">
        <f t="shared" ca="1" si="167"/>
        <v/>
      </c>
      <c r="J645" s="32" t="str">
        <f t="shared" ca="1" si="168"/>
        <v/>
      </c>
      <c r="K645" s="73" t="str">
        <f t="shared" ca="1" si="169"/>
        <v/>
      </c>
      <c r="L645" s="31" t="str">
        <f t="shared" ca="1" si="170"/>
        <v/>
      </c>
      <c r="M645" s="32" t="str">
        <f t="shared" ca="1" si="171"/>
        <v/>
      </c>
      <c r="N645" s="79" t="str">
        <f t="shared" ca="1" si="172"/>
        <v/>
      </c>
      <c r="X645" s="172" t="str">
        <f t="shared" si="173"/>
        <v/>
      </c>
      <c r="Y645" s="172" t="str">
        <f t="shared" si="174"/>
        <v/>
      </c>
    </row>
    <row r="646" spans="1:25">
      <c r="A646" s="173" t="str">
        <f t="shared" ca="1" si="160"/>
        <v/>
      </c>
      <c r="B646" s="45" t="str">
        <f t="shared" ca="1" si="161"/>
        <v/>
      </c>
      <c r="C646" s="31" t="str">
        <f t="shared" ca="1" si="159"/>
        <v/>
      </c>
      <c r="D646" s="32" t="str">
        <f t="shared" ca="1" si="162"/>
        <v/>
      </c>
      <c r="E646" s="73" t="str">
        <f t="shared" ca="1" si="163"/>
        <v/>
      </c>
      <c r="F646" s="31" t="str">
        <f t="shared" ca="1" si="164"/>
        <v/>
      </c>
      <c r="G646" s="32" t="str">
        <f t="shared" ca="1" si="165"/>
        <v/>
      </c>
      <c r="H646" s="4" t="str">
        <f t="shared" ca="1" si="166"/>
        <v/>
      </c>
      <c r="I646" s="31" t="str">
        <f t="shared" ca="1" si="167"/>
        <v/>
      </c>
      <c r="J646" s="32" t="str">
        <f t="shared" ca="1" si="168"/>
        <v/>
      </c>
      <c r="K646" s="73" t="str">
        <f t="shared" ca="1" si="169"/>
        <v/>
      </c>
      <c r="L646" s="31" t="str">
        <f t="shared" ca="1" si="170"/>
        <v/>
      </c>
      <c r="M646" s="32" t="str">
        <f t="shared" ca="1" si="171"/>
        <v/>
      </c>
      <c r="N646" s="79" t="str">
        <f t="shared" ca="1" si="172"/>
        <v/>
      </c>
      <c r="X646" s="172" t="str">
        <f t="shared" si="173"/>
        <v/>
      </c>
      <c r="Y646" s="172" t="str">
        <f t="shared" si="174"/>
        <v/>
      </c>
    </row>
    <row r="647" spans="1:25">
      <c r="A647" s="173" t="str">
        <f t="shared" ca="1" si="160"/>
        <v/>
      </c>
      <c r="B647" s="45" t="str">
        <f t="shared" ca="1" si="161"/>
        <v/>
      </c>
      <c r="C647" s="31" t="str">
        <f t="shared" ca="1" si="159"/>
        <v/>
      </c>
      <c r="D647" s="32" t="str">
        <f t="shared" ca="1" si="162"/>
        <v/>
      </c>
      <c r="E647" s="73" t="str">
        <f t="shared" ca="1" si="163"/>
        <v/>
      </c>
      <c r="F647" s="31" t="str">
        <f t="shared" ca="1" si="164"/>
        <v/>
      </c>
      <c r="G647" s="32" t="str">
        <f t="shared" ca="1" si="165"/>
        <v/>
      </c>
      <c r="H647" s="4" t="str">
        <f t="shared" ca="1" si="166"/>
        <v/>
      </c>
      <c r="I647" s="31" t="str">
        <f t="shared" ca="1" si="167"/>
        <v/>
      </c>
      <c r="J647" s="32" t="str">
        <f t="shared" ca="1" si="168"/>
        <v/>
      </c>
      <c r="K647" s="73" t="str">
        <f t="shared" ca="1" si="169"/>
        <v/>
      </c>
      <c r="L647" s="31" t="str">
        <f t="shared" ca="1" si="170"/>
        <v/>
      </c>
      <c r="M647" s="32" t="str">
        <f t="shared" ca="1" si="171"/>
        <v/>
      </c>
      <c r="N647" s="79" t="str">
        <f t="shared" ca="1" si="172"/>
        <v/>
      </c>
      <c r="X647" s="172" t="str">
        <f t="shared" si="173"/>
        <v/>
      </c>
      <c r="Y647" s="172" t="str">
        <f t="shared" si="174"/>
        <v/>
      </c>
    </row>
    <row r="648" spans="1:25">
      <c r="A648" s="173" t="str">
        <f t="shared" ca="1" si="160"/>
        <v/>
      </c>
      <c r="B648" s="45" t="str">
        <f t="shared" ca="1" si="161"/>
        <v/>
      </c>
      <c r="C648" s="31" t="str">
        <f t="shared" ca="1" si="159"/>
        <v/>
      </c>
      <c r="D648" s="32" t="str">
        <f t="shared" ca="1" si="162"/>
        <v/>
      </c>
      <c r="E648" s="73" t="str">
        <f t="shared" ca="1" si="163"/>
        <v/>
      </c>
      <c r="F648" s="31" t="str">
        <f t="shared" ca="1" si="164"/>
        <v/>
      </c>
      <c r="G648" s="32" t="str">
        <f t="shared" ca="1" si="165"/>
        <v/>
      </c>
      <c r="H648" s="4" t="str">
        <f t="shared" ca="1" si="166"/>
        <v/>
      </c>
      <c r="I648" s="31" t="str">
        <f t="shared" ca="1" si="167"/>
        <v/>
      </c>
      <c r="J648" s="32" t="str">
        <f t="shared" ca="1" si="168"/>
        <v/>
      </c>
      <c r="K648" s="73" t="str">
        <f t="shared" ca="1" si="169"/>
        <v/>
      </c>
      <c r="L648" s="31" t="str">
        <f t="shared" ca="1" si="170"/>
        <v/>
      </c>
      <c r="M648" s="32" t="str">
        <f t="shared" ca="1" si="171"/>
        <v/>
      </c>
      <c r="N648" s="79" t="str">
        <f t="shared" ca="1" si="172"/>
        <v/>
      </c>
      <c r="X648" s="172" t="str">
        <f t="shared" si="173"/>
        <v/>
      </c>
      <c r="Y648" s="172" t="str">
        <f t="shared" si="174"/>
        <v/>
      </c>
    </row>
    <row r="649" spans="1:25">
      <c r="A649" s="173" t="str">
        <f t="shared" ca="1" si="160"/>
        <v/>
      </c>
      <c r="B649" s="45" t="str">
        <f t="shared" ca="1" si="161"/>
        <v/>
      </c>
      <c r="C649" s="31" t="str">
        <f t="shared" ca="1" si="159"/>
        <v/>
      </c>
      <c r="D649" s="32" t="str">
        <f t="shared" ca="1" si="162"/>
        <v/>
      </c>
      <c r="E649" s="73" t="str">
        <f t="shared" ca="1" si="163"/>
        <v/>
      </c>
      <c r="F649" s="31" t="str">
        <f t="shared" ca="1" si="164"/>
        <v/>
      </c>
      <c r="G649" s="32" t="str">
        <f t="shared" ca="1" si="165"/>
        <v/>
      </c>
      <c r="H649" s="4" t="str">
        <f t="shared" ca="1" si="166"/>
        <v/>
      </c>
      <c r="I649" s="31" t="str">
        <f t="shared" ca="1" si="167"/>
        <v/>
      </c>
      <c r="J649" s="32" t="str">
        <f t="shared" ca="1" si="168"/>
        <v/>
      </c>
      <c r="K649" s="73" t="str">
        <f t="shared" ca="1" si="169"/>
        <v/>
      </c>
      <c r="L649" s="31" t="str">
        <f t="shared" ca="1" si="170"/>
        <v/>
      </c>
      <c r="M649" s="32" t="str">
        <f t="shared" ca="1" si="171"/>
        <v/>
      </c>
      <c r="N649" s="79" t="str">
        <f t="shared" ca="1" si="172"/>
        <v/>
      </c>
      <c r="X649" s="172" t="str">
        <f t="shared" si="173"/>
        <v/>
      </c>
      <c r="Y649" s="172" t="str">
        <f t="shared" si="174"/>
        <v/>
      </c>
    </row>
    <row r="650" spans="1:25">
      <c r="A650" s="173" t="str">
        <f t="shared" ca="1" si="160"/>
        <v/>
      </c>
      <c r="B650" s="45" t="str">
        <f t="shared" ca="1" si="161"/>
        <v/>
      </c>
      <c r="C650" s="31" t="str">
        <f t="shared" ca="1" si="159"/>
        <v/>
      </c>
      <c r="D650" s="32" t="str">
        <f t="shared" ca="1" si="162"/>
        <v/>
      </c>
      <c r="E650" s="73" t="str">
        <f t="shared" ca="1" si="163"/>
        <v/>
      </c>
      <c r="F650" s="31" t="str">
        <f t="shared" ca="1" si="164"/>
        <v/>
      </c>
      <c r="G650" s="32" t="str">
        <f t="shared" ca="1" si="165"/>
        <v/>
      </c>
      <c r="H650" s="4" t="str">
        <f t="shared" ca="1" si="166"/>
        <v/>
      </c>
      <c r="I650" s="31" t="str">
        <f t="shared" ca="1" si="167"/>
        <v/>
      </c>
      <c r="J650" s="32" t="str">
        <f t="shared" ca="1" si="168"/>
        <v/>
      </c>
      <c r="K650" s="73" t="str">
        <f t="shared" ca="1" si="169"/>
        <v/>
      </c>
      <c r="L650" s="31" t="str">
        <f t="shared" ca="1" si="170"/>
        <v/>
      </c>
      <c r="M650" s="32" t="str">
        <f t="shared" ca="1" si="171"/>
        <v/>
      </c>
      <c r="N650" s="79" t="str">
        <f t="shared" ca="1" si="172"/>
        <v/>
      </c>
      <c r="X650" s="172" t="str">
        <f t="shared" si="173"/>
        <v/>
      </c>
      <c r="Y650" s="172" t="str">
        <f t="shared" si="174"/>
        <v/>
      </c>
    </row>
    <row r="651" spans="1:25">
      <c r="A651" s="173" t="str">
        <f t="shared" ca="1" si="160"/>
        <v/>
      </c>
      <c r="B651" s="45" t="str">
        <f t="shared" ca="1" si="161"/>
        <v/>
      </c>
      <c r="C651" s="31" t="str">
        <f t="shared" ca="1" si="159"/>
        <v/>
      </c>
      <c r="D651" s="32" t="str">
        <f t="shared" ca="1" si="162"/>
        <v/>
      </c>
      <c r="E651" s="73" t="str">
        <f t="shared" ca="1" si="163"/>
        <v/>
      </c>
      <c r="F651" s="31" t="str">
        <f t="shared" ca="1" si="164"/>
        <v/>
      </c>
      <c r="G651" s="32" t="str">
        <f t="shared" ca="1" si="165"/>
        <v/>
      </c>
      <c r="H651" s="4" t="str">
        <f t="shared" ca="1" si="166"/>
        <v/>
      </c>
      <c r="I651" s="31" t="str">
        <f t="shared" ca="1" si="167"/>
        <v/>
      </c>
      <c r="J651" s="32" t="str">
        <f t="shared" ca="1" si="168"/>
        <v/>
      </c>
      <c r="K651" s="73" t="str">
        <f t="shared" ca="1" si="169"/>
        <v/>
      </c>
      <c r="L651" s="31" t="str">
        <f t="shared" ca="1" si="170"/>
        <v/>
      </c>
      <c r="M651" s="32" t="str">
        <f t="shared" ca="1" si="171"/>
        <v/>
      </c>
      <c r="N651" s="79" t="str">
        <f t="shared" ca="1" si="172"/>
        <v/>
      </c>
      <c r="X651" s="172" t="str">
        <f t="shared" si="173"/>
        <v/>
      </c>
      <c r="Y651" s="172" t="str">
        <f t="shared" si="174"/>
        <v/>
      </c>
    </row>
    <row r="652" spans="1:25">
      <c r="A652" s="173" t="str">
        <f t="shared" ca="1" si="160"/>
        <v/>
      </c>
      <c r="B652" s="45" t="str">
        <f t="shared" ca="1" si="161"/>
        <v/>
      </c>
      <c r="C652" s="31" t="str">
        <f t="shared" ca="1" si="159"/>
        <v/>
      </c>
      <c r="D652" s="32" t="str">
        <f t="shared" ca="1" si="162"/>
        <v/>
      </c>
      <c r="E652" s="73" t="str">
        <f t="shared" ca="1" si="163"/>
        <v/>
      </c>
      <c r="F652" s="31" t="str">
        <f t="shared" ca="1" si="164"/>
        <v/>
      </c>
      <c r="G652" s="32" t="str">
        <f t="shared" ca="1" si="165"/>
        <v/>
      </c>
      <c r="H652" s="4" t="str">
        <f t="shared" ca="1" si="166"/>
        <v/>
      </c>
      <c r="I652" s="31" t="str">
        <f t="shared" ca="1" si="167"/>
        <v/>
      </c>
      <c r="J652" s="32" t="str">
        <f t="shared" ca="1" si="168"/>
        <v/>
      </c>
      <c r="K652" s="73" t="str">
        <f t="shared" ca="1" si="169"/>
        <v/>
      </c>
      <c r="L652" s="31" t="str">
        <f t="shared" ca="1" si="170"/>
        <v/>
      </c>
      <c r="M652" s="32" t="str">
        <f t="shared" ca="1" si="171"/>
        <v/>
      </c>
      <c r="N652" s="79" t="str">
        <f t="shared" ca="1" si="172"/>
        <v/>
      </c>
      <c r="X652" s="172" t="str">
        <f t="shared" si="173"/>
        <v/>
      </c>
      <c r="Y652" s="172" t="str">
        <f t="shared" si="174"/>
        <v/>
      </c>
    </row>
    <row r="653" spans="1:25">
      <c r="A653" s="173" t="str">
        <f t="shared" ca="1" si="160"/>
        <v/>
      </c>
      <c r="B653" s="45" t="str">
        <f t="shared" ca="1" si="161"/>
        <v/>
      </c>
      <c r="C653" s="31" t="str">
        <f t="shared" ca="1" si="159"/>
        <v/>
      </c>
      <c r="D653" s="32" t="str">
        <f t="shared" ca="1" si="162"/>
        <v/>
      </c>
      <c r="E653" s="73" t="str">
        <f t="shared" ca="1" si="163"/>
        <v/>
      </c>
      <c r="F653" s="31" t="str">
        <f t="shared" ca="1" si="164"/>
        <v/>
      </c>
      <c r="G653" s="32" t="str">
        <f t="shared" ca="1" si="165"/>
        <v/>
      </c>
      <c r="H653" s="4" t="str">
        <f t="shared" ca="1" si="166"/>
        <v/>
      </c>
      <c r="I653" s="31" t="str">
        <f t="shared" ca="1" si="167"/>
        <v/>
      </c>
      <c r="J653" s="32" t="str">
        <f t="shared" ca="1" si="168"/>
        <v/>
      </c>
      <c r="K653" s="73" t="str">
        <f t="shared" ca="1" si="169"/>
        <v/>
      </c>
      <c r="L653" s="31" t="str">
        <f t="shared" ca="1" si="170"/>
        <v/>
      </c>
      <c r="M653" s="32" t="str">
        <f t="shared" ca="1" si="171"/>
        <v/>
      </c>
      <c r="N653" s="79" t="str">
        <f t="shared" ca="1" si="172"/>
        <v/>
      </c>
      <c r="X653" s="172" t="str">
        <f t="shared" si="173"/>
        <v/>
      </c>
      <c r="Y653" s="172" t="str">
        <f t="shared" si="174"/>
        <v/>
      </c>
    </row>
    <row r="654" spans="1:25">
      <c r="A654" s="173" t="str">
        <f t="shared" ca="1" si="160"/>
        <v/>
      </c>
      <c r="B654" s="45" t="str">
        <f t="shared" ca="1" si="161"/>
        <v/>
      </c>
      <c r="C654" s="31" t="str">
        <f t="shared" ca="1" si="159"/>
        <v/>
      </c>
      <c r="D654" s="32" t="str">
        <f t="shared" ca="1" si="162"/>
        <v/>
      </c>
      <c r="E654" s="73" t="str">
        <f t="shared" ca="1" si="163"/>
        <v/>
      </c>
      <c r="F654" s="31" t="str">
        <f t="shared" ca="1" si="164"/>
        <v/>
      </c>
      <c r="G654" s="32" t="str">
        <f t="shared" ca="1" si="165"/>
        <v/>
      </c>
      <c r="H654" s="4" t="str">
        <f t="shared" ca="1" si="166"/>
        <v/>
      </c>
      <c r="I654" s="31" t="str">
        <f t="shared" ca="1" si="167"/>
        <v/>
      </c>
      <c r="J654" s="32" t="str">
        <f t="shared" ca="1" si="168"/>
        <v/>
      </c>
      <c r="K654" s="73" t="str">
        <f t="shared" ca="1" si="169"/>
        <v/>
      </c>
      <c r="L654" s="31" t="str">
        <f t="shared" ca="1" si="170"/>
        <v/>
      </c>
      <c r="M654" s="32" t="str">
        <f t="shared" ca="1" si="171"/>
        <v/>
      </c>
      <c r="N654" s="79" t="str">
        <f t="shared" ca="1" si="172"/>
        <v/>
      </c>
      <c r="X654" s="172" t="str">
        <f t="shared" si="173"/>
        <v/>
      </c>
      <c r="Y654" s="172" t="str">
        <f t="shared" si="174"/>
        <v/>
      </c>
    </row>
    <row r="655" spans="1:25">
      <c r="A655" s="173" t="str">
        <f t="shared" ca="1" si="160"/>
        <v/>
      </c>
      <c r="B655" s="45" t="str">
        <f t="shared" ca="1" si="161"/>
        <v/>
      </c>
      <c r="C655" s="31" t="str">
        <f t="shared" ca="1" si="159"/>
        <v/>
      </c>
      <c r="D655" s="32" t="str">
        <f t="shared" ca="1" si="162"/>
        <v/>
      </c>
      <c r="E655" s="73" t="str">
        <f t="shared" ca="1" si="163"/>
        <v/>
      </c>
      <c r="F655" s="31" t="str">
        <f t="shared" ca="1" si="164"/>
        <v/>
      </c>
      <c r="G655" s="32" t="str">
        <f t="shared" ca="1" si="165"/>
        <v/>
      </c>
      <c r="H655" s="4" t="str">
        <f t="shared" ca="1" si="166"/>
        <v/>
      </c>
      <c r="I655" s="31" t="str">
        <f t="shared" ca="1" si="167"/>
        <v/>
      </c>
      <c r="J655" s="32" t="str">
        <f t="shared" ca="1" si="168"/>
        <v/>
      </c>
      <c r="K655" s="73" t="str">
        <f t="shared" ca="1" si="169"/>
        <v/>
      </c>
      <c r="L655" s="31" t="str">
        <f t="shared" ca="1" si="170"/>
        <v/>
      </c>
      <c r="M655" s="32" t="str">
        <f t="shared" ca="1" si="171"/>
        <v/>
      </c>
      <c r="N655" s="79" t="str">
        <f t="shared" ca="1" si="172"/>
        <v/>
      </c>
      <c r="X655" s="172" t="str">
        <f t="shared" si="173"/>
        <v/>
      </c>
      <c r="Y655" s="172" t="str">
        <f t="shared" si="174"/>
        <v/>
      </c>
    </row>
    <row r="656" spans="1:25">
      <c r="A656" s="173" t="str">
        <f t="shared" ca="1" si="160"/>
        <v/>
      </c>
      <c r="B656" s="45" t="str">
        <f t="shared" ca="1" si="161"/>
        <v/>
      </c>
      <c r="C656" s="31" t="str">
        <f t="shared" ref="C656:C719" ca="1" si="175">IF(ISERROR(B656-2),"",(B656-$B$14)/100*$B$5)</f>
        <v/>
      </c>
      <c r="D656" s="32" t="str">
        <f t="shared" ca="1" si="162"/>
        <v/>
      </c>
      <c r="E656" s="73" t="str">
        <f t="shared" ca="1" si="163"/>
        <v/>
      </c>
      <c r="F656" s="31" t="str">
        <f t="shared" ca="1" si="164"/>
        <v/>
      </c>
      <c r="G656" s="32" t="str">
        <f t="shared" ca="1" si="165"/>
        <v/>
      </c>
      <c r="H656" s="4" t="str">
        <f t="shared" ca="1" si="166"/>
        <v/>
      </c>
      <c r="I656" s="31" t="str">
        <f t="shared" ca="1" si="167"/>
        <v/>
      </c>
      <c r="J656" s="32" t="str">
        <f t="shared" ca="1" si="168"/>
        <v/>
      </c>
      <c r="K656" s="73" t="str">
        <f t="shared" ca="1" si="169"/>
        <v/>
      </c>
      <c r="L656" s="31" t="str">
        <f t="shared" ca="1" si="170"/>
        <v/>
      </c>
      <c r="M656" s="32" t="str">
        <f t="shared" ca="1" si="171"/>
        <v/>
      </c>
      <c r="N656" s="79" t="str">
        <f t="shared" ca="1" si="172"/>
        <v/>
      </c>
      <c r="X656" s="172" t="str">
        <f t="shared" si="173"/>
        <v/>
      </c>
      <c r="Y656" s="172" t="str">
        <f t="shared" si="174"/>
        <v/>
      </c>
    </row>
    <row r="657" spans="1:25">
      <c r="A657" s="173" t="str">
        <f t="shared" ca="1" si="160"/>
        <v/>
      </c>
      <c r="B657" s="45" t="str">
        <f t="shared" ca="1" si="161"/>
        <v/>
      </c>
      <c r="C657" s="31" t="str">
        <f t="shared" ca="1" si="175"/>
        <v/>
      </c>
      <c r="D657" s="32" t="str">
        <f t="shared" ca="1" si="162"/>
        <v/>
      </c>
      <c r="E657" s="73" t="str">
        <f t="shared" ca="1" si="163"/>
        <v/>
      </c>
      <c r="F657" s="31" t="str">
        <f t="shared" ca="1" si="164"/>
        <v/>
      </c>
      <c r="G657" s="32" t="str">
        <f t="shared" ca="1" si="165"/>
        <v/>
      </c>
      <c r="H657" s="4" t="str">
        <f t="shared" ca="1" si="166"/>
        <v/>
      </c>
      <c r="I657" s="31" t="str">
        <f t="shared" ca="1" si="167"/>
        <v/>
      </c>
      <c r="J657" s="32" t="str">
        <f t="shared" ca="1" si="168"/>
        <v/>
      </c>
      <c r="K657" s="73" t="str">
        <f t="shared" ca="1" si="169"/>
        <v/>
      </c>
      <c r="L657" s="31" t="str">
        <f t="shared" ca="1" si="170"/>
        <v/>
      </c>
      <c r="M657" s="32" t="str">
        <f t="shared" ca="1" si="171"/>
        <v/>
      </c>
      <c r="N657" s="79" t="str">
        <f t="shared" ca="1" si="172"/>
        <v/>
      </c>
      <c r="X657" s="172" t="str">
        <f t="shared" si="173"/>
        <v/>
      </c>
      <c r="Y657" s="172" t="str">
        <f t="shared" si="174"/>
        <v/>
      </c>
    </row>
    <row r="658" spans="1:25">
      <c r="A658" s="173" t="str">
        <f t="shared" ca="1" si="160"/>
        <v/>
      </c>
      <c r="B658" s="45" t="str">
        <f t="shared" ca="1" si="161"/>
        <v/>
      </c>
      <c r="C658" s="31" t="str">
        <f t="shared" ca="1" si="175"/>
        <v/>
      </c>
      <c r="D658" s="32" t="str">
        <f t="shared" ca="1" si="162"/>
        <v/>
      </c>
      <c r="E658" s="73" t="str">
        <f t="shared" ca="1" si="163"/>
        <v/>
      </c>
      <c r="F658" s="31" t="str">
        <f t="shared" ca="1" si="164"/>
        <v/>
      </c>
      <c r="G658" s="32" t="str">
        <f t="shared" ca="1" si="165"/>
        <v/>
      </c>
      <c r="H658" s="4" t="str">
        <f t="shared" ca="1" si="166"/>
        <v/>
      </c>
      <c r="I658" s="31" t="str">
        <f t="shared" ca="1" si="167"/>
        <v/>
      </c>
      <c r="J658" s="32" t="str">
        <f t="shared" ca="1" si="168"/>
        <v/>
      </c>
      <c r="K658" s="73" t="str">
        <f t="shared" ca="1" si="169"/>
        <v/>
      </c>
      <c r="L658" s="31" t="str">
        <f t="shared" ca="1" si="170"/>
        <v/>
      </c>
      <c r="M658" s="32" t="str">
        <f t="shared" ca="1" si="171"/>
        <v/>
      </c>
      <c r="N658" s="79" t="str">
        <f t="shared" ca="1" si="172"/>
        <v/>
      </c>
      <c r="X658" s="172" t="str">
        <f t="shared" si="173"/>
        <v/>
      </c>
      <c r="Y658" s="172" t="str">
        <f t="shared" si="174"/>
        <v/>
      </c>
    </row>
    <row r="659" spans="1:25">
      <c r="A659" s="173" t="str">
        <f t="shared" ca="1" si="160"/>
        <v/>
      </c>
      <c r="B659" s="45" t="str">
        <f t="shared" ca="1" si="161"/>
        <v/>
      </c>
      <c r="C659" s="31" t="str">
        <f t="shared" ca="1" si="175"/>
        <v/>
      </c>
      <c r="D659" s="32" t="str">
        <f t="shared" ca="1" si="162"/>
        <v/>
      </c>
      <c r="E659" s="73" t="str">
        <f t="shared" ca="1" si="163"/>
        <v/>
      </c>
      <c r="F659" s="31" t="str">
        <f t="shared" ca="1" si="164"/>
        <v/>
      </c>
      <c r="G659" s="32" t="str">
        <f t="shared" ca="1" si="165"/>
        <v/>
      </c>
      <c r="H659" s="4" t="str">
        <f t="shared" ca="1" si="166"/>
        <v/>
      </c>
      <c r="I659" s="31" t="str">
        <f t="shared" ca="1" si="167"/>
        <v/>
      </c>
      <c r="J659" s="32" t="str">
        <f t="shared" ca="1" si="168"/>
        <v/>
      </c>
      <c r="K659" s="73" t="str">
        <f t="shared" ca="1" si="169"/>
        <v/>
      </c>
      <c r="L659" s="31" t="str">
        <f t="shared" ca="1" si="170"/>
        <v/>
      </c>
      <c r="M659" s="32" t="str">
        <f t="shared" ca="1" si="171"/>
        <v/>
      </c>
      <c r="N659" s="79" t="str">
        <f t="shared" ca="1" si="172"/>
        <v/>
      </c>
      <c r="X659" s="172" t="str">
        <f t="shared" si="173"/>
        <v/>
      </c>
      <c r="Y659" s="172" t="str">
        <f t="shared" si="174"/>
        <v/>
      </c>
    </row>
    <row r="660" spans="1:25">
      <c r="A660" s="173" t="str">
        <f t="shared" ca="1" si="160"/>
        <v/>
      </c>
      <c r="B660" s="45" t="str">
        <f t="shared" ca="1" si="161"/>
        <v/>
      </c>
      <c r="C660" s="31" t="str">
        <f t="shared" ca="1" si="175"/>
        <v/>
      </c>
      <c r="D660" s="32" t="str">
        <f t="shared" ca="1" si="162"/>
        <v/>
      </c>
      <c r="E660" s="73" t="str">
        <f t="shared" ca="1" si="163"/>
        <v/>
      </c>
      <c r="F660" s="31" t="str">
        <f t="shared" ca="1" si="164"/>
        <v/>
      </c>
      <c r="G660" s="32" t="str">
        <f t="shared" ca="1" si="165"/>
        <v/>
      </c>
      <c r="H660" s="4" t="str">
        <f t="shared" ca="1" si="166"/>
        <v/>
      </c>
      <c r="I660" s="31" t="str">
        <f t="shared" ca="1" si="167"/>
        <v/>
      </c>
      <c r="J660" s="32" t="str">
        <f t="shared" ca="1" si="168"/>
        <v/>
      </c>
      <c r="K660" s="73" t="str">
        <f t="shared" ca="1" si="169"/>
        <v/>
      </c>
      <c r="L660" s="31" t="str">
        <f t="shared" ca="1" si="170"/>
        <v/>
      </c>
      <c r="M660" s="32" t="str">
        <f t="shared" ca="1" si="171"/>
        <v/>
      </c>
      <c r="N660" s="79" t="str">
        <f t="shared" ca="1" si="172"/>
        <v/>
      </c>
      <c r="X660" s="172" t="str">
        <f t="shared" si="173"/>
        <v/>
      </c>
      <c r="Y660" s="172" t="str">
        <f t="shared" si="174"/>
        <v/>
      </c>
    </row>
    <row r="661" spans="1:25">
      <c r="A661" s="173" t="str">
        <f t="shared" ca="1" si="160"/>
        <v/>
      </c>
      <c r="B661" s="45" t="str">
        <f t="shared" ca="1" si="161"/>
        <v/>
      </c>
      <c r="C661" s="31" t="str">
        <f t="shared" ca="1" si="175"/>
        <v/>
      </c>
      <c r="D661" s="32" t="str">
        <f t="shared" ca="1" si="162"/>
        <v/>
      </c>
      <c r="E661" s="73" t="str">
        <f t="shared" ca="1" si="163"/>
        <v/>
      </c>
      <c r="F661" s="31" t="str">
        <f t="shared" ca="1" si="164"/>
        <v/>
      </c>
      <c r="G661" s="32" t="str">
        <f t="shared" ca="1" si="165"/>
        <v/>
      </c>
      <c r="H661" s="4" t="str">
        <f t="shared" ca="1" si="166"/>
        <v/>
      </c>
      <c r="I661" s="31" t="str">
        <f t="shared" ca="1" si="167"/>
        <v/>
      </c>
      <c r="J661" s="32" t="str">
        <f t="shared" ca="1" si="168"/>
        <v/>
      </c>
      <c r="K661" s="73" t="str">
        <f t="shared" ca="1" si="169"/>
        <v/>
      </c>
      <c r="L661" s="31" t="str">
        <f t="shared" ca="1" si="170"/>
        <v/>
      </c>
      <c r="M661" s="32" t="str">
        <f t="shared" ca="1" si="171"/>
        <v/>
      </c>
      <c r="N661" s="79" t="str">
        <f t="shared" ca="1" si="172"/>
        <v/>
      </c>
      <c r="X661" s="172" t="str">
        <f t="shared" si="173"/>
        <v/>
      </c>
      <c r="Y661" s="172" t="str">
        <f t="shared" si="174"/>
        <v/>
      </c>
    </row>
    <row r="662" spans="1:25">
      <c r="A662" s="173" t="str">
        <f t="shared" ca="1" si="160"/>
        <v/>
      </c>
      <c r="B662" s="45" t="str">
        <f t="shared" ca="1" si="161"/>
        <v/>
      </c>
      <c r="C662" s="31" t="str">
        <f t="shared" ca="1" si="175"/>
        <v/>
      </c>
      <c r="D662" s="32" t="str">
        <f t="shared" ca="1" si="162"/>
        <v/>
      </c>
      <c r="E662" s="73" t="str">
        <f t="shared" ca="1" si="163"/>
        <v/>
      </c>
      <c r="F662" s="31" t="str">
        <f t="shared" ca="1" si="164"/>
        <v/>
      </c>
      <c r="G662" s="32" t="str">
        <f t="shared" ca="1" si="165"/>
        <v/>
      </c>
      <c r="H662" s="4" t="str">
        <f t="shared" ca="1" si="166"/>
        <v/>
      </c>
      <c r="I662" s="31" t="str">
        <f t="shared" ca="1" si="167"/>
        <v/>
      </c>
      <c r="J662" s="32" t="str">
        <f t="shared" ca="1" si="168"/>
        <v/>
      </c>
      <c r="K662" s="73" t="str">
        <f t="shared" ca="1" si="169"/>
        <v/>
      </c>
      <c r="L662" s="31" t="str">
        <f t="shared" ca="1" si="170"/>
        <v/>
      </c>
      <c r="M662" s="32" t="str">
        <f t="shared" ca="1" si="171"/>
        <v/>
      </c>
      <c r="N662" s="79" t="str">
        <f t="shared" ca="1" si="172"/>
        <v/>
      </c>
      <c r="X662" s="172" t="str">
        <f t="shared" si="173"/>
        <v/>
      </c>
      <c r="Y662" s="172" t="str">
        <f t="shared" si="174"/>
        <v/>
      </c>
    </row>
    <row r="663" spans="1:25">
      <c r="A663" s="173" t="str">
        <f t="shared" ca="1" si="160"/>
        <v/>
      </c>
      <c r="B663" s="45" t="str">
        <f t="shared" ca="1" si="161"/>
        <v/>
      </c>
      <c r="C663" s="31" t="str">
        <f t="shared" ca="1" si="175"/>
        <v/>
      </c>
      <c r="D663" s="32" t="str">
        <f t="shared" ca="1" si="162"/>
        <v/>
      </c>
      <c r="E663" s="73" t="str">
        <f t="shared" ca="1" si="163"/>
        <v/>
      </c>
      <c r="F663" s="31" t="str">
        <f t="shared" ca="1" si="164"/>
        <v/>
      </c>
      <c r="G663" s="32" t="str">
        <f t="shared" ca="1" si="165"/>
        <v/>
      </c>
      <c r="H663" s="4" t="str">
        <f t="shared" ca="1" si="166"/>
        <v/>
      </c>
      <c r="I663" s="31" t="str">
        <f t="shared" ca="1" si="167"/>
        <v/>
      </c>
      <c r="J663" s="32" t="str">
        <f t="shared" ca="1" si="168"/>
        <v/>
      </c>
      <c r="K663" s="73" t="str">
        <f t="shared" ca="1" si="169"/>
        <v/>
      </c>
      <c r="L663" s="31" t="str">
        <f t="shared" ca="1" si="170"/>
        <v/>
      </c>
      <c r="M663" s="32" t="str">
        <f t="shared" ca="1" si="171"/>
        <v/>
      </c>
      <c r="N663" s="79" t="str">
        <f t="shared" ca="1" si="172"/>
        <v/>
      </c>
      <c r="X663" s="172" t="str">
        <f t="shared" si="173"/>
        <v/>
      </c>
      <c r="Y663" s="172" t="str">
        <f t="shared" si="174"/>
        <v/>
      </c>
    </row>
    <row r="664" spans="1:25">
      <c r="A664" s="173" t="str">
        <f t="shared" ca="1" si="160"/>
        <v/>
      </c>
      <c r="B664" s="45" t="str">
        <f t="shared" ca="1" si="161"/>
        <v/>
      </c>
      <c r="C664" s="31" t="str">
        <f t="shared" ca="1" si="175"/>
        <v/>
      </c>
      <c r="D664" s="32" t="str">
        <f t="shared" ca="1" si="162"/>
        <v/>
      </c>
      <c r="E664" s="73" t="str">
        <f t="shared" ca="1" si="163"/>
        <v/>
      </c>
      <c r="F664" s="31" t="str">
        <f t="shared" ca="1" si="164"/>
        <v/>
      </c>
      <c r="G664" s="32" t="str">
        <f t="shared" ca="1" si="165"/>
        <v/>
      </c>
      <c r="H664" s="4" t="str">
        <f t="shared" ca="1" si="166"/>
        <v/>
      </c>
      <c r="I664" s="31" t="str">
        <f t="shared" ca="1" si="167"/>
        <v/>
      </c>
      <c r="J664" s="32" t="str">
        <f t="shared" ca="1" si="168"/>
        <v/>
      </c>
      <c r="K664" s="73" t="str">
        <f t="shared" ca="1" si="169"/>
        <v/>
      </c>
      <c r="L664" s="31" t="str">
        <f t="shared" ca="1" si="170"/>
        <v/>
      </c>
      <c r="M664" s="32" t="str">
        <f t="shared" ca="1" si="171"/>
        <v/>
      </c>
      <c r="N664" s="79" t="str">
        <f t="shared" ca="1" si="172"/>
        <v/>
      </c>
      <c r="X664" s="172" t="str">
        <f t="shared" si="173"/>
        <v/>
      </c>
      <c r="Y664" s="172" t="str">
        <f t="shared" si="174"/>
        <v/>
      </c>
    </row>
    <row r="665" spans="1:25">
      <c r="A665" s="173" t="str">
        <f t="shared" ca="1" si="160"/>
        <v/>
      </c>
      <c r="B665" s="45" t="str">
        <f t="shared" ca="1" si="161"/>
        <v/>
      </c>
      <c r="C665" s="31" t="str">
        <f t="shared" ca="1" si="175"/>
        <v/>
      </c>
      <c r="D665" s="32" t="str">
        <f t="shared" ca="1" si="162"/>
        <v/>
      </c>
      <c r="E665" s="73" t="str">
        <f t="shared" ca="1" si="163"/>
        <v/>
      </c>
      <c r="F665" s="31" t="str">
        <f t="shared" ca="1" si="164"/>
        <v/>
      </c>
      <c r="G665" s="32" t="str">
        <f t="shared" ca="1" si="165"/>
        <v/>
      </c>
      <c r="H665" s="4" t="str">
        <f t="shared" ca="1" si="166"/>
        <v/>
      </c>
      <c r="I665" s="31" t="str">
        <f t="shared" ca="1" si="167"/>
        <v/>
      </c>
      <c r="J665" s="32" t="str">
        <f t="shared" ca="1" si="168"/>
        <v/>
      </c>
      <c r="K665" s="73" t="str">
        <f t="shared" ca="1" si="169"/>
        <v/>
      </c>
      <c r="L665" s="31" t="str">
        <f t="shared" ca="1" si="170"/>
        <v/>
      </c>
      <c r="M665" s="32" t="str">
        <f t="shared" ca="1" si="171"/>
        <v/>
      </c>
      <c r="N665" s="79" t="str">
        <f t="shared" ca="1" si="172"/>
        <v/>
      </c>
      <c r="X665" s="172" t="str">
        <f t="shared" si="173"/>
        <v/>
      </c>
      <c r="Y665" s="172" t="str">
        <f t="shared" si="174"/>
        <v/>
      </c>
    </row>
    <row r="666" spans="1:25">
      <c r="A666" s="173" t="str">
        <f t="shared" ca="1" si="160"/>
        <v/>
      </c>
      <c r="B666" s="45" t="str">
        <f t="shared" ca="1" si="161"/>
        <v/>
      </c>
      <c r="C666" s="31" t="str">
        <f t="shared" ca="1" si="175"/>
        <v/>
      </c>
      <c r="D666" s="32" t="str">
        <f t="shared" ca="1" si="162"/>
        <v/>
      </c>
      <c r="E666" s="73" t="str">
        <f t="shared" ca="1" si="163"/>
        <v/>
      </c>
      <c r="F666" s="31" t="str">
        <f t="shared" ca="1" si="164"/>
        <v/>
      </c>
      <c r="G666" s="32" t="str">
        <f t="shared" ca="1" si="165"/>
        <v/>
      </c>
      <c r="H666" s="4" t="str">
        <f t="shared" ca="1" si="166"/>
        <v/>
      </c>
      <c r="I666" s="31" t="str">
        <f t="shared" ca="1" si="167"/>
        <v/>
      </c>
      <c r="J666" s="32" t="str">
        <f t="shared" ca="1" si="168"/>
        <v/>
      </c>
      <c r="K666" s="73" t="str">
        <f t="shared" ca="1" si="169"/>
        <v/>
      </c>
      <c r="L666" s="31" t="str">
        <f t="shared" ca="1" si="170"/>
        <v/>
      </c>
      <c r="M666" s="32" t="str">
        <f t="shared" ca="1" si="171"/>
        <v/>
      </c>
      <c r="N666" s="79" t="str">
        <f t="shared" ca="1" si="172"/>
        <v/>
      </c>
      <c r="X666" s="172" t="str">
        <f t="shared" si="173"/>
        <v/>
      </c>
      <c r="Y666" s="172" t="str">
        <f t="shared" si="174"/>
        <v/>
      </c>
    </row>
    <row r="667" spans="1:25">
      <c r="A667" s="173" t="str">
        <f t="shared" ca="1" si="160"/>
        <v/>
      </c>
      <c r="B667" s="45" t="str">
        <f t="shared" ca="1" si="161"/>
        <v/>
      </c>
      <c r="C667" s="31" t="str">
        <f t="shared" ca="1" si="175"/>
        <v/>
      </c>
      <c r="D667" s="32" t="str">
        <f t="shared" ca="1" si="162"/>
        <v/>
      </c>
      <c r="E667" s="73" t="str">
        <f t="shared" ca="1" si="163"/>
        <v/>
      </c>
      <c r="F667" s="31" t="str">
        <f t="shared" ca="1" si="164"/>
        <v/>
      </c>
      <c r="G667" s="32" t="str">
        <f t="shared" ca="1" si="165"/>
        <v/>
      </c>
      <c r="H667" s="4" t="str">
        <f t="shared" ca="1" si="166"/>
        <v/>
      </c>
      <c r="I667" s="31" t="str">
        <f t="shared" ca="1" si="167"/>
        <v/>
      </c>
      <c r="J667" s="32" t="str">
        <f t="shared" ca="1" si="168"/>
        <v/>
      </c>
      <c r="K667" s="73" t="str">
        <f t="shared" ca="1" si="169"/>
        <v/>
      </c>
      <c r="L667" s="31" t="str">
        <f t="shared" ca="1" si="170"/>
        <v/>
      </c>
      <c r="M667" s="32" t="str">
        <f t="shared" ca="1" si="171"/>
        <v/>
      </c>
      <c r="N667" s="79" t="str">
        <f t="shared" ca="1" si="172"/>
        <v/>
      </c>
      <c r="X667" s="172" t="str">
        <f t="shared" si="173"/>
        <v/>
      </c>
      <c r="Y667" s="172" t="str">
        <f t="shared" si="174"/>
        <v/>
      </c>
    </row>
    <row r="668" spans="1:25">
      <c r="A668" s="173" t="str">
        <f t="shared" ca="1" si="160"/>
        <v/>
      </c>
      <c r="B668" s="45" t="str">
        <f t="shared" ca="1" si="161"/>
        <v/>
      </c>
      <c r="C668" s="31" t="str">
        <f t="shared" ca="1" si="175"/>
        <v/>
      </c>
      <c r="D668" s="32" t="str">
        <f t="shared" ca="1" si="162"/>
        <v/>
      </c>
      <c r="E668" s="73" t="str">
        <f t="shared" ca="1" si="163"/>
        <v/>
      </c>
      <c r="F668" s="31" t="str">
        <f t="shared" ca="1" si="164"/>
        <v/>
      </c>
      <c r="G668" s="32" t="str">
        <f t="shared" ca="1" si="165"/>
        <v/>
      </c>
      <c r="H668" s="4" t="str">
        <f t="shared" ca="1" si="166"/>
        <v/>
      </c>
      <c r="I668" s="31" t="str">
        <f t="shared" ca="1" si="167"/>
        <v/>
      </c>
      <c r="J668" s="32" t="str">
        <f t="shared" ca="1" si="168"/>
        <v/>
      </c>
      <c r="K668" s="73" t="str">
        <f t="shared" ca="1" si="169"/>
        <v/>
      </c>
      <c r="L668" s="31" t="str">
        <f t="shared" ca="1" si="170"/>
        <v/>
      </c>
      <c r="M668" s="32" t="str">
        <f t="shared" ca="1" si="171"/>
        <v/>
      </c>
      <c r="N668" s="79" t="str">
        <f t="shared" ca="1" si="172"/>
        <v/>
      </c>
      <c r="X668" s="172" t="str">
        <f t="shared" si="173"/>
        <v/>
      </c>
      <c r="Y668" s="172" t="str">
        <f t="shared" si="174"/>
        <v/>
      </c>
    </row>
    <row r="669" spans="1:25">
      <c r="A669" s="173" t="str">
        <f t="shared" ca="1" si="160"/>
        <v/>
      </c>
      <c r="B669" s="45" t="str">
        <f t="shared" ca="1" si="161"/>
        <v/>
      </c>
      <c r="C669" s="31" t="str">
        <f t="shared" ca="1" si="175"/>
        <v/>
      </c>
      <c r="D669" s="32" t="str">
        <f t="shared" ca="1" si="162"/>
        <v/>
      </c>
      <c r="E669" s="73" t="str">
        <f t="shared" ca="1" si="163"/>
        <v/>
      </c>
      <c r="F669" s="31" t="str">
        <f t="shared" ca="1" si="164"/>
        <v/>
      </c>
      <c r="G669" s="32" t="str">
        <f t="shared" ca="1" si="165"/>
        <v/>
      </c>
      <c r="H669" s="4" t="str">
        <f t="shared" ca="1" si="166"/>
        <v/>
      </c>
      <c r="I669" s="31" t="str">
        <f t="shared" ca="1" si="167"/>
        <v/>
      </c>
      <c r="J669" s="32" t="str">
        <f t="shared" ca="1" si="168"/>
        <v/>
      </c>
      <c r="K669" s="73" t="str">
        <f t="shared" ca="1" si="169"/>
        <v/>
      </c>
      <c r="L669" s="31" t="str">
        <f t="shared" ca="1" si="170"/>
        <v/>
      </c>
      <c r="M669" s="32" t="str">
        <f t="shared" ca="1" si="171"/>
        <v/>
      </c>
      <c r="N669" s="79" t="str">
        <f t="shared" ca="1" si="172"/>
        <v/>
      </c>
      <c r="X669" s="172" t="str">
        <f t="shared" si="173"/>
        <v/>
      </c>
      <c r="Y669" s="172" t="str">
        <f t="shared" si="174"/>
        <v/>
      </c>
    </row>
    <row r="670" spans="1:25">
      <c r="A670" s="173" t="str">
        <f t="shared" ca="1" si="160"/>
        <v/>
      </c>
      <c r="B670" s="45" t="str">
        <f t="shared" ca="1" si="161"/>
        <v/>
      </c>
      <c r="C670" s="31" t="str">
        <f t="shared" ca="1" si="175"/>
        <v/>
      </c>
      <c r="D670" s="32" t="str">
        <f t="shared" ca="1" si="162"/>
        <v/>
      </c>
      <c r="E670" s="73" t="str">
        <f t="shared" ca="1" si="163"/>
        <v/>
      </c>
      <c r="F670" s="31" t="str">
        <f t="shared" ca="1" si="164"/>
        <v/>
      </c>
      <c r="G670" s="32" t="str">
        <f t="shared" ca="1" si="165"/>
        <v/>
      </c>
      <c r="H670" s="4" t="str">
        <f t="shared" ca="1" si="166"/>
        <v/>
      </c>
      <c r="I670" s="31" t="str">
        <f t="shared" ca="1" si="167"/>
        <v/>
      </c>
      <c r="J670" s="32" t="str">
        <f t="shared" ca="1" si="168"/>
        <v/>
      </c>
      <c r="K670" s="73" t="str">
        <f t="shared" ca="1" si="169"/>
        <v/>
      </c>
      <c r="L670" s="31" t="str">
        <f t="shared" ca="1" si="170"/>
        <v/>
      </c>
      <c r="M670" s="32" t="str">
        <f t="shared" ca="1" si="171"/>
        <v/>
      </c>
      <c r="N670" s="79" t="str">
        <f t="shared" ca="1" si="172"/>
        <v/>
      </c>
      <c r="X670" s="172" t="str">
        <f t="shared" si="173"/>
        <v/>
      </c>
      <c r="Y670" s="172" t="str">
        <f t="shared" si="174"/>
        <v/>
      </c>
    </row>
    <row r="671" spans="1:25">
      <c r="A671" s="173" t="str">
        <f t="shared" ca="1" si="160"/>
        <v/>
      </c>
      <c r="B671" s="45" t="str">
        <f t="shared" ca="1" si="161"/>
        <v/>
      </c>
      <c r="C671" s="31" t="str">
        <f t="shared" ca="1" si="175"/>
        <v/>
      </c>
      <c r="D671" s="32" t="str">
        <f t="shared" ca="1" si="162"/>
        <v/>
      </c>
      <c r="E671" s="73" t="str">
        <f t="shared" ca="1" si="163"/>
        <v/>
      </c>
      <c r="F671" s="31" t="str">
        <f t="shared" ca="1" si="164"/>
        <v/>
      </c>
      <c r="G671" s="32" t="str">
        <f t="shared" ca="1" si="165"/>
        <v/>
      </c>
      <c r="H671" s="4" t="str">
        <f t="shared" ca="1" si="166"/>
        <v/>
      </c>
      <c r="I671" s="31" t="str">
        <f t="shared" ca="1" si="167"/>
        <v/>
      </c>
      <c r="J671" s="32" t="str">
        <f t="shared" ca="1" si="168"/>
        <v/>
      </c>
      <c r="K671" s="73" t="str">
        <f t="shared" ca="1" si="169"/>
        <v/>
      </c>
      <c r="L671" s="31" t="str">
        <f t="shared" ca="1" si="170"/>
        <v/>
      </c>
      <c r="M671" s="32" t="str">
        <f t="shared" ca="1" si="171"/>
        <v/>
      </c>
      <c r="N671" s="79" t="str">
        <f t="shared" ca="1" si="172"/>
        <v/>
      </c>
      <c r="X671" s="172" t="str">
        <f t="shared" si="173"/>
        <v/>
      </c>
      <c r="Y671" s="172" t="str">
        <f t="shared" si="174"/>
        <v/>
      </c>
    </row>
    <row r="672" spans="1:25">
      <c r="A672" s="173" t="str">
        <f t="shared" ca="1" si="160"/>
        <v/>
      </c>
      <c r="B672" s="45" t="str">
        <f t="shared" ca="1" si="161"/>
        <v/>
      </c>
      <c r="C672" s="31" t="str">
        <f t="shared" ca="1" si="175"/>
        <v/>
      </c>
      <c r="D672" s="32" t="str">
        <f t="shared" ca="1" si="162"/>
        <v/>
      </c>
      <c r="E672" s="73" t="str">
        <f t="shared" ca="1" si="163"/>
        <v/>
      </c>
      <c r="F672" s="31" t="str">
        <f t="shared" ca="1" si="164"/>
        <v/>
      </c>
      <c r="G672" s="32" t="str">
        <f t="shared" ca="1" si="165"/>
        <v/>
      </c>
      <c r="H672" s="4" t="str">
        <f t="shared" ca="1" si="166"/>
        <v/>
      </c>
      <c r="I672" s="31" t="str">
        <f t="shared" ca="1" si="167"/>
        <v/>
      </c>
      <c r="J672" s="32" t="str">
        <f t="shared" ca="1" si="168"/>
        <v/>
      </c>
      <c r="K672" s="73" t="str">
        <f t="shared" ca="1" si="169"/>
        <v/>
      </c>
      <c r="L672" s="31" t="str">
        <f t="shared" ca="1" si="170"/>
        <v/>
      </c>
      <c r="M672" s="32" t="str">
        <f t="shared" ca="1" si="171"/>
        <v/>
      </c>
      <c r="N672" s="79" t="str">
        <f t="shared" ca="1" si="172"/>
        <v/>
      </c>
      <c r="X672" s="172" t="str">
        <f t="shared" si="173"/>
        <v/>
      </c>
      <c r="Y672" s="172" t="str">
        <f t="shared" si="174"/>
        <v/>
      </c>
    </row>
    <row r="673" spans="1:25">
      <c r="A673" s="173" t="str">
        <f t="shared" ca="1" si="160"/>
        <v/>
      </c>
      <c r="B673" s="45" t="str">
        <f t="shared" ca="1" si="161"/>
        <v/>
      </c>
      <c r="C673" s="31" t="str">
        <f t="shared" ca="1" si="175"/>
        <v/>
      </c>
      <c r="D673" s="32" t="str">
        <f t="shared" ca="1" si="162"/>
        <v/>
      </c>
      <c r="E673" s="73" t="str">
        <f t="shared" ca="1" si="163"/>
        <v/>
      </c>
      <c r="F673" s="31" t="str">
        <f t="shared" ca="1" si="164"/>
        <v/>
      </c>
      <c r="G673" s="32" t="str">
        <f t="shared" ca="1" si="165"/>
        <v/>
      </c>
      <c r="H673" s="4" t="str">
        <f t="shared" ca="1" si="166"/>
        <v/>
      </c>
      <c r="I673" s="31" t="str">
        <f t="shared" ca="1" si="167"/>
        <v/>
      </c>
      <c r="J673" s="32" t="str">
        <f t="shared" ca="1" si="168"/>
        <v/>
      </c>
      <c r="K673" s="73" t="str">
        <f t="shared" ca="1" si="169"/>
        <v/>
      </c>
      <c r="L673" s="31" t="str">
        <f t="shared" ca="1" si="170"/>
        <v/>
      </c>
      <c r="M673" s="32" t="str">
        <f t="shared" ca="1" si="171"/>
        <v/>
      </c>
      <c r="N673" s="79" t="str">
        <f t="shared" ca="1" si="172"/>
        <v/>
      </c>
      <c r="X673" s="172" t="str">
        <f t="shared" si="173"/>
        <v/>
      </c>
      <c r="Y673" s="172" t="str">
        <f t="shared" si="174"/>
        <v/>
      </c>
    </row>
    <row r="674" spans="1:25">
      <c r="A674" s="173" t="str">
        <f t="shared" ca="1" si="160"/>
        <v/>
      </c>
      <c r="B674" s="45" t="str">
        <f t="shared" ca="1" si="161"/>
        <v/>
      </c>
      <c r="C674" s="31" t="str">
        <f t="shared" ca="1" si="175"/>
        <v/>
      </c>
      <c r="D674" s="32" t="str">
        <f t="shared" ca="1" si="162"/>
        <v/>
      </c>
      <c r="E674" s="73" t="str">
        <f t="shared" ca="1" si="163"/>
        <v/>
      </c>
      <c r="F674" s="31" t="str">
        <f t="shared" ca="1" si="164"/>
        <v/>
      </c>
      <c r="G674" s="32" t="str">
        <f t="shared" ca="1" si="165"/>
        <v/>
      </c>
      <c r="H674" s="4" t="str">
        <f t="shared" ca="1" si="166"/>
        <v/>
      </c>
      <c r="I674" s="31" t="str">
        <f t="shared" ca="1" si="167"/>
        <v/>
      </c>
      <c r="J674" s="32" t="str">
        <f t="shared" ca="1" si="168"/>
        <v/>
      </c>
      <c r="K674" s="73" t="str">
        <f t="shared" ca="1" si="169"/>
        <v/>
      </c>
      <c r="L674" s="31" t="str">
        <f t="shared" ca="1" si="170"/>
        <v/>
      </c>
      <c r="M674" s="32" t="str">
        <f t="shared" ca="1" si="171"/>
        <v/>
      </c>
      <c r="N674" s="79" t="str">
        <f t="shared" ca="1" si="172"/>
        <v/>
      </c>
      <c r="X674" s="172" t="str">
        <f t="shared" si="173"/>
        <v/>
      </c>
      <c r="Y674" s="172" t="str">
        <f t="shared" si="174"/>
        <v/>
      </c>
    </row>
    <row r="675" spans="1:25">
      <c r="A675" s="173" t="str">
        <f t="shared" ca="1" si="160"/>
        <v/>
      </c>
      <c r="B675" s="45" t="str">
        <f t="shared" ca="1" si="161"/>
        <v/>
      </c>
      <c r="C675" s="31" t="str">
        <f t="shared" ca="1" si="175"/>
        <v/>
      </c>
      <c r="D675" s="32" t="str">
        <f t="shared" ca="1" si="162"/>
        <v/>
      </c>
      <c r="E675" s="73" t="str">
        <f t="shared" ca="1" si="163"/>
        <v/>
      </c>
      <c r="F675" s="31" t="str">
        <f t="shared" ca="1" si="164"/>
        <v/>
      </c>
      <c r="G675" s="32" t="str">
        <f t="shared" ca="1" si="165"/>
        <v/>
      </c>
      <c r="H675" s="4" t="str">
        <f t="shared" ca="1" si="166"/>
        <v/>
      </c>
      <c r="I675" s="31" t="str">
        <f t="shared" ca="1" si="167"/>
        <v/>
      </c>
      <c r="J675" s="32" t="str">
        <f t="shared" ca="1" si="168"/>
        <v/>
      </c>
      <c r="K675" s="73" t="str">
        <f t="shared" ca="1" si="169"/>
        <v/>
      </c>
      <c r="L675" s="31" t="str">
        <f t="shared" ca="1" si="170"/>
        <v/>
      </c>
      <c r="M675" s="32" t="str">
        <f t="shared" ca="1" si="171"/>
        <v/>
      </c>
      <c r="N675" s="79" t="str">
        <f t="shared" ca="1" si="172"/>
        <v/>
      </c>
      <c r="X675" s="172" t="str">
        <f t="shared" si="173"/>
        <v/>
      </c>
      <c r="Y675" s="172" t="str">
        <f t="shared" si="174"/>
        <v/>
      </c>
    </row>
    <row r="676" spans="1:25">
      <c r="A676" s="173" t="str">
        <f t="shared" ref="A676:A739" ca="1" si="176">IF(AND(ISBLANK(Z665), A675 = $Z$1),NOW(),IF(ISBLANK(Z665),"",Z665))</f>
        <v/>
      </c>
      <c r="B676" s="45" t="str">
        <f t="shared" ref="B676:B739" ca="1" si="177">IF(COUNTIF(P:P,A676)=1,VLOOKUP(A676,P:Q,2), IF(COUNTIF(P:P,A676)=0,$B$10,""))</f>
        <v/>
      </c>
      <c r="C676" s="31" t="str">
        <f t="shared" ca="1" si="175"/>
        <v/>
      </c>
      <c r="D676" s="32" t="str">
        <f t="shared" ref="D676:D739" ca="1" si="178">IF(ISERROR(B676-2), "", ROUNDUP(A676-$A$14,0)/360*$B$6*$B$5-ROUNDUP(A676-$A$14,0)/360*$B$7*$B$5*$B$14/100)</f>
        <v/>
      </c>
      <c r="E676" s="73" t="str">
        <f t="shared" ref="E676:E739" ca="1" si="179">IF(COUNTIF(P:P,A676)=1,VLOOKUP(A676,R:S,2), IF(COUNTIF(P:P,A676)=0,$C$10,""))</f>
        <v/>
      </c>
      <c r="F676" s="31" t="str">
        <f t="shared" ref="F676:F739" ca="1" si="180">IF(ISERROR(B676-2),"",(E676-$E$14)/100*$C$5)</f>
        <v/>
      </c>
      <c r="G676" s="32" t="str">
        <f t="shared" ref="G676:G739" ca="1" si="181">IF(ISERROR(B676-2), "", ROUNDUP(A676-$A$14,0)/360*$C$6*$C$5-ROUNDUP(A676-$A$14,0)/360*$C$7*$C$5*$E$14/100)</f>
        <v/>
      </c>
      <c r="H676" s="4" t="str">
        <f t="shared" ref="H676:H739" ca="1" si="182">IF(COUNTIF(P:P,A676)=1,VLOOKUP(A676,T:U,2), IF(COUNTIF(P:P,A676)=0,$D$10,""))</f>
        <v/>
      </c>
      <c r="I676" s="31" t="str">
        <f t="shared" ref="I676:I739" ca="1" si="183">IF(ISERROR(B676-2),"",(H676-$H$14)/100*$D$5)</f>
        <v/>
      </c>
      <c r="J676" s="32" t="str">
        <f t="shared" ref="J676:J739" ca="1" si="184">IF(ISERROR(B676-2),"",ROUNDUP(A676-$A$14,0)/360*$D$6*$D$5-ROUNDUP(A676-$A$14,0)/360*$D$7*$D$5*$H$14/100)</f>
        <v/>
      </c>
      <c r="K676" s="73" t="str">
        <f t="shared" ref="K676:K739" ca="1" si="185">IF(COUNTIF(P:P,A676)=1,VLOOKUP(A676,V:W,2), IF(COUNTIF(P:P,A676)=0,$E$10,""))</f>
        <v/>
      </c>
      <c r="L676" s="31" t="str">
        <f t="shared" ref="L676:L739" ca="1" si="186">IF(ISERROR(B676-2),"",(K676-$K$14)/100*$E$5)</f>
        <v/>
      </c>
      <c r="M676" s="32" t="str">
        <f t="shared" ref="M676:M739" ca="1" si="187">IF(ISERROR(B676-2),"",ROUNDUP(A676-$A$14,0)/360*$E$6*$E$5-ROUNDUP(A676-$A$14,0)/360*$E$7*$E$5*$K$14/100)</f>
        <v/>
      </c>
      <c r="N676" s="79" t="str">
        <f t="shared" ref="N676:N739" ca="1" si="188">IF(ISERROR(B676-2),"",C676+D676-F676-G676-I676-J676+L676+M676)</f>
        <v/>
      </c>
      <c r="X676" s="172" t="str">
        <f t="shared" si="173"/>
        <v/>
      </c>
      <c r="Y676" s="172" t="str">
        <f t="shared" si="174"/>
        <v/>
      </c>
    </row>
    <row r="677" spans="1:25">
      <c r="A677" s="173" t="str">
        <f t="shared" ca="1" si="176"/>
        <v/>
      </c>
      <c r="B677" s="45" t="str">
        <f t="shared" ca="1" si="177"/>
        <v/>
      </c>
      <c r="C677" s="31" t="str">
        <f t="shared" ca="1" si="175"/>
        <v/>
      </c>
      <c r="D677" s="32" t="str">
        <f t="shared" ca="1" si="178"/>
        <v/>
      </c>
      <c r="E677" s="73" t="str">
        <f t="shared" ca="1" si="179"/>
        <v/>
      </c>
      <c r="F677" s="31" t="str">
        <f t="shared" ca="1" si="180"/>
        <v/>
      </c>
      <c r="G677" s="32" t="str">
        <f t="shared" ca="1" si="181"/>
        <v/>
      </c>
      <c r="H677" s="4" t="str">
        <f t="shared" ca="1" si="182"/>
        <v/>
      </c>
      <c r="I677" s="31" t="str">
        <f t="shared" ca="1" si="183"/>
        <v/>
      </c>
      <c r="J677" s="32" t="str">
        <f t="shared" ca="1" si="184"/>
        <v/>
      </c>
      <c r="K677" s="73" t="str">
        <f t="shared" ca="1" si="185"/>
        <v/>
      </c>
      <c r="L677" s="31" t="str">
        <f t="shared" ca="1" si="186"/>
        <v/>
      </c>
      <c r="M677" s="32" t="str">
        <f t="shared" ca="1" si="187"/>
        <v/>
      </c>
      <c r="N677" s="79" t="str">
        <f t="shared" ca="1" si="188"/>
        <v/>
      </c>
      <c r="X677" s="172" t="str">
        <f t="shared" si="173"/>
        <v/>
      </c>
      <c r="Y677" s="172" t="str">
        <f t="shared" si="174"/>
        <v/>
      </c>
    </row>
    <row r="678" spans="1:25">
      <c r="A678" s="173" t="str">
        <f t="shared" ca="1" si="176"/>
        <v/>
      </c>
      <c r="B678" s="45" t="str">
        <f t="shared" ca="1" si="177"/>
        <v/>
      </c>
      <c r="C678" s="31" t="str">
        <f t="shared" ca="1" si="175"/>
        <v/>
      </c>
      <c r="D678" s="32" t="str">
        <f t="shared" ca="1" si="178"/>
        <v/>
      </c>
      <c r="E678" s="73" t="str">
        <f t="shared" ca="1" si="179"/>
        <v/>
      </c>
      <c r="F678" s="31" t="str">
        <f t="shared" ca="1" si="180"/>
        <v/>
      </c>
      <c r="G678" s="32" t="str">
        <f t="shared" ca="1" si="181"/>
        <v/>
      </c>
      <c r="H678" s="4" t="str">
        <f t="shared" ca="1" si="182"/>
        <v/>
      </c>
      <c r="I678" s="31" t="str">
        <f t="shared" ca="1" si="183"/>
        <v/>
      </c>
      <c r="J678" s="32" t="str">
        <f t="shared" ca="1" si="184"/>
        <v/>
      </c>
      <c r="K678" s="73" t="str">
        <f t="shared" ca="1" si="185"/>
        <v/>
      </c>
      <c r="L678" s="31" t="str">
        <f t="shared" ca="1" si="186"/>
        <v/>
      </c>
      <c r="M678" s="32" t="str">
        <f t="shared" ca="1" si="187"/>
        <v/>
      </c>
      <c r="N678" s="79" t="str">
        <f t="shared" ca="1" si="188"/>
        <v/>
      </c>
      <c r="X678" s="172" t="str">
        <f t="shared" si="173"/>
        <v/>
      </c>
      <c r="Y678" s="172" t="str">
        <f t="shared" si="174"/>
        <v/>
      </c>
    </row>
    <row r="679" spans="1:25">
      <c r="A679" s="173" t="str">
        <f t="shared" ca="1" si="176"/>
        <v/>
      </c>
      <c r="B679" s="45" t="str">
        <f t="shared" ca="1" si="177"/>
        <v/>
      </c>
      <c r="C679" s="31" t="str">
        <f t="shared" ca="1" si="175"/>
        <v/>
      </c>
      <c r="D679" s="32" t="str">
        <f t="shared" ca="1" si="178"/>
        <v/>
      </c>
      <c r="E679" s="73" t="str">
        <f t="shared" ca="1" si="179"/>
        <v/>
      </c>
      <c r="F679" s="31" t="str">
        <f t="shared" ca="1" si="180"/>
        <v/>
      </c>
      <c r="G679" s="32" t="str">
        <f t="shared" ca="1" si="181"/>
        <v/>
      </c>
      <c r="H679" s="4" t="str">
        <f t="shared" ca="1" si="182"/>
        <v/>
      </c>
      <c r="I679" s="31" t="str">
        <f t="shared" ca="1" si="183"/>
        <v/>
      </c>
      <c r="J679" s="32" t="str">
        <f t="shared" ca="1" si="184"/>
        <v/>
      </c>
      <c r="K679" s="73" t="str">
        <f t="shared" ca="1" si="185"/>
        <v/>
      </c>
      <c r="L679" s="31" t="str">
        <f t="shared" ca="1" si="186"/>
        <v/>
      </c>
      <c r="M679" s="32" t="str">
        <f t="shared" ca="1" si="187"/>
        <v/>
      </c>
      <c r="N679" s="79" t="str">
        <f t="shared" ca="1" si="188"/>
        <v/>
      </c>
      <c r="X679" s="172" t="str">
        <f t="shared" si="173"/>
        <v/>
      </c>
      <c r="Y679" s="172" t="str">
        <f t="shared" si="174"/>
        <v/>
      </c>
    </row>
    <row r="680" spans="1:25">
      <c r="A680" s="173" t="str">
        <f t="shared" ca="1" si="176"/>
        <v/>
      </c>
      <c r="B680" s="45" t="str">
        <f t="shared" ca="1" si="177"/>
        <v/>
      </c>
      <c r="C680" s="31" t="str">
        <f t="shared" ca="1" si="175"/>
        <v/>
      </c>
      <c r="D680" s="32" t="str">
        <f t="shared" ca="1" si="178"/>
        <v/>
      </c>
      <c r="E680" s="73" t="str">
        <f t="shared" ca="1" si="179"/>
        <v/>
      </c>
      <c r="F680" s="31" t="str">
        <f t="shared" ca="1" si="180"/>
        <v/>
      </c>
      <c r="G680" s="32" t="str">
        <f t="shared" ca="1" si="181"/>
        <v/>
      </c>
      <c r="H680" s="4" t="str">
        <f t="shared" ca="1" si="182"/>
        <v/>
      </c>
      <c r="I680" s="31" t="str">
        <f t="shared" ca="1" si="183"/>
        <v/>
      </c>
      <c r="J680" s="32" t="str">
        <f t="shared" ca="1" si="184"/>
        <v/>
      </c>
      <c r="K680" s="73" t="str">
        <f t="shared" ca="1" si="185"/>
        <v/>
      </c>
      <c r="L680" s="31" t="str">
        <f t="shared" ca="1" si="186"/>
        <v/>
      </c>
      <c r="M680" s="32" t="str">
        <f t="shared" ca="1" si="187"/>
        <v/>
      </c>
      <c r="N680" s="79" t="str">
        <f t="shared" ca="1" si="188"/>
        <v/>
      </c>
      <c r="X680" s="172" t="str">
        <f t="shared" si="173"/>
        <v/>
      </c>
      <c r="Y680" s="172" t="str">
        <f t="shared" si="174"/>
        <v/>
      </c>
    </row>
    <row r="681" spans="1:25">
      <c r="A681" s="173" t="str">
        <f t="shared" ca="1" si="176"/>
        <v/>
      </c>
      <c r="B681" s="45" t="str">
        <f t="shared" ca="1" si="177"/>
        <v/>
      </c>
      <c r="C681" s="31" t="str">
        <f t="shared" ca="1" si="175"/>
        <v/>
      </c>
      <c r="D681" s="32" t="str">
        <f t="shared" ca="1" si="178"/>
        <v/>
      </c>
      <c r="E681" s="73" t="str">
        <f t="shared" ca="1" si="179"/>
        <v/>
      </c>
      <c r="F681" s="31" t="str">
        <f t="shared" ca="1" si="180"/>
        <v/>
      </c>
      <c r="G681" s="32" t="str">
        <f t="shared" ca="1" si="181"/>
        <v/>
      </c>
      <c r="H681" s="4" t="str">
        <f t="shared" ca="1" si="182"/>
        <v/>
      </c>
      <c r="I681" s="31" t="str">
        <f t="shared" ca="1" si="183"/>
        <v/>
      </c>
      <c r="J681" s="32" t="str">
        <f t="shared" ca="1" si="184"/>
        <v/>
      </c>
      <c r="K681" s="73" t="str">
        <f t="shared" ca="1" si="185"/>
        <v/>
      </c>
      <c r="L681" s="31" t="str">
        <f t="shared" ca="1" si="186"/>
        <v/>
      </c>
      <c r="M681" s="32" t="str">
        <f t="shared" ca="1" si="187"/>
        <v/>
      </c>
      <c r="N681" s="79" t="str">
        <f t="shared" ca="1" si="188"/>
        <v/>
      </c>
      <c r="X681" s="172" t="str">
        <f t="shared" si="173"/>
        <v/>
      </c>
      <c r="Y681" s="172" t="str">
        <f t="shared" si="174"/>
        <v/>
      </c>
    </row>
    <row r="682" spans="1:25">
      <c r="A682" s="173" t="str">
        <f t="shared" ca="1" si="176"/>
        <v/>
      </c>
      <c r="B682" s="45" t="str">
        <f t="shared" ca="1" si="177"/>
        <v/>
      </c>
      <c r="C682" s="31" t="str">
        <f t="shared" ca="1" si="175"/>
        <v/>
      </c>
      <c r="D682" s="32" t="str">
        <f t="shared" ca="1" si="178"/>
        <v/>
      </c>
      <c r="E682" s="73" t="str">
        <f t="shared" ca="1" si="179"/>
        <v/>
      </c>
      <c r="F682" s="31" t="str">
        <f t="shared" ca="1" si="180"/>
        <v/>
      </c>
      <c r="G682" s="32" t="str">
        <f t="shared" ca="1" si="181"/>
        <v/>
      </c>
      <c r="H682" s="4" t="str">
        <f t="shared" ca="1" si="182"/>
        <v/>
      </c>
      <c r="I682" s="31" t="str">
        <f t="shared" ca="1" si="183"/>
        <v/>
      </c>
      <c r="J682" s="32" t="str">
        <f t="shared" ca="1" si="184"/>
        <v/>
      </c>
      <c r="K682" s="73" t="str">
        <f t="shared" ca="1" si="185"/>
        <v/>
      </c>
      <c r="L682" s="31" t="str">
        <f t="shared" ca="1" si="186"/>
        <v/>
      </c>
      <c r="M682" s="32" t="str">
        <f t="shared" ca="1" si="187"/>
        <v/>
      </c>
      <c r="N682" s="79" t="str">
        <f t="shared" ca="1" si="188"/>
        <v/>
      </c>
      <c r="X682" s="172" t="str">
        <f t="shared" si="173"/>
        <v/>
      </c>
      <c r="Y682" s="172" t="str">
        <f t="shared" si="174"/>
        <v/>
      </c>
    </row>
    <row r="683" spans="1:25">
      <c r="A683" s="173" t="str">
        <f t="shared" ca="1" si="176"/>
        <v/>
      </c>
      <c r="B683" s="45" t="str">
        <f t="shared" ca="1" si="177"/>
        <v/>
      </c>
      <c r="C683" s="31" t="str">
        <f t="shared" ca="1" si="175"/>
        <v/>
      </c>
      <c r="D683" s="32" t="str">
        <f t="shared" ca="1" si="178"/>
        <v/>
      </c>
      <c r="E683" s="73" t="str">
        <f t="shared" ca="1" si="179"/>
        <v/>
      </c>
      <c r="F683" s="31" t="str">
        <f t="shared" ca="1" si="180"/>
        <v/>
      </c>
      <c r="G683" s="32" t="str">
        <f t="shared" ca="1" si="181"/>
        <v/>
      </c>
      <c r="H683" s="4" t="str">
        <f t="shared" ca="1" si="182"/>
        <v/>
      </c>
      <c r="I683" s="31" t="str">
        <f t="shared" ca="1" si="183"/>
        <v/>
      </c>
      <c r="J683" s="32" t="str">
        <f t="shared" ca="1" si="184"/>
        <v/>
      </c>
      <c r="K683" s="73" t="str">
        <f t="shared" ca="1" si="185"/>
        <v/>
      </c>
      <c r="L683" s="31" t="str">
        <f t="shared" ca="1" si="186"/>
        <v/>
      </c>
      <c r="M683" s="32" t="str">
        <f t="shared" ca="1" si="187"/>
        <v/>
      </c>
      <c r="N683" s="79" t="str">
        <f t="shared" ca="1" si="188"/>
        <v/>
      </c>
      <c r="X683" s="172" t="str">
        <f t="shared" si="173"/>
        <v/>
      </c>
      <c r="Y683" s="172" t="str">
        <f t="shared" si="174"/>
        <v/>
      </c>
    </row>
    <row r="684" spans="1:25">
      <c r="A684" s="173" t="str">
        <f t="shared" ca="1" si="176"/>
        <v/>
      </c>
      <c r="B684" s="45" t="str">
        <f t="shared" ca="1" si="177"/>
        <v/>
      </c>
      <c r="C684" s="31" t="str">
        <f t="shared" ca="1" si="175"/>
        <v/>
      </c>
      <c r="D684" s="32" t="str">
        <f t="shared" ca="1" si="178"/>
        <v/>
      </c>
      <c r="E684" s="73" t="str">
        <f t="shared" ca="1" si="179"/>
        <v/>
      </c>
      <c r="F684" s="31" t="str">
        <f t="shared" ca="1" si="180"/>
        <v/>
      </c>
      <c r="G684" s="32" t="str">
        <f t="shared" ca="1" si="181"/>
        <v/>
      </c>
      <c r="H684" s="4" t="str">
        <f t="shared" ca="1" si="182"/>
        <v/>
      </c>
      <c r="I684" s="31" t="str">
        <f t="shared" ca="1" si="183"/>
        <v/>
      </c>
      <c r="J684" s="32" t="str">
        <f t="shared" ca="1" si="184"/>
        <v/>
      </c>
      <c r="K684" s="73" t="str">
        <f t="shared" ca="1" si="185"/>
        <v/>
      </c>
      <c r="L684" s="31" t="str">
        <f t="shared" ca="1" si="186"/>
        <v/>
      </c>
      <c r="M684" s="32" t="str">
        <f t="shared" ca="1" si="187"/>
        <v/>
      </c>
      <c r="N684" s="79" t="str">
        <f t="shared" ca="1" si="188"/>
        <v/>
      </c>
      <c r="X684" s="172" t="str">
        <f t="shared" si="173"/>
        <v/>
      </c>
      <c r="Y684" s="172" t="str">
        <f t="shared" si="174"/>
        <v/>
      </c>
    </row>
    <row r="685" spans="1:25">
      <c r="A685" s="173" t="str">
        <f t="shared" ca="1" si="176"/>
        <v/>
      </c>
      <c r="B685" s="45" t="str">
        <f t="shared" ca="1" si="177"/>
        <v/>
      </c>
      <c r="C685" s="31" t="str">
        <f t="shared" ca="1" si="175"/>
        <v/>
      </c>
      <c r="D685" s="32" t="str">
        <f t="shared" ca="1" si="178"/>
        <v/>
      </c>
      <c r="E685" s="73" t="str">
        <f t="shared" ca="1" si="179"/>
        <v/>
      </c>
      <c r="F685" s="31" t="str">
        <f t="shared" ca="1" si="180"/>
        <v/>
      </c>
      <c r="G685" s="32" t="str">
        <f t="shared" ca="1" si="181"/>
        <v/>
      </c>
      <c r="H685" s="4" t="str">
        <f t="shared" ca="1" si="182"/>
        <v/>
      </c>
      <c r="I685" s="31" t="str">
        <f t="shared" ca="1" si="183"/>
        <v/>
      </c>
      <c r="J685" s="32" t="str">
        <f t="shared" ca="1" si="184"/>
        <v/>
      </c>
      <c r="K685" s="73" t="str">
        <f t="shared" ca="1" si="185"/>
        <v/>
      </c>
      <c r="L685" s="31" t="str">
        <f t="shared" ca="1" si="186"/>
        <v/>
      </c>
      <c r="M685" s="32" t="str">
        <f t="shared" ca="1" si="187"/>
        <v/>
      </c>
      <c r="N685" s="79" t="str">
        <f t="shared" ca="1" si="188"/>
        <v/>
      </c>
      <c r="X685" s="172" t="str">
        <f t="shared" si="173"/>
        <v/>
      </c>
      <c r="Y685" s="172" t="str">
        <f t="shared" si="174"/>
        <v/>
      </c>
    </row>
    <row r="686" spans="1:25">
      <c r="A686" s="173" t="str">
        <f t="shared" ca="1" si="176"/>
        <v/>
      </c>
      <c r="B686" s="45" t="str">
        <f t="shared" ca="1" si="177"/>
        <v/>
      </c>
      <c r="C686" s="31" t="str">
        <f t="shared" ca="1" si="175"/>
        <v/>
      </c>
      <c r="D686" s="32" t="str">
        <f t="shared" ca="1" si="178"/>
        <v/>
      </c>
      <c r="E686" s="73" t="str">
        <f t="shared" ca="1" si="179"/>
        <v/>
      </c>
      <c r="F686" s="31" t="str">
        <f t="shared" ca="1" si="180"/>
        <v/>
      </c>
      <c r="G686" s="32" t="str">
        <f t="shared" ca="1" si="181"/>
        <v/>
      </c>
      <c r="H686" s="4" t="str">
        <f t="shared" ca="1" si="182"/>
        <v/>
      </c>
      <c r="I686" s="31" t="str">
        <f t="shared" ca="1" si="183"/>
        <v/>
      </c>
      <c r="J686" s="32" t="str">
        <f t="shared" ca="1" si="184"/>
        <v/>
      </c>
      <c r="K686" s="73" t="str">
        <f t="shared" ca="1" si="185"/>
        <v/>
      </c>
      <c r="L686" s="31" t="str">
        <f t="shared" ca="1" si="186"/>
        <v/>
      </c>
      <c r="M686" s="32" t="str">
        <f t="shared" ca="1" si="187"/>
        <v/>
      </c>
      <c r="N686" s="79" t="str">
        <f t="shared" ca="1" si="188"/>
        <v/>
      </c>
      <c r="X686" s="172" t="str">
        <f t="shared" si="173"/>
        <v/>
      </c>
      <c r="Y686" s="172" t="str">
        <f t="shared" si="174"/>
        <v/>
      </c>
    </row>
    <row r="687" spans="1:25">
      <c r="A687" s="173" t="str">
        <f t="shared" ca="1" si="176"/>
        <v/>
      </c>
      <c r="B687" s="45" t="str">
        <f t="shared" ca="1" si="177"/>
        <v/>
      </c>
      <c r="C687" s="31" t="str">
        <f t="shared" ca="1" si="175"/>
        <v/>
      </c>
      <c r="D687" s="32" t="str">
        <f t="shared" ca="1" si="178"/>
        <v/>
      </c>
      <c r="E687" s="73" t="str">
        <f t="shared" ca="1" si="179"/>
        <v/>
      </c>
      <c r="F687" s="31" t="str">
        <f t="shared" ca="1" si="180"/>
        <v/>
      </c>
      <c r="G687" s="32" t="str">
        <f t="shared" ca="1" si="181"/>
        <v/>
      </c>
      <c r="H687" s="4" t="str">
        <f t="shared" ca="1" si="182"/>
        <v/>
      </c>
      <c r="I687" s="31" t="str">
        <f t="shared" ca="1" si="183"/>
        <v/>
      </c>
      <c r="J687" s="32" t="str">
        <f t="shared" ca="1" si="184"/>
        <v/>
      </c>
      <c r="K687" s="73" t="str">
        <f t="shared" ca="1" si="185"/>
        <v/>
      </c>
      <c r="L687" s="31" t="str">
        <f t="shared" ca="1" si="186"/>
        <v/>
      </c>
      <c r="M687" s="32" t="str">
        <f t="shared" ca="1" si="187"/>
        <v/>
      </c>
      <c r="N687" s="79" t="str">
        <f t="shared" ca="1" si="188"/>
        <v/>
      </c>
      <c r="X687" s="172" t="str">
        <f t="shared" si="173"/>
        <v/>
      </c>
      <c r="Y687" s="172" t="str">
        <f t="shared" si="174"/>
        <v/>
      </c>
    </row>
    <row r="688" spans="1:25">
      <c r="A688" s="173" t="str">
        <f t="shared" ca="1" si="176"/>
        <v/>
      </c>
      <c r="B688" s="45" t="str">
        <f t="shared" ca="1" si="177"/>
        <v/>
      </c>
      <c r="C688" s="31" t="str">
        <f t="shared" ca="1" si="175"/>
        <v/>
      </c>
      <c r="D688" s="32" t="str">
        <f t="shared" ca="1" si="178"/>
        <v/>
      </c>
      <c r="E688" s="73" t="str">
        <f t="shared" ca="1" si="179"/>
        <v/>
      </c>
      <c r="F688" s="31" t="str">
        <f t="shared" ca="1" si="180"/>
        <v/>
      </c>
      <c r="G688" s="32" t="str">
        <f t="shared" ca="1" si="181"/>
        <v/>
      </c>
      <c r="H688" s="4" t="str">
        <f t="shared" ca="1" si="182"/>
        <v/>
      </c>
      <c r="I688" s="31" t="str">
        <f t="shared" ca="1" si="183"/>
        <v/>
      </c>
      <c r="J688" s="32" t="str">
        <f t="shared" ca="1" si="184"/>
        <v/>
      </c>
      <c r="K688" s="73" t="str">
        <f t="shared" ca="1" si="185"/>
        <v/>
      </c>
      <c r="L688" s="31" t="str">
        <f t="shared" ca="1" si="186"/>
        <v/>
      </c>
      <c r="M688" s="32" t="str">
        <f t="shared" ca="1" si="187"/>
        <v/>
      </c>
      <c r="N688" s="79" t="str">
        <f t="shared" ca="1" si="188"/>
        <v/>
      </c>
      <c r="X688" s="172" t="str">
        <f t="shared" si="173"/>
        <v/>
      </c>
      <c r="Y688" s="172" t="str">
        <f t="shared" si="174"/>
        <v/>
      </c>
    </row>
    <row r="689" spans="1:25">
      <c r="A689" s="173" t="str">
        <f t="shared" ca="1" si="176"/>
        <v/>
      </c>
      <c r="B689" s="45" t="str">
        <f t="shared" ca="1" si="177"/>
        <v/>
      </c>
      <c r="C689" s="31" t="str">
        <f t="shared" ca="1" si="175"/>
        <v/>
      </c>
      <c r="D689" s="32" t="str">
        <f t="shared" ca="1" si="178"/>
        <v/>
      </c>
      <c r="E689" s="73" t="str">
        <f t="shared" ca="1" si="179"/>
        <v/>
      </c>
      <c r="F689" s="31" t="str">
        <f t="shared" ca="1" si="180"/>
        <v/>
      </c>
      <c r="G689" s="32" t="str">
        <f t="shared" ca="1" si="181"/>
        <v/>
      </c>
      <c r="H689" s="4" t="str">
        <f t="shared" ca="1" si="182"/>
        <v/>
      </c>
      <c r="I689" s="31" t="str">
        <f t="shared" ca="1" si="183"/>
        <v/>
      </c>
      <c r="J689" s="32" t="str">
        <f t="shared" ca="1" si="184"/>
        <v/>
      </c>
      <c r="K689" s="73" t="str">
        <f t="shared" ca="1" si="185"/>
        <v/>
      </c>
      <c r="L689" s="31" t="str">
        <f t="shared" ca="1" si="186"/>
        <v/>
      </c>
      <c r="M689" s="32" t="str">
        <f t="shared" ca="1" si="187"/>
        <v/>
      </c>
      <c r="N689" s="79" t="str">
        <f t="shared" ca="1" si="188"/>
        <v/>
      </c>
      <c r="X689" s="172" t="str">
        <f t="shared" si="173"/>
        <v/>
      </c>
      <c r="Y689" s="172" t="str">
        <f t="shared" si="174"/>
        <v/>
      </c>
    </row>
    <row r="690" spans="1:25">
      <c r="A690" s="173" t="str">
        <f t="shared" ca="1" si="176"/>
        <v/>
      </c>
      <c r="B690" s="45" t="str">
        <f t="shared" ca="1" si="177"/>
        <v/>
      </c>
      <c r="C690" s="31" t="str">
        <f t="shared" ca="1" si="175"/>
        <v/>
      </c>
      <c r="D690" s="32" t="str">
        <f t="shared" ca="1" si="178"/>
        <v/>
      </c>
      <c r="E690" s="73" t="str">
        <f t="shared" ca="1" si="179"/>
        <v/>
      </c>
      <c r="F690" s="31" t="str">
        <f t="shared" ca="1" si="180"/>
        <v/>
      </c>
      <c r="G690" s="32" t="str">
        <f t="shared" ca="1" si="181"/>
        <v/>
      </c>
      <c r="H690" s="4" t="str">
        <f t="shared" ca="1" si="182"/>
        <v/>
      </c>
      <c r="I690" s="31" t="str">
        <f t="shared" ca="1" si="183"/>
        <v/>
      </c>
      <c r="J690" s="32" t="str">
        <f t="shared" ca="1" si="184"/>
        <v/>
      </c>
      <c r="K690" s="73" t="str">
        <f t="shared" ca="1" si="185"/>
        <v/>
      </c>
      <c r="L690" s="31" t="str">
        <f t="shared" ca="1" si="186"/>
        <v/>
      </c>
      <c r="M690" s="32" t="str">
        <f t="shared" ca="1" si="187"/>
        <v/>
      </c>
      <c r="N690" s="79" t="str">
        <f t="shared" ca="1" si="188"/>
        <v/>
      </c>
      <c r="X690" s="172" t="str">
        <f t="shared" si="173"/>
        <v/>
      </c>
      <c r="Y690" s="172" t="str">
        <f t="shared" si="174"/>
        <v/>
      </c>
    </row>
    <row r="691" spans="1:25">
      <c r="A691" s="173" t="str">
        <f t="shared" ca="1" si="176"/>
        <v/>
      </c>
      <c r="B691" s="45" t="str">
        <f t="shared" ca="1" si="177"/>
        <v/>
      </c>
      <c r="C691" s="31" t="str">
        <f t="shared" ca="1" si="175"/>
        <v/>
      </c>
      <c r="D691" s="32" t="str">
        <f t="shared" ca="1" si="178"/>
        <v/>
      </c>
      <c r="E691" s="73" t="str">
        <f t="shared" ca="1" si="179"/>
        <v/>
      </c>
      <c r="F691" s="31" t="str">
        <f t="shared" ca="1" si="180"/>
        <v/>
      </c>
      <c r="G691" s="32" t="str">
        <f t="shared" ca="1" si="181"/>
        <v/>
      </c>
      <c r="H691" s="4" t="str">
        <f t="shared" ca="1" si="182"/>
        <v/>
      </c>
      <c r="I691" s="31" t="str">
        <f t="shared" ca="1" si="183"/>
        <v/>
      </c>
      <c r="J691" s="32" t="str">
        <f t="shared" ca="1" si="184"/>
        <v/>
      </c>
      <c r="K691" s="73" t="str">
        <f t="shared" ca="1" si="185"/>
        <v/>
      </c>
      <c r="L691" s="31" t="str">
        <f t="shared" ca="1" si="186"/>
        <v/>
      </c>
      <c r="M691" s="32" t="str">
        <f t="shared" ca="1" si="187"/>
        <v/>
      </c>
      <c r="N691" s="79" t="str">
        <f t="shared" ca="1" si="188"/>
        <v/>
      </c>
      <c r="X691" s="172" t="str">
        <f t="shared" si="173"/>
        <v/>
      </c>
      <c r="Y691" s="172" t="str">
        <f t="shared" si="174"/>
        <v/>
      </c>
    </row>
    <row r="692" spans="1:25">
      <c r="A692" s="173" t="str">
        <f t="shared" ca="1" si="176"/>
        <v/>
      </c>
      <c r="B692" s="45" t="str">
        <f t="shared" ca="1" si="177"/>
        <v/>
      </c>
      <c r="C692" s="31" t="str">
        <f t="shared" ca="1" si="175"/>
        <v/>
      </c>
      <c r="D692" s="32" t="str">
        <f t="shared" ca="1" si="178"/>
        <v/>
      </c>
      <c r="E692" s="73" t="str">
        <f t="shared" ca="1" si="179"/>
        <v/>
      </c>
      <c r="F692" s="31" t="str">
        <f t="shared" ca="1" si="180"/>
        <v/>
      </c>
      <c r="G692" s="32" t="str">
        <f t="shared" ca="1" si="181"/>
        <v/>
      </c>
      <c r="H692" s="4" t="str">
        <f t="shared" ca="1" si="182"/>
        <v/>
      </c>
      <c r="I692" s="31" t="str">
        <f t="shared" ca="1" si="183"/>
        <v/>
      </c>
      <c r="J692" s="32" t="str">
        <f t="shared" ca="1" si="184"/>
        <v/>
      </c>
      <c r="K692" s="73" t="str">
        <f t="shared" ca="1" si="185"/>
        <v/>
      </c>
      <c r="L692" s="31" t="str">
        <f t="shared" ca="1" si="186"/>
        <v/>
      </c>
      <c r="M692" s="32" t="str">
        <f t="shared" ca="1" si="187"/>
        <v/>
      </c>
      <c r="N692" s="79" t="str">
        <f t="shared" ca="1" si="188"/>
        <v/>
      </c>
      <c r="X692" s="172" t="str">
        <f t="shared" si="173"/>
        <v/>
      </c>
      <c r="Y692" s="172" t="str">
        <f t="shared" si="174"/>
        <v/>
      </c>
    </row>
    <row r="693" spans="1:25">
      <c r="A693" s="173" t="str">
        <f t="shared" ca="1" si="176"/>
        <v/>
      </c>
      <c r="B693" s="45" t="str">
        <f t="shared" ca="1" si="177"/>
        <v/>
      </c>
      <c r="C693" s="31" t="str">
        <f t="shared" ca="1" si="175"/>
        <v/>
      </c>
      <c r="D693" s="32" t="str">
        <f t="shared" ca="1" si="178"/>
        <v/>
      </c>
      <c r="E693" s="73" t="str">
        <f t="shared" ca="1" si="179"/>
        <v/>
      </c>
      <c r="F693" s="31" t="str">
        <f t="shared" ca="1" si="180"/>
        <v/>
      </c>
      <c r="G693" s="32" t="str">
        <f t="shared" ca="1" si="181"/>
        <v/>
      </c>
      <c r="H693" s="4" t="str">
        <f t="shared" ca="1" si="182"/>
        <v/>
      </c>
      <c r="I693" s="31" t="str">
        <f t="shared" ca="1" si="183"/>
        <v/>
      </c>
      <c r="J693" s="32" t="str">
        <f t="shared" ca="1" si="184"/>
        <v/>
      </c>
      <c r="K693" s="73" t="str">
        <f t="shared" ca="1" si="185"/>
        <v/>
      </c>
      <c r="L693" s="31" t="str">
        <f t="shared" ca="1" si="186"/>
        <v/>
      </c>
      <c r="M693" s="32" t="str">
        <f t="shared" ca="1" si="187"/>
        <v/>
      </c>
      <c r="N693" s="79" t="str">
        <f t="shared" ca="1" si="188"/>
        <v/>
      </c>
      <c r="X693" s="172" t="str">
        <f t="shared" si="173"/>
        <v/>
      </c>
      <c r="Y693" s="172" t="str">
        <f t="shared" si="174"/>
        <v/>
      </c>
    </row>
    <row r="694" spans="1:25">
      <c r="A694" s="173" t="str">
        <f t="shared" ca="1" si="176"/>
        <v/>
      </c>
      <c r="B694" s="45" t="str">
        <f t="shared" ca="1" si="177"/>
        <v/>
      </c>
      <c r="C694" s="31" t="str">
        <f t="shared" ca="1" si="175"/>
        <v/>
      </c>
      <c r="D694" s="32" t="str">
        <f t="shared" ca="1" si="178"/>
        <v/>
      </c>
      <c r="E694" s="73" t="str">
        <f t="shared" ca="1" si="179"/>
        <v/>
      </c>
      <c r="F694" s="31" t="str">
        <f t="shared" ca="1" si="180"/>
        <v/>
      </c>
      <c r="G694" s="32" t="str">
        <f t="shared" ca="1" si="181"/>
        <v/>
      </c>
      <c r="H694" s="4" t="str">
        <f t="shared" ca="1" si="182"/>
        <v/>
      </c>
      <c r="I694" s="31" t="str">
        <f t="shared" ca="1" si="183"/>
        <v/>
      </c>
      <c r="J694" s="32" t="str">
        <f t="shared" ca="1" si="184"/>
        <v/>
      </c>
      <c r="K694" s="73" t="str">
        <f t="shared" ca="1" si="185"/>
        <v/>
      </c>
      <c r="L694" s="31" t="str">
        <f t="shared" ca="1" si="186"/>
        <v/>
      </c>
      <c r="M694" s="32" t="str">
        <f t="shared" ca="1" si="187"/>
        <v/>
      </c>
      <c r="N694" s="79" t="str">
        <f t="shared" ca="1" si="188"/>
        <v/>
      </c>
      <c r="X694" s="172" t="str">
        <f t="shared" si="173"/>
        <v/>
      </c>
      <c r="Y694" s="172" t="str">
        <f t="shared" si="174"/>
        <v/>
      </c>
    </row>
    <row r="695" spans="1:25">
      <c r="A695" s="173" t="str">
        <f t="shared" ca="1" si="176"/>
        <v/>
      </c>
      <c r="B695" s="45" t="str">
        <f t="shared" ca="1" si="177"/>
        <v/>
      </c>
      <c r="C695" s="31" t="str">
        <f t="shared" ca="1" si="175"/>
        <v/>
      </c>
      <c r="D695" s="32" t="str">
        <f t="shared" ca="1" si="178"/>
        <v/>
      </c>
      <c r="E695" s="73" t="str">
        <f t="shared" ca="1" si="179"/>
        <v/>
      </c>
      <c r="F695" s="31" t="str">
        <f t="shared" ca="1" si="180"/>
        <v/>
      </c>
      <c r="G695" s="32" t="str">
        <f t="shared" ca="1" si="181"/>
        <v/>
      </c>
      <c r="H695" s="4" t="str">
        <f t="shared" ca="1" si="182"/>
        <v/>
      </c>
      <c r="I695" s="31" t="str">
        <f t="shared" ca="1" si="183"/>
        <v/>
      </c>
      <c r="J695" s="32" t="str">
        <f t="shared" ca="1" si="184"/>
        <v/>
      </c>
      <c r="K695" s="73" t="str">
        <f t="shared" ca="1" si="185"/>
        <v/>
      </c>
      <c r="L695" s="31" t="str">
        <f t="shared" ca="1" si="186"/>
        <v/>
      </c>
      <c r="M695" s="32" t="str">
        <f t="shared" ca="1" si="187"/>
        <v/>
      </c>
      <c r="N695" s="79" t="str">
        <f t="shared" ca="1" si="188"/>
        <v/>
      </c>
      <c r="X695" s="172" t="str">
        <f t="shared" si="173"/>
        <v/>
      </c>
      <c r="Y695" s="172" t="str">
        <f t="shared" si="174"/>
        <v/>
      </c>
    </row>
    <row r="696" spans="1:25">
      <c r="A696" s="173" t="str">
        <f t="shared" ca="1" si="176"/>
        <v/>
      </c>
      <c r="B696" s="45" t="str">
        <f t="shared" ca="1" si="177"/>
        <v/>
      </c>
      <c r="C696" s="31" t="str">
        <f t="shared" ca="1" si="175"/>
        <v/>
      </c>
      <c r="D696" s="32" t="str">
        <f t="shared" ca="1" si="178"/>
        <v/>
      </c>
      <c r="E696" s="73" t="str">
        <f t="shared" ca="1" si="179"/>
        <v/>
      </c>
      <c r="F696" s="31" t="str">
        <f t="shared" ca="1" si="180"/>
        <v/>
      </c>
      <c r="G696" s="32" t="str">
        <f t="shared" ca="1" si="181"/>
        <v/>
      </c>
      <c r="H696" s="4" t="str">
        <f t="shared" ca="1" si="182"/>
        <v/>
      </c>
      <c r="I696" s="31" t="str">
        <f t="shared" ca="1" si="183"/>
        <v/>
      </c>
      <c r="J696" s="32" t="str">
        <f t="shared" ca="1" si="184"/>
        <v/>
      </c>
      <c r="K696" s="73" t="str">
        <f t="shared" ca="1" si="185"/>
        <v/>
      </c>
      <c r="L696" s="31" t="str">
        <f t="shared" ca="1" si="186"/>
        <v/>
      </c>
      <c r="M696" s="32" t="str">
        <f t="shared" ca="1" si="187"/>
        <v/>
      </c>
      <c r="N696" s="79" t="str">
        <f t="shared" ca="1" si="188"/>
        <v/>
      </c>
      <c r="X696" s="172" t="str">
        <f t="shared" si="173"/>
        <v/>
      </c>
      <c r="Y696" s="172" t="str">
        <f t="shared" si="174"/>
        <v/>
      </c>
    </row>
    <row r="697" spans="1:25">
      <c r="A697" s="173" t="str">
        <f t="shared" ca="1" si="176"/>
        <v/>
      </c>
      <c r="B697" s="45" t="str">
        <f t="shared" ca="1" si="177"/>
        <v/>
      </c>
      <c r="C697" s="31" t="str">
        <f t="shared" ca="1" si="175"/>
        <v/>
      </c>
      <c r="D697" s="32" t="str">
        <f t="shared" ca="1" si="178"/>
        <v/>
      </c>
      <c r="E697" s="73" t="str">
        <f t="shared" ca="1" si="179"/>
        <v/>
      </c>
      <c r="F697" s="31" t="str">
        <f t="shared" ca="1" si="180"/>
        <v/>
      </c>
      <c r="G697" s="32" t="str">
        <f t="shared" ca="1" si="181"/>
        <v/>
      </c>
      <c r="H697" s="4" t="str">
        <f t="shared" ca="1" si="182"/>
        <v/>
      </c>
      <c r="I697" s="31" t="str">
        <f t="shared" ca="1" si="183"/>
        <v/>
      </c>
      <c r="J697" s="32" t="str">
        <f t="shared" ca="1" si="184"/>
        <v/>
      </c>
      <c r="K697" s="73" t="str">
        <f t="shared" ca="1" si="185"/>
        <v/>
      </c>
      <c r="L697" s="31" t="str">
        <f t="shared" ca="1" si="186"/>
        <v/>
      </c>
      <c r="M697" s="32" t="str">
        <f t="shared" ca="1" si="187"/>
        <v/>
      </c>
      <c r="N697" s="79" t="str">
        <f t="shared" ca="1" si="188"/>
        <v/>
      </c>
      <c r="X697" s="172" t="str">
        <f t="shared" si="173"/>
        <v/>
      </c>
      <c r="Y697" s="172" t="str">
        <f t="shared" si="174"/>
        <v/>
      </c>
    </row>
    <row r="698" spans="1:25">
      <c r="A698" s="173" t="str">
        <f t="shared" ca="1" si="176"/>
        <v/>
      </c>
      <c r="B698" s="45" t="str">
        <f t="shared" ca="1" si="177"/>
        <v/>
      </c>
      <c r="C698" s="31" t="str">
        <f t="shared" ca="1" si="175"/>
        <v/>
      </c>
      <c r="D698" s="32" t="str">
        <f t="shared" ca="1" si="178"/>
        <v/>
      </c>
      <c r="E698" s="73" t="str">
        <f t="shared" ca="1" si="179"/>
        <v/>
      </c>
      <c r="F698" s="31" t="str">
        <f t="shared" ca="1" si="180"/>
        <v/>
      </c>
      <c r="G698" s="32" t="str">
        <f t="shared" ca="1" si="181"/>
        <v/>
      </c>
      <c r="H698" s="4" t="str">
        <f t="shared" ca="1" si="182"/>
        <v/>
      </c>
      <c r="I698" s="31" t="str">
        <f t="shared" ca="1" si="183"/>
        <v/>
      </c>
      <c r="J698" s="32" t="str">
        <f t="shared" ca="1" si="184"/>
        <v/>
      </c>
      <c r="K698" s="73" t="str">
        <f t="shared" ca="1" si="185"/>
        <v/>
      </c>
      <c r="L698" s="31" t="str">
        <f t="shared" ca="1" si="186"/>
        <v/>
      </c>
      <c r="M698" s="32" t="str">
        <f t="shared" ca="1" si="187"/>
        <v/>
      </c>
      <c r="N698" s="79" t="str">
        <f t="shared" ca="1" si="188"/>
        <v/>
      </c>
      <c r="X698" s="172" t="str">
        <f t="shared" si="173"/>
        <v/>
      </c>
      <c r="Y698" s="172" t="str">
        <f t="shared" si="174"/>
        <v/>
      </c>
    </row>
    <row r="699" spans="1:25">
      <c r="A699" s="173" t="str">
        <f t="shared" ca="1" si="176"/>
        <v/>
      </c>
      <c r="B699" s="45" t="str">
        <f t="shared" ca="1" si="177"/>
        <v/>
      </c>
      <c r="C699" s="31" t="str">
        <f t="shared" ca="1" si="175"/>
        <v/>
      </c>
      <c r="D699" s="32" t="str">
        <f t="shared" ca="1" si="178"/>
        <v/>
      </c>
      <c r="E699" s="73" t="str">
        <f t="shared" ca="1" si="179"/>
        <v/>
      </c>
      <c r="F699" s="31" t="str">
        <f t="shared" ca="1" si="180"/>
        <v/>
      </c>
      <c r="G699" s="32" t="str">
        <f t="shared" ca="1" si="181"/>
        <v/>
      </c>
      <c r="H699" s="4" t="str">
        <f t="shared" ca="1" si="182"/>
        <v/>
      </c>
      <c r="I699" s="31" t="str">
        <f t="shared" ca="1" si="183"/>
        <v/>
      </c>
      <c r="J699" s="32" t="str">
        <f t="shared" ca="1" si="184"/>
        <v/>
      </c>
      <c r="K699" s="73" t="str">
        <f t="shared" ca="1" si="185"/>
        <v/>
      </c>
      <c r="L699" s="31" t="str">
        <f t="shared" ca="1" si="186"/>
        <v/>
      </c>
      <c r="M699" s="32" t="str">
        <f t="shared" ca="1" si="187"/>
        <v/>
      </c>
      <c r="N699" s="79" t="str">
        <f t="shared" ca="1" si="188"/>
        <v/>
      </c>
      <c r="X699" s="172" t="str">
        <f t="shared" si="173"/>
        <v/>
      </c>
      <c r="Y699" s="172" t="str">
        <f t="shared" si="174"/>
        <v/>
      </c>
    </row>
    <row r="700" spans="1:25">
      <c r="A700" s="173" t="str">
        <f t="shared" ca="1" si="176"/>
        <v/>
      </c>
      <c r="B700" s="45" t="str">
        <f t="shared" ca="1" si="177"/>
        <v/>
      </c>
      <c r="C700" s="31" t="str">
        <f t="shared" ca="1" si="175"/>
        <v/>
      </c>
      <c r="D700" s="32" t="str">
        <f t="shared" ca="1" si="178"/>
        <v/>
      </c>
      <c r="E700" s="73" t="str">
        <f t="shared" ca="1" si="179"/>
        <v/>
      </c>
      <c r="F700" s="31" t="str">
        <f t="shared" ca="1" si="180"/>
        <v/>
      </c>
      <c r="G700" s="32" t="str">
        <f t="shared" ca="1" si="181"/>
        <v/>
      </c>
      <c r="H700" s="4" t="str">
        <f t="shared" ca="1" si="182"/>
        <v/>
      </c>
      <c r="I700" s="31" t="str">
        <f t="shared" ca="1" si="183"/>
        <v/>
      </c>
      <c r="J700" s="32" t="str">
        <f t="shared" ca="1" si="184"/>
        <v/>
      </c>
      <c r="K700" s="73" t="str">
        <f t="shared" ca="1" si="185"/>
        <v/>
      </c>
      <c r="L700" s="31" t="str">
        <f t="shared" ca="1" si="186"/>
        <v/>
      </c>
      <c r="M700" s="32" t="str">
        <f t="shared" ca="1" si="187"/>
        <v/>
      </c>
      <c r="N700" s="79" t="str">
        <f t="shared" ca="1" si="188"/>
        <v/>
      </c>
      <c r="X700" s="172" t="str">
        <f t="shared" si="173"/>
        <v/>
      </c>
      <c r="Y700" s="172" t="str">
        <f t="shared" si="174"/>
        <v/>
      </c>
    </row>
    <row r="701" spans="1:25">
      <c r="A701" s="173" t="str">
        <f t="shared" ca="1" si="176"/>
        <v/>
      </c>
      <c r="B701" s="45" t="str">
        <f t="shared" ca="1" si="177"/>
        <v/>
      </c>
      <c r="C701" s="31" t="str">
        <f t="shared" ca="1" si="175"/>
        <v/>
      </c>
      <c r="D701" s="32" t="str">
        <f t="shared" ca="1" si="178"/>
        <v/>
      </c>
      <c r="E701" s="73" t="str">
        <f t="shared" ca="1" si="179"/>
        <v/>
      </c>
      <c r="F701" s="31" t="str">
        <f t="shared" ca="1" si="180"/>
        <v/>
      </c>
      <c r="G701" s="32" t="str">
        <f t="shared" ca="1" si="181"/>
        <v/>
      </c>
      <c r="H701" s="4" t="str">
        <f t="shared" ca="1" si="182"/>
        <v/>
      </c>
      <c r="I701" s="31" t="str">
        <f t="shared" ca="1" si="183"/>
        <v/>
      </c>
      <c r="J701" s="32" t="str">
        <f t="shared" ca="1" si="184"/>
        <v/>
      </c>
      <c r="K701" s="73" t="str">
        <f t="shared" ca="1" si="185"/>
        <v/>
      </c>
      <c r="L701" s="31" t="str">
        <f t="shared" ca="1" si="186"/>
        <v/>
      </c>
      <c r="M701" s="32" t="str">
        <f t="shared" ca="1" si="187"/>
        <v/>
      </c>
      <c r="N701" s="79" t="str">
        <f t="shared" ca="1" si="188"/>
        <v/>
      </c>
      <c r="X701" s="172" t="str">
        <f t="shared" si="173"/>
        <v/>
      </c>
      <c r="Y701" s="172" t="str">
        <f t="shared" si="174"/>
        <v/>
      </c>
    </row>
    <row r="702" spans="1:25">
      <c r="A702" s="173" t="str">
        <f t="shared" ca="1" si="176"/>
        <v/>
      </c>
      <c r="B702" s="45" t="str">
        <f t="shared" ca="1" si="177"/>
        <v/>
      </c>
      <c r="C702" s="31" t="str">
        <f t="shared" ca="1" si="175"/>
        <v/>
      </c>
      <c r="D702" s="32" t="str">
        <f t="shared" ca="1" si="178"/>
        <v/>
      </c>
      <c r="E702" s="73" t="str">
        <f t="shared" ca="1" si="179"/>
        <v/>
      </c>
      <c r="F702" s="31" t="str">
        <f t="shared" ca="1" si="180"/>
        <v/>
      </c>
      <c r="G702" s="32" t="str">
        <f t="shared" ca="1" si="181"/>
        <v/>
      </c>
      <c r="H702" s="4" t="str">
        <f t="shared" ca="1" si="182"/>
        <v/>
      </c>
      <c r="I702" s="31" t="str">
        <f t="shared" ca="1" si="183"/>
        <v/>
      </c>
      <c r="J702" s="32" t="str">
        <f t="shared" ca="1" si="184"/>
        <v/>
      </c>
      <c r="K702" s="73" t="str">
        <f t="shared" ca="1" si="185"/>
        <v/>
      </c>
      <c r="L702" s="31" t="str">
        <f t="shared" ca="1" si="186"/>
        <v/>
      </c>
      <c r="M702" s="32" t="str">
        <f t="shared" ca="1" si="187"/>
        <v/>
      </c>
      <c r="N702" s="79" t="str">
        <f t="shared" ca="1" si="188"/>
        <v/>
      </c>
      <c r="X702" s="172" t="str">
        <f t="shared" si="173"/>
        <v/>
      </c>
      <c r="Y702" s="172" t="str">
        <f t="shared" si="174"/>
        <v/>
      </c>
    </row>
    <row r="703" spans="1:25">
      <c r="A703" s="173" t="str">
        <f t="shared" ca="1" si="176"/>
        <v/>
      </c>
      <c r="B703" s="45" t="str">
        <f t="shared" ca="1" si="177"/>
        <v/>
      </c>
      <c r="C703" s="31" t="str">
        <f t="shared" ca="1" si="175"/>
        <v/>
      </c>
      <c r="D703" s="32" t="str">
        <f t="shared" ca="1" si="178"/>
        <v/>
      </c>
      <c r="E703" s="73" t="str">
        <f t="shared" ca="1" si="179"/>
        <v/>
      </c>
      <c r="F703" s="31" t="str">
        <f t="shared" ca="1" si="180"/>
        <v/>
      </c>
      <c r="G703" s="32" t="str">
        <f t="shared" ca="1" si="181"/>
        <v/>
      </c>
      <c r="H703" s="4" t="str">
        <f t="shared" ca="1" si="182"/>
        <v/>
      </c>
      <c r="I703" s="31" t="str">
        <f t="shared" ca="1" si="183"/>
        <v/>
      </c>
      <c r="J703" s="32" t="str">
        <f t="shared" ca="1" si="184"/>
        <v/>
      </c>
      <c r="K703" s="73" t="str">
        <f t="shared" ca="1" si="185"/>
        <v/>
      </c>
      <c r="L703" s="31" t="str">
        <f t="shared" ca="1" si="186"/>
        <v/>
      </c>
      <c r="M703" s="32" t="str">
        <f t="shared" ca="1" si="187"/>
        <v/>
      </c>
      <c r="N703" s="79" t="str">
        <f t="shared" ca="1" si="188"/>
        <v/>
      </c>
      <c r="X703" s="172" t="str">
        <f t="shared" si="173"/>
        <v/>
      </c>
      <c r="Y703" s="172" t="str">
        <f t="shared" si="174"/>
        <v/>
      </c>
    </row>
    <row r="704" spans="1:25">
      <c r="A704" s="173" t="str">
        <f t="shared" ca="1" si="176"/>
        <v/>
      </c>
      <c r="B704" s="45" t="str">
        <f t="shared" ca="1" si="177"/>
        <v/>
      </c>
      <c r="C704" s="31" t="str">
        <f t="shared" ca="1" si="175"/>
        <v/>
      </c>
      <c r="D704" s="32" t="str">
        <f t="shared" ca="1" si="178"/>
        <v/>
      </c>
      <c r="E704" s="73" t="str">
        <f t="shared" ca="1" si="179"/>
        <v/>
      </c>
      <c r="F704" s="31" t="str">
        <f t="shared" ca="1" si="180"/>
        <v/>
      </c>
      <c r="G704" s="32" t="str">
        <f t="shared" ca="1" si="181"/>
        <v/>
      </c>
      <c r="H704" s="4" t="str">
        <f t="shared" ca="1" si="182"/>
        <v/>
      </c>
      <c r="I704" s="31" t="str">
        <f t="shared" ca="1" si="183"/>
        <v/>
      </c>
      <c r="J704" s="32" t="str">
        <f t="shared" ca="1" si="184"/>
        <v/>
      </c>
      <c r="K704" s="73" t="str">
        <f t="shared" ca="1" si="185"/>
        <v/>
      </c>
      <c r="L704" s="31" t="str">
        <f t="shared" ca="1" si="186"/>
        <v/>
      </c>
      <c r="M704" s="32" t="str">
        <f t="shared" ca="1" si="187"/>
        <v/>
      </c>
      <c r="N704" s="79" t="str">
        <f t="shared" ca="1" si="188"/>
        <v/>
      </c>
      <c r="X704" s="172" t="str">
        <f t="shared" si="173"/>
        <v/>
      </c>
      <c r="Y704" s="172" t="str">
        <f t="shared" si="174"/>
        <v/>
      </c>
    </row>
    <row r="705" spans="1:25">
      <c r="A705" s="173" t="str">
        <f t="shared" ca="1" si="176"/>
        <v/>
      </c>
      <c r="B705" s="45" t="str">
        <f t="shared" ca="1" si="177"/>
        <v/>
      </c>
      <c r="C705" s="31" t="str">
        <f t="shared" ca="1" si="175"/>
        <v/>
      </c>
      <c r="D705" s="32" t="str">
        <f t="shared" ca="1" si="178"/>
        <v/>
      </c>
      <c r="E705" s="73" t="str">
        <f t="shared" ca="1" si="179"/>
        <v/>
      </c>
      <c r="F705" s="31" t="str">
        <f t="shared" ca="1" si="180"/>
        <v/>
      </c>
      <c r="G705" s="32" t="str">
        <f t="shared" ca="1" si="181"/>
        <v/>
      </c>
      <c r="H705" s="4" t="str">
        <f t="shared" ca="1" si="182"/>
        <v/>
      </c>
      <c r="I705" s="31" t="str">
        <f t="shared" ca="1" si="183"/>
        <v/>
      </c>
      <c r="J705" s="32" t="str">
        <f t="shared" ca="1" si="184"/>
        <v/>
      </c>
      <c r="K705" s="73" t="str">
        <f t="shared" ca="1" si="185"/>
        <v/>
      </c>
      <c r="L705" s="31" t="str">
        <f t="shared" ca="1" si="186"/>
        <v/>
      </c>
      <c r="M705" s="32" t="str">
        <f t="shared" ca="1" si="187"/>
        <v/>
      </c>
      <c r="N705" s="79" t="str">
        <f t="shared" ca="1" si="188"/>
        <v/>
      </c>
      <c r="X705" s="172" t="str">
        <f t="shared" si="173"/>
        <v/>
      </c>
      <c r="Y705" s="172" t="str">
        <f t="shared" si="174"/>
        <v/>
      </c>
    </row>
    <row r="706" spans="1:25">
      <c r="A706" s="173" t="str">
        <f t="shared" ca="1" si="176"/>
        <v/>
      </c>
      <c r="B706" s="45" t="str">
        <f t="shared" ca="1" si="177"/>
        <v/>
      </c>
      <c r="C706" s="31" t="str">
        <f t="shared" ca="1" si="175"/>
        <v/>
      </c>
      <c r="D706" s="32" t="str">
        <f t="shared" ca="1" si="178"/>
        <v/>
      </c>
      <c r="E706" s="73" t="str">
        <f t="shared" ca="1" si="179"/>
        <v/>
      </c>
      <c r="F706" s="31" t="str">
        <f t="shared" ca="1" si="180"/>
        <v/>
      </c>
      <c r="G706" s="32" t="str">
        <f t="shared" ca="1" si="181"/>
        <v/>
      </c>
      <c r="H706" s="4" t="str">
        <f t="shared" ca="1" si="182"/>
        <v/>
      </c>
      <c r="I706" s="31" t="str">
        <f t="shared" ca="1" si="183"/>
        <v/>
      </c>
      <c r="J706" s="32" t="str">
        <f t="shared" ca="1" si="184"/>
        <v/>
      </c>
      <c r="K706" s="73" t="str">
        <f t="shared" ca="1" si="185"/>
        <v/>
      </c>
      <c r="L706" s="31" t="str">
        <f t="shared" ca="1" si="186"/>
        <v/>
      </c>
      <c r="M706" s="32" t="str">
        <f t="shared" ca="1" si="187"/>
        <v/>
      </c>
      <c r="N706" s="79" t="str">
        <f t="shared" ca="1" si="188"/>
        <v/>
      </c>
      <c r="X706" s="172" t="str">
        <f t="shared" si="173"/>
        <v/>
      </c>
      <c r="Y706" s="172" t="str">
        <f t="shared" si="174"/>
        <v/>
      </c>
    </row>
    <row r="707" spans="1:25">
      <c r="A707" s="173" t="str">
        <f t="shared" ca="1" si="176"/>
        <v/>
      </c>
      <c r="B707" s="45" t="str">
        <f t="shared" ca="1" si="177"/>
        <v/>
      </c>
      <c r="C707" s="31" t="str">
        <f t="shared" ca="1" si="175"/>
        <v/>
      </c>
      <c r="D707" s="32" t="str">
        <f t="shared" ca="1" si="178"/>
        <v/>
      </c>
      <c r="E707" s="73" t="str">
        <f t="shared" ca="1" si="179"/>
        <v/>
      </c>
      <c r="F707" s="31" t="str">
        <f t="shared" ca="1" si="180"/>
        <v/>
      </c>
      <c r="G707" s="32" t="str">
        <f t="shared" ca="1" si="181"/>
        <v/>
      </c>
      <c r="H707" s="4" t="str">
        <f t="shared" ca="1" si="182"/>
        <v/>
      </c>
      <c r="I707" s="31" t="str">
        <f t="shared" ca="1" si="183"/>
        <v/>
      </c>
      <c r="J707" s="32" t="str">
        <f t="shared" ca="1" si="184"/>
        <v/>
      </c>
      <c r="K707" s="73" t="str">
        <f t="shared" ca="1" si="185"/>
        <v/>
      </c>
      <c r="L707" s="31" t="str">
        <f t="shared" ca="1" si="186"/>
        <v/>
      </c>
      <c r="M707" s="32" t="str">
        <f t="shared" ca="1" si="187"/>
        <v/>
      </c>
      <c r="N707" s="79" t="str">
        <f t="shared" ca="1" si="188"/>
        <v/>
      </c>
      <c r="X707" s="172" t="str">
        <f t="shared" si="173"/>
        <v/>
      </c>
      <c r="Y707" s="172" t="str">
        <f t="shared" si="174"/>
        <v/>
      </c>
    </row>
    <row r="708" spans="1:25">
      <c r="A708" s="173" t="str">
        <f t="shared" ca="1" si="176"/>
        <v/>
      </c>
      <c r="B708" s="45" t="str">
        <f t="shared" ca="1" si="177"/>
        <v/>
      </c>
      <c r="C708" s="31" t="str">
        <f t="shared" ca="1" si="175"/>
        <v/>
      </c>
      <c r="D708" s="32" t="str">
        <f t="shared" ca="1" si="178"/>
        <v/>
      </c>
      <c r="E708" s="73" t="str">
        <f t="shared" ca="1" si="179"/>
        <v/>
      </c>
      <c r="F708" s="31" t="str">
        <f t="shared" ca="1" si="180"/>
        <v/>
      </c>
      <c r="G708" s="32" t="str">
        <f t="shared" ca="1" si="181"/>
        <v/>
      </c>
      <c r="H708" s="4" t="str">
        <f t="shared" ca="1" si="182"/>
        <v/>
      </c>
      <c r="I708" s="31" t="str">
        <f t="shared" ca="1" si="183"/>
        <v/>
      </c>
      <c r="J708" s="32" t="str">
        <f t="shared" ca="1" si="184"/>
        <v/>
      </c>
      <c r="K708" s="73" t="str">
        <f t="shared" ca="1" si="185"/>
        <v/>
      </c>
      <c r="L708" s="31" t="str">
        <f t="shared" ca="1" si="186"/>
        <v/>
      </c>
      <c r="M708" s="32" t="str">
        <f t="shared" ca="1" si="187"/>
        <v/>
      </c>
      <c r="N708" s="79" t="str">
        <f t="shared" ca="1" si="188"/>
        <v/>
      </c>
      <c r="X708" s="172" t="str">
        <f t="shared" ref="X708:X771" si="189">IF(COUNTIF(R:R,P708)*COUNTIF(T:T,P708)*COUNTIF(V:V,P708),P708,"")</f>
        <v/>
      </c>
      <c r="Y708" s="172" t="str">
        <f t="shared" ref="Y708:Y771" si="190">IF(X708&gt;$A$14,X708,"")</f>
        <v/>
      </c>
    </row>
    <row r="709" spans="1:25">
      <c r="A709" s="173" t="str">
        <f t="shared" ca="1" si="176"/>
        <v/>
      </c>
      <c r="B709" s="45" t="str">
        <f t="shared" ca="1" si="177"/>
        <v/>
      </c>
      <c r="C709" s="31" t="str">
        <f t="shared" ca="1" si="175"/>
        <v/>
      </c>
      <c r="D709" s="32" t="str">
        <f t="shared" ca="1" si="178"/>
        <v/>
      </c>
      <c r="E709" s="73" t="str">
        <f t="shared" ca="1" si="179"/>
        <v/>
      </c>
      <c r="F709" s="31" t="str">
        <f t="shared" ca="1" si="180"/>
        <v/>
      </c>
      <c r="G709" s="32" t="str">
        <f t="shared" ca="1" si="181"/>
        <v/>
      </c>
      <c r="H709" s="4" t="str">
        <f t="shared" ca="1" si="182"/>
        <v/>
      </c>
      <c r="I709" s="31" t="str">
        <f t="shared" ca="1" si="183"/>
        <v/>
      </c>
      <c r="J709" s="32" t="str">
        <f t="shared" ca="1" si="184"/>
        <v/>
      </c>
      <c r="K709" s="73" t="str">
        <f t="shared" ca="1" si="185"/>
        <v/>
      </c>
      <c r="L709" s="31" t="str">
        <f t="shared" ca="1" si="186"/>
        <v/>
      </c>
      <c r="M709" s="32" t="str">
        <f t="shared" ca="1" si="187"/>
        <v/>
      </c>
      <c r="N709" s="79" t="str">
        <f t="shared" ca="1" si="188"/>
        <v/>
      </c>
      <c r="X709" s="172" t="str">
        <f t="shared" si="189"/>
        <v/>
      </c>
      <c r="Y709" s="172" t="str">
        <f t="shared" si="190"/>
        <v/>
      </c>
    </row>
    <row r="710" spans="1:25">
      <c r="A710" s="173" t="str">
        <f t="shared" ca="1" si="176"/>
        <v/>
      </c>
      <c r="B710" s="45" t="str">
        <f t="shared" ca="1" si="177"/>
        <v/>
      </c>
      <c r="C710" s="31" t="str">
        <f t="shared" ca="1" si="175"/>
        <v/>
      </c>
      <c r="D710" s="32" t="str">
        <f t="shared" ca="1" si="178"/>
        <v/>
      </c>
      <c r="E710" s="73" t="str">
        <f t="shared" ca="1" si="179"/>
        <v/>
      </c>
      <c r="F710" s="31" t="str">
        <f t="shared" ca="1" si="180"/>
        <v/>
      </c>
      <c r="G710" s="32" t="str">
        <f t="shared" ca="1" si="181"/>
        <v/>
      </c>
      <c r="H710" s="4" t="str">
        <f t="shared" ca="1" si="182"/>
        <v/>
      </c>
      <c r="I710" s="31" t="str">
        <f t="shared" ca="1" si="183"/>
        <v/>
      </c>
      <c r="J710" s="32" t="str">
        <f t="shared" ca="1" si="184"/>
        <v/>
      </c>
      <c r="K710" s="73" t="str">
        <f t="shared" ca="1" si="185"/>
        <v/>
      </c>
      <c r="L710" s="31" t="str">
        <f t="shared" ca="1" si="186"/>
        <v/>
      </c>
      <c r="M710" s="32" t="str">
        <f t="shared" ca="1" si="187"/>
        <v/>
      </c>
      <c r="N710" s="79" t="str">
        <f t="shared" ca="1" si="188"/>
        <v/>
      </c>
      <c r="X710" s="172" t="str">
        <f t="shared" si="189"/>
        <v/>
      </c>
      <c r="Y710" s="172" t="str">
        <f t="shared" si="190"/>
        <v/>
      </c>
    </row>
    <row r="711" spans="1:25">
      <c r="A711" s="173" t="str">
        <f t="shared" ca="1" si="176"/>
        <v/>
      </c>
      <c r="B711" s="45" t="str">
        <f t="shared" ca="1" si="177"/>
        <v/>
      </c>
      <c r="C711" s="31" t="str">
        <f t="shared" ca="1" si="175"/>
        <v/>
      </c>
      <c r="D711" s="32" t="str">
        <f t="shared" ca="1" si="178"/>
        <v/>
      </c>
      <c r="E711" s="73" t="str">
        <f t="shared" ca="1" si="179"/>
        <v/>
      </c>
      <c r="F711" s="31" t="str">
        <f t="shared" ca="1" si="180"/>
        <v/>
      </c>
      <c r="G711" s="32" t="str">
        <f t="shared" ca="1" si="181"/>
        <v/>
      </c>
      <c r="H711" s="4" t="str">
        <f t="shared" ca="1" si="182"/>
        <v/>
      </c>
      <c r="I711" s="31" t="str">
        <f t="shared" ca="1" si="183"/>
        <v/>
      </c>
      <c r="J711" s="32" t="str">
        <f t="shared" ca="1" si="184"/>
        <v/>
      </c>
      <c r="K711" s="73" t="str">
        <f t="shared" ca="1" si="185"/>
        <v/>
      </c>
      <c r="L711" s="31" t="str">
        <f t="shared" ca="1" si="186"/>
        <v/>
      </c>
      <c r="M711" s="32" t="str">
        <f t="shared" ca="1" si="187"/>
        <v/>
      </c>
      <c r="N711" s="79" t="str">
        <f t="shared" ca="1" si="188"/>
        <v/>
      </c>
      <c r="X711" s="172" t="str">
        <f t="shared" si="189"/>
        <v/>
      </c>
      <c r="Y711" s="172" t="str">
        <f t="shared" si="190"/>
        <v/>
      </c>
    </row>
    <row r="712" spans="1:25">
      <c r="A712" s="173" t="str">
        <f t="shared" ca="1" si="176"/>
        <v/>
      </c>
      <c r="B712" s="45" t="str">
        <f t="shared" ca="1" si="177"/>
        <v/>
      </c>
      <c r="C712" s="31" t="str">
        <f t="shared" ca="1" si="175"/>
        <v/>
      </c>
      <c r="D712" s="32" t="str">
        <f t="shared" ca="1" si="178"/>
        <v/>
      </c>
      <c r="E712" s="73" t="str">
        <f t="shared" ca="1" si="179"/>
        <v/>
      </c>
      <c r="F712" s="31" t="str">
        <f t="shared" ca="1" si="180"/>
        <v/>
      </c>
      <c r="G712" s="32" t="str">
        <f t="shared" ca="1" si="181"/>
        <v/>
      </c>
      <c r="H712" s="4" t="str">
        <f t="shared" ca="1" si="182"/>
        <v/>
      </c>
      <c r="I712" s="31" t="str">
        <f t="shared" ca="1" si="183"/>
        <v/>
      </c>
      <c r="J712" s="32" t="str">
        <f t="shared" ca="1" si="184"/>
        <v/>
      </c>
      <c r="K712" s="73" t="str">
        <f t="shared" ca="1" si="185"/>
        <v/>
      </c>
      <c r="L712" s="31" t="str">
        <f t="shared" ca="1" si="186"/>
        <v/>
      </c>
      <c r="M712" s="32" t="str">
        <f t="shared" ca="1" si="187"/>
        <v/>
      </c>
      <c r="N712" s="79" t="str">
        <f t="shared" ca="1" si="188"/>
        <v/>
      </c>
      <c r="X712" s="172" t="str">
        <f t="shared" si="189"/>
        <v/>
      </c>
      <c r="Y712" s="172" t="str">
        <f t="shared" si="190"/>
        <v/>
      </c>
    </row>
    <row r="713" spans="1:25">
      <c r="A713" s="173" t="str">
        <f t="shared" ca="1" si="176"/>
        <v/>
      </c>
      <c r="B713" s="45" t="str">
        <f t="shared" ca="1" si="177"/>
        <v/>
      </c>
      <c r="C713" s="31" t="str">
        <f t="shared" ca="1" si="175"/>
        <v/>
      </c>
      <c r="D713" s="32" t="str">
        <f t="shared" ca="1" si="178"/>
        <v/>
      </c>
      <c r="E713" s="73" t="str">
        <f t="shared" ca="1" si="179"/>
        <v/>
      </c>
      <c r="F713" s="31" t="str">
        <f t="shared" ca="1" si="180"/>
        <v/>
      </c>
      <c r="G713" s="32" t="str">
        <f t="shared" ca="1" si="181"/>
        <v/>
      </c>
      <c r="H713" s="4" t="str">
        <f t="shared" ca="1" si="182"/>
        <v/>
      </c>
      <c r="I713" s="31" t="str">
        <f t="shared" ca="1" si="183"/>
        <v/>
      </c>
      <c r="J713" s="32" t="str">
        <f t="shared" ca="1" si="184"/>
        <v/>
      </c>
      <c r="K713" s="73" t="str">
        <f t="shared" ca="1" si="185"/>
        <v/>
      </c>
      <c r="L713" s="31" t="str">
        <f t="shared" ca="1" si="186"/>
        <v/>
      </c>
      <c r="M713" s="32" t="str">
        <f t="shared" ca="1" si="187"/>
        <v/>
      </c>
      <c r="N713" s="79" t="str">
        <f t="shared" ca="1" si="188"/>
        <v/>
      </c>
      <c r="X713" s="172" t="str">
        <f t="shared" si="189"/>
        <v/>
      </c>
      <c r="Y713" s="172" t="str">
        <f t="shared" si="190"/>
        <v/>
      </c>
    </row>
    <row r="714" spans="1:25">
      <c r="A714" s="173" t="str">
        <f t="shared" ca="1" si="176"/>
        <v/>
      </c>
      <c r="B714" s="45" t="str">
        <f t="shared" ca="1" si="177"/>
        <v/>
      </c>
      <c r="C714" s="31" t="str">
        <f t="shared" ca="1" si="175"/>
        <v/>
      </c>
      <c r="D714" s="32" t="str">
        <f t="shared" ca="1" si="178"/>
        <v/>
      </c>
      <c r="E714" s="73" t="str">
        <f t="shared" ca="1" si="179"/>
        <v/>
      </c>
      <c r="F714" s="31" t="str">
        <f t="shared" ca="1" si="180"/>
        <v/>
      </c>
      <c r="G714" s="32" t="str">
        <f t="shared" ca="1" si="181"/>
        <v/>
      </c>
      <c r="H714" s="4" t="str">
        <f t="shared" ca="1" si="182"/>
        <v/>
      </c>
      <c r="I714" s="31" t="str">
        <f t="shared" ca="1" si="183"/>
        <v/>
      </c>
      <c r="J714" s="32" t="str">
        <f t="shared" ca="1" si="184"/>
        <v/>
      </c>
      <c r="K714" s="73" t="str">
        <f t="shared" ca="1" si="185"/>
        <v/>
      </c>
      <c r="L714" s="31" t="str">
        <f t="shared" ca="1" si="186"/>
        <v/>
      </c>
      <c r="M714" s="32" t="str">
        <f t="shared" ca="1" si="187"/>
        <v/>
      </c>
      <c r="N714" s="79" t="str">
        <f t="shared" ca="1" si="188"/>
        <v/>
      </c>
      <c r="X714" s="172" t="str">
        <f t="shared" si="189"/>
        <v/>
      </c>
      <c r="Y714" s="172" t="str">
        <f t="shared" si="190"/>
        <v/>
      </c>
    </row>
    <row r="715" spans="1:25">
      <c r="A715" s="173" t="str">
        <f t="shared" ca="1" si="176"/>
        <v/>
      </c>
      <c r="B715" s="45" t="str">
        <f t="shared" ca="1" si="177"/>
        <v/>
      </c>
      <c r="C715" s="31" t="str">
        <f t="shared" ca="1" si="175"/>
        <v/>
      </c>
      <c r="D715" s="32" t="str">
        <f t="shared" ca="1" si="178"/>
        <v/>
      </c>
      <c r="E715" s="73" t="str">
        <f t="shared" ca="1" si="179"/>
        <v/>
      </c>
      <c r="F715" s="31" t="str">
        <f t="shared" ca="1" si="180"/>
        <v/>
      </c>
      <c r="G715" s="32" t="str">
        <f t="shared" ca="1" si="181"/>
        <v/>
      </c>
      <c r="H715" s="4" t="str">
        <f t="shared" ca="1" si="182"/>
        <v/>
      </c>
      <c r="I715" s="31" t="str">
        <f t="shared" ca="1" si="183"/>
        <v/>
      </c>
      <c r="J715" s="32" t="str">
        <f t="shared" ca="1" si="184"/>
        <v/>
      </c>
      <c r="K715" s="73" t="str">
        <f t="shared" ca="1" si="185"/>
        <v/>
      </c>
      <c r="L715" s="31" t="str">
        <f t="shared" ca="1" si="186"/>
        <v/>
      </c>
      <c r="M715" s="32" t="str">
        <f t="shared" ca="1" si="187"/>
        <v/>
      </c>
      <c r="N715" s="79" t="str">
        <f t="shared" ca="1" si="188"/>
        <v/>
      </c>
      <c r="X715" s="172" t="str">
        <f t="shared" si="189"/>
        <v/>
      </c>
      <c r="Y715" s="172" t="str">
        <f t="shared" si="190"/>
        <v/>
      </c>
    </row>
    <row r="716" spans="1:25">
      <c r="A716" s="173" t="str">
        <f t="shared" ca="1" si="176"/>
        <v/>
      </c>
      <c r="B716" s="45" t="str">
        <f t="shared" ca="1" si="177"/>
        <v/>
      </c>
      <c r="C716" s="31" t="str">
        <f t="shared" ca="1" si="175"/>
        <v/>
      </c>
      <c r="D716" s="32" t="str">
        <f t="shared" ca="1" si="178"/>
        <v/>
      </c>
      <c r="E716" s="73" t="str">
        <f t="shared" ca="1" si="179"/>
        <v/>
      </c>
      <c r="F716" s="31" t="str">
        <f t="shared" ca="1" si="180"/>
        <v/>
      </c>
      <c r="G716" s="32" t="str">
        <f t="shared" ca="1" si="181"/>
        <v/>
      </c>
      <c r="H716" s="4" t="str">
        <f t="shared" ca="1" si="182"/>
        <v/>
      </c>
      <c r="I716" s="31" t="str">
        <f t="shared" ca="1" si="183"/>
        <v/>
      </c>
      <c r="J716" s="32" t="str">
        <f t="shared" ca="1" si="184"/>
        <v/>
      </c>
      <c r="K716" s="73" t="str">
        <f t="shared" ca="1" si="185"/>
        <v/>
      </c>
      <c r="L716" s="31" t="str">
        <f t="shared" ca="1" si="186"/>
        <v/>
      </c>
      <c r="M716" s="32" t="str">
        <f t="shared" ca="1" si="187"/>
        <v/>
      </c>
      <c r="N716" s="79" t="str">
        <f t="shared" ca="1" si="188"/>
        <v/>
      </c>
      <c r="X716" s="172" t="str">
        <f t="shared" si="189"/>
        <v/>
      </c>
      <c r="Y716" s="172" t="str">
        <f t="shared" si="190"/>
        <v/>
      </c>
    </row>
    <row r="717" spans="1:25">
      <c r="A717" s="173" t="str">
        <f t="shared" ca="1" si="176"/>
        <v/>
      </c>
      <c r="B717" s="45" t="str">
        <f t="shared" ca="1" si="177"/>
        <v/>
      </c>
      <c r="C717" s="31" t="str">
        <f t="shared" ca="1" si="175"/>
        <v/>
      </c>
      <c r="D717" s="32" t="str">
        <f t="shared" ca="1" si="178"/>
        <v/>
      </c>
      <c r="E717" s="73" t="str">
        <f t="shared" ca="1" si="179"/>
        <v/>
      </c>
      <c r="F717" s="31" t="str">
        <f t="shared" ca="1" si="180"/>
        <v/>
      </c>
      <c r="G717" s="32" t="str">
        <f t="shared" ca="1" si="181"/>
        <v/>
      </c>
      <c r="H717" s="4" t="str">
        <f t="shared" ca="1" si="182"/>
        <v/>
      </c>
      <c r="I717" s="31" t="str">
        <f t="shared" ca="1" si="183"/>
        <v/>
      </c>
      <c r="J717" s="32" t="str">
        <f t="shared" ca="1" si="184"/>
        <v/>
      </c>
      <c r="K717" s="73" t="str">
        <f t="shared" ca="1" si="185"/>
        <v/>
      </c>
      <c r="L717" s="31" t="str">
        <f t="shared" ca="1" si="186"/>
        <v/>
      </c>
      <c r="M717" s="32" t="str">
        <f t="shared" ca="1" si="187"/>
        <v/>
      </c>
      <c r="N717" s="79" t="str">
        <f t="shared" ca="1" si="188"/>
        <v/>
      </c>
      <c r="X717" s="172" t="str">
        <f t="shared" si="189"/>
        <v/>
      </c>
      <c r="Y717" s="172" t="str">
        <f t="shared" si="190"/>
        <v/>
      </c>
    </row>
    <row r="718" spans="1:25">
      <c r="A718" s="173" t="str">
        <f t="shared" ca="1" si="176"/>
        <v/>
      </c>
      <c r="B718" s="45" t="str">
        <f t="shared" ca="1" si="177"/>
        <v/>
      </c>
      <c r="C718" s="31" t="str">
        <f t="shared" ca="1" si="175"/>
        <v/>
      </c>
      <c r="D718" s="32" t="str">
        <f t="shared" ca="1" si="178"/>
        <v/>
      </c>
      <c r="E718" s="73" t="str">
        <f t="shared" ca="1" si="179"/>
        <v/>
      </c>
      <c r="F718" s="31" t="str">
        <f t="shared" ca="1" si="180"/>
        <v/>
      </c>
      <c r="G718" s="32" t="str">
        <f t="shared" ca="1" si="181"/>
        <v/>
      </c>
      <c r="H718" s="4" t="str">
        <f t="shared" ca="1" si="182"/>
        <v/>
      </c>
      <c r="I718" s="31" t="str">
        <f t="shared" ca="1" si="183"/>
        <v/>
      </c>
      <c r="J718" s="32" t="str">
        <f t="shared" ca="1" si="184"/>
        <v/>
      </c>
      <c r="K718" s="73" t="str">
        <f t="shared" ca="1" si="185"/>
        <v/>
      </c>
      <c r="L718" s="31" t="str">
        <f t="shared" ca="1" si="186"/>
        <v/>
      </c>
      <c r="M718" s="32" t="str">
        <f t="shared" ca="1" si="187"/>
        <v/>
      </c>
      <c r="N718" s="79" t="str">
        <f t="shared" ca="1" si="188"/>
        <v/>
      </c>
      <c r="X718" s="172" t="str">
        <f t="shared" si="189"/>
        <v/>
      </c>
      <c r="Y718" s="172" t="str">
        <f t="shared" si="190"/>
        <v/>
      </c>
    </row>
    <row r="719" spans="1:25">
      <c r="A719" s="173" t="str">
        <f t="shared" ca="1" si="176"/>
        <v/>
      </c>
      <c r="B719" s="45" t="str">
        <f t="shared" ca="1" si="177"/>
        <v/>
      </c>
      <c r="C719" s="31" t="str">
        <f t="shared" ca="1" si="175"/>
        <v/>
      </c>
      <c r="D719" s="32" t="str">
        <f t="shared" ca="1" si="178"/>
        <v/>
      </c>
      <c r="E719" s="73" t="str">
        <f t="shared" ca="1" si="179"/>
        <v/>
      </c>
      <c r="F719" s="31" t="str">
        <f t="shared" ca="1" si="180"/>
        <v/>
      </c>
      <c r="G719" s="32" t="str">
        <f t="shared" ca="1" si="181"/>
        <v/>
      </c>
      <c r="H719" s="4" t="str">
        <f t="shared" ca="1" si="182"/>
        <v/>
      </c>
      <c r="I719" s="31" t="str">
        <f t="shared" ca="1" si="183"/>
        <v/>
      </c>
      <c r="J719" s="32" t="str">
        <f t="shared" ca="1" si="184"/>
        <v/>
      </c>
      <c r="K719" s="73" t="str">
        <f t="shared" ca="1" si="185"/>
        <v/>
      </c>
      <c r="L719" s="31" t="str">
        <f t="shared" ca="1" si="186"/>
        <v/>
      </c>
      <c r="M719" s="32" t="str">
        <f t="shared" ca="1" si="187"/>
        <v/>
      </c>
      <c r="N719" s="79" t="str">
        <f t="shared" ca="1" si="188"/>
        <v/>
      </c>
      <c r="X719" s="172" t="str">
        <f t="shared" si="189"/>
        <v/>
      </c>
      <c r="Y719" s="172" t="str">
        <f t="shared" si="190"/>
        <v/>
      </c>
    </row>
    <row r="720" spans="1:25">
      <c r="A720" s="173" t="str">
        <f t="shared" ca="1" si="176"/>
        <v/>
      </c>
      <c r="B720" s="45" t="str">
        <f t="shared" ca="1" si="177"/>
        <v/>
      </c>
      <c r="C720" s="31" t="str">
        <f t="shared" ref="C720:C783" ca="1" si="191">IF(ISERROR(B720-2),"",(B720-$B$14)/100*$B$5)</f>
        <v/>
      </c>
      <c r="D720" s="32" t="str">
        <f t="shared" ca="1" si="178"/>
        <v/>
      </c>
      <c r="E720" s="73" t="str">
        <f t="shared" ca="1" si="179"/>
        <v/>
      </c>
      <c r="F720" s="31" t="str">
        <f t="shared" ca="1" si="180"/>
        <v/>
      </c>
      <c r="G720" s="32" t="str">
        <f t="shared" ca="1" si="181"/>
        <v/>
      </c>
      <c r="H720" s="4" t="str">
        <f t="shared" ca="1" si="182"/>
        <v/>
      </c>
      <c r="I720" s="31" t="str">
        <f t="shared" ca="1" si="183"/>
        <v/>
      </c>
      <c r="J720" s="32" t="str">
        <f t="shared" ca="1" si="184"/>
        <v/>
      </c>
      <c r="K720" s="73" t="str">
        <f t="shared" ca="1" si="185"/>
        <v/>
      </c>
      <c r="L720" s="31" t="str">
        <f t="shared" ca="1" si="186"/>
        <v/>
      </c>
      <c r="M720" s="32" t="str">
        <f t="shared" ca="1" si="187"/>
        <v/>
      </c>
      <c r="N720" s="79" t="str">
        <f t="shared" ca="1" si="188"/>
        <v/>
      </c>
      <c r="X720" s="172" t="str">
        <f t="shared" si="189"/>
        <v/>
      </c>
      <c r="Y720" s="172" t="str">
        <f t="shared" si="190"/>
        <v/>
      </c>
    </row>
    <row r="721" spans="1:25">
      <c r="A721" s="173" t="str">
        <f t="shared" ca="1" si="176"/>
        <v/>
      </c>
      <c r="B721" s="45" t="str">
        <f t="shared" ca="1" si="177"/>
        <v/>
      </c>
      <c r="C721" s="31" t="str">
        <f t="shared" ca="1" si="191"/>
        <v/>
      </c>
      <c r="D721" s="32" t="str">
        <f t="shared" ca="1" si="178"/>
        <v/>
      </c>
      <c r="E721" s="73" t="str">
        <f t="shared" ca="1" si="179"/>
        <v/>
      </c>
      <c r="F721" s="31" t="str">
        <f t="shared" ca="1" si="180"/>
        <v/>
      </c>
      <c r="G721" s="32" t="str">
        <f t="shared" ca="1" si="181"/>
        <v/>
      </c>
      <c r="H721" s="4" t="str">
        <f t="shared" ca="1" si="182"/>
        <v/>
      </c>
      <c r="I721" s="31" t="str">
        <f t="shared" ca="1" si="183"/>
        <v/>
      </c>
      <c r="J721" s="32" t="str">
        <f t="shared" ca="1" si="184"/>
        <v/>
      </c>
      <c r="K721" s="73" t="str">
        <f t="shared" ca="1" si="185"/>
        <v/>
      </c>
      <c r="L721" s="31" t="str">
        <f t="shared" ca="1" si="186"/>
        <v/>
      </c>
      <c r="M721" s="32" t="str">
        <f t="shared" ca="1" si="187"/>
        <v/>
      </c>
      <c r="N721" s="79" t="str">
        <f t="shared" ca="1" si="188"/>
        <v/>
      </c>
      <c r="X721" s="172" t="str">
        <f t="shared" si="189"/>
        <v/>
      </c>
      <c r="Y721" s="172" t="str">
        <f t="shared" si="190"/>
        <v/>
      </c>
    </row>
    <row r="722" spans="1:25">
      <c r="A722" s="173" t="str">
        <f t="shared" ca="1" si="176"/>
        <v/>
      </c>
      <c r="B722" s="45" t="str">
        <f t="shared" ca="1" si="177"/>
        <v/>
      </c>
      <c r="C722" s="31" t="str">
        <f t="shared" ca="1" si="191"/>
        <v/>
      </c>
      <c r="D722" s="32" t="str">
        <f t="shared" ca="1" si="178"/>
        <v/>
      </c>
      <c r="E722" s="73" t="str">
        <f t="shared" ca="1" si="179"/>
        <v/>
      </c>
      <c r="F722" s="31" t="str">
        <f t="shared" ca="1" si="180"/>
        <v/>
      </c>
      <c r="G722" s="32" t="str">
        <f t="shared" ca="1" si="181"/>
        <v/>
      </c>
      <c r="H722" s="4" t="str">
        <f t="shared" ca="1" si="182"/>
        <v/>
      </c>
      <c r="I722" s="31" t="str">
        <f t="shared" ca="1" si="183"/>
        <v/>
      </c>
      <c r="J722" s="32" t="str">
        <f t="shared" ca="1" si="184"/>
        <v/>
      </c>
      <c r="K722" s="73" t="str">
        <f t="shared" ca="1" si="185"/>
        <v/>
      </c>
      <c r="L722" s="31" t="str">
        <f t="shared" ca="1" si="186"/>
        <v/>
      </c>
      <c r="M722" s="32" t="str">
        <f t="shared" ca="1" si="187"/>
        <v/>
      </c>
      <c r="N722" s="79" t="str">
        <f t="shared" ca="1" si="188"/>
        <v/>
      </c>
      <c r="X722" s="172" t="str">
        <f t="shared" si="189"/>
        <v/>
      </c>
      <c r="Y722" s="172" t="str">
        <f t="shared" si="190"/>
        <v/>
      </c>
    </row>
    <row r="723" spans="1:25">
      <c r="A723" s="173" t="str">
        <f t="shared" ca="1" si="176"/>
        <v/>
      </c>
      <c r="B723" s="45" t="str">
        <f t="shared" ca="1" si="177"/>
        <v/>
      </c>
      <c r="C723" s="31" t="str">
        <f t="shared" ca="1" si="191"/>
        <v/>
      </c>
      <c r="D723" s="32" t="str">
        <f t="shared" ca="1" si="178"/>
        <v/>
      </c>
      <c r="E723" s="73" t="str">
        <f t="shared" ca="1" si="179"/>
        <v/>
      </c>
      <c r="F723" s="31" t="str">
        <f t="shared" ca="1" si="180"/>
        <v/>
      </c>
      <c r="G723" s="32" t="str">
        <f t="shared" ca="1" si="181"/>
        <v/>
      </c>
      <c r="H723" s="4" t="str">
        <f t="shared" ca="1" si="182"/>
        <v/>
      </c>
      <c r="I723" s="31" t="str">
        <f t="shared" ca="1" si="183"/>
        <v/>
      </c>
      <c r="J723" s="32" t="str">
        <f t="shared" ca="1" si="184"/>
        <v/>
      </c>
      <c r="K723" s="73" t="str">
        <f t="shared" ca="1" si="185"/>
        <v/>
      </c>
      <c r="L723" s="31" t="str">
        <f t="shared" ca="1" si="186"/>
        <v/>
      </c>
      <c r="M723" s="32" t="str">
        <f t="shared" ca="1" si="187"/>
        <v/>
      </c>
      <c r="N723" s="79" t="str">
        <f t="shared" ca="1" si="188"/>
        <v/>
      </c>
      <c r="X723" s="172" t="str">
        <f t="shared" si="189"/>
        <v/>
      </c>
      <c r="Y723" s="172" t="str">
        <f t="shared" si="190"/>
        <v/>
      </c>
    </row>
    <row r="724" spans="1:25">
      <c r="A724" s="173" t="str">
        <f t="shared" ca="1" si="176"/>
        <v/>
      </c>
      <c r="B724" s="45" t="str">
        <f t="shared" ca="1" si="177"/>
        <v/>
      </c>
      <c r="C724" s="31" t="str">
        <f t="shared" ca="1" si="191"/>
        <v/>
      </c>
      <c r="D724" s="32" t="str">
        <f t="shared" ca="1" si="178"/>
        <v/>
      </c>
      <c r="E724" s="73" t="str">
        <f t="shared" ca="1" si="179"/>
        <v/>
      </c>
      <c r="F724" s="31" t="str">
        <f t="shared" ca="1" si="180"/>
        <v/>
      </c>
      <c r="G724" s="32" t="str">
        <f t="shared" ca="1" si="181"/>
        <v/>
      </c>
      <c r="H724" s="4" t="str">
        <f t="shared" ca="1" si="182"/>
        <v/>
      </c>
      <c r="I724" s="31" t="str">
        <f t="shared" ca="1" si="183"/>
        <v/>
      </c>
      <c r="J724" s="32" t="str">
        <f t="shared" ca="1" si="184"/>
        <v/>
      </c>
      <c r="K724" s="73" t="str">
        <f t="shared" ca="1" si="185"/>
        <v/>
      </c>
      <c r="L724" s="31" t="str">
        <f t="shared" ca="1" si="186"/>
        <v/>
      </c>
      <c r="M724" s="32" t="str">
        <f t="shared" ca="1" si="187"/>
        <v/>
      </c>
      <c r="N724" s="79" t="str">
        <f t="shared" ca="1" si="188"/>
        <v/>
      </c>
      <c r="X724" s="172" t="str">
        <f t="shared" si="189"/>
        <v/>
      </c>
      <c r="Y724" s="172" t="str">
        <f t="shared" si="190"/>
        <v/>
      </c>
    </row>
    <row r="725" spans="1:25">
      <c r="A725" s="173" t="str">
        <f t="shared" ca="1" si="176"/>
        <v/>
      </c>
      <c r="B725" s="45" t="str">
        <f t="shared" ca="1" si="177"/>
        <v/>
      </c>
      <c r="C725" s="31" t="str">
        <f t="shared" ca="1" si="191"/>
        <v/>
      </c>
      <c r="D725" s="32" t="str">
        <f t="shared" ca="1" si="178"/>
        <v/>
      </c>
      <c r="E725" s="73" t="str">
        <f t="shared" ca="1" si="179"/>
        <v/>
      </c>
      <c r="F725" s="31" t="str">
        <f t="shared" ca="1" si="180"/>
        <v/>
      </c>
      <c r="G725" s="32" t="str">
        <f t="shared" ca="1" si="181"/>
        <v/>
      </c>
      <c r="H725" s="4" t="str">
        <f t="shared" ca="1" si="182"/>
        <v/>
      </c>
      <c r="I725" s="31" t="str">
        <f t="shared" ca="1" si="183"/>
        <v/>
      </c>
      <c r="J725" s="32" t="str">
        <f t="shared" ca="1" si="184"/>
        <v/>
      </c>
      <c r="K725" s="73" t="str">
        <f t="shared" ca="1" si="185"/>
        <v/>
      </c>
      <c r="L725" s="31" t="str">
        <f t="shared" ca="1" si="186"/>
        <v/>
      </c>
      <c r="M725" s="32" t="str">
        <f t="shared" ca="1" si="187"/>
        <v/>
      </c>
      <c r="N725" s="79" t="str">
        <f t="shared" ca="1" si="188"/>
        <v/>
      </c>
      <c r="X725" s="172" t="str">
        <f t="shared" si="189"/>
        <v/>
      </c>
      <c r="Y725" s="172" t="str">
        <f t="shared" si="190"/>
        <v/>
      </c>
    </row>
    <row r="726" spans="1:25">
      <c r="A726" s="173" t="str">
        <f t="shared" ca="1" si="176"/>
        <v/>
      </c>
      <c r="B726" s="45" t="str">
        <f t="shared" ca="1" si="177"/>
        <v/>
      </c>
      <c r="C726" s="31" t="str">
        <f t="shared" ca="1" si="191"/>
        <v/>
      </c>
      <c r="D726" s="32" t="str">
        <f t="shared" ca="1" si="178"/>
        <v/>
      </c>
      <c r="E726" s="73" t="str">
        <f t="shared" ca="1" si="179"/>
        <v/>
      </c>
      <c r="F726" s="31" t="str">
        <f t="shared" ca="1" si="180"/>
        <v/>
      </c>
      <c r="G726" s="32" t="str">
        <f t="shared" ca="1" si="181"/>
        <v/>
      </c>
      <c r="H726" s="4" t="str">
        <f t="shared" ca="1" si="182"/>
        <v/>
      </c>
      <c r="I726" s="31" t="str">
        <f t="shared" ca="1" si="183"/>
        <v/>
      </c>
      <c r="J726" s="32" t="str">
        <f t="shared" ca="1" si="184"/>
        <v/>
      </c>
      <c r="K726" s="73" t="str">
        <f t="shared" ca="1" si="185"/>
        <v/>
      </c>
      <c r="L726" s="31" t="str">
        <f t="shared" ca="1" si="186"/>
        <v/>
      </c>
      <c r="M726" s="32" t="str">
        <f t="shared" ca="1" si="187"/>
        <v/>
      </c>
      <c r="N726" s="79" t="str">
        <f t="shared" ca="1" si="188"/>
        <v/>
      </c>
      <c r="X726" s="172" t="str">
        <f t="shared" si="189"/>
        <v/>
      </c>
      <c r="Y726" s="172" t="str">
        <f t="shared" si="190"/>
        <v/>
      </c>
    </row>
    <row r="727" spans="1:25">
      <c r="A727" s="173" t="str">
        <f t="shared" ca="1" si="176"/>
        <v/>
      </c>
      <c r="B727" s="45" t="str">
        <f t="shared" ca="1" si="177"/>
        <v/>
      </c>
      <c r="C727" s="31" t="str">
        <f t="shared" ca="1" si="191"/>
        <v/>
      </c>
      <c r="D727" s="32" t="str">
        <f t="shared" ca="1" si="178"/>
        <v/>
      </c>
      <c r="E727" s="73" t="str">
        <f t="shared" ca="1" si="179"/>
        <v/>
      </c>
      <c r="F727" s="31" t="str">
        <f t="shared" ca="1" si="180"/>
        <v/>
      </c>
      <c r="G727" s="32" t="str">
        <f t="shared" ca="1" si="181"/>
        <v/>
      </c>
      <c r="H727" s="4" t="str">
        <f t="shared" ca="1" si="182"/>
        <v/>
      </c>
      <c r="I727" s="31" t="str">
        <f t="shared" ca="1" si="183"/>
        <v/>
      </c>
      <c r="J727" s="32" t="str">
        <f t="shared" ca="1" si="184"/>
        <v/>
      </c>
      <c r="K727" s="73" t="str">
        <f t="shared" ca="1" si="185"/>
        <v/>
      </c>
      <c r="L727" s="31" t="str">
        <f t="shared" ca="1" si="186"/>
        <v/>
      </c>
      <c r="M727" s="32" t="str">
        <f t="shared" ca="1" si="187"/>
        <v/>
      </c>
      <c r="N727" s="79" t="str">
        <f t="shared" ca="1" si="188"/>
        <v/>
      </c>
      <c r="X727" s="172" t="str">
        <f t="shared" si="189"/>
        <v/>
      </c>
      <c r="Y727" s="172" t="str">
        <f t="shared" si="190"/>
        <v/>
      </c>
    </row>
    <row r="728" spans="1:25">
      <c r="A728" s="173" t="str">
        <f t="shared" ca="1" si="176"/>
        <v/>
      </c>
      <c r="B728" s="45" t="str">
        <f t="shared" ca="1" si="177"/>
        <v/>
      </c>
      <c r="C728" s="31" t="str">
        <f t="shared" ca="1" si="191"/>
        <v/>
      </c>
      <c r="D728" s="32" t="str">
        <f t="shared" ca="1" si="178"/>
        <v/>
      </c>
      <c r="E728" s="73" t="str">
        <f t="shared" ca="1" si="179"/>
        <v/>
      </c>
      <c r="F728" s="31" t="str">
        <f t="shared" ca="1" si="180"/>
        <v/>
      </c>
      <c r="G728" s="32" t="str">
        <f t="shared" ca="1" si="181"/>
        <v/>
      </c>
      <c r="H728" s="4" t="str">
        <f t="shared" ca="1" si="182"/>
        <v/>
      </c>
      <c r="I728" s="31" t="str">
        <f t="shared" ca="1" si="183"/>
        <v/>
      </c>
      <c r="J728" s="32" t="str">
        <f t="shared" ca="1" si="184"/>
        <v/>
      </c>
      <c r="K728" s="73" t="str">
        <f t="shared" ca="1" si="185"/>
        <v/>
      </c>
      <c r="L728" s="31" t="str">
        <f t="shared" ca="1" si="186"/>
        <v/>
      </c>
      <c r="M728" s="32" t="str">
        <f t="shared" ca="1" si="187"/>
        <v/>
      </c>
      <c r="N728" s="79" t="str">
        <f t="shared" ca="1" si="188"/>
        <v/>
      </c>
      <c r="X728" s="172" t="str">
        <f t="shared" si="189"/>
        <v/>
      </c>
      <c r="Y728" s="172" t="str">
        <f t="shared" si="190"/>
        <v/>
      </c>
    </row>
    <row r="729" spans="1:25">
      <c r="A729" s="173" t="str">
        <f t="shared" ca="1" si="176"/>
        <v/>
      </c>
      <c r="B729" s="45" t="str">
        <f t="shared" ca="1" si="177"/>
        <v/>
      </c>
      <c r="C729" s="31" t="str">
        <f t="shared" ca="1" si="191"/>
        <v/>
      </c>
      <c r="D729" s="32" t="str">
        <f t="shared" ca="1" si="178"/>
        <v/>
      </c>
      <c r="E729" s="73" t="str">
        <f t="shared" ca="1" si="179"/>
        <v/>
      </c>
      <c r="F729" s="31" t="str">
        <f t="shared" ca="1" si="180"/>
        <v/>
      </c>
      <c r="G729" s="32" t="str">
        <f t="shared" ca="1" si="181"/>
        <v/>
      </c>
      <c r="H729" s="4" t="str">
        <f t="shared" ca="1" si="182"/>
        <v/>
      </c>
      <c r="I729" s="31" t="str">
        <f t="shared" ca="1" si="183"/>
        <v/>
      </c>
      <c r="J729" s="32" t="str">
        <f t="shared" ca="1" si="184"/>
        <v/>
      </c>
      <c r="K729" s="73" t="str">
        <f t="shared" ca="1" si="185"/>
        <v/>
      </c>
      <c r="L729" s="31" t="str">
        <f t="shared" ca="1" si="186"/>
        <v/>
      </c>
      <c r="M729" s="32" t="str">
        <f t="shared" ca="1" si="187"/>
        <v/>
      </c>
      <c r="N729" s="79" t="str">
        <f t="shared" ca="1" si="188"/>
        <v/>
      </c>
      <c r="X729" s="172" t="str">
        <f t="shared" si="189"/>
        <v/>
      </c>
      <c r="Y729" s="172" t="str">
        <f t="shared" si="190"/>
        <v/>
      </c>
    </row>
    <row r="730" spans="1:25">
      <c r="A730" s="173" t="str">
        <f t="shared" ca="1" si="176"/>
        <v/>
      </c>
      <c r="B730" s="45" t="str">
        <f t="shared" ca="1" si="177"/>
        <v/>
      </c>
      <c r="C730" s="31" t="str">
        <f t="shared" ca="1" si="191"/>
        <v/>
      </c>
      <c r="D730" s="32" t="str">
        <f t="shared" ca="1" si="178"/>
        <v/>
      </c>
      <c r="E730" s="73" t="str">
        <f t="shared" ca="1" si="179"/>
        <v/>
      </c>
      <c r="F730" s="31" t="str">
        <f t="shared" ca="1" si="180"/>
        <v/>
      </c>
      <c r="G730" s="32" t="str">
        <f t="shared" ca="1" si="181"/>
        <v/>
      </c>
      <c r="H730" s="4" t="str">
        <f t="shared" ca="1" si="182"/>
        <v/>
      </c>
      <c r="I730" s="31" t="str">
        <f t="shared" ca="1" si="183"/>
        <v/>
      </c>
      <c r="J730" s="32" t="str">
        <f t="shared" ca="1" si="184"/>
        <v/>
      </c>
      <c r="K730" s="73" t="str">
        <f t="shared" ca="1" si="185"/>
        <v/>
      </c>
      <c r="L730" s="31" t="str">
        <f t="shared" ca="1" si="186"/>
        <v/>
      </c>
      <c r="M730" s="32" t="str">
        <f t="shared" ca="1" si="187"/>
        <v/>
      </c>
      <c r="N730" s="79" t="str">
        <f t="shared" ca="1" si="188"/>
        <v/>
      </c>
      <c r="X730" s="172" t="str">
        <f t="shared" si="189"/>
        <v/>
      </c>
      <c r="Y730" s="172" t="str">
        <f t="shared" si="190"/>
        <v/>
      </c>
    </row>
    <row r="731" spans="1:25">
      <c r="A731" s="173" t="str">
        <f t="shared" ca="1" si="176"/>
        <v/>
      </c>
      <c r="B731" s="45" t="str">
        <f t="shared" ca="1" si="177"/>
        <v/>
      </c>
      <c r="C731" s="31" t="str">
        <f t="shared" ca="1" si="191"/>
        <v/>
      </c>
      <c r="D731" s="32" t="str">
        <f t="shared" ca="1" si="178"/>
        <v/>
      </c>
      <c r="E731" s="73" t="str">
        <f t="shared" ca="1" si="179"/>
        <v/>
      </c>
      <c r="F731" s="31" t="str">
        <f t="shared" ca="1" si="180"/>
        <v/>
      </c>
      <c r="G731" s="32" t="str">
        <f t="shared" ca="1" si="181"/>
        <v/>
      </c>
      <c r="H731" s="4" t="str">
        <f t="shared" ca="1" si="182"/>
        <v/>
      </c>
      <c r="I731" s="31" t="str">
        <f t="shared" ca="1" si="183"/>
        <v/>
      </c>
      <c r="J731" s="32" t="str">
        <f t="shared" ca="1" si="184"/>
        <v/>
      </c>
      <c r="K731" s="73" t="str">
        <f t="shared" ca="1" si="185"/>
        <v/>
      </c>
      <c r="L731" s="31" t="str">
        <f t="shared" ca="1" si="186"/>
        <v/>
      </c>
      <c r="M731" s="32" t="str">
        <f t="shared" ca="1" si="187"/>
        <v/>
      </c>
      <c r="N731" s="79" t="str">
        <f t="shared" ca="1" si="188"/>
        <v/>
      </c>
      <c r="X731" s="172" t="str">
        <f t="shared" si="189"/>
        <v/>
      </c>
      <c r="Y731" s="172" t="str">
        <f t="shared" si="190"/>
        <v/>
      </c>
    </row>
    <row r="732" spans="1:25">
      <c r="A732" s="173" t="str">
        <f t="shared" ca="1" si="176"/>
        <v/>
      </c>
      <c r="B732" s="45" t="str">
        <f t="shared" ca="1" si="177"/>
        <v/>
      </c>
      <c r="C732" s="31" t="str">
        <f t="shared" ca="1" si="191"/>
        <v/>
      </c>
      <c r="D732" s="32" t="str">
        <f t="shared" ca="1" si="178"/>
        <v/>
      </c>
      <c r="E732" s="73" t="str">
        <f t="shared" ca="1" si="179"/>
        <v/>
      </c>
      <c r="F732" s="31" t="str">
        <f t="shared" ca="1" si="180"/>
        <v/>
      </c>
      <c r="G732" s="32" t="str">
        <f t="shared" ca="1" si="181"/>
        <v/>
      </c>
      <c r="H732" s="4" t="str">
        <f t="shared" ca="1" si="182"/>
        <v/>
      </c>
      <c r="I732" s="31" t="str">
        <f t="shared" ca="1" si="183"/>
        <v/>
      </c>
      <c r="J732" s="32" t="str">
        <f t="shared" ca="1" si="184"/>
        <v/>
      </c>
      <c r="K732" s="73" t="str">
        <f t="shared" ca="1" si="185"/>
        <v/>
      </c>
      <c r="L732" s="31" t="str">
        <f t="shared" ca="1" si="186"/>
        <v/>
      </c>
      <c r="M732" s="32" t="str">
        <f t="shared" ca="1" si="187"/>
        <v/>
      </c>
      <c r="N732" s="79" t="str">
        <f t="shared" ca="1" si="188"/>
        <v/>
      </c>
      <c r="X732" s="172" t="str">
        <f t="shared" si="189"/>
        <v/>
      </c>
      <c r="Y732" s="172" t="str">
        <f t="shared" si="190"/>
        <v/>
      </c>
    </row>
    <row r="733" spans="1:25">
      <c r="A733" s="173" t="str">
        <f t="shared" ca="1" si="176"/>
        <v/>
      </c>
      <c r="B733" s="45" t="str">
        <f t="shared" ca="1" si="177"/>
        <v/>
      </c>
      <c r="C733" s="31" t="str">
        <f t="shared" ca="1" si="191"/>
        <v/>
      </c>
      <c r="D733" s="32" t="str">
        <f t="shared" ca="1" si="178"/>
        <v/>
      </c>
      <c r="E733" s="73" t="str">
        <f t="shared" ca="1" si="179"/>
        <v/>
      </c>
      <c r="F733" s="31" t="str">
        <f t="shared" ca="1" si="180"/>
        <v/>
      </c>
      <c r="G733" s="32" t="str">
        <f t="shared" ca="1" si="181"/>
        <v/>
      </c>
      <c r="H733" s="4" t="str">
        <f t="shared" ca="1" si="182"/>
        <v/>
      </c>
      <c r="I733" s="31" t="str">
        <f t="shared" ca="1" si="183"/>
        <v/>
      </c>
      <c r="J733" s="32" t="str">
        <f t="shared" ca="1" si="184"/>
        <v/>
      </c>
      <c r="K733" s="73" t="str">
        <f t="shared" ca="1" si="185"/>
        <v/>
      </c>
      <c r="L733" s="31" t="str">
        <f t="shared" ca="1" si="186"/>
        <v/>
      </c>
      <c r="M733" s="32" t="str">
        <f t="shared" ca="1" si="187"/>
        <v/>
      </c>
      <c r="N733" s="79" t="str">
        <f t="shared" ca="1" si="188"/>
        <v/>
      </c>
      <c r="X733" s="172" t="str">
        <f t="shared" si="189"/>
        <v/>
      </c>
      <c r="Y733" s="172" t="str">
        <f t="shared" si="190"/>
        <v/>
      </c>
    </row>
    <row r="734" spans="1:25">
      <c r="A734" s="173" t="str">
        <f t="shared" ca="1" si="176"/>
        <v/>
      </c>
      <c r="B734" s="45" t="str">
        <f t="shared" ca="1" si="177"/>
        <v/>
      </c>
      <c r="C734" s="31" t="str">
        <f t="shared" ca="1" si="191"/>
        <v/>
      </c>
      <c r="D734" s="32" t="str">
        <f t="shared" ca="1" si="178"/>
        <v/>
      </c>
      <c r="E734" s="73" t="str">
        <f t="shared" ca="1" si="179"/>
        <v/>
      </c>
      <c r="F734" s="31" t="str">
        <f t="shared" ca="1" si="180"/>
        <v/>
      </c>
      <c r="G734" s="32" t="str">
        <f t="shared" ca="1" si="181"/>
        <v/>
      </c>
      <c r="H734" s="4" t="str">
        <f t="shared" ca="1" si="182"/>
        <v/>
      </c>
      <c r="I734" s="31" t="str">
        <f t="shared" ca="1" si="183"/>
        <v/>
      </c>
      <c r="J734" s="32" t="str">
        <f t="shared" ca="1" si="184"/>
        <v/>
      </c>
      <c r="K734" s="73" t="str">
        <f t="shared" ca="1" si="185"/>
        <v/>
      </c>
      <c r="L734" s="31" t="str">
        <f t="shared" ca="1" si="186"/>
        <v/>
      </c>
      <c r="M734" s="32" t="str">
        <f t="shared" ca="1" si="187"/>
        <v/>
      </c>
      <c r="N734" s="79" t="str">
        <f t="shared" ca="1" si="188"/>
        <v/>
      </c>
      <c r="X734" s="172" t="str">
        <f t="shared" si="189"/>
        <v/>
      </c>
      <c r="Y734" s="172" t="str">
        <f t="shared" si="190"/>
        <v/>
      </c>
    </row>
    <row r="735" spans="1:25">
      <c r="A735" s="173" t="str">
        <f t="shared" ca="1" si="176"/>
        <v/>
      </c>
      <c r="B735" s="45" t="str">
        <f t="shared" ca="1" si="177"/>
        <v/>
      </c>
      <c r="C735" s="31" t="str">
        <f t="shared" ca="1" si="191"/>
        <v/>
      </c>
      <c r="D735" s="32" t="str">
        <f t="shared" ca="1" si="178"/>
        <v/>
      </c>
      <c r="E735" s="73" t="str">
        <f t="shared" ca="1" si="179"/>
        <v/>
      </c>
      <c r="F735" s="31" t="str">
        <f t="shared" ca="1" si="180"/>
        <v/>
      </c>
      <c r="G735" s="32" t="str">
        <f t="shared" ca="1" si="181"/>
        <v/>
      </c>
      <c r="H735" s="4" t="str">
        <f t="shared" ca="1" si="182"/>
        <v/>
      </c>
      <c r="I735" s="31" t="str">
        <f t="shared" ca="1" si="183"/>
        <v/>
      </c>
      <c r="J735" s="32" t="str">
        <f t="shared" ca="1" si="184"/>
        <v/>
      </c>
      <c r="K735" s="73" t="str">
        <f t="shared" ca="1" si="185"/>
        <v/>
      </c>
      <c r="L735" s="31" t="str">
        <f t="shared" ca="1" si="186"/>
        <v/>
      </c>
      <c r="M735" s="32" t="str">
        <f t="shared" ca="1" si="187"/>
        <v/>
      </c>
      <c r="N735" s="79" t="str">
        <f t="shared" ca="1" si="188"/>
        <v/>
      </c>
      <c r="X735" s="172" t="str">
        <f t="shared" si="189"/>
        <v/>
      </c>
      <c r="Y735" s="172" t="str">
        <f t="shared" si="190"/>
        <v/>
      </c>
    </row>
    <row r="736" spans="1:25">
      <c r="A736" s="173" t="str">
        <f t="shared" ca="1" si="176"/>
        <v/>
      </c>
      <c r="B736" s="45" t="str">
        <f t="shared" ca="1" si="177"/>
        <v/>
      </c>
      <c r="C736" s="31" t="str">
        <f t="shared" ca="1" si="191"/>
        <v/>
      </c>
      <c r="D736" s="32" t="str">
        <f t="shared" ca="1" si="178"/>
        <v/>
      </c>
      <c r="E736" s="73" t="str">
        <f t="shared" ca="1" si="179"/>
        <v/>
      </c>
      <c r="F736" s="31" t="str">
        <f t="shared" ca="1" si="180"/>
        <v/>
      </c>
      <c r="G736" s="32" t="str">
        <f t="shared" ca="1" si="181"/>
        <v/>
      </c>
      <c r="H736" s="4" t="str">
        <f t="shared" ca="1" si="182"/>
        <v/>
      </c>
      <c r="I736" s="31" t="str">
        <f t="shared" ca="1" si="183"/>
        <v/>
      </c>
      <c r="J736" s="32" t="str">
        <f t="shared" ca="1" si="184"/>
        <v/>
      </c>
      <c r="K736" s="73" t="str">
        <f t="shared" ca="1" si="185"/>
        <v/>
      </c>
      <c r="L736" s="31" t="str">
        <f t="shared" ca="1" si="186"/>
        <v/>
      </c>
      <c r="M736" s="32" t="str">
        <f t="shared" ca="1" si="187"/>
        <v/>
      </c>
      <c r="N736" s="79" t="str">
        <f t="shared" ca="1" si="188"/>
        <v/>
      </c>
      <c r="X736" s="172" t="str">
        <f t="shared" si="189"/>
        <v/>
      </c>
      <c r="Y736" s="172" t="str">
        <f t="shared" si="190"/>
        <v/>
      </c>
    </row>
    <row r="737" spans="1:25">
      <c r="A737" s="173" t="str">
        <f t="shared" ca="1" si="176"/>
        <v/>
      </c>
      <c r="B737" s="45" t="str">
        <f t="shared" ca="1" si="177"/>
        <v/>
      </c>
      <c r="C737" s="31" t="str">
        <f t="shared" ca="1" si="191"/>
        <v/>
      </c>
      <c r="D737" s="32" t="str">
        <f t="shared" ca="1" si="178"/>
        <v/>
      </c>
      <c r="E737" s="73" t="str">
        <f t="shared" ca="1" si="179"/>
        <v/>
      </c>
      <c r="F737" s="31" t="str">
        <f t="shared" ca="1" si="180"/>
        <v/>
      </c>
      <c r="G737" s="32" t="str">
        <f t="shared" ca="1" si="181"/>
        <v/>
      </c>
      <c r="H737" s="4" t="str">
        <f t="shared" ca="1" si="182"/>
        <v/>
      </c>
      <c r="I737" s="31" t="str">
        <f t="shared" ca="1" si="183"/>
        <v/>
      </c>
      <c r="J737" s="32" t="str">
        <f t="shared" ca="1" si="184"/>
        <v/>
      </c>
      <c r="K737" s="73" t="str">
        <f t="shared" ca="1" si="185"/>
        <v/>
      </c>
      <c r="L737" s="31" t="str">
        <f t="shared" ca="1" si="186"/>
        <v/>
      </c>
      <c r="M737" s="32" t="str">
        <f t="shared" ca="1" si="187"/>
        <v/>
      </c>
      <c r="N737" s="79" t="str">
        <f t="shared" ca="1" si="188"/>
        <v/>
      </c>
      <c r="X737" s="172" t="str">
        <f t="shared" si="189"/>
        <v/>
      </c>
      <c r="Y737" s="172" t="str">
        <f t="shared" si="190"/>
        <v/>
      </c>
    </row>
    <row r="738" spans="1:25">
      <c r="A738" s="173" t="str">
        <f t="shared" ca="1" si="176"/>
        <v/>
      </c>
      <c r="B738" s="45" t="str">
        <f t="shared" ca="1" si="177"/>
        <v/>
      </c>
      <c r="C738" s="31" t="str">
        <f t="shared" ca="1" si="191"/>
        <v/>
      </c>
      <c r="D738" s="32" t="str">
        <f t="shared" ca="1" si="178"/>
        <v/>
      </c>
      <c r="E738" s="73" t="str">
        <f t="shared" ca="1" si="179"/>
        <v/>
      </c>
      <c r="F738" s="31" t="str">
        <f t="shared" ca="1" si="180"/>
        <v/>
      </c>
      <c r="G738" s="32" t="str">
        <f t="shared" ca="1" si="181"/>
        <v/>
      </c>
      <c r="H738" s="4" t="str">
        <f t="shared" ca="1" si="182"/>
        <v/>
      </c>
      <c r="I738" s="31" t="str">
        <f t="shared" ca="1" si="183"/>
        <v/>
      </c>
      <c r="J738" s="32" t="str">
        <f t="shared" ca="1" si="184"/>
        <v/>
      </c>
      <c r="K738" s="73" t="str">
        <f t="shared" ca="1" si="185"/>
        <v/>
      </c>
      <c r="L738" s="31" t="str">
        <f t="shared" ca="1" si="186"/>
        <v/>
      </c>
      <c r="M738" s="32" t="str">
        <f t="shared" ca="1" si="187"/>
        <v/>
      </c>
      <c r="N738" s="79" t="str">
        <f t="shared" ca="1" si="188"/>
        <v/>
      </c>
      <c r="X738" s="172" t="str">
        <f t="shared" si="189"/>
        <v/>
      </c>
      <c r="Y738" s="172" t="str">
        <f t="shared" si="190"/>
        <v/>
      </c>
    </row>
    <row r="739" spans="1:25">
      <c r="A739" s="173" t="str">
        <f t="shared" ca="1" si="176"/>
        <v/>
      </c>
      <c r="B739" s="45" t="str">
        <f t="shared" ca="1" si="177"/>
        <v/>
      </c>
      <c r="C739" s="31" t="str">
        <f t="shared" ca="1" si="191"/>
        <v/>
      </c>
      <c r="D739" s="32" t="str">
        <f t="shared" ca="1" si="178"/>
        <v/>
      </c>
      <c r="E739" s="73" t="str">
        <f t="shared" ca="1" si="179"/>
        <v/>
      </c>
      <c r="F739" s="31" t="str">
        <f t="shared" ca="1" si="180"/>
        <v/>
      </c>
      <c r="G739" s="32" t="str">
        <f t="shared" ca="1" si="181"/>
        <v/>
      </c>
      <c r="H739" s="4" t="str">
        <f t="shared" ca="1" si="182"/>
        <v/>
      </c>
      <c r="I739" s="31" t="str">
        <f t="shared" ca="1" si="183"/>
        <v/>
      </c>
      <c r="J739" s="32" t="str">
        <f t="shared" ca="1" si="184"/>
        <v/>
      </c>
      <c r="K739" s="73" t="str">
        <f t="shared" ca="1" si="185"/>
        <v/>
      </c>
      <c r="L739" s="31" t="str">
        <f t="shared" ca="1" si="186"/>
        <v/>
      </c>
      <c r="M739" s="32" t="str">
        <f t="shared" ca="1" si="187"/>
        <v/>
      </c>
      <c r="N739" s="79" t="str">
        <f t="shared" ca="1" si="188"/>
        <v/>
      </c>
      <c r="X739" s="172" t="str">
        <f t="shared" si="189"/>
        <v/>
      </c>
      <c r="Y739" s="172" t="str">
        <f t="shared" si="190"/>
        <v/>
      </c>
    </row>
    <row r="740" spans="1:25">
      <c r="A740" s="173" t="str">
        <f t="shared" ref="A740:A803" ca="1" si="192">IF(AND(ISBLANK(Z729), A739 = $Z$1),NOW(),IF(ISBLANK(Z729),"",Z729))</f>
        <v/>
      </c>
      <c r="B740" s="45" t="str">
        <f t="shared" ref="B740:B803" ca="1" si="193">IF(COUNTIF(P:P,A740)=1,VLOOKUP(A740,P:Q,2), IF(COUNTIF(P:P,A740)=0,$B$10,""))</f>
        <v/>
      </c>
      <c r="C740" s="31" t="str">
        <f t="shared" ca="1" si="191"/>
        <v/>
      </c>
      <c r="D740" s="32" t="str">
        <f t="shared" ref="D740:D803" ca="1" si="194">IF(ISERROR(B740-2), "", ROUNDUP(A740-$A$14,0)/360*$B$6*$B$5-ROUNDUP(A740-$A$14,0)/360*$B$7*$B$5*$B$14/100)</f>
        <v/>
      </c>
      <c r="E740" s="73" t="str">
        <f t="shared" ref="E740:E803" ca="1" si="195">IF(COUNTIF(P:P,A740)=1,VLOOKUP(A740,R:S,2), IF(COUNTIF(P:P,A740)=0,$C$10,""))</f>
        <v/>
      </c>
      <c r="F740" s="31" t="str">
        <f t="shared" ref="F740:F803" ca="1" si="196">IF(ISERROR(B740-2),"",(E740-$E$14)/100*$C$5)</f>
        <v/>
      </c>
      <c r="G740" s="32" t="str">
        <f t="shared" ref="G740:G803" ca="1" si="197">IF(ISERROR(B740-2), "", ROUNDUP(A740-$A$14,0)/360*$C$6*$C$5-ROUNDUP(A740-$A$14,0)/360*$C$7*$C$5*$E$14/100)</f>
        <v/>
      </c>
      <c r="H740" s="4" t="str">
        <f t="shared" ref="H740:H803" ca="1" si="198">IF(COUNTIF(P:P,A740)=1,VLOOKUP(A740,T:U,2), IF(COUNTIF(P:P,A740)=0,$D$10,""))</f>
        <v/>
      </c>
      <c r="I740" s="31" t="str">
        <f t="shared" ref="I740:I803" ca="1" si="199">IF(ISERROR(B740-2),"",(H740-$H$14)/100*$D$5)</f>
        <v/>
      </c>
      <c r="J740" s="32" t="str">
        <f t="shared" ref="J740:J803" ca="1" si="200">IF(ISERROR(B740-2),"",ROUNDUP(A740-$A$14,0)/360*$D$6*$D$5-ROUNDUP(A740-$A$14,0)/360*$D$7*$D$5*$H$14/100)</f>
        <v/>
      </c>
      <c r="K740" s="73" t="str">
        <f t="shared" ref="K740:K803" ca="1" si="201">IF(COUNTIF(P:P,A740)=1,VLOOKUP(A740,V:W,2), IF(COUNTIF(P:P,A740)=0,$E$10,""))</f>
        <v/>
      </c>
      <c r="L740" s="31" t="str">
        <f t="shared" ref="L740:L803" ca="1" si="202">IF(ISERROR(B740-2),"",(K740-$K$14)/100*$E$5)</f>
        <v/>
      </c>
      <c r="M740" s="32" t="str">
        <f t="shared" ref="M740:M803" ca="1" si="203">IF(ISERROR(B740-2),"",ROUNDUP(A740-$A$14,0)/360*$E$6*$E$5-ROUNDUP(A740-$A$14,0)/360*$E$7*$E$5*$K$14/100)</f>
        <v/>
      </c>
      <c r="N740" s="79" t="str">
        <f t="shared" ref="N740:N803" ca="1" si="204">IF(ISERROR(B740-2),"",C740+D740-F740-G740-I740-J740+L740+M740)</f>
        <v/>
      </c>
      <c r="X740" s="172" t="str">
        <f t="shared" si="189"/>
        <v/>
      </c>
      <c r="Y740" s="172" t="str">
        <f t="shared" si="190"/>
        <v/>
      </c>
    </row>
    <row r="741" spans="1:25">
      <c r="A741" s="173" t="str">
        <f t="shared" ca="1" si="192"/>
        <v/>
      </c>
      <c r="B741" s="45" t="str">
        <f t="shared" ca="1" si="193"/>
        <v/>
      </c>
      <c r="C741" s="31" t="str">
        <f t="shared" ca="1" si="191"/>
        <v/>
      </c>
      <c r="D741" s="32" t="str">
        <f t="shared" ca="1" si="194"/>
        <v/>
      </c>
      <c r="E741" s="73" t="str">
        <f t="shared" ca="1" si="195"/>
        <v/>
      </c>
      <c r="F741" s="31" t="str">
        <f t="shared" ca="1" si="196"/>
        <v/>
      </c>
      <c r="G741" s="32" t="str">
        <f t="shared" ca="1" si="197"/>
        <v/>
      </c>
      <c r="H741" s="4" t="str">
        <f t="shared" ca="1" si="198"/>
        <v/>
      </c>
      <c r="I741" s="31" t="str">
        <f t="shared" ca="1" si="199"/>
        <v/>
      </c>
      <c r="J741" s="32" t="str">
        <f t="shared" ca="1" si="200"/>
        <v/>
      </c>
      <c r="K741" s="73" t="str">
        <f t="shared" ca="1" si="201"/>
        <v/>
      </c>
      <c r="L741" s="31" t="str">
        <f t="shared" ca="1" si="202"/>
        <v/>
      </c>
      <c r="M741" s="32" t="str">
        <f t="shared" ca="1" si="203"/>
        <v/>
      </c>
      <c r="N741" s="79" t="str">
        <f t="shared" ca="1" si="204"/>
        <v/>
      </c>
      <c r="X741" s="172" t="str">
        <f t="shared" si="189"/>
        <v/>
      </c>
      <c r="Y741" s="172" t="str">
        <f t="shared" si="190"/>
        <v/>
      </c>
    </row>
    <row r="742" spans="1:25">
      <c r="A742" s="173" t="str">
        <f t="shared" ca="1" si="192"/>
        <v/>
      </c>
      <c r="B742" s="45" t="str">
        <f t="shared" ca="1" si="193"/>
        <v/>
      </c>
      <c r="C742" s="31" t="str">
        <f t="shared" ca="1" si="191"/>
        <v/>
      </c>
      <c r="D742" s="32" t="str">
        <f t="shared" ca="1" si="194"/>
        <v/>
      </c>
      <c r="E742" s="73" t="str">
        <f t="shared" ca="1" si="195"/>
        <v/>
      </c>
      <c r="F742" s="31" t="str">
        <f t="shared" ca="1" si="196"/>
        <v/>
      </c>
      <c r="G742" s="32" t="str">
        <f t="shared" ca="1" si="197"/>
        <v/>
      </c>
      <c r="H742" s="4" t="str">
        <f t="shared" ca="1" si="198"/>
        <v/>
      </c>
      <c r="I742" s="31" t="str">
        <f t="shared" ca="1" si="199"/>
        <v/>
      </c>
      <c r="J742" s="32" t="str">
        <f t="shared" ca="1" si="200"/>
        <v/>
      </c>
      <c r="K742" s="73" t="str">
        <f t="shared" ca="1" si="201"/>
        <v/>
      </c>
      <c r="L742" s="31" t="str">
        <f t="shared" ca="1" si="202"/>
        <v/>
      </c>
      <c r="M742" s="32" t="str">
        <f t="shared" ca="1" si="203"/>
        <v/>
      </c>
      <c r="N742" s="79" t="str">
        <f t="shared" ca="1" si="204"/>
        <v/>
      </c>
      <c r="X742" s="172" t="str">
        <f t="shared" si="189"/>
        <v/>
      </c>
      <c r="Y742" s="172" t="str">
        <f t="shared" si="190"/>
        <v/>
      </c>
    </row>
    <row r="743" spans="1:25">
      <c r="A743" s="173" t="str">
        <f t="shared" ca="1" si="192"/>
        <v/>
      </c>
      <c r="B743" s="45" t="str">
        <f t="shared" ca="1" si="193"/>
        <v/>
      </c>
      <c r="C743" s="31" t="str">
        <f t="shared" ca="1" si="191"/>
        <v/>
      </c>
      <c r="D743" s="32" t="str">
        <f t="shared" ca="1" si="194"/>
        <v/>
      </c>
      <c r="E743" s="73" t="str">
        <f t="shared" ca="1" si="195"/>
        <v/>
      </c>
      <c r="F743" s="31" t="str">
        <f t="shared" ca="1" si="196"/>
        <v/>
      </c>
      <c r="G743" s="32" t="str">
        <f t="shared" ca="1" si="197"/>
        <v/>
      </c>
      <c r="H743" s="4" t="str">
        <f t="shared" ca="1" si="198"/>
        <v/>
      </c>
      <c r="I743" s="31" t="str">
        <f t="shared" ca="1" si="199"/>
        <v/>
      </c>
      <c r="J743" s="32" t="str">
        <f t="shared" ca="1" si="200"/>
        <v/>
      </c>
      <c r="K743" s="73" t="str">
        <f t="shared" ca="1" si="201"/>
        <v/>
      </c>
      <c r="L743" s="31" t="str">
        <f t="shared" ca="1" si="202"/>
        <v/>
      </c>
      <c r="M743" s="32" t="str">
        <f t="shared" ca="1" si="203"/>
        <v/>
      </c>
      <c r="N743" s="79" t="str">
        <f t="shared" ca="1" si="204"/>
        <v/>
      </c>
      <c r="X743" s="172" t="str">
        <f t="shared" si="189"/>
        <v/>
      </c>
      <c r="Y743" s="172" t="str">
        <f t="shared" si="190"/>
        <v/>
      </c>
    </row>
    <row r="744" spans="1:25">
      <c r="A744" s="173" t="str">
        <f t="shared" ca="1" si="192"/>
        <v/>
      </c>
      <c r="B744" s="45" t="str">
        <f t="shared" ca="1" si="193"/>
        <v/>
      </c>
      <c r="C744" s="31" t="str">
        <f t="shared" ca="1" si="191"/>
        <v/>
      </c>
      <c r="D744" s="32" t="str">
        <f t="shared" ca="1" si="194"/>
        <v/>
      </c>
      <c r="E744" s="73" t="str">
        <f t="shared" ca="1" si="195"/>
        <v/>
      </c>
      <c r="F744" s="31" t="str">
        <f t="shared" ca="1" si="196"/>
        <v/>
      </c>
      <c r="G744" s="32" t="str">
        <f t="shared" ca="1" si="197"/>
        <v/>
      </c>
      <c r="H744" s="4" t="str">
        <f t="shared" ca="1" si="198"/>
        <v/>
      </c>
      <c r="I744" s="31" t="str">
        <f t="shared" ca="1" si="199"/>
        <v/>
      </c>
      <c r="J744" s="32" t="str">
        <f t="shared" ca="1" si="200"/>
        <v/>
      </c>
      <c r="K744" s="73" t="str">
        <f t="shared" ca="1" si="201"/>
        <v/>
      </c>
      <c r="L744" s="31" t="str">
        <f t="shared" ca="1" si="202"/>
        <v/>
      </c>
      <c r="M744" s="32" t="str">
        <f t="shared" ca="1" si="203"/>
        <v/>
      </c>
      <c r="N744" s="79" t="str">
        <f t="shared" ca="1" si="204"/>
        <v/>
      </c>
      <c r="X744" s="172" t="str">
        <f t="shared" si="189"/>
        <v/>
      </c>
      <c r="Y744" s="172" t="str">
        <f t="shared" si="190"/>
        <v/>
      </c>
    </row>
    <row r="745" spans="1:25">
      <c r="A745" s="173" t="str">
        <f t="shared" ca="1" si="192"/>
        <v/>
      </c>
      <c r="B745" s="45" t="str">
        <f t="shared" ca="1" si="193"/>
        <v/>
      </c>
      <c r="C745" s="31" t="str">
        <f t="shared" ca="1" si="191"/>
        <v/>
      </c>
      <c r="D745" s="32" t="str">
        <f t="shared" ca="1" si="194"/>
        <v/>
      </c>
      <c r="E745" s="73" t="str">
        <f t="shared" ca="1" si="195"/>
        <v/>
      </c>
      <c r="F745" s="31" t="str">
        <f t="shared" ca="1" si="196"/>
        <v/>
      </c>
      <c r="G745" s="32" t="str">
        <f t="shared" ca="1" si="197"/>
        <v/>
      </c>
      <c r="H745" s="4" t="str">
        <f t="shared" ca="1" si="198"/>
        <v/>
      </c>
      <c r="I745" s="31" t="str">
        <f t="shared" ca="1" si="199"/>
        <v/>
      </c>
      <c r="J745" s="32" t="str">
        <f t="shared" ca="1" si="200"/>
        <v/>
      </c>
      <c r="K745" s="73" t="str">
        <f t="shared" ca="1" si="201"/>
        <v/>
      </c>
      <c r="L745" s="31" t="str">
        <f t="shared" ca="1" si="202"/>
        <v/>
      </c>
      <c r="M745" s="32" t="str">
        <f t="shared" ca="1" si="203"/>
        <v/>
      </c>
      <c r="N745" s="79" t="str">
        <f t="shared" ca="1" si="204"/>
        <v/>
      </c>
      <c r="X745" s="172" t="str">
        <f t="shared" si="189"/>
        <v/>
      </c>
      <c r="Y745" s="172" t="str">
        <f t="shared" si="190"/>
        <v/>
      </c>
    </row>
    <row r="746" spans="1:25">
      <c r="A746" s="173" t="str">
        <f t="shared" ca="1" si="192"/>
        <v/>
      </c>
      <c r="B746" s="45" t="str">
        <f t="shared" ca="1" si="193"/>
        <v/>
      </c>
      <c r="C746" s="31" t="str">
        <f t="shared" ca="1" si="191"/>
        <v/>
      </c>
      <c r="D746" s="32" t="str">
        <f t="shared" ca="1" si="194"/>
        <v/>
      </c>
      <c r="E746" s="73" t="str">
        <f t="shared" ca="1" si="195"/>
        <v/>
      </c>
      <c r="F746" s="31" t="str">
        <f t="shared" ca="1" si="196"/>
        <v/>
      </c>
      <c r="G746" s="32" t="str">
        <f t="shared" ca="1" si="197"/>
        <v/>
      </c>
      <c r="H746" s="4" t="str">
        <f t="shared" ca="1" si="198"/>
        <v/>
      </c>
      <c r="I746" s="31" t="str">
        <f t="shared" ca="1" si="199"/>
        <v/>
      </c>
      <c r="J746" s="32" t="str">
        <f t="shared" ca="1" si="200"/>
        <v/>
      </c>
      <c r="K746" s="73" t="str">
        <f t="shared" ca="1" si="201"/>
        <v/>
      </c>
      <c r="L746" s="31" t="str">
        <f t="shared" ca="1" si="202"/>
        <v/>
      </c>
      <c r="M746" s="32" t="str">
        <f t="shared" ca="1" si="203"/>
        <v/>
      </c>
      <c r="N746" s="79" t="str">
        <f t="shared" ca="1" si="204"/>
        <v/>
      </c>
      <c r="X746" s="172" t="str">
        <f t="shared" si="189"/>
        <v/>
      </c>
      <c r="Y746" s="172" t="str">
        <f t="shared" si="190"/>
        <v/>
      </c>
    </row>
    <row r="747" spans="1:25">
      <c r="A747" s="173" t="str">
        <f t="shared" ca="1" si="192"/>
        <v/>
      </c>
      <c r="B747" s="45" t="str">
        <f t="shared" ca="1" si="193"/>
        <v/>
      </c>
      <c r="C747" s="31" t="str">
        <f t="shared" ca="1" si="191"/>
        <v/>
      </c>
      <c r="D747" s="32" t="str">
        <f t="shared" ca="1" si="194"/>
        <v/>
      </c>
      <c r="E747" s="73" t="str">
        <f t="shared" ca="1" si="195"/>
        <v/>
      </c>
      <c r="F747" s="31" t="str">
        <f t="shared" ca="1" si="196"/>
        <v/>
      </c>
      <c r="G747" s="32" t="str">
        <f t="shared" ca="1" si="197"/>
        <v/>
      </c>
      <c r="H747" s="4" t="str">
        <f t="shared" ca="1" si="198"/>
        <v/>
      </c>
      <c r="I747" s="31" t="str">
        <f t="shared" ca="1" si="199"/>
        <v/>
      </c>
      <c r="J747" s="32" t="str">
        <f t="shared" ca="1" si="200"/>
        <v/>
      </c>
      <c r="K747" s="73" t="str">
        <f t="shared" ca="1" si="201"/>
        <v/>
      </c>
      <c r="L747" s="31" t="str">
        <f t="shared" ca="1" si="202"/>
        <v/>
      </c>
      <c r="M747" s="32" t="str">
        <f t="shared" ca="1" si="203"/>
        <v/>
      </c>
      <c r="N747" s="79" t="str">
        <f t="shared" ca="1" si="204"/>
        <v/>
      </c>
      <c r="X747" s="172" t="str">
        <f t="shared" si="189"/>
        <v/>
      </c>
      <c r="Y747" s="172" t="str">
        <f t="shared" si="190"/>
        <v/>
      </c>
    </row>
    <row r="748" spans="1:25">
      <c r="A748" s="173" t="str">
        <f t="shared" ca="1" si="192"/>
        <v/>
      </c>
      <c r="B748" s="45" t="str">
        <f t="shared" ca="1" si="193"/>
        <v/>
      </c>
      <c r="C748" s="31" t="str">
        <f t="shared" ca="1" si="191"/>
        <v/>
      </c>
      <c r="D748" s="32" t="str">
        <f t="shared" ca="1" si="194"/>
        <v/>
      </c>
      <c r="E748" s="73" t="str">
        <f t="shared" ca="1" si="195"/>
        <v/>
      </c>
      <c r="F748" s="31" t="str">
        <f t="shared" ca="1" si="196"/>
        <v/>
      </c>
      <c r="G748" s="32" t="str">
        <f t="shared" ca="1" si="197"/>
        <v/>
      </c>
      <c r="H748" s="4" t="str">
        <f t="shared" ca="1" si="198"/>
        <v/>
      </c>
      <c r="I748" s="31" t="str">
        <f t="shared" ca="1" si="199"/>
        <v/>
      </c>
      <c r="J748" s="32" t="str">
        <f t="shared" ca="1" si="200"/>
        <v/>
      </c>
      <c r="K748" s="73" t="str">
        <f t="shared" ca="1" si="201"/>
        <v/>
      </c>
      <c r="L748" s="31" t="str">
        <f t="shared" ca="1" si="202"/>
        <v/>
      </c>
      <c r="M748" s="32" t="str">
        <f t="shared" ca="1" si="203"/>
        <v/>
      </c>
      <c r="N748" s="79" t="str">
        <f t="shared" ca="1" si="204"/>
        <v/>
      </c>
      <c r="X748" s="172" t="str">
        <f t="shared" si="189"/>
        <v/>
      </c>
      <c r="Y748" s="172" t="str">
        <f t="shared" si="190"/>
        <v/>
      </c>
    </row>
    <row r="749" spans="1:25">
      <c r="A749" s="173" t="str">
        <f t="shared" ca="1" si="192"/>
        <v/>
      </c>
      <c r="B749" s="45" t="str">
        <f t="shared" ca="1" si="193"/>
        <v/>
      </c>
      <c r="C749" s="31" t="str">
        <f t="shared" ca="1" si="191"/>
        <v/>
      </c>
      <c r="D749" s="32" t="str">
        <f t="shared" ca="1" si="194"/>
        <v/>
      </c>
      <c r="E749" s="73" t="str">
        <f t="shared" ca="1" si="195"/>
        <v/>
      </c>
      <c r="F749" s="31" t="str">
        <f t="shared" ca="1" si="196"/>
        <v/>
      </c>
      <c r="G749" s="32" t="str">
        <f t="shared" ca="1" si="197"/>
        <v/>
      </c>
      <c r="H749" s="4" t="str">
        <f t="shared" ca="1" si="198"/>
        <v/>
      </c>
      <c r="I749" s="31" t="str">
        <f t="shared" ca="1" si="199"/>
        <v/>
      </c>
      <c r="J749" s="32" t="str">
        <f t="shared" ca="1" si="200"/>
        <v/>
      </c>
      <c r="K749" s="73" t="str">
        <f t="shared" ca="1" si="201"/>
        <v/>
      </c>
      <c r="L749" s="31" t="str">
        <f t="shared" ca="1" si="202"/>
        <v/>
      </c>
      <c r="M749" s="32" t="str">
        <f t="shared" ca="1" si="203"/>
        <v/>
      </c>
      <c r="N749" s="79" t="str">
        <f t="shared" ca="1" si="204"/>
        <v/>
      </c>
      <c r="X749" s="172" t="str">
        <f t="shared" si="189"/>
        <v/>
      </c>
      <c r="Y749" s="172" t="str">
        <f t="shared" si="190"/>
        <v/>
      </c>
    </row>
    <row r="750" spans="1:25">
      <c r="A750" s="173" t="str">
        <f t="shared" ca="1" si="192"/>
        <v/>
      </c>
      <c r="B750" s="45" t="str">
        <f t="shared" ca="1" si="193"/>
        <v/>
      </c>
      <c r="C750" s="31" t="str">
        <f t="shared" ca="1" si="191"/>
        <v/>
      </c>
      <c r="D750" s="32" t="str">
        <f t="shared" ca="1" si="194"/>
        <v/>
      </c>
      <c r="E750" s="73" t="str">
        <f t="shared" ca="1" si="195"/>
        <v/>
      </c>
      <c r="F750" s="31" t="str">
        <f t="shared" ca="1" si="196"/>
        <v/>
      </c>
      <c r="G750" s="32" t="str">
        <f t="shared" ca="1" si="197"/>
        <v/>
      </c>
      <c r="H750" s="4" t="str">
        <f t="shared" ca="1" si="198"/>
        <v/>
      </c>
      <c r="I750" s="31" t="str">
        <f t="shared" ca="1" si="199"/>
        <v/>
      </c>
      <c r="J750" s="32" t="str">
        <f t="shared" ca="1" si="200"/>
        <v/>
      </c>
      <c r="K750" s="73" t="str">
        <f t="shared" ca="1" si="201"/>
        <v/>
      </c>
      <c r="L750" s="31" t="str">
        <f t="shared" ca="1" si="202"/>
        <v/>
      </c>
      <c r="M750" s="32" t="str">
        <f t="shared" ca="1" si="203"/>
        <v/>
      </c>
      <c r="N750" s="79" t="str">
        <f t="shared" ca="1" si="204"/>
        <v/>
      </c>
      <c r="X750" s="172" t="str">
        <f t="shared" si="189"/>
        <v/>
      </c>
      <c r="Y750" s="172" t="str">
        <f t="shared" si="190"/>
        <v/>
      </c>
    </row>
    <row r="751" spans="1:25">
      <c r="A751" s="173" t="str">
        <f t="shared" ca="1" si="192"/>
        <v/>
      </c>
      <c r="B751" s="45" t="str">
        <f t="shared" ca="1" si="193"/>
        <v/>
      </c>
      <c r="C751" s="31" t="str">
        <f t="shared" ca="1" si="191"/>
        <v/>
      </c>
      <c r="D751" s="32" t="str">
        <f t="shared" ca="1" si="194"/>
        <v/>
      </c>
      <c r="E751" s="73" t="str">
        <f t="shared" ca="1" si="195"/>
        <v/>
      </c>
      <c r="F751" s="31" t="str">
        <f t="shared" ca="1" si="196"/>
        <v/>
      </c>
      <c r="G751" s="32" t="str">
        <f t="shared" ca="1" si="197"/>
        <v/>
      </c>
      <c r="H751" s="4" t="str">
        <f t="shared" ca="1" si="198"/>
        <v/>
      </c>
      <c r="I751" s="31" t="str">
        <f t="shared" ca="1" si="199"/>
        <v/>
      </c>
      <c r="J751" s="32" t="str">
        <f t="shared" ca="1" si="200"/>
        <v/>
      </c>
      <c r="K751" s="73" t="str">
        <f t="shared" ca="1" si="201"/>
        <v/>
      </c>
      <c r="L751" s="31" t="str">
        <f t="shared" ca="1" si="202"/>
        <v/>
      </c>
      <c r="M751" s="32" t="str">
        <f t="shared" ca="1" si="203"/>
        <v/>
      </c>
      <c r="N751" s="79" t="str">
        <f t="shared" ca="1" si="204"/>
        <v/>
      </c>
      <c r="X751" s="172" t="str">
        <f t="shared" si="189"/>
        <v/>
      </c>
      <c r="Y751" s="172" t="str">
        <f t="shared" si="190"/>
        <v/>
      </c>
    </row>
    <row r="752" spans="1:25">
      <c r="A752" s="173" t="str">
        <f t="shared" ca="1" si="192"/>
        <v/>
      </c>
      <c r="B752" s="45" t="str">
        <f t="shared" ca="1" si="193"/>
        <v/>
      </c>
      <c r="C752" s="31" t="str">
        <f t="shared" ca="1" si="191"/>
        <v/>
      </c>
      <c r="D752" s="32" t="str">
        <f t="shared" ca="1" si="194"/>
        <v/>
      </c>
      <c r="E752" s="73" t="str">
        <f t="shared" ca="1" si="195"/>
        <v/>
      </c>
      <c r="F752" s="31" t="str">
        <f t="shared" ca="1" si="196"/>
        <v/>
      </c>
      <c r="G752" s="32" t="str">
        <f t="shared" ca="1" si="197"/>
        <v/>
      </c>
      <c r="H752" s="4" t="str">
        <f t="shared" ca="1" si="198"/>
        <v/>
      </c>
      <c r="I752" s="31" t="str">
        <f t="shared" ca="1" si="199"/>
        <v/>
      </c>
      <c r="J752" s="32" t="str">
        <f t="shared" ca="1" si="200"/>
        <v/>
      </c>
      <c r="K752" s="73" t="str">
        <f t="shared" ca="1" si="201"/>
        <v/>
      </c>
      <c r="L752" s="31" t="str">
        <f t="shared" ca="1" si="202"/>
        <v/>
      </c>
      <c r="M752" s="32" t="str">
        <f t="shared" ca="1" si="203"/>
        <v/>
      </c>
      <c r="N752" s="79" t="str">
        <f t="shared" ca="1" si="204"/>
        <v/>
      </c>
      <c r="X752" s="172" t="str">
        <f t="shared" si="189"/>
        <v/>
      </c>
      <c r="Y752" s="172" t="str">
        <f t="shared" si="190"/>
        <v/>
      </c>
    </row>
    <row r="753" spans="1:25">
      <c r="A753" s="173" t="str">
        <f t="shared" ca="1" si="192"/>
        <v/>
      </c>
      <c r="B753" s="45" t="str">
        <f t="shared" ca="1" si="193"/>
        <v/>
      </c>
      <c r="C753" s="31" t="str">
        <f t="shared" ca="1" si="191"/>
        <v/>
      </c>
      <c r="D753" s="32" t="str">
        <f t="shared" ca="1" si="194"/>
        <v/>
      </c>
      <c r="E753" s="73" t="str">
        <f t="shared" ca="1" si="195"/>
        <v/>
      </c>
      <c r="F753" s="31" t="str">
        <f t="shared" ca="1" si="196"/>
        <v/>
      </c>
      <c r="G753" s="32" t="str">
        <f t="shared" ca="1" si="197"/>
        <v/>
      </c>
      <c r="H753" s="4" t="str">
        <f t="shared" ca="1" si="198"/>
        <v/>
      </c>
      <c r="I753" s="31" t="str">
        <f t="shared" ca="1" si="199"/>
        <v/>
      </c>
      <c r="J753" s="32" t="str">
        <f t="shared" ca="1" si="200"/>
        <v/>
      </c>
      <c r="K753" s="73" t="str">
        <f t="shared" ca="1" si="201"/>
        <v/>
      </c>
      <c r="L753" s="31" t="str">
        <f t="shared" ca="1" si="202"/>
        <v/>
      </c>
      <c r="M753" s="32" t="str">
        <f t="shared" ca="1" si="203"/>
        <v/>
      </c>
      <c r="N753" s="79" t="str">
        <f t="shared" ca="1" si="204"/>
        <v/>
      </c>
      <c r="X753" s="172" t="str">
        <f t="shared" si="189"/>
        <v/>
      </c>
      <c r="Y753" s="172" t="str">
        <f t="shared" si="190"/>
        <v/>
      </c>
    </row>
    <row r="754" spans="1:25">
      <c r="A754" s="173" t="str">
        <f t="shared" ca="1" si="192"/>
        <v/>
      </c>
      <c r="B754" s="45" t="str">
        <f t="shared" ca="1" si="193"/>
        <v/>
      </c>
      <c r="C754" s="31" t="str">
        <f t="shared" ca="1" si="191"/>
        <v/>
      </c>
      <c r="D754" s="32" t="str">
        <f t="shared" ca="1" si="194"/>
        <v/>
      </c>
      <c r="E754" s="73" t="str">
        <f t="shared" ca="1" si="195"/>
        <v/>
      </c>
      <c r="F754" s="31" t="str">
        <f t="shared" ca="1" si="196"/>
        <v/>
      </c>
      <c r="G754" s="32" t="str">
        <f t="shared" ca="1" si="197"/>
        <v/>
      </c>
      <c r="H754" s="4" t="str">
        <f t="shared" ca="1" si="198"/>
        <v/>
      </c>
      <c r="I754" s="31" t="str">
        <f t="shared" ca="1" si="199"/>
        <v/>
      </c>
      <c r="J754" s="32" t="str">
        <f t="shared" ca="1" si="200"/>
        <v/>
      </c>
      <c r="K754" s="73" t="str">
        <f t="shared" ca="1" si="201"/>
        <v/>
      </c>
      <c r="L754" s="31" t="str">
        <f t="shared" ca="1" si="202"/>
        <v/>
      </c>
      <c r="M754" s="32" t="str">
        <f t="shared" ca="1" si="203"/>
        <v/>
      </c>
      <c r="N754" s="79" t="str">
        <f t="shared" ca="1" si="204"/>
        <v/>
      </c>
      <c r="X754" s="172" t="str">
        <f t="shared" si="189"/>
        <v/>
      </c>
      <c r="Y754" s="172" t="str">
        <f t="shared" si="190"/>
        <v/>
      </c>
    </row>
    <row r="755" spans="1:25">
      <c r="A755" s="173" t="str">
        <f t="shared" ca="1" si="192"/>
        <v/>
      </c>
      <c r="B755" s="45" t="str">
        <f t="shared" ca="1" si="193"/>
        <v/>
      </c>
      <c r="C755" s="31" t="str">
        <f t="shared" ca="1" si="191"/>
        <v/>
      </c>
      <c r="D755" s="32" t="str">
        <f t="shared" ca="1" si="194"/>
        <v/>
      </c>
      <c r="E755" s="73" t="str">
        <f t="shared" ca="1" si="195"/>
        <v/>
      </c>
      <c r="F755" s="31" t="str">
        <f t="shared" ca="1" si="196"/>
        <v/>
      </c>
      <c r="G755" s="32" t="str">
        <f t="shared" ca="1" si="197"/>
        <v/>
      </c>
      <c r="H755" s="4" t="str">
        <f t="shared" ca="1" si="198"/>
        <v/>
      </c>
      <c r="I755" s="31" t="str">
        <f t="shared" ca="1" si="199"/>
        <v/>
      </c>
      <c r="J755" s="32" t="str">
        <f t="shared" ca="1" si="200"/>
        <v/>
      </c>
      <c r="K755" s="73" t="str">
        <f t="shared" ca="1" si="201"/>
        <v/>
      </c>
      <c r="L755" s="31" t="str">
        <f t="shared" ca="1" si="202"/>
        <v/>
      </c>
      <c r="M755" s="32" t="str">
        <f t="shared" ca="1" si="203"/>
        <v/>
      </c>
      <c r="N755" s="79" t="str">
        <f t="shared" ca="1" si="204"/>
        <v/>
      </c>
      <c r="X755" s="172" t="str">
        <f t="shared" si="189"/>
        <v/>
      </c>
      <c r="Y755" s="172" t="str">
        <f t="shared" si="190"/>
        <v/>
      </c>
    </row>
    <row r="756" spans="1:25">
      <c r="A756" s="173" t="str">
        <f t="shared" ca="1" si="192"/>
        <v/>
      </c>
      <c r="B756" s="45" t="str">
        <f t="shared" ca="1" si="193"/>
        <v/>
      </c>
      <c r="C756" s="31" t="str">
        <f t="shared" ca="1" si="191"/>
        <v/>
      </c>
      <c r="D756" s="32" t="str">
        <f t="shared" ca="1" si="194"/>
        <v/>
      </c>
      <c r="E756" s="73" t="str">
        <f t="shared" ca="1" si="195"/>
        <v/>
      </c>
      <c r="F756" s="31" t="str">
        <f t="shared" ca="1" si="196"/>
        <v/>
      </c>
      <c r="G756" s="32" t="str">
        <f t="shared" ca="1" si="197"/>
        <v/>
      </c>
      <c r="H756" s="4" t="str">
        <f t="shared" ca="1" si="198"/>
        <v/>
      </c>
      <c r="I756" s="31" t="str">
        <f t="shared" ca="1" si="199"/>
        <v/>
      </c>
      <c r="J756" s="32" t="str">
        <f t="shared" ca="1" si="200"/>
        <v/>
      </c>
      <c r="K756" s="73" t="str">
        <f t="shared" ca="1" si="201"/>
        <v/>
      </c>
      <c r="L756" s="31" t="str">
        <f t="shared" ca="1" si="202"/>
        <v/>
      </c>
      <c r="M756" s="32" t="str">
        <f t="shared" ca="1" si="203"/>
        <v/>
      </c>
      <c r="N756" s="79" t="str">
        <f t="shared" ca="1" si="204"/>
        <v/>
      </c>
      <c r="X756" s="172" t="str">
        <f t="shared" si="189"/>
        <v/>
      </c>
      <c r="Y756" s="172" t="str">
        <f t="shared" si="190"/>
        <v/>
      </c>
    </row>
    <row r="757" spans="1:25">
      <c r="A757" s="173" t="str">
        <f t="shared" ca="1" si="192"/>
        <v/>
      </c>
      <c r="B757" s="45" t="str">
        <f t="shared" ca="1" si="193"/>
        <v/>
      </c>
      <c r="C757" s="31" t="str">
        <f t="shared" ca="1" si="191"/>
        <v/>
      </c>
      <c r="D757" s="32" t="str">
        <f t="shared" ca="1" si="194"/>
        <v/>
      </c>
      <c r="E757" s="73" t="str">
        <f t="shared" ca="1" si="195"/>
        <v/>
      </c>
      <c r="F757" s="31" t="str">
        <f t="shared" ca="1" si="196"/>
        <v/>
      </c>
      <c r="G757" s="32" t="str">
        <f t="shared" ca="1" si="197"/>
        <v/>
      </c>
      <c r="H757" s="4" t="str">
        <f t="shared" ca="1" si="198"/>
        <v/>
      </c>
      <c r="I757" s="31" t="str">
        <f t="shared" ca="1" si="199"/>
        <v/>
      </c>
      <c r="J757" s="32" t="str">
        <f t="shared" ca="1" si="200"/>
        <v/>
      </c>
      <c r="K757" s="73" t="str">
        <f t="shared" ca="1" si="201"/>
        <v/>
      </c>
      <c r="L757" s="31" t="str">
        <f t="shared" ca="1" si="202"/>
        <v/>
      </c>
      <c r="M757" s="32" t="str">
        <f t="shared" ca="1" si="203"/>
        <v/>
      </c>
      <c r="N757" s="79" t="str">
        <f t="shared" ca="1" si="204"/>
        <v/>
      </c>
      <c r="X757" s="172" t="str">
        <f t="shared" si="189"/>
        <v/>
      </c>
      <c r="Y757" s="172" t="str">
        <f t="shared" si="190"/>
        <v/>
      </c>
    </row>
    <row r="758" spans="1:25">
      <c r="A758" s="173" t="str">
        <f t="shared" ca="1" si="192"/>
        <v/>
      </c>
      <c r="B758" s="45" t="str">
        <f t="shared" ca="1" si="193"/>
        <v/>
      </c>
      <c r="C758" s="31" t="str">
        <f t="shared" ca="1" si="191"/>
        <v/>
      </c>
      <c r="D758" s="32" t="str">
        <f t="shared" ca="1" si="194"/>
        <v/>
      </c>
      <c r="E758" s="73" t="str">
        <f t="shared" ca="1" si="195"/>
        <v/>
      </c>
      <c r="F758" s="31" t="str">
        <f t="shared" ca="1" si="196"/>
        <v/>
      </c>
      <c r="G758" s="32" t="str">
        <f t="shared" ca="1" si="197"/>
        <v/>
      </c>
      <c r="H758" s="4" t="str">
        <f t="shared" ca="1" si="198"/>
        <v/>
      </c>
      <c r="I758" s="31" t="str">
        <f t="shared" ca="1" si="199"/>
        <v/>
      </c>
      <c r="J758" s="32" t="str">
        <f t="shared" ca="1" si="200"/>
        <v/>
      </c>
      <c r="K758" s="73" t="str">
        <f t="shared" ca="1" si="201"/>
        <v/>
      </c>
      <c r="L758" s="31" t="str">
        <f t="shared" ca="1" si="202"/>
        <v/>
      </c>
      <c r="M758" s="32" t="str">
        <f t="shared" ca="1" si="203"/>
        <v/>
      </c>
      <c r="N758" s="79" t="str">
        <f t="shared" ca="1" si="204"/>
        <v/>
      </c>
      <c r="X758" s="172" t="str">
        <f t="shared" si="189"/>
        <v/>
      </c>
      <c r="Y758" s="172" t="str">
        <f t="shared" si="190"/>
        <v/>
      </c>
    </row>
    <row r="759" spans="1:25">
      <c r="A759" s="173" t="str">
        <f t="shared" ca="1" si="192"/>
        <v/>
      </c>
      <c r="B759" s="45" t="str">
        <f t="shared" ca="1" si="193"/>
        <v/>
      </c>
      <c r="C759" s="31" t="str">
        <f t="shared" ca="1" si="191"/>
        <v/>
      </c>
      <c r="D759" s="32" t="str">
        <f t="shared" ca="1" si="194"/>
        <v/>
      </c>
      <c r="E759" s="73" t="str">
        <f t="shared" ca="1" si="195"/>
        <v/>
      </c>
      <c r="F759" s="31" t="str">
        <f t="shared" ca="1" si="196"/>
        <v/>
      </c>
      <c r="G759" s="32" t="str">
        <f t="shared" ca="1" si="197"/>
        <v/>
      </c>
      <c r="H759" s="4" t="str">
        <f t="shared" ca="1" si="198"/>
        <v/>
      </c>
      <c r="I759" s="31" t="str">
        <f t="shared" ca="1" si="199"/>
        <v/>
      </c>
      <c r="J759" s="32" t="str">
        <f t="shared" ca="1" si="200"/>
        <v/>
      </c>
      <c r="K759" s="73" t="str">
        <f t="shared" ca="1" si="201"/>
        <v/>
      </c>
      <c r="L759" s="31" t="str">
        <f t="shared" ca="1" si="202"/>
        <v/>
      </c>
      <c r="M759" s="32" t="str">
        <f t="shared" ca="1" si="203"/>
        <v/>
      </c>
      <c r="N759" s="79" t="str">
        <f t="shared" ca="1" si="204"/>
        <v/>
      </c>
      <c r="X759" s="172" t="str">
        <f t="shared" si="189"/>
        <v/>
      </c>
      <c r="Y759" s="172" t="str">
        <f t="shared" si="190"/>
        <v/>
      </c>
    </row>
    <row r="760" spans="1:25">
      <c r="A760" s="173" t="str">
        <f t="shared" ca="1" si="192"/>
        <v/>
      </c>
      <c r="B760" s="45" t="str">
        <f t="shared" ca="1" si="193"/>
        <v/>
      </c>
      <c r="C760" s="31" t="str">
        <f t="shared" ca="1" si="191"/>
        <v/>
      </c>
      <c r="D760" s="32" t="str">
        <f t="shared" ca="1" si="194"/>
        <v/>
      </c>
      <c r="E760" s="73" t="str">
        <f t="shared" ca="1" si="195"/>
        <v/>
      </c>
      <c r="F760" s="31" t="str">
        <f t="shared" ca="1" si="196"/>
        <v/>
      </c>
      <c r="G760" s="32" t="str">
        <f t="shared" ca="1" si="197"/>
        <v/>
      </c>
      <c r="H760" s="4" t="str">
        <f t="shared" ca="1" si="198"/>
        <v/>
      </c>
      <c r="I760" s="31" t="str">
        <f t="shared" ca="1" si="199"/>
        <v/>
      </c>
      <c r="J760" s="32" t="str">
        <f t="shared" ca="1" si="200"/>
        <v/>
      </c>
      <c r="K760" s="73" t="str">
        <f t="shared" ca="1" si="201"/>
        <v/>
      </c>
      <c r="L760" s="31" t="str">
        <f t="shared" ca="1" si="202"/>
        <v/>
      </c>
      <c r="M760" s="32" t="str">
        <f t="shared" ca="1" si="203"/>
        <v/>
      </c>
      <c r="N760" s="79" t="str">
        <f t="shared" ca="1" si="204"/>
        <v/>
      </c>
      <c r="X760" s="172" t="str">
        <f t="shared" si="189"/>
        <v/>
      </c>
      <c r="Y760" s="172" t="str">
        <f t="shared" si="190"/>
        <v/>
      </c>
    </row>
    <row r="761" spans="1:25">
      <c r="A761" s="173" t="str">
        <f t="shared" ca="1" si="192"/>
        <v/>
      </c>
      <c r="B761" s="45" t="str">
        <f t="shared" ca="1" si="193"/>
        <v/>
      </c>
      <c r="C761" s="31" t="str">
        <f t="shared" ca="1" si="191"/>
        <v/>
      </c>
      <c r="D761" s="32" t="str">
        <f t="shared" ca="1" si="194"/>
        <v/>
      </c>
      <c r="E761" s="73" t="str">
        <f t="shared" ca="1" si="195"/>
        <v/>
      </c>
      <c r="F761" s="31" t="str">
        <f t="shared" ca="1" si="196"/>
        <v/>
      </c>
      <c r="G761" s="32" t="str">
        <f t="shared" ca="1" si="197"/>
        <v/>
      </c>
      <c r="H761" s="4" t="str">
        <f t="shared" ca="1" si="198"/>
        <v/>
      </c>
      <c r="I761" s="31" t="str">
        <f t="shared" ca="1" si="199"/>
        <v/>
      </c>
      <c r="J761" s="32" t="str">
        <f t="shared" ca="1" si="200"/>
        <v/>
      </c>
      <c r="K761" s="73" t="str">
        <f t="shared" ca="1" si="201"/>
        <v/>
      </c>
      <c r="L761" s="31" t="str">
        <f t="shared" ca="1" si="202"/>
        <v/>
      </c>
      <c r="M761" s="32" t="str">
        <f t="shared" ca="1" si="203"/>
        <v/>
      </c>
      <c r="N761" s="79" t="str">
        <f t="shared" ca="1" si="204"/>
        <v/>
      </c>
      <c r="X761" s="172" t="str">
        <f t="shared" si="189"/>
        <v/>
      </c>
      <c r="Y761" s="172" t="str">
        <f t="shared" si="190"/>
        <v/>
      </c>
    </row>
    <row r="762" spans="1:25">
      <c r="A762" s="173" t="str">
        <f t="shared" ca="1" si="192"/>
        <v/>
      </c>
      <c r="B762" s="45" t="str">
        <f t="shared" ca="1" si="193"/>
        <v/>
      </c>
      <c r="C762" s="31" t="str">
        <f t="shared" ca="1" si="191"/>
        <v/>
      </c>
      <c r="D762" s="32" t="str">
        <f t="shared" ca="1" si="194"/>
        <v/>
      </c>
      <c r="E762" s="73" t="str">
        <f t="shared" ca="1" si="195"/>
        <v/>
      </c>
      <c r="F762" s="31" t="str">
        <f t="shared" ca="1" si="196"/>
        <v/>
      </c>
      <c r="G762" s="32" t="str">
        <f t="shared" ca="1" si="197"/>
        <v/>
      </c>
      <c r="H762" s="4" t="str">
        <f t="shared" ca="1" si="198"/>
        <v/>
      </c>
      <c r="I762" s="31" t="str">
        <f t="shared" ca="1" si="199"/>
        <v/>
      </c>
      <c r="J762" s="32" t="str">
        <f t="shared" ca="1" si="200"/>
        <v/>
      </c>
      <c r="K762" s="73" t="str">
        <f t="shared" ca="1" si="201"/>
        <v/>
      </c>
      <c r="L762" s="31" t="str">
        <f t="shared" ca="1" si="202"/>
        <v/>
      </c>
      <c r="M762" s="32" t="str">
        <f t="shared" ca="1" si="203"/>
        <v/>
      </c>
      <c r="N762" s="79" t="str">
        <f t="shared" ca="1" si="204"/>
        <v/>
      </c>
      <c r="X762" s="172" t="str">
        <f t="shared" si="189"/>
        <v/>
      </c>
      <c r="Y762" s="172" t="str">
        <f t="shared" si="190"/>
        <v/>
      </c>
    </row>
    <row r="763" spans="1:25">
      <c r="A763" s="173" t="str">
        <f t="shared" ca="1" si="192"/>
        <v/>
      </c>
      <c r="B763" s="45" t="str">
        <f t="shared" ca="1" si="193"/>
        <v/>
      </c>
      <c r="C763" s="31" t="str">
        <f t="shared" ca="1" si="191"/>
        <v/>
      </c>
      <c r="D763" s="32" t="str">
        <f t="shared" ca="1" si="194"/>
        <v/>
      </c>
      <c r="E763" s="73" t="str">
        <f t="shared" ca="1" si="195"/>
        <v/>
      </c>
      <c r="F763" s="31" t="str">
        <f t="shared" ca="1" si="196"/>
        <v/>
      </c>
      <c r="G763" s="32" t="str">
        <f t="shared" ca="1" si="197"/>
        <v/>
      </c>
      <c r="H763" s="4" t="str">
        <f t="shared" ca="1" si="198"/>
        <v/>
      </c>
      <c r="I763" s="31" t="str">
        <f t="shared" ca="1" si="199"/>
        <v/>
      </c>
      <c r="J763" s="32" t="str">
        <f t="shared" ca="1" si="200"/>
        <v/>
      </c>
      <c r="K763" s="73" t="str">
        <f t="shared" ca="1" si="201"/>
        <v/>
      </c>
      <c r="L763" s="31" t="str">
        <f t="shared" ca="1" si="202"/>
        <v/>
      </c>
      <c r="M763" s="32" t="str">
        <f t="shared" ca="1" si="203"/>
        <v/>
      </c>
      <c r="N763" s="79" t="str">
        <f t="shared" ca="1" si="204"/>
        <v/>
      </c>
      <c r="X763" s="172" t="str">
        <f t="shared" si="189"/>
        <v/>
      </c>
      <c r="Y763" s="172" t="str">
        <f t="shared" si="190"/>
        <v/>
      </c>
    </row>
    <row r="764" spans="1:25">
      <c r="A764" s="173" t="str">
        <f t="shared" ca="1" si="192"/>
        <v/>
      </c>
      <c r="B764" s="45" t="str">
        <f t="shared" ca="1" si="193"/>
        <v/>
      </c>
      <c r="C764" s="31" t="str">
        <f t="shared" ca="1" si="191"/>
        <v/>
      </c>
      <c r="D764" s="32" t="str">
        <f t="shared" ca="1" si="194"/>
        <v/>
      </c>
      <c r="E764" s="73" t="str">
        <f t="shared" ca="1" si="195"/>
        <v/>
      </c>
      <c r="F764" s="31" t="str">
        <f t="shared" ca="1" si="196"/>
        <v/>
      </c>
      <c r="G764" s="32" t="str">
        <f t="shared" ca="1" si="197"/>
        <v/>
      </c>
      <c r="H764" s="4" t="str">
        <f t="shared" ca="1" si="198"/>
        <v/>
      </c>
      <c r="I764" s="31" t="str">
        <f t="shared" ca="1" si="199"/>
        <v/>
      </c>
      <c r="J764" s="32" t="str">
        <f t="shared" ca="1" si="200"/>
        <v/>
      </c>
      <c r="K764" s="73" t="str">
        <f t="shared" ca="1" si="201"/>
        <v/>
      </c>
      <c r="L764" s="31" t="str">
        <f t="shared" ca="1" si="202"/>
        <v/>
      </c>
      <c r="M764" s="32" t="str">
        <f t="shared" ca="1" si="203"/>
        <v/>
      </c>
      <c r="N764" s="79" t="str">
        <f t="shared" ca="1" si="204"/>
        <v/>
      </c>
      <c r="X764" s="172" t="str">
        <f t="shared" si="189"/>
        <v/>
      </c>
      <c r="Y764" s="172" t="str">
        <f t="shared" si="190"/>
        <v/>
      </c>
    </row>
    <row r="765" spans="1:25">
      <c r="A765" s="173" t="str">
        <f t="shared" ca="1" si="192"/>
        <v/>
      </c>
      <c r="B765" s="45" t="str">
        <f t="shared" ca="1" si="193"/>
        <v/>
      </c>
      <c r="C765" s="31" t="str">
        <f t="shared" ca="1" si="191"/>
        <v/>
      </c>
      <c r="D765" s="32" t="str">
        <f t="shared" ca="1" si="194"/>
        <v/>
      </c>
      <c r="E765" s="73" t="str">
        <f t="shared" ca="1" si="195"/>
        <v/>
      </c>
      <c r="F765" s="31" t="str">
        <f t="shared" ca="1" si="196"/>
        <v/>
      </c>
      <c r="G765" s="32" t="str">
        <f t="shared" ca="1" si="197"/>
        <v/>
      </c>
      <c r="H765" s="4" t="str">
        <f t="shared" ca="1" si="198"/>
        <v/>
      </c>
      <c r="I765" s="31" t="str">
        <f t="shared" ca="1" si="199"/>
        <v/>
      </c>
      <c r="J765" s="32" t="str">
        <f t="shared" ca="1" si="200"/>
        <v/>
      </c>
      <c r="K765" s="73" t="str">
        <f t="shared" ca="1" si="201"/>
        <v/>
      </c>
      <c r="L765" s="31" t="str">
        <f t="shared" ca="1" si="202"/>
        <v/>
      </c>
      <c r="M765" s="32" t="str">
        <f t="shared" ca="1" si="203"/>
        <v/>
      </c>
      <c r="N765" s="79" t="str">
        <f t="shared" ca="1" si="204"/>
        <v/>
      </c>
      <c r="X765" s="172" t="str">
        <f t="shared" si="189"/>
        <v/>
      </c>
      <c r="Y765" s="172" t="str">
        <f t="shared" si="190"/>
        <v/>
      </c>
    </row>
    <row r="766" spans="1:25">
      <c r="A766" s="173" t="str">
        <f t="shared" ca="1" si="192"/>
        <v/>
      </c>
      <c r="B766" s="45" t="str">
        <f t="shared" ca="1" si="193"/>
        <v/>
      </c>
      <c r="C766" s="31" t="str">
        <f t="shared" ca="1" si="191"/>
        <v/>
      </c>
      <c r="D766" s="32" t="str">
        <f t="shared" ca="1" si="194"/>
        <v/>
      </c>
      <c r="E766" s="73" t="str">
        <f t="shared" ca="1" si="195"/>
        <v/>
      </c>
      <c r="F766" s="31" t="str">
        <f t="shared" ca="1" si="196"/>
        <v/>
      </c>
      <c r="G766" s="32" t="str">
        <f t="shared" ca="1" si="197"/>
        <v/>
      </c>
      <c r="H766" s="4" t="str">
        <f t="shared" ca="1" si="198"/>
        <v/>
      </c>
      <c r="I766" s="31" t="str">
        <f t="shared" ca="1" si="199"/>
        <v/>
      </c>
      <c r="J766" s="32" t="str">
        <f t="shared" ca="1" si="200"/>
        <v/>
      </c>
      <c r="K766" s="73" t="str">
        <f t="shared" ca="1" si="201"/>
        <v/>
      </c>
      <c r="L766" s="31" t="str">
        <f t="shared" ca="1" si="202"/>
        <v/>
      </c>
      <c r="M766" s="32" t="str">
        <f t="shared" ca="1" si="203"/>
        <v/>
      </c>
      <c r="N766" s="79" t="str">
        <f t="shared" ca="1" si="204"/>
        <v/>
      </c>
      <c r="X766" s="172" t="str">
        <f t="shared" si="189"/>
        <v/>
      </c>
      <c r="Y766" s="172" t="str">
        <f t="shared" si="190"/>
        <v/>
      </c>
    </row>
    <row r="767" spans="1:25">
      <c r="A767" s="173" t="str">
        <f t="shared" ca="1" si="192"/>
        <v/>
      </c>
      <c r="B767" s="45" t="str">
        <f t="shared" ca="1" si="193"/>
        <v/>
      </c>
      <c r="C767" s="31" t="str">
        <f t="shared" ca="1" si="191"/>
        <v/>
      </c>
      <c r="D767" s="32" t="str">
        <f t="shared" ca="1" si="194"/>
        <v/>
      </c>
      <c r="E767" s="73" t="str">
        <f t="shared" ca="1" si="195"/>
        <v/>
      </c>
      <c r="F767" s="31" t="str">
        <f t="shared" ca="1" si="196"/>
        <v/>
      </c>
      <c r="G767" s="32" t="str">
        <f t="shared" ca="1" si="197"/>
        <v/>
      </c>
      <c r="H767" s="4" t="str">
        <f t="shared" ca="1" si="198"/>
        <v/>
      </c>
      <c r="I767" s="31" t="str">
        <f t="shared" ca="1" si="199"/>
        <v/>
      </c>
      <c r="J767" s="32" t="str">
        <f t="shared" ca="1" si="200"/>
        <v/>
      </c>
      <c r="K767" s="73" t="str">
        <f t="shared" ca="1" si="201"/>
        <v/>
      </c>
      <c r="L767" s="31" t="str">
        <f t="shared" ca="1" si="202"/>
        <v/>
      </c>
      <c r="M767" s="32" t="str">
        <f t="shared" ca="1" si="203"/>
        <v/>
      </c>
      <c r="N767" s="79" t="str">
        <f t="shared" ca="1" si="204"/>
        <v/>
      </c>
      <c r="X767" s="172" t="str">
        <f t="shared" si="189"/>
        <v/>
      </c>
      <c r="Y767" s="172" t="str">
        <f t="shared" si="190"/>
        <v/>
      </c>
    </row>
    <row r="768" spans="1:25">
      <c r="A768" s="173" t="str">
        <f t="shared" ca="1" si="192"/>
        <v/>
      </c>
      <c r="B768" s="45" t="str">
        <f t="shared" ca="1" si="193"/>
        <v/>
      </c>
      <c r="C768" s="31" t="str">
        <f t="shared" ca="1" si="191"/>
        <v/>
      </c>
      <c r="D768" s="32" t="str">
        <f t="shared" ca="1" si="194"/>
        <v/>
      </c>
      <c r="E768" s="73" t="str">
        <f t="shared" ca="1" si="195"/>
        <v/>
      </c>
      <c r="F768" s="31" t="str">
        <f t="shared" ca="1" si="196"/>
        <v/>
      </c>
      <c r="G768" s="32" t="str">
        <f t="shared" ca="1" si="197"/>
        <v/>
      </c>
      <c r="H768" s="4" t="str">
        <f t="shared" ca="1" si="198"/>
        <v/>
      </c>
      <c r="I768" s="31" t="str">
        <f t="shared" ca="1" si="199"/>
        <v/>
      </c>
      <c r="J768" s="32" t="str">
        <f t="shared" ca="1" si="200"/>
        <v/>
      </c>
      <c r="K768" s="73" t="str">
        <f t="shared" ca="1" si="201"/>
        <v/>
      </c>
      <c r="L768" s="31" t="str">
        <f t="shared" ca="1" si="202"/>
        <v/>
      </c>
      <c r="M768" s="32" t="str">
        <f t="shared" ca="1" si="203"/>
        <v/>
      </c>
      <c r="N768" s="79" t="str">
        <f t="shared" ca="1" si="204"/>
        <v/>
      </c>
      <c r="X768" s="172" t="str">
        <f t="shared" si="189"/>
        <v/>
      </c>
      <c r="Y768" s="172" t="str">
        <f t="shared" si="190"/>
        <v/>
      </c>
    </row>
    <row r="769" spans="1:25">
      <c r="A769" s="173" t="str">
        <f t="shared" ca="1" si="192"/>
        <v/>
      </c>
      <c r="B769" s="45" t="str">
        <f t="shared" ca="1" si="193"/>
        <v/>
      </c>
      <c r="C769" s="31" t="str">
        <f t="shared" ca="1" si="191"/>
        <v/>
      </c>
      <c r="D769" s="32" t="str">
        <f t="shared" ca="1" si="194"/>
        <v/>
      </c>
      <c r="E769" s="73" t="str">
        <f t="shared" ca="1" si="195"/>
        <v/>
      </c>
      <c r="F769" s="31" t="str">
        <f t="shared" ca="1" si="196"/>
        <v/>
      </c>
      <c r="G769" s="32" t="str">
        <f t="shared" ca="1" si="197"/>
        <v/>
      </c>
      <c r="H769" s="4" t="str">
        <f t="shared" ca="1" si="198"/>
        <v/>
      </c>
      <c r="I769" s="31" t="str">
        <f t="shared" ca="1" si="199"/>
        <v/>
      </c>
      <c r="J769" s="32" t="str">
        <f t="shared" ca="1" si="200"/>
        <v/>
      </c>
      <c r="K769" s="73" t="str">
        <f t="shared" ca="1" si="201"/>
        <v/>
      </c>
      <c r="L769" s="31" t="str">
        <f t="shared" ca="1" si="202"/>
        <v/>
      </c>
      <c r="M769" s="32" t="str">
        <f t="shared" ca="1" si="203"/>
        <v/>
      </c>
      <c r="N769" s="79" t="str">
        <f t="shared" ca="1" si="204"/>
        <v/>
      </c>
      <c r="X769" s="172" t="str">
        <f t="shared" si="189"/>
        <v/>
      </c>
      <c r="Y769" s="172" t="str">
        <f t="shared" si="190"/>
        <v/>
      </c>
    </row>
    <row r="770" spans="1:25">
      <c r="A770" s="173" t="str">
        <f t="shared" ca="1" si="192"/>
        <v/>
      </c>
      <c r="B770" s="45" t="str">
        <f t="shared" ca="1" si="193"/>
        <v/>
      </c>
      <c r="C770" s="31" t="str">
        <f t="shared" ca="1" si="191"/>
        <v/>
      </c>
      <c r="D770" s="32" t="str">
        <f t="shared" ca="1" si="194"/>
        <v/>
      </c>
      <c r="E770" s="73" t="str">
        <f t="shared" ca="1" si="195"/>
        <v/>
      </c>
      <c r="F770" s="31" t="str">
        <f t="shared" ca="1" si="196"/>
        <v/>
      </c>
      <c r="G770" s="32" t="str">
        <f t="shared" ca="1" si="197"/>
        <v/>
      </c>
      <c r="H770" s="4" t="str">
        <f t="shared" ca="1" si="198"/>
        <v/>
      </c>
      <c r="I770" s="31" t="str">
        <f t="shared" ca="1" si="199"/>
        <v/>
      </c>
      <c r="J770" s="32" t="str">
        <f t="shared" ca="1" si="200"/>
        <v/>
      </c>
      <c r="K770" s="73" t="str">
        <f t="shared" ca="1" si="201"/>
        <v/>
      </c>
      <c r="L770" s="31" t="str">
        <f t="shared" ca="1" si="202"/>
        <v/>
      </c>
      <c r="M770" s="32" t="str">
        <f t="shared" ca="1" si="203"/>
        <v/>
      </c>
      <c r="N770" s="79" t="str">
        <f t="shared" ca="1" si="204"/>
        <v/>
      </c>
      <c r="X770" s="172" t="str">
        <f t="shared" si="189"/>
        <v/>
      </c>
      <c r="Y770" s="172" t="str">
        <f t="shared" si="190"/>
        <v/>
      </c>
    </row>
    <row r="771" spans="1:25">
      <c r="A771" s="173" t="str">
        <f t="shared" ca="1" si="192"/>
        <v/>
      </c>
      <c r="B771" s="45" t="str">
        <f t="shared" ca="1" si="193"/>
        <v/>
      </c>
      <c r="C771" s="31" t="str">
        <f t="shared" ca="1" si="191"/>
        <v/>
      </c>
      <c r="D771" s="32" t="str">
        <f t="shared" ca="1" si="194"/>
        <v/>
      </c>
      <c r="E771" s="73" t="str">
        <f t="shared" ca="1" si="195"/>
        <v/>
      </c>
      <c r="F771" s="31" t="str">
        <f t="shared" ca="1" si="196"/>
        <v/>
      </c>
      <c r="G771" s="32" t="str">
        <f t="shared" ca="1" si="197"/>
        <v/>
      </c>
      <c r="H771" s="4" t="str">
        <f t="shared" ca="1" si="198"/>
        <v/>
      </c>
      <c r="I771" s="31" t="str">
        <f t="shared" ca="1" si="199"/>
        <v/>
      </c>
      <c r="J771" s="32" t="str">
        <f t="shared" ca="1" si="200"/>
        <v/>
      </c>
      <c r="K771" s="73" t="str">
        <f t="shared" ca="1" si="201"/>
        <v/>
      </c>
      <c r="L771" s="31" t="str">
        <f t="shared" ca="1" si="202"/>
        <v/>
      </c>
      <c r="M771" s="32" t="str">
        <f t="shared" ca="1" si="203"/>
        <v/>
      </c>
      <c r="N771" s="79" t="str">
        <f t="shared" ca="1" si="204"/>
        <v/>
      </c>
      <c r="X771" s="172" t="str">
        <f t="shared" si="189"/>
        <v/>
      </c>
      <c r="Y771" s="172" t="str">
        <f t="shared" si="190"/>
        <v/>
      </c>
    </row>
    <row r="772" spans="1:25">
      <c r="A772" s="173" t="str">
        <f t="shared" ca="1" si="192"/>
        <v/>
      </c>
      <c r="B772" s="45" t="str">
        <f t="shared" ca="1" si="193"/>
        <v/>
      </c>
      <c r="C772" s="31" t="str">
        <f t="shared" ca="1" si="191"/>
        <v/>
      </c>
      <c r="D772" s="32" t="str">
        <f t="shared" ca="1" si="194"/>
        <v/>
      </c>
      <c r="E772" s="73" t="str">
        <f t="shared" ca="1" si="195"/>
        <v/>
      </c>
      <c r="F772" s="31" t="str">
        <f t="shared" ca="1" si="196"/>
        <v/>
      </c>
      <c r="G772" s="32" t="str">
        <f t="shared" ca="1" si="197"/>
        <v/>
      </c>
      <c r="H772" s="4" t="str">
        <f t="shared" ca="1" si="198"/>
        <v/>
      </c>
      <c r="I772" s="31" t="str">
        <f t="shared" ca="1" si="199"/>
        <v/>
      </c>
      <c r="J772" s="32" t="str">
        <f t="shared" ca="1" si="200"/>
        <v/>
      </c>
      <c r="K772" s="73" t="str">
        <f t="shared" ca="1" si="201"/>
        <v/>
      </c>
      <c r="L772" s="31" t="str">
        <f t="shared" ca="1" si="202"/>
        <v/>
      </c>
      <c r="M772" s="32" t="str">
        <f t="shared" ca="1" si="203"/>
        <v/>
      </c>
      <c r="N772" s="79" t="str">
        <f t="shared" ca="1" si="204"/>
        <v/>
      </c>
      <c r="X772" s="172" t="str">
        <f t="shared" ref="X772:X824" si="205">IF(COUNTIF(R:R,P772)*COUNTIF(T:T,P772)*COUNTIF(V:V,P772),P772,"")</f>
        <v/>
      </c>
      <c r="Y772" s="172" t="str">
        <f t="shared" ref="Y772:Y824" si="206">IF(X772&gt;$A$14,X772,"")</f>
        <v/>
      </c>
    </row>
    <row r="773" spans="1:25">
      <c r="A773" s="173" t="str">
        <f t="shared" ca="1" si="192"/>
        <v/>
      </c>
      <c r="B773" s="45" t="str">
        <f t="shared" ca="1" si="193"/>
        <v/>
      </c>
      <c r="C773" s="31" t="str">
        <f t="shared" ca="1" si="191"/>
        <v/>
      </c>
      <c r="D773" s="32" t="str">
        <f t="shared" ca="1" si="194"/>
        <v/>
      </c>
      <c r="E773" s="73" t="str">
        <f t="shared" ca="1" si="195"/>
        <v/>
      </c>
      <c r="F773" s="31" t="str">
        <f t="shared" ca="1" si="196"/>
        <v/>
      </c>
      <c r="G773" s="32" t="str">
        <f t="shared" ca="1" si="197"/>
        <v/>
      </c>
      <c r="H773" s="4" t="str">
        <f t="shared" ca="1" si="198"/>
        <v/>
      </c>
      <c r="I773" s="31" t="str">
        <f t="shared" ca="1" si="199"/>
        <v/>
      </c>
      <c r="J773" s="32" t="str">
        <f t="shared" ca="1" si="200"/>
        <v/>
      </c>
      <c r="K773" s="73" t="str">
        <f t="shared" ca="1" si="201"/>
        <v/>
      </c>
      <c r="L773" s="31" t="str">
        <f t="shared" ca="1" si="202"/>
        <v/>
      </c>
      <c r="M773" s="32" t="str">
        <f t="shared" ca="1" si="203"/>
        <v/>
      </c>
      <c r="N773" s="79" t="str">
        <f t="shared" ca="1" si="204"/>
        <v/>
      </c>
      <c r="X773" s="172" t="str">
        <f t="shared" si="205"/>
        <v/>
      </c>
      <c r="Y773" s="172" t="str">
        <f t="shared" si="206"/>
        <v/>
      </c>
    </row>
    <row r="774" spans="1:25">
      <c r="A774" s="173" t="str">
        <f t="shared" ca="1" si="192"/>
        <v/>
      </c>
      <c r="B774" s="45" t="str">
        <f t="shared" ca="1" si="193"/>
        <v/>
      </c>
      <c r="C774" s="31" t="str">
        <f t="shared" ca="1" si="191"/>
        <v/>
      </c>
      <c r="D774" s="32" t="str">
        <f t="shared" ca="1" si="194"/>
        <v/>
      </c>
      <c r="E774" s="73" t="str">
        <f t="shared" ca="1" si="195"/>
        <v/>
      </c>
      <c r="F774" s="31" t="str">
        <f t="shared" ca="1" si="196"/>
        <v/>
      </c>
      <c r="G774" s="32" t="str">
        <f t="shared" ca="1" si="197"/>
        <v/>
      </c>
      <c r="H774" s="4" t="str">
        <f t="shared" ca="1" si="198"/>
        <v/>
      </c>
      <c r="I774" s="31" t="str">
        <f t="shared" ca="1" si="199"/>
        <v/>
      </c>
      <c r="J774" s="32" t="str">
        <f t="shared" ca="1" si="200"/>
        <v/>
      </c>
      <c r="K774" s="73" t="str">
        <f t="shared" ca="1" si="201"/>
        <v/>
      </c>
      <c r="L774" s="31" t="str">
        <f t="shared" ca="1" si="202"/>
        <v/>
      </c>
      <c r="M774" s="32" t="str">
        <f t="shared" ca="1" si="203"/>
        <v/>
      </c>
      <c r="N774" s="79" t="str">
        <f t="shared" ca="1" si="204"/>
        <v/>
      </c>
      <c r="X774" s="172" t="str">
        <f t="shared" si="205"/>
        <v/>
      </c>
      <c r="Y774" s="172" t="str">
        <f t="shared" si="206"/>
        <v/>
      </c>
    </row>
    <row r="775" spans="1:25">
      <c r="A775" s="173" t="str">
        <f t="shared" ca="1" si="192"/>
        <v/>
      </c>
      <c r="B775" s="45" t="str">
        <f t="shared" ca="1" si="193"/>
        <v/>
      </c>
      <c r="C775" s="31" t="str">
        <f t="shared" ca="1" si="191"/>
        <v/>
      </c>
      <c r="D775" s="32" t="str">
        <f t="shared" ca="1" si="194"/>
        <v/>
      </c>
      <c r="E775" s="73" t="str">
        <f t="shared" ca="1" si="195"/>
        <v/>
      </c>
      <c r="F775" s="31" t="str">
        <f t="shared" ca="1" si="196"/>
        <v/>
      </c>
      <c r="G775" s="32" t="str">
        <f t="shared" ca="1" si="197"/>
        <v/>
      </c>
      <c r="H775" s="4" t="str">
        <f t="shared" ca="1" si="198"/>
        <v/>
      </c>
      <c r="I775" s="31" t="str">
        <f t="shared" ca="1" si="199"/>
        <v/>
      </c>
      <c r="J775" s="32" t="str">
        <f t="shared" ca="1" si="200"/>
        <v/>
      </c>
      <c r="K775" s="73" t="str">
        <f t="shared" ca="1" si="201"/>
        <v/>
      </c>
      <c r="L775" s="31" t="str">
        <f t="shared" ca="1" si="202"/>
        <v/>
      </c>
      <c r="M775" s="32" t="str">
        <f t="shared" ca="1" si="203"/>
        <v/>
      </c>
      <c r="N775" s="79" t="str">
        <f t="shared" ca="1" si="204"/>
        <v/>
      </c>
      <c r="X775" s="172" t="str">
        <f t="shared" si="205"/>
        <v/>
      </c>
      <c r="Y775" s="172" t="str">
        <f t="shared" si="206"/>
        <v/>
      </c>
    </row>
    <row r="776" spans="1:25">
      <c r="A776" s="173" t="str">
        <f t="shared" ca="1" si="192"/>
        <v/>
      </c>
      <c r="B776" s="45" t="str">
        <f t="shared" ca="1" si="193"/>
        <v/>
      </c>
      <c r="C776" s="31" t="str">
        <f t="shared" ca="1" si="191"/>
        <v/>
      </c>
      <c r="D776" s="32" t="str">
        <f t="shared" ca="1" si="194"/>
        <v/>
      </c>
      <c r="E776" s="73" t="str">
        <f t="shared" ca="1" si="195"/>
        <v/>
      </c>
      <c r="F776" s="31" t="str">
        <f t="shared" ca="1" si="196"/>
        <v/>
      </c>
      <c r="G776" s="32" t="str">
        <f t="shared" ca="1" si="197"/>
        <v/>
      </c>
      <c r="H776" s="4" t="str">
        <f t="shared" ca="1" si="198"/>
        <v/>
      </c>
      <c r="I776" s="31" t="str">
        <f t="shared" ca="1" si="199"/>
        <v/>
      </c>
      <c r="J776" s="32" t="str">
        <f t="shared" ca="1" si="200"/>
        <v/>
      </c>
      <c r="K776" s="73" t="str">
        <f t="shared" ca="1" si="201"/>
        <v/>
      </c>
      <c r="L776" s="31" t="str">
        <f t="shared" ca="1" si="202"/>
        <v/>
      </c>
      <c r="M776" s="32" t="str">
        <f t="shared" ca="1" si="203"/>
        <v/>
      </c>
      <c r="N776" s="79" t="str">
        <f t="shared" ca="1" si="204"/>
        <v/>
      </c>
      <c r="X776" s="172" t="str">
        <f t="shared" si="205"/>
        <v/>
      </c>
      <c r="Y776" s="172" t="str">
        <f t="shared" si="206"/>
        <v/>
      </c>
    </row>
    <row r="777" spans="1:25">
      <c r="A777" s="173" t="str">
        <f t="shared" ca="1" si="192"/>
        <v/>
      </c>
      <c r="B777" s="45" t="str">
        <f t="shared" ca="1" si="193"/>
        <v/>
      </c>
      <c r="C777" s="31" t="str">
        <f t="shared" ca="1" si="191"/>
        <v/>
      </c>
      <c r="D777" s="32" t="str">
        <f t="shared" ca="1" si="194"/>
        <v/>
      </c>
      <c r="E777" s="73" t="str">
        <f t="shared" ca="1" si="195"/>
        <v/>
      </c>
      <c r="F777" s="31" t="str">
        <f t="shared" ca="1" si="196"/>
        <v/>
      </c>
      <c r="G777" s="32" t="str">
        <f t="shared" ca="1" si="197"/>
        <v/>
      </c>
      <c r="H777" s="4" t="str">
        <f t="shared" ca="1" si="198"/>
        <v/>
      </c>
      <c r="I777" s="31" t="str">
        <f t="shared" ca="1" si="199"/>
        <v/>
      </c>
      <c r="J777" s="32" t="str">
        <f t="shared" ca="1" si="200"/>
        <v/>
      </c>
      <c r="K777" s="73" t="str">
        <f t="shared" ca="1" si="201"/>
        <v/>
      </c>
      <c r="L777" s="31" t="str">
        <f t="shared" ca="1" si="202"/>
        <v/>
      </c>
      <c r="M777" s="32" t="str">
        <f t="shared" ca="1" si="203"/>
        <v/>
      </c>
      <c r="N777" s="79" t="str">
        <f t="shared" ca="1" si="204"/>
        <v/>
      </c>
      <c r="X777" s="172" t="str">
        <f t="shared" si="205"/>
        <v/>
      </c>
      <c r="Y777" s="172" t="str">
        <f t="shared" si="206"/>
        <v/>
      </c>
    </row>
    <row r="778" spans="1:25">
      <c r="A778" s="173" t="str">
        <f t="shared" ca="1" si="192"/>
        <v/>
      </c>
      <c r="B778" s="45" t="str">
        <f t="shared" ca="1" si="193"/>
        <v/>
      </c>
      <c r="C778" s="31" t="str">
        <f t="shared" ca="1" si="191"/>
        <v/>
      </c>
      <c r="D778" s="32" t="str">
        <f t="shared" ca="1" si="194"/>
        <v/>
      </c>
      <c r="E778" s="73" t="str">
        <f t="shared" ca="1" si="195"/>
        <v/>
      </c>
      <c r="F778" s="31" t="str">
        <f t="shared" ca="1" si="196"/>
        <v/>
      </c>
      <c r="G778" s="32" t="str">
        <f t="shared" ca="1" si="197"/>
        <v/>
      </c>
      <c r="H778" s="4" t="str">
        <f t="shared" ca="1" si="198"/>
        <v/>
      </c>
      <c r="I778" s="31" t="str">
        <f t="shared" ca="1" si="199"/>
        <v/>
      </c>
      <c r="J778" s="32" t="str">
        <f t="shared" ca="1" si="200"/>
        <v/>
      </c>
      <c r="K778" s="73" t="str">
        <f t="shared" ca="1" si="201"/>
        <v/>
      </c>
      <c r="L778" s="31" t="str">
        <f t="shared" ca="1" si="202"/>
        <v/>
      </c>
      <c r="M778" s="32" t="str">
        <f t="shared" ca="1" si="203"/>
        <v/>
      </c>
      <c r="N778" s="79" t="str">
        <f t="shared" ca="1" si="204"/>
        <v/>
      </c>
      <c r="X778" s="172" t="str">
        <f t="shared" si="205"/>
        <v/>
      </c>
      <c r="Y778" s="172" t="str">
        <f t="shared" si="206"/>
        <v/>
      </c>
    </row>
    <row r="779" spans="1:25">
      <c r="A779" s="173" t="str">
        <f t="shared" ca="1" si="192"/>
        <v/>
      </c>
      <c r="B779" s="45" t="str">
        <f t="shared" ca="1" si="193"/>
        <v/>
      </c>
      <c r="C779" s="31" t="str">
        <f t="shared" ca="1" si="191"/>
        <v/>
      </c>
      <c r="D779" s="32" t="str">
        <f t="shared" ca="1" si="194"/>
        <v/>
      </c>
      <c r="E779" s="73" t="str">
        <f t="shared" ca="1" si="195"/>
        <v/>
      </c>
      <c r="F779" s="31" t="str">
        <f t="shared" ca="1" si="196"/>
        <v/>
      </c>
      <c r="G779" s="32" t="str">
        <f t="shared" ca="1" si="197"/>
        <v/>
      </c>
      <c r="H779" s="4" t="str">
        <f t="shared" ca="1" si="198"/>
        <v/>
      </c>
      <c r="I779" s="31" t="str">
        <f t="shared" ca="1" si="199"/>
        <v/>
      </c>
      <c r="J779" s="32" t="str">
        <f t="shared" ca="1" si="200"/>
        <v/>
      </c>
      <c r="K779" s="73" t="str">
        <f t="shared" ca="1" si="201"/>
        <v/>
      </c>
      <c r="L779" s="31" t="str">
        <f t="shared" ca="1" si="202"/>
        <v/>
      </c>
      <c r="M779" s="32" t="str">
        <f t="shared" ca="1" si="203"/>
        <v/>
      </c>
      <c r="N779" s="79" t="str">
        <f t="shared" ca="1" si="204"/>
        <v/>
      </c>
      <c r="X779" s="172" t="str">
        <f t="shared" si="205"/>
        <v/>
      </c>
      <c r="Y779" s="172" t="str">
        <f t="shared" si="206"/>
        <v/>
      </c>
    </row>
    <row r="780" spans="1:25">
      <c r="A780" s="173" t="str">
        <f t="shared" ca="1" si="192"/>
        <v/>
      </c>
      <c r="B780" s="45" t="str">
        <f t="shared" ca="1" si="193"/>
        <v/>
      </c>
      <c r="C780" s="31" t="str">
        <f t="shared" ca="1" si="191"/>
        <v/>
      </c>
      <c r="D780" s="32" t="str">
        <f t="shared" ca="1" si="194"/>
        <v/>
      </c>
      <c r="E780" s="73" t="str">
        <f t="shared" ca="1" si="195"/>
        <v/>
      </c>
      <c r="F780" s="31" t="str">
        <f t="shared" ca="1" si="196"/>
        <v/>
      </c>
      <c r="G780" s="32" t="str">
        <f t="shared" ca="1" si="197"/>
        <v/>
      </c>
      <c r="H780" s="4" t="str">
        <f t="shared" ca="1" si="198"/>
        <v/>
      </c>
      <c r="I780" s="31" t="str">
        <f t="shared" ca="1" si="199"/>
        <v/>
      </c>
      <c r="J780" s="32" t="str">
        <f t="shared" ca="1" si="200"/>
        <v/>
      </c>
      <c r="K780" s="73" t="str">
        <f t="shared" ca="1" si="201"/>
        <v/>
      </c>
      <c r="L780" s="31" t="str">
        <f t="shared" ca="1" si="202"/>
        <v/>
      </c>
      <c r="M780" s="32" t="str">
        <f t="shared" ca="1" si="203"/>
        <v/>
      </c>
      <c r="N780" s="79" t="str">
        <f t="shared" ca="1" si="204"/>
        <v/>
      </c>
      <c r="X780" s="172" t="str">
        <f t="shared" si="205"/>
        <v/>
      </c>
      <c r="Y780" s="172" t="str">
        <f t="shared" si="206"/>
        <v/>
      </c>
    </row>
    <row r="781" spans="1:25">
      <c r="A781" s="173" t="str">
        <f t="shared" ca="1" si="192"/>
        <v/>
      </c>
      <c r="B781" s="45" t="str">
        <f t="shared" ca="1" si="193"/>
        <v/>
      </c>
      <c r="C781" s="31" t="str">
        <f t="shared" ca="1" si="191"/>
        <v/>
      </c>
      <c r="D781" s="32" t="str">
        <f t="shared" ca="1" si="194"/>
        <v/>
      </c>
      <c r="E781" s="73" t="str">
        <f t="shared" ca="1" si="195"/>
        <v/>
      </c>
      <c r="F781" s="31" t="str">
        <f t="shared" ca="1" si="196"/>
        <v/>
      </c>
      <c r="G781" s="32" t="str">
        <f t="shared" ca="1" si="197"/>
        <v/>
      </c>
      <c r="H781" s="4" t="str">
        <f t="shared" ca="1" si="198"/>
        <v/>
      </c>
      <c r="I781" s="31" t="str">
        <f t="shared" ca="1" si="199"/>
        <v/>
      </c>
      <c r="J781" s="32" t="str">
        <f t="shared" ca="1" si="200"/>
        <v/>
      </c>
      <c r="K781" s="73" t="str">
        <f t="shared" ca="1" si="201"/>
        <v/>
      </c>
      <c r="L781" s="31" t="str">
        <f t="shared" ca="1" si="202"/>
        <v/>
      </c>
      <c r="M781" s="32" t="str">
        <f t="shared" ca="1" si="203"/>
        <v/>
      </c>
      <c r="N781" s="79" t="str">
        <f t="shared" ca="1" si="204"/>
        <v/>
      </c>
      <c r="X781" s="172" t="str">
        <f t="shared" si="205"/>
        <v/>
      </c>
      <c r="Y781" s="172" t="str">
        <f t="shared" si="206"/>
        <v/>
      </c>
    </row>
    <row r="782" spans="1:25">
      <c r="A782" s="173" t="str">
        <f t="shared" ca="1" si="192"/>
        <v/>
      </c>
      <c r="B782" s="45" t="str">
        <f t="shared" ca="1" si="193"/>
        <v/>
      </c>
      <c r="C782" s="31" t="str">
        <f t="shared" ca="1" si="191"/>
        <v/>
      </c>
      <c r="D782" s="32" t="str">
        <f t="shared" ca="1" si="194"/>
        <v/>
      </c>
      <c r="E782" s="73" t="str">
        <f t="shared" ca="1" si="195"/>
        <v/>
      </c>
      <c r="F782" s="31" t="str">
        <f t="shared" ca="1" si="196"/>
        <v/>
      </c>
      <c r="G782" s="32" t="str">
        <f t="shared" ca="1" si="197"/>
        <v/>
      </c>
      <c r="H782" s="4" t="str">
        <f t="shared" ca="1" si="198"/>
        <v/>
      </c>
      <c r="I782" s="31" t="str">
        <f t="shared" ca="1" si="199"/>
        <v/>
      </c>
      <c r="J782" s="32" t="str">
        <f t="shared" ca="1" si="200"/>
        <v/>
      </c>
      <c r="K782" s="73" t="str">
        <f t="shared" ca="1" si="201"/>
        <v/>
      </c>
      <c r="L782" s="31" t="str">
        <f t="shared" ca="1" si="202"/>
        <v/>
      </c>
      <c r="M782" s="32" t="str">
        <f t="shared" ca="1" si="203"/>
        <v/>
      </c>
      <c r="N782" s="79" t="str">
        <f t="shared" ca="1" si="204"/>
        <v/>
      </c>
      <c r="X782" s="172" t="str">
        <f t="shared" si="205"/>
        <v/>
      </c>
      <c r="Y782" s="172" t="str">
        <f t="shared" si="206"/>
        <v/>
      </c>
    </row>
    <row r="783" spans="1:25">
      <c r="A783" s="173" t="str">
        <f t="shared" ca="1" si="192"/>
        <v/>
      </c>
      <c r="B783" s="45" t="str">
        <f t="shared" ca="1" si="193"/>
        <v/>
      </c>
      <c r="C783" s="31" t="str">
        <f t="shared" ca="1" si="191"/>
        <v/>
      </c>
      <c r="D783" s="32" t="str">
        <f t="shared" ca="1" si="194"/>
        <v/>
      </c>
      <c r="E783" s="73" t="str">
        <f t="shared" ca="1" si="195"/>
        <v/>
      </c>
      <c r="F783" s="31" t="str">
        <f t="shared" ca="1" si="196"/>
        <v/>
      </c>
      <c r="G783" s="32" t="str">
        <f t="shared" ca="1" si="197"/>
        <v/>
      </c>
      <c r="H783" s="4" t="str">
        <f t="shared" ca="1" si="198"/>
        <v/>
      </c>
      <c r="I783" s="31" t="str">
        <f t="shared" ca="1" si="199"/>
        <v/>
      </c>
      <c r="J783" s="32" t="str">
        <f t="shared" ca="1" si="200"/>
        <v/>
      </c>
      <c r="K783" s="73" t="str">
        <f t="shared" ca="1" si="201"/>
        <v/>
      </c>
      <c r="L783" s="31" t="str">
        <f t="shared" ca="1" si="202"/>
        <v/>
      </c>
      <c r="M783" s="32" t="str">
        <f t="shared" ca="1" si="203"/>
        <v/>
      </c>
      <c r="N783" s="79" t="str">
        <f t="shared" ca="1" si="204"/>
        <v/>
      </c>
      <c r="X783" s="172" t="str">
        <f t="shared" si="205"/>
        <v/>
      </c>
      <c r="Y783" s="172" t="str">
        <f t="shared" si="206"/>
        <v/>
      </c>
    </row>
    <row r="784" spans="1:25">
      <c r="A784" s="173" t="str">
        <f t="shared" ca="1" si="192"/>
        <v/>
      </c>
      <c r="B784" s="45" t="str">
        <f t="shared" ca="1" si="193"/>
        <v/>
      </c>
      <c r="C784" s="31" t="str">
        <f t="shared" ref="C784:C820" ca="1" si="207">IF(ISERROR(B784-2),"",(B784-$B$14)/100*$B$5)</f>
        <v/>
      </c>
      <c r="D784" s="32" t="str">
        <f t="shared" ca="1" si="194"/>
        <v/>
      </c>
      <c r="E784" s="73" t="str">
        <f t="shared" ca="1" si="195"/>
        <v/>
      </c>
      <c r="F784" s="31" t="str">
        <f t="shared" ca="1" si="196"/>
        <v/>
      </c>
      <c r="G784" s="32" t="str">
        <f t="shared" ca="1" si="197"/>
        <v/>
      </c>
      <c r="H784" s="4" t="str">
        <f t="shared" ca="1" si="198"/>
        <v/>
      </c>
      <c r="I784" s="31" t="str">
        <f t="shared" ca="1" si="199"/>
        <v/>
      </c>
      <c r="J784" s="32" t="str">
        <f t="shared" ca="1" si="200"/>
        <v/>
      </c>
      <c r="K784" s="73" t="str">
        <f t="shared" ca="1" si="201"/>
        <v/>
      </c>
      <c r="L784" s="31" t="str">
        <f t="shared" ca="1" si="202"/>
        <v/>
      </c>
      <c r="M784" s="32" t="str">
        <f t="shared" ca="1" si="203"/>
        <v/>
      </c>
      <c r="N784" s="79" t="str">
        <f t="shared" ca="1" si="204"/>
        <v/>
      </c>
      <c r="X784" s="172" t="str">
        <f t="shared" si="205"/>
        <v/>
      </c>
      <c r="Y784" s="172" t="str">
        <f t="shared" si="206"/>
        <v/>
      </c>
    </row>
    <row r="785" spans="1:25">
      <c r="A785" s="173" t="str">
        <f t="shared" ca="1" si="192"/>
        <v/>
      </c>
      <c r="B785" s="45" t="str">
        <f t="shared" ca="1" si="193"/>
        <v/>
      </c>
      <c r="C785" s="31" t="str">
        <f t="shared" ca="1" si="207"/>
        <v/>
      </c>
      <c r="D785" s="32" t="str">
        <f t="shared" ca="1" si="194"/>
        <v/>
      </c>
      <c r="E785" s="73" t="str">
        <f t="shared" ca="1" si="195"/>
        <v/>
      </c>
      <c r="F785" s="31" t="str">
        <f t="shared" ca="1" si="196"/>
        <v/>
      </c>
      <c r="G785" s="32" t="str">
        <f t="shared" ca="1" si="197"/>
        <v/>
      </c>
      <c r="H785" s="4" t="str">
        <f t="shared" ca="1" si="198"/>
        <v/>
      </c>
      <c r="I785" s="31" t="str">
        <f t="shared" ca="1" si="199"/>
        <v/>
      </c>
      <c r="J785" s="32" t="str">
        <f t="shared" ca="1" si="200"/>
        <v/>
      </c>
      <c r="K785" s="73" t="str">
        <f t="shared" ca="1" si="201"/>
        <v/>
      </c>
      <c r="L785" s="31" t="str">
        <f t="shared" ca="1" si="202"/>
        <v/>
      </c>
      <c r="M785" s="32" t="str">
        <f t="shared" ca="1" si="203"/>
        <v/>
      </c>
      <c r="N785" s="79" t="str">
        <f t="shared" ca="1" si="204"/>
        <v/>
      </c>
      <c r="X785" s="172" t="str">
        <f t="shared" si="205"/>
        <v/>
      </c>
      <c r="Y785" s="172" t="str">
        <f t="shared" si="206"/>
        <v/>
      </c>
    </row>
    <row r="786" spans="1:25">
      <c r="A786" s="173" t="str">
        <f t="shared" ca="1" si="192"/>
        <v/>
      </c>
      <c r="B786" s="45" t="str">
        <f t="shared" ca="1" si="193"/>
        <v/>
      </c>
      <c r="C786" s="31" t="str">
        <f t="shared" ca="1" si="207"/>
        <v/>
      </c>
      <c r="D786" s="32" t="str">
        <f t="shared" ca="1" si="194"/>
        <v/>
      </c>
      <c r="E786" s="73" t="str">
        <f t="shared" ca="1" si="195"/>
        <v/>
      </c>
      <c r="F786" s="31" t="str">
        <f t="shared" ca="1" si="196"/>
        <v/>
      </c>
      <c r="G786" s="32" t="str">
        <f t="shared" ca="1" si="197"/>
        <v/>
      </c>
      <c r="H786" s="4" t="str">
        <f t="shared" ca="1" si="198"/>
        <v/>
      </c>
      <c r="I786" s="31" t="str">
        <f t="shared" ca="1" si="199"/>
        <v/>
      </c>
      <c r="J786" s="32" t="str">
        <f t="shared" ca="1" si="200"/>
        <v/>
      </c>
      <c r="K786" s="73" t="str">
        <f t="shared" ca="1" si="201"/>
        <v/>
      </c>
      <c r="L786" s="31" t="str">
        <f t="shared" ca="1" si="202"/>
        <v/>
      </c>
      <c r="M786" s="32" t="str">
        <f t="shared" ca="1" si="203"/>
        <v/>
      </c>
      <c r="N786" s="79" t="str">
        <f t="shared" ca="1" si="204"/>
        <v/>
      </c>
      <c r="X786" s="172" t="str">
        <f t="shared" si="205"/>
        <v/>
      </c>
      <c r="Y786" s="172" t="str">
        <f t="shared" si="206"/>
        <v/>
      </c>
    </row>
    <row r="787" spans="1:25">
      <c r="A787" s="173" t="str">
        <f t="shared" ca="1" si="192"/>
        <v/>
      </c>
      <c r="B787" s="45" t="str">
        <f t="shared" ca="1" si="193"/>
        <v/>
      </c>
      <c r="C787" s="31" t="str">
        <f t="shared" ca="1" si="207"/>
        <v/>
      </c>
      <c r="D787" s="32" t="str">
        <f t="shared" ca="1" si="194"/>
        <v/>
      </c>
      <c r="E787" s="73" t="str">
        <f t="shared" ca="1" si="195"/>
        <v/>
      </c>
      <c r="F787" s="31" t="str">
        <f t="shared" ca="1" si="196"/>
        <v/>
      </c>
      <c r="G787" s="32" t="str">
        <f t="shared" ca="1" si="197"/>
        <v/>
      </c>
      <c r="H787" s="4" t="str">
        <f t="shared" ca="1" si="198"/>
        <v/>
      </c>
      <c r="I787" s="31" t="str">
        <f t="shared" ca="1" si="199"/>
        <v/>
      </c>
      <c r="J787" s="32" t="str">
        <f t="shared" ca="1" si="200"/>
        <v/>
      </c>
      <c r="K787" s="73" t="str">
        <f t="shared" ca="1" si="201"/>
        <v/>
      </c>
      <c r="L787" s="31" t="str">
        <f t="shared" ca="1" si="202"/>
        <v/>
      </c>
      <c r="M787" s="32" t="str">
        <f t="shared" ca="1" si="203"/>
        <v/>
      </c>
      <c r="N787" s="79" t="str">
        <f t="shared" ca="1" si="204"/>
        <v/>
      </c>
      <c r="X787" s="172" t="str">
        <f t="shared" si="205"/>
        <v/>
      </c>
      <c r="Y787" s="172" t="str">
        <f t="shared" si="206"/>
        <v/>
      </c>
    </row>
    <row r="788" spans="1:25">
      <c r="A788" s="173" t="str">
        <f t="shared" ca="1" si="192"/>
        <v/>
      </c>
      <c r="B788" s="45" t="str">
        <f t="shared" ca="1" si="193"/>
        <v/>
      </c>
      <c r="C788" s="31" t="str">
        <f t="shared" ca="1" si="207"/>
        <v/>
      </c>
      <c r="D788" s="32" t="str">
        <f t="shared" ca="1" si="194"/>
        <v/>
      </c>
      <c r="E788" s="73" t="str">
        <f t="shared" ca="1" si="195"/>
        <v/>
      </c>
      <c r="F788" s="31" t="str">
        <f t="shared" ca="1" si="196"/>
        <v/>
      </c>
      <c r="G788" s="32" t="str">
        <f t="shared" ca="1" si="197"/>
        <v/>
      </c>
      <c r="H788" s="4" t="str">
        <f t="shared" ca="1" si="198"/>
        <v/>
      </c>
      <c r="I788" s="31" t="str">
        <f t="shared" ca="1" si="199"/>
        <v/>
      </c>
      <c r="J788" s="32" t="str">
        <f t="shared" ca="1" si="200"/>
        <v/>
      </c>
      <c r="K788" s="73" t="str">
        <f t="shared" ca="1" si="201"/>
        <v/>
      </c>
      <c r="L788" s="31" t="str">
        <f t="shared" ca="1" si="202"/>
        <v/>
      </c>
      <c r="M788" s="32" t="str">
        <f t="shared" ca="1" si="203"/>
        <v/>
      </c>
      <c r="N788" s="79" t="str">
        <f t="shared" ca="1" si="204"/>
        <v/>
      </c>
      <c r="X788" s="172" t="str">
        <f t="shared" si="205"/>
        <v/>
      </c>
      <c r="Y788" s="172" t="str">
        <f t="shared" si="206"/>
        <v/>
      </c>
    </row>
    <row r="789" spans="1:25">
      <c r="A789" s="173" t="str">
        <f t="shared" ca="1" si="192"/>
        <v/>
      </c>
      <c r="B789" s="45" t="str">
        <f t="shared" ca="1" si="193"/>
        <v/>
      </c>
      <c r="C789" s="31" t="str">
        <f t="shared" ca="1" si="207"/>
        <v/>
      </c>
      <c r="D789" s="32" t="str">
        <f t="shared" ca="1" si="194"/>
        <v/>
      </c>
      <c r="E789" s="73" t="str">
        <f t="shared" ca="1" si="195"/>
        <v/>
      </c>
      <c r="F789" s="31" t="str">
        <f t="shared" ca="1" si="196"/>
        <v/>
      </c>
      <c r="G789" s="32" t="str">
        <f t="shared" ca="1" si="197"/>
        <v/>
      </c>
      <c r="H789" s="4" t="str">
        <f t="shared" ca="1" si="198"/>
        <v/>
      </c>
      <c r="I789" s="31" t="str">
        <f t="shared" ca="1" si="199"/>
        <v/>
      </c>
      <c r="J789" s="32" t="str">
        <f t="shared" ca="1" si="200"/>
        <v/>
      </c>
      <c r="K789" s="73" t="str">
        <f t="shared" ca="1" si="201"/>
        <v/>
      </c>
      <c r="L789" s="31" t="str">
        <f t="shared" ca="1" si="202"/>
        <v/>
      </c>
      <c r="M789" s="32" t="str">
        <f t="shared" ca="1" si="203"/>
        <v/>
      </c>
      <c r="N789" s="79" t="str">
        <f t="shared" ca="1" si="204"/>
        <v/>
      </c>
      <c r="X789" s="172" t="str">
        <f t="shared" si="205"/>
        <v/>
      </c>
      <c r="Y789" s="172" t="str">
        <f t="shared" si="206"/>
        <v/>
      </c>
    </row>
    <row r="790" spans="1:25">
      <c r="A790" s="173" t="str">
        <f t="shared" ca="1" si="192"/>
        <v/>
      </c>
      <c r="B790" s="45" t="str">
        <f t="shared" ca="1" si="193"/>
        <v/>
      </c>
      <c r="C790" s="31" t="str">
        <f t="shared" ca="1" si="207"/>
        <v/>
      </c>
      <c r="D790" s="32" t="str">
        <f t="shared" ca="1" si="194"/>
        <v/>
      </c>
      <c r="E790" s="73" t="str">
        <f t="shared" ca="1" si="195"/>
        <v/>
      </c>
      <c r="F790" s="31" t="str">
        <f t="shared" ca="1" si="196"/>
        <v/>
      </c>
      <c r="G790" s="32" t="str">
        <f t="shared" ca="1" si="197"/>
        <v/>
      </c>
      <c r="H790" s="4" t="str">
        <f t="shared" ca="1" si="198"/>
        <v/>
      </c>
      <c r="I790" s="31" t="str">
        <f t="shared" ca="1" si="199"/>
        <v/>
      </c>
      <c r="J790" s="32" t="str">
        <f t="shared" ca="1" si="200"/>
        <v/>
      </c>
      <c r="K790" s="73" t="str">
        <f t="shared" ca="1" si="201"/>
        <v/>
      </c>
      <c r="L790" s="31" t="str">
        <f t="shared" ca="1" si="202"/>
        <v/>
      </c>
      <c r="M790" s="32" t="str">
        <f t="shared" ca="1" si="203"/>
        <v/>
      </c>
      <c r="N790" s="79" t="str">
        <f t="shared" ca="1" si="204"/>
        <v/>
      </c>
      <c r="X790" s="172" t="str">
        <f t="shared" si="205"/>
        <v/>
      </c>
      <c r="Y790" s="172" t="str">
        <f t="shared" si="206"/>
        <v/>
      </c>
    </row>
    <row r="791" spans="1:25">
      <c r="A791" s="173" t="str">
        <f t="shared" ca="1" si="192"/>
        <v/>
      </c>
      <c r="B791" s="45" t="str">
        <f t="shared" ca="1" si="193"/>
        <v/>
      </c>
      <c r="C791" s="31" t="str">
        <f t="shared" ca="1" si="207"/>
        <v/>
      </c>
      <c r="D791" s="32" t="str">
        <f t="shared" ca="1" si="194"/>
        <v/>
      </c>
      <c r="E791" s="73" t="str">
        <f t="shared" ca="1" si="195"/>
        <v/>
      </c>
      <c r="F791" s="31" t="str">
        <f t="shared" ca="1" si="196"/>
        <v/>
      </c>
      <c r="G791" s="32" t="str">
        <f t="shared" ca="1" si="197"/>
        <v/>
      </c>
      <c r="H791" s="4" t="str">
        <f t="shared" ca="1" si="198"/>
        <v/>
      </c>
      <c r="I791" s="31" t="str">
        <f t="shared" ca="1" si="199"/>
        <v/>
      </c>
      <c r="J791" s="32" t="str">
        <f t="shared" ca="1" si="200"/>
        <v/>
      </c>
      <c r="K791" s="73" t="str">
        <f t="shared" ca="1" si="201"/>
        <v/>
      </c>
      <c r="L791" s="31" t="str">
        <f t="shared" ca="1" si="202"/>
        <v/>
      </c>
      <c r="M791" s="32" t="str">
        <f t="shared" ca="1" si="203"/>
        <v/>
      </c>
      <c r="N791" s="79" t="str">
        <f t="shared" ca="1" si="204"/>
        <v/>
      </c>
      <c r="X791" s="172" t="str">
        <f t="shared" si="205"/>
        <v/>
      </c>
      <c r="Y791" s="172" t="str">
        <f t="shared" si="206"/>
        <v/>
      </c>
    </row>
    <row r="792" spans="1:25">
      <c r="A792" s="173" t="str">
        <f t="shared" ca="1" si="192"/>
        <v/>
      </c>
      <c r="B792" s="45" t="str">
        <f t="shared" ca="1" si="193"/>
        <v/>
      </c>
      <c r="C792" s="31" t="str">
        <f t="shared" ca="1" si="207"/>
        <v/>
      </c>
      <c r="D792" s="32" t="str">
        <f t="shared" ca="1" si="194"/>
        <v/>
      </c>
      <c r="E792" s="73" t="str">
        <f t="shared" ca="1" si="195"/>
        <v/>
      </c>
      <c r="F792" s="31" t="str">
        <f t="shared" ca="1" si="196"/>
        <v/>
      </c>
      <c r="G792" s="32" t="str">
        <f t="shared" ca="1" si="197"/>
        <v/>
      </c>
      <c r="H792" s="4" t="str">
        <f t="shared" ca="1" si="198"/>
        <v/>
      </c>
      <c r="I792" s="31" t="str">
        <f t="shared" ca="1" si="199"/>
        <v/>
      </c>
      <c r="J792" s="32" t="str">
        <f t="shared" ca="1" si="200"/>
        <v/>
      </c>
      <c r="K792" s="73" t="str">
        <f t="shared" ca="1" si="201"/>
        <v/>
      </c>
      <c r="L792" s="31" t="str">
        <f t="shared" ca="1" si="202"/>
        <v/>
      </c>
      <c r="M792" s="32" t="str">
        <f t="shared" ca="1" si="203"/>
        <v/>
      </c>
      <c r="N792" s="79" t="str">
        <f t="shared" ca="1" si="204"/>
        <v/>
      </c>
      <c r="X792" s="172" t="str">
        <f t="shared" si="205"/>
        <v/>
      </c>
      <c r="Y792" s="172" t="str">
        <f t="shared" si="206"/>
        <v/>
      </c>
    </row>
    <row r="793" spans="1:25">
      <c r="A793" s="173" t="str">
        <f t="shared" ca="1" si="192"/>
        <v/>
      </c>
      <c r="B793" s="45" t="str">
        <f t="shared" ca="1" si="193"/>
        <v/>
      </c>
      <c r="C793" s="31" t="str">
        <f t="shared" ca="1" si="207"/>
        <v/>
      </c>
      <c r="D793" s="32" t="str">
        <f t="shared" ca="1" si="194"/>
        <v/>
      </c>
      <c r="E793" s="73" t="str">
        <f t="shared" ca="1" si="195"/>
        <v/>
      </c>
      <c r="F793" s="31" t="str">
        <f t="shared" ca="1" si="196"/>
        <v/>
      </c>
      <c r="G793" s="32" t="str">
        <f t="shared" ca="1" si="197"/>
        <v/>
      </c>
      <c r="H793" s="4" t="str">
        <f t="shared" ca="1" si="198"/>
        <v/>
      </c>
      <c r="I793" s="31" t="str">
        <f t="shared" ca="1" si="199"/>
        <v/>
      </c>
      <c r="J793" s="32" t="str">
        <f t="shared" ca="1" si="200"/>
        <v/>
      </c>
      <c r="K793" s="73" t="str">
        <f t="shared" ca="1" si="201"/>
        <v/>
      </c>
      <c r="L793" s="31" t="str">
        <f t="shared" ca="1" si="202"/>
        <v/>
      </c>
      <c r="M793" s="32" t="str">
        <f t="shared" ca="1" si="203"/>
        <v/>
      </c>
      <c r="N793" s="79" t="str">
        <f t="shared" ca="1" si="204"/>
        <v/>
      </c>
      <c r="X793" s="172" t="str">
        <f t="shared" si="205"/>
        <v/>
      </c>
      <c r="Y793" s="172" t="str">
        <f t="shared" si="206"/>
        <v/>
      </c>
    </row>
    <row r="794" spans="1:25">
      <c r="A794" s="173" t="str">
        <f t="shared" ca="1" si="192"/>
        <v/>
      </c>
      <c r="B794" s="45" t="str">
        <f t="shared" ca="1" si="193"/>
        <v/>
      </c>
      <c r="C794" s="31" t="str">
        <f t="shared" ca="1" si="207"/>
        <v/>
      </c>
      <c r="D794" s="32" t="str">
        <f t="shared" ca="1" si="194"/>
        <v/>
      </c>
      <c r="E794" s="73" t="str">
        <f t="shared" ca="1" si="195"/>
        <v/>
      </c>
      <c r="F794" s="31" t="str">
        <f t="shared" ca="1" si="196"/>
        <v/>
      </c>
      <c r="G794" s="32" t="str">
        <f t="shared" ca="1" si="197"/>
        <v/>
      </c>
      <c r="H794" s="4" t="str">
        <f t="shared" ca="1" si="198"/>
        <v/>
      </c>
      <c r="I794" s="31" t="str">
        <f t="shared" ca="1" si="199"/>
        <v/>
      </c>
      <c r="J794" s="32" t="str">
        <f t="shared" ca="1" si="200"/>
        <v/>
      </c>
      <c r="K794" s="73" t="str">
        <f t="shared" ca="1" si="201"/>
        <v/>
      </c>
      <c r="L794" s="31" t="str">
        <f t="shared" ca="1" si="202"/>
        <v/>
      </c>
      <c r="M794" s="32" t="str">
        <f t="shared" ca="1" si="203"/>
        <v/>
      </c>
      <c r="N794" s="79" t="str">
        <f t="shared" ca="1" si="204"/>
        <v/>
      </c>
      <c r="X794" s="172" t="str">
        <f t="shared" si="205"/>
        <v/>
      </c>
      <c r="Y794" s="172" t="str">
        <f t="shared" si="206"/>
        <v/>
      </c>
    </row>
    <row r="795" spans="1:25">
      <c r="A795" s="173" t="str">
        <f t="shared" ca="1" si="192"/>
        <v/>
      </c>
      <c r="B795" s="45" t="str">
        <f t="shared" ca="1" si="193"/>
        <v/>
      </c>
      <c r="C795" s="31" t="str">
        <f t="shared" ca="1" si="207"/>
        <v/>
      </c>
      <c r="D795" s="32" t="str">
        <f t="shared" ca="1" si="194"/>
        <v/>
      </c>
      <c r="E795" s="73" t="str">
        <f t="shared" ca="1" si="195"/>
        <v/>
      </c>
      <c r="F795" s="31" t="str">
        <f t="shared" ca="1" si="196"/>
        <v/>
      </c>
      <c r="G795" s="32" t="str">
        <f t="shared" ca="1" si="197"/>
        <v/>
      </c>
      <c r="H795" s="4" t="str">
        <f t="shared" ca="1" si="198"/>
        <v/>
      </c>
      <c r="I795" s="31" t="str">
        <f t="shared" ca="1" si="199"/>
        <v/>
      </c>
      <c r="J795" s="32" t="str">
        <f t="shared" ca="1" si="200"/>
        <v/>
      </c>
      <c r="K795" s="73" t="str">
        <f t="shared" ca="1" si="201"/>
        <v/>
      </c>
      <c r="L795" s="31" t="str">
        <f t="shared" ca="1" si="202"/>
        <v/>
      </c>
      <c r="M795" s="32" t="str">
        <f t="shared" ca="1" si="203"/>
        <v/>
      </c>
      <c r="N795" s="79" t="str">
        <f t="shared" ca="1" si="204"/>
        <v/>
      </c>
      <c r="X795" s="172" t="str">
        <f t="shared" si="205"/>
        <v/>
      </c>
      <c r="Y795" s="172" t="str">
        <f t="shared" si="206"/>
        <v/>
      </c>
    </row>
    <row r="796" spans="1:25">
      <c r="A796" s="173" t="str">
        <f t="shared" ca="1" si="192"/>
        <v/>
      </c>
      <c r="B796" s="45" t="str">
        <f t="shared" ca="1" si="193"/>
        <v/>
      </c>
      <c r="C796" s="31" t="str">
        <f t="shared" ca="1" si="207"/>
        <v/>
      </c>
      <c r="D796" s="32" t="str">
        <f t="shared" ca="1" si="194"/>
        <v/>
      </c>
      <c r="E796" s="73" t="str">
        <f t="shared" ca="1" si="195"/>
        <v/>
      </c>
      <c r="F796" s="31" t="str">
        <f t="shared" ca="1" si="196"/>
        <v/>
      </c>
      <c r="G796" s="32" t="str">
        <f t="shared" ca="1" si="197"/>
        <v/>
      </c>
      <c r="H796" s="4" t="str">
        <f t="shared" ca="1" si="198"/>
        <v/>
      </c>
      <c r="I796" s="31" t="str">
        <f t="shared" ca="1" si="199"/>
        <v/>
      </c>
      <c r="J796" s="32" t="str">
        <f t="shared" ca="1" si="200"/>
        <v/>
      </c>
      <c r="K796" s="73" t="str">
        <f t="shared" ca="1" si="201"/>
        <v/>
      </c>
      <c r="L796" s="31" t="str">
        <f t="shared" ca="1" si="202"/>
        <v/>
      </c>
      <c r="M796" s="32" t="str">
        <f t="shared" ca="1" si="203"/>
        <v/>
      </c>
      <c r="N796" s="79" t="str">
        <f t="shared" ca="1" si="204"/>
        <v/>
      </c>
      <c r="X796" s="172" t="str">
        <f t="shared" si="205"/>
        <v/>
      </c>
      <c r="Y796" s="172" t="str">
        <f t="shared" si="206"/>
        <v/>
      </c>
    </row>
    <row r="797" spans="1:25">
      <c r="A797" s="173" t="str">
        <f t="shared" ca="1" si="192"/>
        <v/>
      </c>
      <c r="B797" s="45" t="str">
        <f t="shared" ca="1" si="193"/>
        <v/>
      </c>
      <c r="C797" s="31" t="str">
        <f t="shared" ca="1" si="207"/>
        <v/>
      </c>
      <c r="D797" s="32" t="str">
        <f t="shared" ca="1" si="194"/>
        <v/>
      </c>
      <c r="E797" s="73" t="str">
        <f t="shared" ca="1" si="195"/>
        <v/>
      </c>
      <c r="F797" s="31" t="str">
        <f t="shared" ca="1" si="196"/>
        <v/>
      </c>
      <c r="G797" s="32" t="str">
        <f t="shared" ca="1" si="197"/>
        <v/>
      </c>
      <c r="H797" s="4" t="str">
        <f t="shared" ca="1" si="198"/>
        <v/>
      </c>
      <c r="I797" s="31" t="str">
        <f t="shared" ca="1" si="199"/>
        <v/>
      </c>
      <c r="J797" s="32" t="str">
        <f t="shared" ca="1" si="200"/>
        <v/>
      </c>
      <c r="K797" s="73" t="str">
        <f t="shared" ca="1" si="201"/>
        <v/>
      </c>
      <c r="L797" s="31" t="str">
        <f t="shared" ca="1" si="202"/>
        <v/>
      </c>
      <c r="M797" s="32" t="str">
        <f t="shared" ca="1" si="203"/>
        <v/>
      </c>
      <c r="N797" s="79" t="str">
        <f t="shared" ca="1" si="204"/>
        <v/>
      </c>
      <c r="X797" s="172" t="str">
        <f t="shared" si="205"/>
        <v/>
      </c>
      <c r="Y797" s="172" t="str">
        <f t="shared" si="206"/>
        <v/>
      </c>
    </row>
    <row r="798" spans="1:25">
      <c r="A798" s="173" t="str">
        <f t="shared" ca="1" si="192"/>
        <v/>
      </c>
      <c r="B798" s="45" t="str">
        <f t="shared" ca="1" si="193"/>
        <v/>
      </c>
      <c r="C798" s="31" t="str">
        <f t="shared" ca="1" si="207"/>
        <v/>
      </c>
      <c r="D798" s="32" t="str">
        <f t="shared" ca="1" si="194"/>
        <v/>
      </c>
      <c r="E798" s="73" t="str">
        <f t="shared" ca="1" si="195"/>
        <v/>
      </c>
      <c r="F798" s="31" t="str">
        <f t="shared" ca="1" si="196"/>
        <v/>
      </c>
      <c r="G798" s="32" t="str">
        <f t="shared" ca="1" si="197"/>
        <v/>
      </c>
      <c r="H798" s="4" t="str">
        <f t="shared" ca="1" si="198"/>
        <v/>
      </c>
      <c r="I798" s="31" t="str">
        <f t="shared" ca="1" si="199"/>
        <v/>
      </c>
      <c r="J798" s="32" t="str">
        <f t="shared" ca="1" si="200"/>
        <v/>
      </c>
      <c r="K798" s="73" t="str">
        <f t="shared" ca="1" si="201"/>
        <v/>
      </c>
      <c r="L798" s="31" t="str">
        <f t="shared" ca="1" si="202"/>
        <v/>
      </c>
      <c r="M798" s="32" t="str">
        <f t="shared" ca="1" si="203"/>
        <v/>
      </c>
      <c r="N798" s="79" t="str">
        <f t="shared" ca="1" si="204"/>
        <v/>
      </c>
      <c r="X798" s="172" t="str">
        <f t="shared" si="205"/>
        <v/>
      </c>
      <c r="Y798" s="172" t="str">
        <f t="shared" si="206"/>
        <v/>
      </c>
    </row>
    <row r="799" spans="1:25">
      <c r="A799" s="173" t="str">
        <f t="shared" ca="1" si="192"/>
        <v/>
      </c>
      <c r="B799" s="45" t="str">
        <f t="shared" ca="1" si="193"/>
        <v/>
      </c>
      <c r="C799" s="31" t="str">
        <f t="shared" ca="1" si="207"/>
        <v/>
      </c>
      <c r="D799" s="32" t="str">
        <f t="shared" ca="1" si="194"/>
        <v/>
      </c>
      <c r="E799" s="73" t="str">
        <f t="shared" ca="1" si="195"/>
        <v/>
      </c>
      <c r="F799" s="31" t="str">
        <f t="shared" ca="1" si="196"/>
        <v/>
      </c>
      <c r="G799" s="32" t="str">
        <f t="shared" ca="1" si="197"/>
        <v/>
      </c>
      <c r="H799" s="4" t="str">
        <f t="shared" ca="1" si="198"/>
        <v/>
      </c>
      <c r="I799" s="31" t="str">
        <f t="shared" ca="1" si="199"/>
        <v/>
      </c>
      <c r="J799" s="32" t="str">
        <f t="shared" ca="1" si="200"/>
        <v/>
      </c>
      <c r="K799" s="73" t="str">
        <f t="shared" ca="1" si="201"/>
        <v/>
      </c>
      <c r="L799" s="31" t="str">
        <f t="shared" ca="1" si="202"/>
        <v/>
      </c>
      <c r="M799" s="32" t="str">
        <f t="shared" ca="1" si="203"/>
        <v/>
      </c>
      <c r="N799" s="79" t="str">
        <f t="shared" ca="1" si="204"/>
        <v/>
      </c>
      <c r="X799" s="172" t="str">
        <f t="shared" si="205"/>
        <v/>
      </c>
      <c r="Y799" s="172" t="str">
        <f t="shared" si="206"/>
        <v/>
      </c>
    </row>
    <row r="800" spans="1:25">
      <c r="A800" s="173" t="str">
        <f t="shared" ca="1" si="192"/>
        <v/>
      </c>
      <c r="B800" s="45" t="str">
        <f t="shared" ca="1" si="193"/>
        <v/>
      </c>
      <c r="C800" s="31" t="str">
        <f t="shared" ca="1" si="207"/>
        <v/>
      </c>
      <c r="D800" s="32" t="str">
        <f t="shared" ca="1" si="194"/>
        <v/>
      </c>
      <c r="E800" s="73" t="str">
        <f t="shared" ca="1" si="195"/>
        <v/>
      </c>
      <c r="F800" s="31" t="str">
        <f t="shared" ca="1" si="196"/>
        <v/>
      </c>
      <c r="G800" s="32" t="str">
        <f t="shared" ca="1" si="197"/>
        <v/>
      </c>
      <c r="H800" s="4" t="str">
        <f t="shared" ca="1" si="198"/>
        <v/>
      </c>
      <c r="I800" s="31" t="str">
        <f t="shared" ca="1" si="199"/>
        <v/>
      </c>
      <c r="J800" s="32" t="str">
        <f t="shared" ca="1" si="200"/>
        <v/>
      </c>
      <c r="K800" s="73" t="str">
        <f t="shared" ca="1" si="201"/>
        <v/>
      </c>
      <c r="L800" s="31" t="str">
        <f t="shared" ca="1" si="202"/>
        <v/>
      </c>
      <c r="M800" s="32" t="str">
        <f t="shared" ca="1" si="203"/>
        <v/>
      </c>
      <c r="N800" s="79" t="str">
        <f t="shared" ca="1" si="204"/>
        <v/>
      </c>
      <c r="X800" s="172" t="str">
        <f t="shared" si="205"/>
        <v/>
      </c>
      <c r="Y800" s="172" t="str">
        <f t="shared" si="206"/>
        <v/>
      </c>
    </row>
    <row r="801" spans="1:25">
      <c r="A801" s="173" t="str">
        <f t="shared" ca="1" si="192"/>
        <v/>
      </c>
      <c r="B801" s="45" t="str">
        <f t="shared" ca="1" si="193"/>
        <v/>
      </c>
      <c r="C801" s="31" t="str">
        <f t="shared" ca="1" si="207"/>
        <v/>
      </c>
      <c r="D801" s="32" t="str">
        <f t="shared" ca="1" si="194"/>
        <v/>
      </c>
      <c r="E801" s="73" t="str">
        <f t="shared" ca="1" si="195"/>
        <v/>
      </c>
      <c r="F801" s="31" t="str">
        <f t="shared" ca="1" si="196"/>
        <v/>
      </c>
      <c r="G801" s="32" t="str">
        <f t="shared" ca="1" si="197"/>
        <v/>
      </c>
      <c r="H801" s="4" t="str">
        <f t="shared" ca="1" si="198"/>
        <v/>
      </c>
      <c r="I801" s="31" t="str">
        <f t="shared" ca="1" si="199"/>
        <v/>
      </c>
      <c r="J801" s="32" t="str">
        <f t="shared" ca="1" si="200"/>
        <v/>
      </c>
      <c r="K801" s="73" t="str">
        <f t="shared" ca="1" si="201"/>
        <v/>
      </c>
      <c r="L801" s="31" t="str">
        <f t="shared" ca="1" si="202"/>
        <v/>
      </c>
      <c r="M801" s="32" t="str">
        <f t="shared" ca="1" si="203"/>
        <v/>
      </c>
      <c r="N801" s="79" t="str">
        <f t="shared" ca="1" si="204"/>
        <v/>
      </c>
      <c r="X801" s="172" t="str">
        <f t="shared" si="205"/>
        <v/>
      </c>
      <c r="Y801" s="172" t="str">
        <f t="shared" si="206"/>
        <v/>
      </c>
    </row>
    <row r="802" spans="1:25">
      <c r="A802" s="173" t="str">
        <f t="shared" ca="1" si="192"/>
        <v/>
      </c>
      <c r="B802" s="45" t="str">
        <f t="shared" ca="1" si="193"/>
        <v/>
      </c>
      <c r="C802" s="31" t="str">
        <f t="shared" ca="1" si="207"/>
        <v/>
      </c>
      <c r="D802" s="32" t="str">
        <f t="shared" ca="1" si="194"/>
        <v/>
      </c>
      <c r="E802" s="73" t="str">
        <f t="shared" ca="1" si="195"/>
        <v/>
      </c>
      <c r="F802" s="31" t="str">
        <f t="shared" ca="1" si="196"/>
        <v/>
      </c>
      <c r="G802" s="32" t="str">
        <f t="shared" ca="1" si="197"/>
        <v/>
      </c>
      <c r="H802" s="4" t="str">
        <f t="shared" ca="1" si="198"/>
        <v/>
      </c>
      <c r="I802" s="31" t="str">
        <f t="shared" ca="1" si="199"/>
        <v/>
      </c>
      <c r="J802" s="32" t="str">
        <f t="shared" ca="1" si="200"/>
        <v/>
      </c>
      <c r="K802" s="73" t="str">
        <f t="shared" ca="1" si="201"/>
        <v/>
      </c>
      <c r="L802" s="31" t="str">
        <f t="shared" ca="1" si="202"/>
        <v/>
      </c>
      <c r="M802" s="32" t="str">
        <f t="shared" ca="1" si="203"/>
        <v/>
      </c>
      <c r="N802" s="79" t="str">
        <f t="shared" ca="1" si="204"/>
        <v/>
      </c>
      <c r="X802" s="172" t="str">
        <f t="shared" si="205"/>
        <v/>
      </c>
      <c r="Y802" s="172" t="str">
        <f t="shared" si="206"/>
        <v/>
      </c>
    </row>
    <row r="803" spans="1:25">
      <c r="A803" s="173" t="str">
        <f t="shared" ca="1" si="192"/>
        <v/>
      </c>
      <c r="B803" s="45" t="str">
        <f t="shared" ca="1" si="193"/>
        <v/>
      </c>
      <c r="C803" s="31" t="str">
        <f t="shared" ca="1" si="207"/>
        <v/>
      </c>
      <c r="D803" s="32" t="str">
        <f t="shared" ca="1" si="194"/>
        <v/>
      </c>
      <c r="E803" s="73" t="str">
        <f t="shared" ca="1" si="195"/>
        <v/>
      </c>
      <c r="F803" s="31" t="str">
        <f t="shared" ca="1" si="196"/>
        <v/>
      </c>
      <c r="G803" s="32" t="str">
        <f t="shared" ca="1" si="197"/>
        <v/>
      </c>
      <c r="H803" s="4" t="str">
        <f t="shared" ca="1" si="198"/>
        <v/>
      </c>
      <c r="I803" s="31" t="str">
        <f t="shared" ca="1" si="199"/>
        <v/>
      </c>
      <c r="J803" s="32" t="str">
        <f t="shared" ca="1" si="200"/>
        <v/>
      </c>
      <c r="K803" s="73" t="str">
        <f t="shared" ca="1" si="201"/>
        <v/>
      </c>
      <c r="L803" s="31" t="str">
        <f t="shared" ca="1" si="202"/>
        <v/>
      </c>
      <c r="M803" s="32" t="str">
        <f t="shared" ca="1" si="203"/>
        <v/>
      </c>
      <c r="N803" s="79" t="str">
        <f t="shared" ca="1" si="204"/>
        <v/>
      </c>
      <c r="X803" s="172" t="str">
        <f t="shared" si="205"/>
        <v/>
      </c>
      <c r="Y803" s="172" t="str">
        <f t="shared" si="206"/>
        <v/>
      </c>
    </row>
    <row r="804" spans="1:25">
      <c r="A804" s="173" t="str">
        <f t="shared" ref="A804:A820" ca="1" si="208">IF(AND(ISBLANK(Z793), A803 = $Z$1),NOW(),IF(ISBLANK(Z793),"",Z793))</f>
        <v/>
      </c>
      <c r="B804" s="45" t="str">
        <f t="shared" ref="B804:B820" ca="1" si="209">IF(COUNTIF(P:P,A804)=1,VLOOKUP(A804,P:Q,2), IF(COUNTIF(P:P,A804)=0,$B$10,""))</f>
        <v/>
      </c>
      <c r="C804" s="31" t="str">
        <f t="shared" ca="1" si="207"/>
        <v/>
      </c>
      <c r="D804" s="32" t="str">
        <f t="shared" ref="D804:D820" ca="1" si="210">IF(ISERROR(B804-2), "", ROUNDUP(A804-$A$14,0)/360*$B$6*$B$5-ROUNDUP(A804-$A$14,0)/360*$B$7*$B$5*$B$14/100)</f>
        <v/>
      </c>
      <c r="E804" s="73" t="str">
        <f t="shared" ref="E804:E820" ca="1" si="211">IF(COUNTIF(P:P,A804)=1,VLOOKUP(A804,R:S,2), IF(COUNTIF(P:P,A804)=0,$C$10,""))</f>
        <v/>
      </c>
      <c r="F804" s="31" t="str">
        <f t="shared" ref="F804:F820" ca="1" si="212">IF(ISERROR(B804-2),"",(E804-$E$14)/100*$C$5)</f>
        <v/>
      </c>
      <c r="G804" s="32" t="str">
        <f t="shared" ref="G804:G820" ca="1" si="213">IF(ISERROR(B804-2), "", ROUNDUP(A804-$A$14,0)/360*$C$6*$C$5-ROUNDUP(A804-$A$14,0)/360*$C$7*$C$5*$E$14/100)</f>
        <v/>
      </c>
      <c r="H804" s="4" t="str">
        <f t="shared" ref="H804:H820" ca="1" si="214">IF(COUNTIF(P:P,A804)=1,VLOOKUP(A804,T:U,2), IF(COUNTIF(P:P,A804)=0,$D$10,""))</f>
        <v/>
      </c>
      <c r="I804" s="31" t="str">
        <f t="shared" ref="I804:I820" ca="1" si="215">IF(ISERROR(B804-2),"",(H804-$H$14)/100*$D$5)</f>
        <v/>
      </c>
      <c r="J804" s="32" t="str">
        <f t="shared" ref="J804:J820" ca="1" si="216">IF(ISERROR(B804-2),"",ROUNDUP(A804-$A$14,0)/360*$D$6*$D$5-ROUNDUP(A804-$A$14,0)/360*$D$7*$D$5*$H$14/100)</f>
        <v/>
      </c>
      <c r="K804" s="73" t="str">
        <f t="shared" ref="K804:K820" ca="1" si="217">IF(COUNTIF(P:P,A804)=1,VLOOKUP(A804,V:W,2), IF(COUNTIF(P:P,A804)=0,$E$10,""))</f>
        <v/>
      </c>
      <c r="L804" s="31" t="str">
        <f t="shared" ref="L804:L820" ca="1" si="218">IF(ISERROR(B804-2),"",(K804-$K$14)/100*$E$5)</f>
        <v/>
      </c>
      <c r="M804" s="32" t="str">
        <f t="shared" ref="M804:M820" ca="1" si="219">IF(ISERROR(B804-2),"",ROUNDUP(A804-$A$14,0)/360*$E$6*$E$5-ROUNDUP(A804-$A$14,0)/360*$E$7*$E$5*$K$14/100)</f>
        <v/>
      </c>
      <c r="N804" s="79" t="str">
        <f t="shared" ref="N804:N820" ca="1" si="220">IF(ISERROR(B804-2),"",C804+D804-F804-G804-I804-J804+L804+M804)</f>
        <v/>
      </c>
      <c r="X804" s="172" t="str">
        <f t="shared" si="205"/>
        <v/>
      </c>
      <c r="Y804" s="172" t="str">
        <f t="shared" si="206"/>
        <v/>
      </c>
    </row>
    <row r="805" spans="1:25">
      <c r="A805" s="173" t="str">
        <f t="shared" ca="1" si="208"/>
        <v/>
      </c>
      <c r="B805" s="45" t="str">
        <f t="shared" ca="1" si="209"/>
        <v/>
      </c>
      <c r="C805" s="31" t="str">
        <f t="shared" ca="1" si="207"/>
        <v/>
      </c>
      <c r="D805" s="32" t="str">
        <f t="shared" ca="1" si="210"/>
        <v/>
      </c>
      <c r="E805" s="73" t="str">
        <f t="shared" ca="1" si="211"/>
        <v/>
      </c>
      <c r="F805" s="31" t="str">
        <f t="shared" ca="1" si="212"/>
        <v/>
      </c>
      <c r="G805" s="32" t="str">
        <f t="shared" ca="1" si="213"/>
        <v/>
      </c>
      <c r="H805" s="4" t="str">
        <f t="shared" ca="1" si="214"/>
        <v/>
      </c>
      <c r="I805" s="31" t="str">
        <f t="shared" ca="1" si="215"/>
        <v/>
      </c>
      <c r="J805" s="32" t="str">
        <f t="shared" ca="1" si="216"/>
        <v/>
      </c>
      <c r="K805" s="73" t="str">
        <f t="shared" ca="1" si="217"/>
        <v/>
      </c>
      <c r="L805" s="31" t="str">
        <f t="shared" ca="1" si="218"/>
        <v/>
      </c>
      <c r="M805" s="32" t="str">
        <f t="shared" ca="1" si="219"/>
        <v/>
      </c>
      <c r="N805" s="79" t="str">
        <f t="shared" ca="1" si="220"/>
        <v/>
      </c>
      <c r="X805" s="172" t="str">
        <f t="shared" si="205"/>
        <v/>
      </c>
      <c r="Y805" s="172" t="str">
        <f t="shared" si="206"/>
        <v/>
      </c>
    </row>
    <row r="806" spans="1:25">
      <c r="A806" s="173" t="str">
        <f t="shared" ca="1" si="208"/>
        <v/>
      </c>
      <c r="B806" s="45" t="str">
        <f t="shared" ca="1" si="209"/>
        <v/>
      </c>
      <c r="C806" s="31" t="str">
        <f t="shared" ca="1" si="207"/>
        <v/>
      </c>
      <c r="D806" s="32" t="str">
        <f t="shared" ca="1" si="210"/>
        <v/>
      </c>
      <c r="E806" s="73" t="str">
        <f t="shared" ca="1" si="211"/>
        <v/>
      </c>
      <c r="F806" s="31" t="str">
        <f t="shared" ca="1" si="212"/>
        <v/>
      </c>
      <c r="G806" s="32" t="str">
        <f t="shared" ca="1" si="213"/>
        <v/>
      </c>
      <c r="H806" s="4" t="str">
        <f t="shared" ca="1" si="214"/>
        <v/>
      </c>
      <c r="I806" s="31" t="str">
        <f t="shared" ca="1" si="215"/>
        <v/>
      </c>
      <c r="J806" s="32" t="str">
        <f t="shared" ca="1" si="216"/>
        <v/>
      </c>
      <c r="K806" s="73" t="str">
        <f t="shared" ca="1" si="217"/>
        <v/>
      </c>
      <c r="L806" s="31" t="str">
        <f t="shared" ca="1" si="218"/>
        <v/>
      </c>
      <c r="M806" s="32" t="str">
        <f t="shared" ca="1" si="219"/>
        <v/>
      </c>
      <c r="N806" s="79" t="str">
        <f t="shared" ca="1" si="220"/>
        <v/>
      </c>
      <c r="X806" s="172" t="str">
        <f t="shared" si="205"/>
        <v/>
      </c>
      <c r="Y806" s="172" t="str">
        <f t="shared" si="206"/>
        <v/>
      </c>
    </row>
    <row r="807" spans="1:25">
      <c r="A807" s="173" t="str">
        <f t="shared" ca="1" si="208"/>
        <v/>
      </c>
      <c r="B807" s="45" t="str">
        <f t="shared" ca="1" si="209"/>
        <v/>
      </c>
      <c r="C807" s="31" t="str">
        <f t="shared" ca="1" si="207"/>
        <v/>
      </c>
      <c r="D807" s="32" t="str">
        <f t="shared" ca="1" si="210"/>
        <v/>
      </c>
      <c r="E807" s="73" t="str">
        <f t="shared" ca="1" si="211"/>
        <v/>
      </c>
      <c r="F807" s="31" t="str">
        <f t="shared" ca="1" si="212"/>
        <v/>
      </c>
      <c r="G807" s="32" t="str">
        <f t="shared" ca="1" si="213"/>
        <v/>
      </c>
      <c r="H807" s="4" t="str">
        <f t="shared" ca="1" si="214"/>
        <v/>
      </c>
      <c r="I807" s="31" t="str">
        <f t="shared" ca="1" si="215"/>
        <v/>
      </c>
      <c r="J807" s="32" t="str">
        <f t="shared" ca="1" si="216"/>
        <v/>
      </c>
      <c r="K807" s="73" t="str">
        <f t="shared" ca="1" si="217"/>
        <v/>
      </c>
      <c r="L807" s="31" t="str">
        <f t="shared" ca="1" si="218"/>
        <v/>
      </c>
      <c r="M807" s="32" t="str">
        <f t="shared" ca="1" si="219"/>
        <v/>
      </c>
      <c r="N807" s="79" t="str">
        <f t="shared" ca="1" si="220"/>
        <v/>
      </c>
      <c r="X807" s="172" t="str">
        <f t="shared" si="205"/>
        <v/>
      </c>
      <c r="Y807" s="172" t="str">
        <f t="shared" si="206"/>
        <v/>
      </c>
    </row>
    <row r="808" spans="1:25">
      <c r="A808" s="173" t="str">
        <f t="shared" ca="1" si="208"/>
        <v/>
      </c>
      <c r="B808" s="45" t="str">
        <f t="shared" ca="1" si="209"/>
        <v/>
      </c>
      <c r="C808" s="31" t="str">
        <f t="shared" ca="1" si="207"/>
        <v/>
      </c>
      <c r="D808" s="32" t="str">
        <f t="shared" ca="1" si="210"/>
        <v/>
      </c>
      <c r="E808" s="73" t="str">
        <f t="shared" ca="1" si="211"/>
        <v/>
      </c>
      <c r="F808" s="31" t="str">
        <f t="shared" ca="1" si="212"/>
        <v/>
      </c>
      <c r="G808" s="32" t="str">
        <f t="shared" ca="1" si="213"/>
        <v/>
      </c>
      <c r="H808" s="4" t="str">
        <f t="shared" ca="1" si="214"/>
        <v/>
      </c>
      <c r="I808" s="31" t="str">
        <f t="shared" ca="1" si="215"/>
        <v/>
      </c>
      <c r="J808" s="32" t="str">
        <f t="shared" ca="1" si="216"/>
        <v/>
      </c>
      <c r="K808" s="73" t="str">
        <f t="shared" ca="1" si="217"/>
        <v/>
      </c>
      <c r="L808" s="31" t="str">
        <f t="shared" ca="1" si="218"/>
        <v/>
      </c>
      <c r="M808" s="32" t="str">
        <f t="shared" ca="1" si="219"/>
        <v/>
      </c>
      <c r="N808" s="79" t="str">
        <f t="shared" ca="1" si="220"/>
        <v/>
      </c>
      <c r="X808" s="172" t="str">
        <f t="shared" si="205"/>
        <v/>
      </c>
      <c r="Y808" s="172" t="str">
        <f t="shared" si="206"/>
        <v/>
      </c>
    </row>
    <row r="809" spans="1:25">
      <c r="A809" s="173" t="str">
        <f t="shared" ca="1" si="208"/>
        <v/>
      </c>
      <c r="B809" s="45" t="str">
        <f t="shared" ca="1" si="209"/>
        <v/>
      </c>
      <c r="C809" s="31" t="str">
        <f t="shared" ca="1" si="207"/>
        <v/>
      </c>
      <c r="D809" s="32" t="str">
        <f t="shared" ca="1" si="210"/>
        <v/>
      </c>
      <c r="E809" s="73" t="str">
        <f t="shared" ca="1" si="211"/>
        <v/>
      </c>
      <c r="F809" s="31" t="str">
        <f t="shared" ca="1" si="212"/>
        <v/>
      </c>
      <c r="G809" s="32" t="str">
        <f t="shared" ca="1" si="213"/>
        <v/>
      </c>
      <c r="H809" s="4" t="str">
        <f t="shared" ca="1" si="214"/>
        <v/>
      </c>
      <c r="I809" s="31" t="str">
        <f t="shared" ca="1" si="215"/>
        <v/>
      </c>
      <c r="J809" s="32" t="str">
        <f t="shared" ca="1" si="216"/>
        <v/>
      </c>
      <c r="K809" s="73" t="str">
        <f t="shared" ca="1" si="217"/>
        <v/>
      </c>
      <c r="L809" s="31" t="str">
        <f t="shared" ca="1" si="218"/>
        <v/>
      </c>
      <c r="M809" s="32" t="str">
        <f t="shared" ca="1" si="219"/>
        <v/>
      </c>
      <c r="N809" s="79" t="str">
        <f t="shared" ca="1" si="220"/>
        <v/>
      </c>
      <c r="X809" s="172" t="str">
        <f t="shared" si="205"/>
        <v/>
      </c>
      <c r="Y809" s="172" t="str">
        <f t="shared" si="206"/>
        <v/>
      </c>
    </row>
    <row r="810" spans="1:25">
      <c r="A810" s="173" t="str">
        <f t="shared" ca="1" si="208"/>
        <v/>
      </c>
      <c r="B810" s="45" t="str">
        <f t="shared" ca="1" si="209"/>
        <v/>
      </c>
      <c r="C810" s="31" t="str">
        <f t="shared" ca="1" si="207"/>
        <v/>
      </c>
      <c r="D810" s="32" t="str">
        <f t="shared" ca="1" si="210"/>
        <v/>
      </c>
      <c r="E810" s="73" t="str">
        <f t="shared" ca="1" si="211"/>
        <v/>
      </c>
      <c r="F810" s="31" t="str">
        <f t="shared" ca="1" si="212"/>
        <v/>
      </c>
      <c r="G810" s="32" t="str">
        <f t="shared" ca="1" si="213"/>
        <v/>
      </c>
      <c r="H810" s="4" t="str">
        <f t="shared" ca="1" si="214"/>
        <v/>
      </c>
      <c r="I810" s="31" t="str">
        <f t="shared" ca="1" si="215"/>
        <v/>
      </c>
      <c r="J810" s="32" t="str">
        <f t="shared" ca="1" si="216"/>
        <v/>
      </c>
      <c r="K810" s="73" t="str">
        <f t="shared" ca="1" si="217"/>
        <v/>
      </c>
      <c r="L810" s="31" t="str">
        <f t="shared" ca="1" si="218"/>
        <v/>
      </c>
      <c r="M810" s="32" t="str">
        <f t="shared" ca="1" si="219"/>
        <v/>
      </c>
      <c r="N810" s="79" t="str">
        <f t="shared" ca="1" si="220"/>
        <v/>
      </c>
      <c r="X810" s="172" t="str">
        <f t="shared" si="205"/>
        <v/>
      </c>
      <c r="Y810" s="172" t="str">
        <f t="shared" si="206"/>
        <v/>
      </c>
    </row>
    <row r="811" spans="1:25">
      <c r="A811" s="173" t="str">
        <f t="shared" ca="1" si="208"/>
        <v/>
      </c>
      <c r="B811" s="45" t="str">
        <f t="shared" ca="1" si="209"/>
        <v/>
      </c>
      <c r="C811" s="31" t="str">
        <f t="shared" ca="1" si="207"/>
        <v/>
      </c>
      <c r="D811" s="32" t="str">
        <f t="shared" ca="1" si="210"/>
        <v/>
      </c>
      <c r="E811" s="73" t="str">
        <f t="shared" ca="1" si="211"/>
        <v/>
      </c>
      <c r="F811" s="31" t="str">
        <f t="shared" ca="1" si="212"/>
        <v/>
      </c>
      <c r="G811" s="32" t="str">
        <f t="shared" ca="1" si="213"/>
        <v/>
      </c>
      <c r="H811" s="4" t="str">
        <f t="shared" ca="1" si="214"/>
        <v/>
      </c>
      <c r="I811" s="31" t="str">
        <f t="shared" ca="1" si="215"/>
        <v/>
      </c>
      <c r="J811" s="32" t="str">
        <f t="shared" ca="1" si="216"/>
        <v/>
      </c>
      <c r="K811" s="73" t="str">
        <f t="shared" ca="1" si="217"/>
        <v/>
      </c>
      <c r="L811" s="31" t="str">
        <f t="shared" ca="1" si="218"/>
        <v/>
      </c>
      <c r="M811" s="32" t="str">
        <f t="shared" ca="1" si="219"/>
        <v/>
      </c>
      <c r="N811" s="79" t="str">
        <f t="shared" ca="1" si="220"/>
        <v/>
      </c>
      <c r="X811" s="172" t="str">
        <f t="shared" si="205"/>
        <v/>
      </c>
      <c r="Y811" s="172" t="str">
        <f t="shared" si="206"/>
        <v/>
      </c>
    </row>
    <row r="812" spans="1:25">
      <c r="A812" s="173" t="str">
        <f t="shared" ca="1" si="208"/>
        <v/>
      </c>
      <c r="B812" s="45" t="str">
        <f t="shared" ca="1" si="209"/>
        <v/>
      </c>
      <c r="C812" s="31" t="str">
        <f t="shared" ca="1" si="207"/>
        <v/>
      </c>
      <c r="D812" s="32" t="str">
        <f t="shared" ca="1" si="210"/>
        <v/>
      </c>
      <c r="E812" s="73" t="str">
        <f t="shared" ca="1" si="211"/>
        <v/>
      </c>
      <c r="F812" s="31" t="str">
        <f t="shared" ca="1" si="212"/>
        <v/>
      </c>
      <c r="G812" s="32" t="str">
        <f t="shared" ca="1" si="213"/>
        <v/>
      </c>
      <c r="H812" s="4" t="str">
        <f t="shared" ca="1" si="214"/>
        <v/>
      </c>
      <c r="I812" s="31" t="str">
        <f t="shared" ca="1" si="215"/>
        <v/>
      </c>
      <c r="J812" s="32" t="str">
        <f t="shared" ca="1" si="216"/>
        <v/>
      </c>
      <c r="K812" s="73" t="str">
        <f t="shared" ca="1" si="217"/>
        <v/>
      </c>
      <c r="L812" s="31" t="str">
        <f t="shared" ca="1" si="218"/>
        <v/>
      </c>
      <c r="M812" s="32" t="str">
        <f t="shared" ca="1" si="219"/>
        <v/>
      </c>
      <c r="N812" s="79" t="str">
        <f t="shared" ca="1" si="220"/>
        <v/>
      </c>
      <c r="X812" s="172" t="str">
        <f t="shared" si="205"/>
        <v/>
      </c>
      <c r="Y812" s="172" t="str">
        <f t="shared" si="206"/>
        <v/>
      </c>
    </row>
    <row r="813" spans="1:25">
      <c r="A813" s="173" t="str">
        <f t="shared" ca="1" si="208"/>
        <v/>
      </c>
      <c r="B813" s="45" t="str">
        <f t="shared" ca="1" si="209"/>
        <v/>
      </c>
      <c r="C813" s="31" t="str">
        <f t="shared" ca="1" si="207"/>
        <v/>
      </c>
      <c r="D813" s="32" t="str">
        <f t="shared" ca="1" si="210"/>
        <v/>
      </c>
      <c r="E813" s="73" t="str">
        <f t="shared" ca="1" si="211"/>
        <v/>
      </c>
      <c r="F813" s="31" t="str">
        <f t="shared" ca="1" si="212"/>
        <v/>
      </c>
      <c r="G813" s="32" t="str">
        <f t="shared" ca="1" si="213"/>
        <v/>
      </c>
      <c r="H813" s="4" t="str">
        <f t="shared" ca="1" si="214"/>
        <v/>
      </c>
      <c r="I813" s="31" t="str">
        <f t="shared" ca="1" si="215"/>
        <v/>
      </c>
      <c r="J813" s="32" t="str">
        <f t="shared" ca="1" si="216"/>
        <v/>
      </c>
      <c r="K813" s="73" t="str">
        <f t="shared" ca="1" si="217"/>
        <v/>
      </c>
      <c r="L813" s="31" t="str">
        <f t="shared" ca="1" si="218"/>
        <v/>
      </c>
      <c r="M813" s="32" t="str">
        <f t="shared" ca="1" si="219"/>
        <v/>
      </c>
      <c r="N813" s="79" t="str">
        <f t="shared" ca="1" si="220"/>
        <v/>
      </c>
      <c r="X813" s="172" t="str">
        <f t="shared" si="205"/>
        <v/>
      </c>
      <c r="Y813" s="172" t="str">
        <f t="shared" si="206"/>
        <v/>
      </c>
    </row>
    <row r="814" spans="1:25">
      <c r="A814" s="173" t="str">
        <f t="shared" ca="1" si="208"/>
        <v/>
      </c>
      <c r="B814" s="45" t="str">
        <f t="shared" ca="1" si="209"/>
        <v/>
      </c>
      <c r="C814" s="31" t="str">
        <f t="shared" ca="1" si="207"/>
        <v/>
      </c>
      <c r="D814" s="32" t="str">
        <f t="shared" ca="1" si="210"/>
        <v/>
      </c>
      <c r="E814" s="73" t="str">
        <f t="shared" ca="1" si="211"/>
        <v/>
      </c>
      <c r="F814" s="31" t="str">
        <f t="shared" ca="1" si="212"/>
        <v/>
      </c>
      <c r="G814" s="32" t="str">
        <f t="shared" ca="1" si="213"/>
        <v/>
      </c>
      <c r="H814" s="4" t="str">
        <f t="shared" ca="1" si="214"/>
        <v/>
      </c>
      <c r="I814" s="31" t="str">
        <f t="shared" ca="1" si="215"/>
        <v/>
      </c>
      <c r="J814" s="32" t="str">
        <f t="shared" ca="1" si="216"/>
        <v/>
      </c>
      <c r="K814" s="73" t="str">
        <f t="shared" ca="1" si="217"/>
        <v/>
      </c>
      <c r="L814" s="31" t="str">
        <f t="shared" ca="1" si="218"/>
        <v/>
      </c>
      <c r="M814" s="32" t="str">
        <f t="shared" ca="1" si="219"/>
        <v/>
      </c>
      <c r="N814" s="79" t="str">
        <f t="shared" ca="1" si="220"/>
        <v/>
      </c>
      <c r="X814" s="172" t="str">
        <f t="shared" si="205"/>
        <v/>
      </c>
      <c r="Y814" s="172" t="str">
        <f t="shared" si="206"/>
        <v/>
      </c>
    </row>
    <row r="815" spans="1:25">
      <c r="A815" s="173" t="str">
        <f t="shared" ca="1" si="208"/>
        <v/>
      </c>
      <c r="B815" s="45" t="str">
        <f t="shared" ca="1" si="209"/>
        <v/>
      </c>
      <c r="C815" s="31" t="str">
        <f t="shared" ca="1" si="207"/>
        <v/>
      </c>
      <c r="D815" s="32" t="str">
        <f t="shared" ca="1" si="210"/>
        <v/>
      </c>
      <c r="E815" s="73" t="str">
        <f t="shared" ca="1" si="211"/>
        <v/>
      </c>
      <c r="F815" s="31" t="str">
        <f t="shared" ca="1" si="212"/>
        <v/>
      </c>
      <c r="G815" s="32" t="str">
        <f t="shared" ca="1" si="213"/>
        <v/>
      </c>
      <c r="H815" s="4" t="str">
        <f t="shared" ca="1" si="214"/>
        <v/>
      </c>
      <c r="I815" s="31" t="str">
        <f t="shared" ca="1" si="215"/>
        <v/>
      </c>
      <c r="J815" s="32" t="str">
        <f t="shared" ca="1" si="216"/>
        <v/>
      </c>
      <c r="K815" s="73" t="str">
        <f t="shared" ca="1" si="217"/>
        <v/>
      </c>
      <c r="L815" s="31" t="str">
        <f t="shared" ca="1" si="218"/>
        <v/>
      </c>
      <c r="M815" s="32" t="str">
        <f t="shared" ca="1" si="219"/>
        <v/>
      </c>
      <c r="N815" s="79" t="str">
        <f t="shared" ca="1" si="220"/>
        <v/>
      </c>
      <c r="X815" s="172" t="str">
        <f t="shared" si="205"/>
        <v/>
      </c>
      <c r="Y815" s="172" t="str">
        <f t="shared" si="206"/>
        <v/>
      </c>
    </row>
    <row r="816" spans="1:25">
      <c r="A816" s="173" t="str">
        <f t="shared" ca="1" si="208"/>
        <v/>
      </c>
      <c r="B816" s="45" t="str">
        <f t="shared" ca="1" si="209"/>
        <v/>
      </c>
      <c r="C816" s="31" t="str">
        <f t="shared" ca="1" si="207"/>
        <v/>
      </c>
      <c r="D816" s="32" t="str">
        <f t="shared" ca="1" si="210"/>
        <v/>
      </c>
      <c r="E816" s="73" t="str">
        <f t="shared" ca="1" si="211"/>
        <v/>
      </c>
      <c r="F816" s="31" t="str">
        <f t="shared" ca="1" si="212"/>
        <v/>
      </c>
      <c r="G816" s="32" t="str">
        <f t="shared" ca="1" si="213"/>
        <v/>
      </c>
      <c r="H816" s="4" t="str">
        <f t="shared" ca="1" si="214"/>
        <v/>
      </c>
      <c r="I816" s="31" t="str">
        <f t="shared" ca="1" si="215"/>
        <v/>
      </c>
      <c r="J816" s="32" t="str">
        <f t="shared" ca="1" si="216"/>
        <v/>
      </c>
      <c r="K816" s="73" t="str">
        <f t="shared" ca="1" si="217"/>
        <v/>
      </c>
      <c r="L816" s="31" t="str">
        <f t="shared" ca="1" si="218"/>
        <v/>
      </c>
      <c r="M816" s="32" t="str">
        <f t="shared" ca="1" si="219"/>
        <v/>
      </c>
      <c r="N816" s="79" t="str">
        <f t="shared" ca="1" si="220"/>
        <v/>
      </c>
      <c r="X816" s="172" t="str">
        <f t="shared" si="205"/>
        <v/>
      </c>
      <c r="Y816" s="172" t="str">
        <f t="shared" si="206"/>
        <v/>
      </c>
    </row>
    <row r="817" spans="1:25">
      <c r="A817" s="173" t="str">
        <f t="shared" ca="1" si="208"/>
        <v/>
      </c>
      <c r="B817" s="45" t="str">
        <f t="shared" ca="1" si="209"/>
        <v/>
      </c>
      <c r="C817" s="31" t="str">
        <f t="shared" ca="1" si="207"/>
        <v/>
      </c>
      <c r="D817" s="32" t="str">
        <f t="shared" ca="1" si="210"/>
        <v/>
      </c>
      <c r="E817" s="73" t="str">
        <f t="shared" ca="1" si="211"/>
        <v/>
      </c>
      <c r="F817" s="31" t="str">
        <f t="shared" ca="1" si="212"/>
        <v/>
      </c>
      <c r="G817" s="32" t="str">
        <f t="shared" ca="1" si="213"/>
        <v/>
      </c>
      <c r="H817" s="4" t="str">
        <f t="shared" ca="1" si="214"/>
        <v/>
      </c>
      <c r="I817" s="31" t="str">
        <f t="shared" ca="1" si="215"/>
        <v/>
      </c>
      <c r="J817" s="32" t="str">
        <f t="shared" ca="1" si="216"/>
        <v/>
      </c>
      <c r="K817" s="73" t="str">
        <f t="shared" ca="1" si="217"/>
        <v/>
      </c>
      <c r="L817" s="31" t="str">
        <f t="shared" ca="1" si="218"/>
        <v/>
      </c>
      <c r="M817" s="32" t="str">
        <f t="shared" ca="1" si="219"/>
        <v/>
      </c>
      <c r="N817" s="79" t="str">
        <f t="shared" ca="1" si="220"/>
        <v/>
      </c>
      <c r="X817" s="172" t="str">
        <f t="shared" si="205"/>
        <v/>
      </c>
      <c r="Y817" s="172" t="str">
        <f t="shared" si="206"/>
        <v/>
      </c>
    </row>
    <row r="818" spans="1:25">
      <c r="A818" s="173" t="str">
        <f t="shared" ca="1" si="208"/>
        <v/>
      </c>
      <c r="B818" s="45" t="str">
        <f t="shared" ca="1" si="209"/>
        <v/>
      </c>
      <c r="C818" s="31" t="str">
        <f t="shared" ca="1" si="207"/>
        <v/>
      </c>
      <c r="D818" s="32" t="str">
        <f t="shared" ca="1" si="210"/>
        <v/>
      </c>
      <c r="E818" s="73" t="str">
        <f t="shared" ca="1" si="211"/>
        <v/>
      </c>
      <c r="F818" s="31" t="str">
        <f t="shared" ca="1" si="212"/>
        <v/>
      </c>
      <c r="G818" s="32" t="str">
        <f t="shared" ca="1" si="213"/>
        <v/>
      </c>
      <c r="H818" s="4" t="str">
        <f t="shared" ca="1" si="214"/>
        <v/>
      </c>
      <c r="I818" s="31" t="str">
        <f t="shared" ca="1" si="215"/>
        <v/>
      </c>
      <c r="J818" s="32" t="str">
        <f t="shared" ca="1" si="216"/>
        <v/>
      </c>
      <c r="K818" s="73" t="str">
        <f t="shared" ca="1" si="217"/>
        <v/>
      </c>
      <c r="L818" s="31" t="str">
        <f t="shared" ca="1" si="218"/>
        <v/>
      </c>
      <c r="M818" s="32" t="str">
        <f t="shared" ca="1" si="219"/>
        <v/>
      </c>
      <c r="N818" s="79" t="str">
        <f t="shared" ca="1" si="220"/>
        <v/>
      </c>
      <c r="X818" s="172" t="str">
        <f t="shared" si="205"/>
        <v/>
      </c>
      <c r="Y818" s="172" t="str">
        <f t="shared" si="206"/>
        <v/>
      </c>
    </row>
    <row r="819" spans="1:25">
      <c r="A819" s="173" t="str">
        <f t="shared" ca="1" si="208"/>
        <v/>
      </c>
      <c r="B819" s="45" t="str">
        <f t="shared" ca="1" si="209"/>
        <v/>
      </c>
      <c r="C819" s="31" t="str">
        <f t="shared" ca="1" si="207"/>
        <v/>
      </c>
      <c r="D819" s="32" t="str">
        <f t="shared" ca="1" si="210"/>
        <v/>
      </c>
      <c r="E819" s="73" t="str">
        <f t="shared" ca="1" si="211"/>
        <v/>
      </c>
      <c r="F819" s="31" t="str">
        <f t="shared" ca="1" si="212"/>
        <v/>
      </c>
      <c r="G819" s="32" t="str">
        <f t="shared" ca="1" si="213"/>
        <v/>
      </c>
      <c r="H819" s="4" t="str">
        <f t="shared" ca="1" si="214"/>
        <v/>
      </c>
      <c r="I819" s="31" t="str">
        <f t="shared" ca="1" si="215"/>
        <v/>
      </c>
      <c r="J819" s="32" t="str">
        <f t="shared" ca="1" si="216"/>
        <v/>
      </c>
      <c r="K819" s="73" t="str">
        <f t="shared" ca="1" si="217"/>
        <v/>
      </c>
      <c r="L819" s="31" t="str">
        <f t="shared" ca="1" si="218"/>
        <v/>
      </c>
      <c r="M819" s="32" t="str">
        <f t="shared" ca="1" si="219"/>
        <v/>
      </c>
      <c r="N819" s="79" t="str">
        <f t="shared" ca="1" si="220"/>
        <v/>
      </c>
      <c r="X819" s="172" t="str">
        <f t="shared" si="205"/>
        <v/>
      </c>
      <c r="Y819" s="172" t="str">
        <f t="shared" si="206"/>
        <v/>
      </c>
    </row>
    <row r="820" spans="1:25">
      <c r="A820" s="173" t="str">
        <f t="shared" ca="1" si="208"/>
        <v/>
      </c>
      <c r="B820" s="45" t="str">
        <f t="shared" ca="1" si="209"/>
        <v/>
      </c>
      <c r="C820" s="31" t="str">
        <f t="shared" ca="1" si="207"/>
        <v/>
      </c>
      <c r="D820" s="32" t="str">
        <f t="shared" ca="1" si="210"/>
        <v/>
      </c>
      <c r="E820" s="73" t="str">
        <f t="shared" ca="1" si="211"/>
        <v/>
      </c>
      <c r="F820" s="31" t="str">
        <f t="shared" ca="1" si="212"/>
        <v/>
      </c>
      <c r="G820" s="32" t="str">
        <f t="shared" ca="1" si="213"/>
        <v/>
      </c>
      <c r="H820" s="4" t="str">
        <f t="shared" ca="1" si="214"/>
        <v/>
      </c>
      <c r="I820" s="31" t="str">
        <f t="shared" ca="1" si="215"/>
        <v/>
      </c>
      <c r="J820" s="32" t="str">
        <f t="shared" ca="1" si="216"/>
        <v/>
      </c>
      <c r="K820" s="73" t="str">
        <f t="shared" ca="1" si="217"/>
        <v/>
      </c>
      <c r="L820" s="31" t="str">
        <f t="shared" ca="1" si="218"/>
        <v/>
      </c>
      <c r="M820" s="32" t="str">
        <f t="shared" ca="1" si="219"/>
        <v/>
      </c>
      <c r="N820" s="79" t="str">
        <f t="shared" ca="1" si="220"/>
        <v/>
      </c>
      <c r="X820" s="172" t="str">
        <f t="shared" si="205"/>
        <v/>
      </c>
      <c r="Y820" s="172" t="str">
        <f t="shared" si="206"/>
        <v/>
      </c>
    </row>
    <row r="821" spans="1:25">
      <c r="X821" s="172" t="str">
        <f t="shared" si="205"/>
        <v/>
      </c>
      <c r="Y821" s="172" t="str">
        <f t="shared" si="206"/>
        <v/>
      </c>
    </row>
    <row r="822" spans="1:25">
      <c r="X822" s="172" t="str">
        <f t="shared" si="205"/>
        <v/>
      </c>
      <c r="Y822" s="172" t="str">
        <f t="shared" si="206"/>
        <v/>
      </c>
    </row>
    <row r="823" spans="1:25">
      <c r="X823" s="172" t="str">
        <f t="shared" si="205"/>
        <v/>
      </c>
      <c r="Y823" s="172" t="str">
        <f t="shared" si="206"/>
        <v/>
      </c>
    </row>
    <row r="824" spans="1:25">
      <c r="X824" s="172" t="str">
        <f t="shared" si="205"/>
        <v/>
      </c>
      <c r="Y824" s="172" t="str">
        <f t="shared" si="206"/>
        <v/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S588"/>
  <sheetViews>
    <sheetView zoomScale="80" zoomScaleNormal="80" workbookViewId="0">
      <selection activeCell="P2" sqref="P2"/>
    </sheetView>
  </sheetViews>
  <sheetFormatPr defaultColWidth="8.88671875" defaultRowHeight="14.4"/>
  <cols>
    <col min="1" max="1" width="15.332031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customWidth="1"/>
    <col min="11" max="11" width="8.88671875" style="3" customWidth="1"/>
    <col min="12" max="12" width="15.6640625" style="3" customWidth="1"/>
    <col min="13" max="13" width="8.88671875" style="3" customWidth="1"/>
    <col min="14" max="16" width="15.6640625" style="168" bestFit="1" customWidth="1"/>
    <col min="17" max="19" width="8.88671875" style="168"/>
    <col min="20" max="16384" width="8.88671875" style="3"/>
  </cols>
  <sheetData>
    <row r="1" spans="1:16" ht="15" thickBot="1">
      <c r="A1" s="1"/>
      <c r="B1" s="1"/>
      <c r="C1" s="1"/>
      <c r="D1" s="1"/>
      <c r="I1" s="1"/>
      <c r="J1" s="53"/>
      <c r="L1" s="1"/>
      <c r="M1" s="1"/>
      <c r="P1" s="168" cm="1">
        <f t="array" ref="P1">LOOKUP(2,1/(P:P&lt;&gt;""),P:P)</f>
        <v>45959.625</v>
      </c>
    </row>
    <row r="2" spans="1:16" ht="15" thickBot="1">
      <c r="A2" s="30"/>
      <c r="B2" s="40" t="s">
        <v>0</v>
      </c>
      <c r="C2" s="28" t="s">
        <v>1</v>
      </c>
      <c r="E2" s="123"/>
      <c r="F2" s="124"/>
      <c r="J2" s="27" t="s">
        <v>0</v>
      </c>
      <c r="K2" s="1"/>
      <c r="L2" s="28" t="s">
        <v>1</v>
      </c>
      <c r="M2" s="2"/>
      <c r="N2" s="168">
        <f>IF(COUNTIF(L:L,J3),J3,"")</f>
        <v>45775.625</v>
      </c>
      <c r="O2" s="168" t="str">
        <f>IF(N2&gt;$A$14,N2,"")</f>
        <v/>
      </c>
      <c r="P2" s="201" cm="1">
        <f t="array" ref="P2:P6">_xlfn.UNIQUE(O:O)</f>
        <v>0</v>
      </c>
    </row>
    <row r="3" spans="1:16">
      <c r="A3" s="15" t="s">
        <v>32</v>
      </c>
      <c r="B3" s="1" t="s">
        <v>52</v>
      </c>
      <c r="C3" s="5" t="s">
        <v>53</v>
      </c>
      <c r="J3" s="122" cm="1">
        <f t="array" ref="J3:K22">_xll.BDH(B4, "LAST_PRICE", "01/01/2025 15:00:00", "01/01/2035 16:00:00", "BarSize=60", "BarType=T", "RecurDaily=True", "TZ=London")</f>
        <v>45775.625</v>
      </c>
      <c r="K3" s="1">
        <v>108.07</v>
      </c>
      <c r="L3" s="122" cm="1">
        <f t="array" ref="L3:M143">_xll.BDH(C4, "LAST_PRICE", "01/01/2025 15:00:00", "01/01/2035 16:00:00", "BarSize=60", "BarType=T", "RecurDaily=True", "TZ=London")</f>
        <v>45765.625</v>
      </c>
      <c r="M3" s="46">
        <v>63.17</v>
      </c>
      <c r="N3" s="168">
        <f t="shared" ref="N3:N66" si="0">IF(COUNTIF(L:L,J4),J4,"")</f>
        <v>45783.625</v>
      </c>
      <c r="O3" s="168" t="str">
        <f t="shared" ref="O3:O66" si="1">IF(N3&gt;$A$14,N3,"")</f>
        <v/>
      </c>
      <c r="P3" s="168" t="str">
        <v/>
      </c>
    </row>
    <row r="4" spans="1:16" ht="32.25" customHeight="1">
      <c r="A4" s="15" t="s">
        <v>33</v>
      </c>
      <c r="B4" s="41" t="s">
        <v>54</v>
      </c>
      <c r="C4" s="42" t="s">
        <v>55</v>
      </c>
      <c r="I4" s="1"/>
      <c r="J4" s="126">
        <v>45783.625</v>
      </c>
      <c r="K4" s="1">
        <v>108.39</v>
      </c>
      <c r="L4" s="126">
        <v>45768.625</v>
      </c>
      <c r="M4" s="1">
        <v>63.274999999999999</v>
      </c>
      <c r="N4" s="168">
        <f t="shared" si="0"/>
        <v>45784.625</v>
      </c>
      <c r="O4" s="168" t="str">
        <f t="shared" si="1"/>
        <v/>
      </c>
      <c r="P4" s="168">
        <v>45938.625</v>
      </c>
    </row>
    <row r="5" spans="1:16">
      <c r="A5" s="15" t="s">
        <v>8</v>
      </c>
      <c r="B5" s="7">
        <f>20*10^6</f>
        <v>20000000</v>
      </c>
      <c r="C5" s="8">
        <f>39*10^6</f>
        <v>39000000</v>
      </c>
      <c r="I5" s="1"/>
      <c r="J5" s="126">
        <v>45784.625</v>
      </c>
      <c r="K5" s="1">
        <v>108.005</v>
      </c>
      <c r="L5" s="126">
        <v>45769.625</v>
      </c>
      <c r="M5" s="1">
        <v>64.602000000000004</v>
      </c>
      <c r="N5" s="168">
        <f t="shared" si="0"/>
        <v>45785.625</v>
      </c>
      <c r="O5" s="168" t="str">
        <f t="shared" si="1"/>
        <v/>
      </c>
      <c r="P5" s="168">
        <v>45951.625</v>
      </c>
    </row>
    <row r="6" spans="1:16">
      <c r="A6" s="15" t="s">
        <v>10</v>
      </c>
      <c r="B6" s="9">
        <v>0.01</v>
      </c>
      <c r="C6" s="43">
        <v>0.01</v>
      </c>
      <c r="I6" s="1"/>
      <c r="J6" s="126">
        <v>45785.625</v>
      </c>
      <c r="K6" s="1">
        <v>105.084</v>
      </c>
      <c r="L6" s="126">
        <v>45770.625</v>
      </c>
      <c r="M6" s="1">
        <v>60.945</v>
      </c>
      <c r="N6" s="168">
        <f t="shared" si="0"/>
        <v>45793.625</v>
      </c>
      <c r="O6" s="168" t="str">
        <f t="shared" si="1"/>
        <v/>
      </c>
      <c r="P6" s="168">
        <v>45959.625</v>
      </c>
    </row>
    <row r="7" spans="1:16">
      <c r="A7" s="15" t="s">
        <v>12</v>
      </c>
      <c r="B7" s="9">
        <v>0</v>
      </c>
      <c r="C7" s="43">
        <v>0</v>
      </c>
      <c r="I7" s="1"/>
      <c r="J7" s="126">
        <v>45793.625</v>
      </c>
      <c r="K7" s="1">
        <v>93.7</v>
      </c>
      <c r="L7" s="126">
        <v>45771.625</v>
      </c>
      <c r="M7" s="1">
        <v>60.899000000000001</v>
      </c>
      <c r="N7" s="168">
        <f t="shared" si="0"/>
        <v>45796.625</v>
      </c>
      <c r="O7" s="168" t="str">
        <f t="shared" si="1"/>
        <v/>
      </c>
    </row>
    <row r="8" spans="1:16">
      <c r="A8" s="15" t="s">
        <v>14</v>
      </c>
      <c r="B8" s="1">
        <v>4.8499999999999996</v>
      </c>
      <c r="C8" s="5">
        <v>5.01</v>
      </c>
      <c r="I8" s="1"/>
      <c r="J8" s="126">
        <v>45796.625</v>
      </c>
      <c r="K8" s="1">
        <v>95.147000000000006</v>
      </c>
      <c r="L8" s="126">
        <v>45772.625</v>
      </c>
      <c r="M8" s="1">
        <v>59.497</v>
      </c>
      <c r="N8" s="168">
        <f t="shared" si="0"/>
        <v>45798.625</v>
      </c>
      <c r="O8" s="168" t="str">
        <f t="shared" si="1"/>
        <v/>
      </c>
    </row>
    <row r="9" spans="1:16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2">
        <v>45798.625</v>
      </c>
      <c r="K9" s="3">
        <v>93.870999999999995</v>
      </c>
      <c r="L9" s="122">
        <v>45775.625</v>
      </c>
      <c r="M9" s="3">
        <v>59.72</v>
      </c>
      <c r="N9" s="168">
        <f t="shared" si="0"/>
        <v>45799.625</v>
      </c>
      <c r="O9" s="168" t="str">
        <f t="shared" si="1"/>
        <v/>
      </c>
    </row>
    <row r="10" spans="1:16" ht="15" thickBot="1">
      <c r="A10" s="16" t="s">
        <v>28</v>
      </c>
      <c r="B10" s="21" cm="1">
        <f t="array" ref="B10">_xll.BDP(B4,"px_last")</f>
        <v>88.580839999999995</v>
      </c>
      <c r="C10" s="22" cm="1">
        <f t="array" ref="C10">_xll.BDP(C4,"px_last")</f>
        <v>44.56765</v>
      </c>
      <c r="E10" s="1"/>
      <c r="F10" s="1"/>
      <c r="G10" s="1"/>
      <c r="H10" s="1"/>
      <c r="I10" s="1"/>
      <c r="J10" s="122">
        <v>45799.625</v>
      </c>
      <c r="K10" s="3">
        <v>96.894999999999996</v>
      </c>
      <c r="L10" s="122">
        <v>45776.625</v>
      </c>
      <c r="M10" s="3">
        <v>60.067999999999998</v>
      </c>
      <c r="N10" s="168">
        <f t="shared" si="0"/>
        <v>45807.625</v>
      </c>
      <c r="O10" s="168" t="str">
        <f t="shared" si="1"/>
        <v/>
      </c>
    </row>
    <row r="11" spans="1:16" ht="15" thickBot="1">
      <c r="C11" s="1"/>
      <c r="D11" s="1"/>
      <c r="E11" s="1"/>
      <c r="F11" s="1"/>
      <c r="G11" s="1"/>
      <c r="H11" s="1"/>
      <c r="I11" s="1"/>
      <c r="J11" s="122">
        <v>45807.625</v>
      </c>
      <c r="K11" s="3">
        <v>92.738</v>
      </c>
      <c r="L11" s="122">
        <v>45777.625</v>
      </c>
      <c r="M11" s="3">
        <v>61.241</v>
      </c>
      <c r="N11" s="168">
        <f t="shared" si="0"/>
        <v>45810.625</v>
      </c>
      <c r="O11" s="168" t="str">
        <f t="shared" si="1"/>
        <v/>
      </c>
    </row>
    <row r="12" spans="1:16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97" t="s">
        <v>16</v>
      </c>
      <c r="I12" s="1"/>
      <c r="J12" s="122">
        <v>45810.625</v>
      </c>
      <c r="K12" s="3">
        <v>93.031999999999996</v>
      </c>
      <c r="L12" s="122">
        <v>45778.625</v>
      </c>
      <c r="M12" s="3">
        <v>60.576000000000001</v>
      </c>
      <c r="N12" s="168">
        <f t="shared" si="0"/>
        <v>45812.625</v>
      </c>
      <c r="O12" s="168" t="str">
        <f t="shared" si="1"/>
        <v/>
      </c>
    </row>
    <row r="13" spans="1:16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2">
        <v>45812.625</v>
      </c>
      <c r="K13" s="3">
        <v>93.441000000000003</v>
      </c>
      <c r="L13" s="122">
        <v>45779.625</v>
      </c>
      <c r="M13" s="3">
        <v>59.521999999999998</v>
      </c>
      <c r="N13" s="168">
        <f t="shared" si="0"/>
        <v>45814.625</v>
      </c>
      <c r="O13" s="168" t="str">
        <f t="shared" si="1"/>
        <v/>
      </c>
    </row>
    <row r="14" spans="1:16">
      <c r="A14" s="173">
        <v>45933.625</v>
      </c>
      <c r="B14" s="45">
        <v>90</v>
      </c>
      <c r="C14" s="46"/>
      <c r="D14" s="47"/>
      <c r="E14" s="45">
        <v>45</v>
      </c>
      <c r="F14" s="1"/>
      <c r="G14" s="5"/>
      <c r="H14" s="79">
        <v>0</v>
      </c>
      <c r="I14" s="1"/>
      <c r="J14" s="122">
        <v>45814.625</v>
      </c>
      <c r="K14" s="3">
        <v>93.037000000000006</v>
      </c>
      <c r="L14" s="122">
        <v>45782.625</v>
      </c>
      <c r="M14" s="3">
        <v>59.442999999999998</v>
      </c>
      <c r="N14" s="168">
        <f t="shared" si="0"/>
        <v>45838.625</v>
      </c>
      <c r="O14" s="168" t="str">
        <f t="shared" si="1"/>
        <v/>
      </c>
    </row>
    <row r="15" spans="1:16">
      <c r="A15" s="173">
        <f ca="1">IF(AND(ISBLANK(P4), A14 = $P$1),NOW(),IF(ISBLANK(P4),"",P4))</f>
        <v>45938.625</v>
      </c>
      <c r="B15" s="45">
        <f ca="1">IF(COUNTIF(J:J,A15)=1,VLOOKUP(A15,J:K,2), IF(COUNTIF(J:J,A15)=0,$B$10,""))</f>
        <v>92.656000000000006</v>
      </c>
      <c r="C15" s="31">
        <f ca="1">IF(ISERROR(B15-2),"",-1*(B15-$B$14)*10^-4*$B$8*$B$5)</f>
        <v>-25763.200000000055</v>
      </c>
      <c r="D15" s="32">
        <f ca="1">IF(ISERROR(B15-2),"",$B$6*ROUNDUP(A15-$A$14,0)/360*$B$5)</f>
        <v>2777.7777777777778</v>
      </c>
      <c r="E15" s="46">
        <f ca="1">IF(COUNTIF(J:J,A15)=1,VLOOKUP(A15,L:M,2), IF(COUNTIF(J:J,A15)=0,$C$10,""))</f>
        <v>46.357999999999997</v>
      </c>
      <c r="F15" s="31">
        <f ca="1">IF(ISERROR(E15-2),"",-1*(E15-$E$14)*10^-4*$C$8*$C$5)</f>
        <v>-26533.961999999938</v>
      </c>
      <c r="G15" s="32">
        <f ca="1">IF(ISERROR(E15-2),"",$C$6*(A15-$A$14)/360*$C$5)</f>
        <v>5416.666666666667</v>
      </c>
      <c r="H15" s="79">
        <f ca="1">IF(ISERROR(E15-2),"",C15+D15-F15-G15)</f>
        <v>-1868.1268888890072</v>
      </c>
      <c r="I15" s="1"/>
      <c r="J15" s="122">
        <v>45838.625</v>
      </c>
      <c r="K15" s="3">
        <v>90.674000000000007</v>
      </c>
      <c r="L15" s="122">
        <v>45783.625</v>
      </c>
      <c r="M15" s="3">
        <v>59.381999999999998</v>
      </c>
      <c r="N15" s="168">
        <f t="shared" si="0"/>
        <v>45839.625</v>
      </c>
      <c r="O15" s="168" t="str">
        <f t="shared" si="1"/>
        <v/>
      </c>
    </row>
    <row r="16" spans="1:16">
      <c r="A16" s="173">
        <f t="shared" ref="A16:A34" ca="1" si="2">IF(AND(ISBLANK(P5), A15 = $P$1),NOW(),IF(ISBLANK(P5),"",P5))</f>
        <v>45951.625</v>
      </c>
      <c r="B16" s="45">
        <f t="shared" ref="B16:B18" ca="1" si="3">IF(COUNTIF(J:J,A16)=1,VLOOKUP(A16,J:K,2), IF(COUNTIF(J:J,A16)=0,$B$10,""))</f>
        <v>94.024000000000001</v>
      </c>
      <c r="C16" s="31">
        <f t="shared" ref="C16:C79" ca="1" si="4">IF(ISERROR(B16-2),"",-1*(B16-$B$14)*10^-4*$B$8*$B$5)</f>
        <v>-39032.80000000001</v>
      </c>
      <c r="D16" s="32">
        <f t="shared" ref="D16:D19" ca="1" si="5">IF(ISERROR(B16-2),"",$B$6*ROUNDUP(A16-$A$14,0)/360*$B$5)</f>
        <v>10000</v>
      </c>
      <c r="E16" s="46">
        <f t="shared" ref="E16:E18" ca="1" si="6">IF(COUNTIF(J:J,A16)=1,VLOOKUP(A16,L:M,2), IF(COUNTIF(J:J,A16)=0,$C$10,""))</f>
        <v>45.969000000000001</v>
      </c>
      <c r="F16" s="31">
        <f t="shared" ref="F16:F79" ca="1" si="7">IF(ISERROR(E16-2),"",-1*(E16-$E$14)*10^-4*$C$8*$C$5)</f>
        <v>-18933.291000000023</v>
      </c>
      <c r="G16" s="32">
        <f t="shared" ref="G16:G19" ca="1" si="8">IF(ISERROR(E16-2),"",$C$6*(A16-$A$14)/360*$C$5)</f>
        <v>19500</v>
      </c>
      <c r="H16" s="79">
        <f t="shared" ref="H16:H19" ca="1" si="9">IF(ISERROR(E16-2),"",C16+D16-F16-G16)</f>
        <v>-29599.508999999987</v>
      </c>
      <c r="I16" s="1"/>
      <c r="J16" s="122">
        <v>45839.625</v>
      </c>
      <c r="K16" s="3">
        <v>90.614999999999995</v>
      </c>
      <c r="L16" s="122">
        <v>45784.625</v>
      </c>
      <c r="M16" s="3">
        <v>58.87</v>
      </c>
      <c r="N16" s="168">
        <f t="shared" si="0"/>
        <v>45917.625</v>
      </c>
      <c r="O16" s="168" t="str">
        <f t="shared" si="1"/>
        <v/>
      </c>
    </row>
    <row r="17" spans="1:15">
      <c r="A17" s="173">
        <f t="shared" ca="1" si="2"/>
        <v>45959.625</v>
      </c>
      <c r="B17" s="45">
        <f t="shared" ca="1" si="3"/>
        <v>88.581999999999994</v>
      </c>
      <c r="C17" s="31">
        <f t="shared" ca="1" si="4"/>
        <v>13754.600000000062</v>
      </c>
      <c r="D17" s="32">
        <f t="shared" ca="1" si="5"/>
        <v>14444.444444444445</v>
      </c>
      <c r="E17" s="46">
        <f t="shared" ca="1" si="6"/>
        <v>44.406999999999996</v>
      </c>
      <c r="F17" s="31">
        <f t="shared" ca="1" si="7"/>
        <v>11586.62700000007</v>
      </c>
      <c r="G17" s="32">
        <f t="shared" ca="1" si="8"/>
        <v>28166.666666666668</v>
      </c>
      <c r="H17" s="79">
        <f t="shared" ca="1" si="9"/>
        <v>-11554.249222222228</v>
      </c>
      <c r="I17" s="1"/>
      <c r="J17" s="122">
        <v>45917.625</v>
      </c>
      <c r="K17" s="3">
        <v>83.296999999999997</v>
      </c>
      <c r="L17" s="122">
        <v>45785.625</v>
      </c>
      <c r="M17" s="3">
        <v>58.057000000000002</v>
      </c>
      <c r="N17" s="168">
        <f t="shared" si="0"/>
        <v>45931.625</v>
      </c>
      <c r="O17" s="168" t="str">
        <f t="shared" si="1"/>
        <v/>
      </c>
    </row>
    <row r="18" spans="1:15">
      <c r="A18" s="173">
        <f t="shared" ca="1" si="2"/>
        <v>45961.721304513892</v>
      </c>
      <c r="B18" s="45">
        <f t="shared" ca="1" si="3"/>
        <v>88.580839999999995</v>
      </c>
      <c r="C18" s="31">
        <f t="shared" ca="1" si="4"/>
        <v>13765.852000000046</v>
      </c>
      <c r="D18" s="32">
        <f t="shared" ca="1" si="5"/>
        <v>16111.111111111109</v>
      </c>
      <c r="E18" s="46">
        <f t="shared" ca="1" si="6"/>
        <v>44.56765</v>
      </c>
      <c r="F18" s="31">
        <f t="shared" ca="1" si="7"/>
        <v>8447.6866499999924</v>
      </c>
      <c r="G18" s="32">
        <f t="shared" ca="1" si="8"/>
        <v>30437.663223383432</v>
      </c>
      <c r="H18" s="79">
        <f t="shared" ca="1" si="9"/>
        <v>-9008.3867622722682</v>
      </c>
      <c r="I18" s="1"/>
      <c r="J18" s="122">
        <v>45931.625</v>
      </c>
      <c r="K18" s="3">
        <v>93.594999999999999</v>
      </c>
      <c r="L18" s="122">
        <v>45786.625</v>
      </c>
      <c r="M18" s="3">
        <v>57.448</v>
      </c>
      <c r="N18" s="168">
        <f t="shared" si="0"/>
        <v>45932.625</v>
      </c>
      <c r="O18" s="168" t="str">
        <f t="shared" si="1"/>
        <v/>
      </c>
    </row>
    <row r="19" spans="1:15">
      <c r="A19" s="173" t="str">
        <f t="shared" ref="A19:A82" ca="1" si="10">IF(AND(ISBLANK(P8), A18 = $P$1),NOW(),IF(ISBLANK(P8),"",P8))</f>
        <v/>
      </c>
      <c r="B19" s="45" t="str">
        <f t="shared" ref="B19:B82" ca="1" si="11">IF(COUNTIF(J:J,A19)=1,VLOOKUP(A19,J:K,2), IF(COUNTIF(J:J,A19)=0,$B$10,""))</f>
        <v/>
      </c>
      <c r="C19" s="31" t="str">
        <f t="shared" ca="1" si="4"/>
        <v/>
      </c>
      <c r="D19" s="32" t="str">
        <f t="shared" ref="D19:D82" ca="1" si="12">IF(ISERROR(B19-2),"",$B$6*ROUNDUP(A19-$A$14,0)/360*$B$5)</f>
        <v/>
      </c>
      <c r="E19" s="46" t="str">
        <f t="shared" ref="E19:E82" ca="1" si="13">IF(COUNTIF(J:J,A19)=1,VLOOKUP(A19,L:M,2), IF(COUNTIF(J:J,A19)=0,$C$10,""))</f>
        <v/>
      </c>
      <c r="F19" s="31" t="str">
        <f t="shared" ca="1" si="7"/>
        <v/>
      </c>
      <c r="G19" s="32" t="str">
        <f t="shared" ref="G19:G82" ca="1" si="14">IF(ISERROR(E19-2),"",$C$6*(A19-$A$14)/360*$C$5)</f>
        <v/>
      </c>
      <c r="H19" s="79" t="str">
        <f t="shared" ref="H19:H82" ca="1" si="15">IF(ISERROR(E19-2),"",C19+D19-F19-G19)</f>
        <v/>
      </c>
      <c r="I19" s="1"/>
      <c r="J19" s="122">
        <v>45932.625</v>
      </c>
      <c r="K19" s="3">
        <v>92.26</v>
      </c>
      <c r="L19" s="122">
        <v>45789.625</v>
      </c>
      <c r="M19" s="3">
        <v>56.378</v>
      </c>
      <c r="N19" s="168">
        <f t="shared" si="0"/>
        <v>45938.625</v>
      </c>
      <c r="O19" s="168">
        <f t="shared" si="1"/>
        <v>45938.625</v>
      </c>
    </row>
    <row r="20" spans="1:15">
      <c r="A20" s="173" t="str">
        <f t="shared" ca="1" si="10"/>
        <v/>
      </c>
      <c r="B20" s="45" t="str">
        <f t="shared" ca="1" si="11"/>
        <v/>
      </c>
      <c r="C20" s="31" t="str">
        <f t="shared" ca="1" si="4"/>
        <v/>
      </c>
      <c r="D20" s="32" t="str">
        <f t="shared" ca="1" si="12"/>
        <v/>
      </c>
      <c r="E20" s="46" t="str">
        <f t="shared" ca="1" si="13"/>
        <v/>
      </c>
      <c r="F20" s="31" t="str">
        <f t="shared" ca="1" si="7"/>
        <v/>
      </c>
      <c r="G20" s="32" t="str">
        <f t="shared" ca="1" si="14"/>
        <v/>
      </c>
      <c r="H20" s="79" t="str">
        <f t="shared" ca="1" si="15"/>
        <v/>
      </c>
      <c r="I20" s="1"/>
      <c r="J20" s="122">
        <v>45938.625</v>
      </c>
      <c r="K20" s="3">
        <v>92.656000000000006</v>
      </c>
      <c r="L20" s="122">
        <v>45790.625</v>
      </c>
      <c r="M20" s="3">
        <v>53.453000000000003</v>
      </c>
      <c r="N20" s="168">
        <f t="shared" si="0"/>
        <v>45951.625</v>
      </c>
      <c r="O20" s="168">
        <f t="shared" si="1"/>
        <v>45951.625</v>
      </c>
    </row>
    <row r="21" spans="1:15">
      <c r="A21" s="173" t="str">
        <f t="shared" ca="1" si="10"/>
        <v/>
      </c>
      <c r="B21" s="45" t="str">
        <f t="shared" ca="1" si="11"/>
        <v/>
      </c>
      <c r="C21" s="31" t="str">
        <f t="shared" ca="1" si="4"/>
        <v/>
      </c>
      <c r="D21" s="32" t="str">
        <f t="shared" ca="1" si="12"/>
        <v/>
      </c>
      <c r="E21" s="46" t="str">
        <f t="shared" ca="1" si="13"/>
        <v/>
      </c>
      <c r="F21" s="31" t="str">
        <f t="shared" ca="1" si="7"/>
        <v/>
      </c>
      <c r="G21" s="32" t="str">
        <f t="shared" ca="1" si="14"/>
        <v/>
      </c>
      <c r="H21" s="79" t="str">
        <f t="shared" ca="1" si="15"/>
        <v/>
      </c>
      <c r="I21" s="1"/>
      <c r="J21" s="122">
        <v>45951.625</v>
      </c>
      <c r="K21" s="3">
        <v>94.024000000000001</v>
      </c>
      <c r="L21" s="122">
        <v>45791.625</v>
      </c>
      <c r="M21" s="3">
        <v>53.988</v>
      </c>
      <c r="N21" s="168">
        <f t="shared" si="0"/>
        <v>45959.625</v>
      </c>
      <c r="O21" s="168">
        <f t="shared" si="1"/>
        <v>45959.625</v>
      </c>
    </row>
    <row r="22" spans="1:15">
      <c r="A22" s="173" t="str">
        <f t="shared" ca="1" si="10"/>
        <v/>
      </c>
      <c r="B22" s="45" t="str">
        <f t="shared" ca="1" si="11"/>
        <v/>
      </c>
      <c r="C22" s="31" t="str">
        <f t="shared" ca="1" si="4"/>
        <v/>
      </c>
      <c r="D22" s="32" t="str">
        <f t="shared" ca="1" si="12"/>
        <v/>
      </c>
      <c r="E22" s="46" t="str">
        <f t="shared" ca="1" si="13"/>
        <v/>
      </c>
      <c r="F22" s="31" t="str">
        <f t="shared" ca="1" si="7"/>
        <v/>
      </c>
      <c r="G22" s="32" t="str">
        <f t="shared" ca="1" si="14"/>
        <v/>
      </c>
      <c r="H22" s="79" t="str">
        <f t="shared" ca="1" si="15"/>
        <v/>
      </c>
      <c r="I22" s="1"/>
      <c r="J22" s="122">
        <v>45959.625</v>
      </c>
      <c r="K22" s="3">
        <v>88.581999999999994</v>
      </c>
      <c r="L22" s="122">
        <v>45792.625</v>
      </c>
      <c r="M22" s="3">
        <v>54.762</v>
      </c>
      <c r="N22" s="168" t="str">
        <f t="shared" si="0"/>
        <v/>
      </c>
      <c r="O22" s="168" t="str">
        <f t="shared" si="1"/>
        <v/>
      </c>
    </row>
    <row r="23" spans="1:15">
      <c r="A23" s="173" t="str">
        <f t="shared" ca="1" si="10"/>
        <v/>
      </c>
      <c r="B23" s="45" t="str">
        <f t="shared" ca="1" si="11"/>
        <v/>
      </c>
      <c r="C23" s="31" t="str">
        <f t="shared" ca="1" si="4"/>
        <v/>
      </c>
      <c r="D23" s="32" t="str">
        <f t="shared" ca="1" si="12"/>
        <v/>
      </c>
      <c r="E23" s="46" t="str">
        <f t="shared" ca="1" si="13"/>
        <v/>
      </c>
      <c r="F23" s="31" t="str">
        <f t="shared" ca="1" si="7"/>
        <v/>
      </c>
      <c r="G23" s="32" t="str">
        <f t="shared" ca="1" si="14"/>
        <v/>
      </c>
      <c r="H23" s="79" t="str">
        <f t="shared" ca="1" si="15"/>
        <v/>
      </c>
      <c r="I23" s="1"/>
      <c r="L23" s="122">
        <v>45793.625</v>
      </c>
      <c r="M23" s="3">
        <v>54.014000000000003</v>
      </c>
      <c r="N23" s="168" t="str">
        <f t="shared" si="0"/>
        <v/>
      </c>
      <c r="O23" s="168" t="str">
        <f t="shared" si="1"/>
        <v/>
      </c>
    </row>
    <row r="24" spans="1:15">
      <c r="A24" s="173" t="str">
        <f t="shared" ca="1" si="10"/>
        <v/>
      </c>
      <c r="B24" s="45" t="str">
        <f t="shared" ca="1" si="11"/>
        <v/>
      </c>
      <c r="C24" s="31" t="str">
        <f t="shared" ca="1" si="4"/>
        <v/>
      </c>
      <c r="D24" s="32" t="str">
        <f t="shared" ca="1" si="12"/>
        <v/>
      </c>
      <c r="E24" s="46" t="str">
        <f t="shared" ca="1" si="13"/>
        <v/>
      </c>
      <c r="F24" s="31" t="str">
        <f t="shared" ca="1" si="7"/>
        <v/>
      </c>
      <c r="G24" s="32" t="str">
        <f t="shared" ca="1" si="14"/>
        <v/>
      </c>
      <c r="H24" s="79" t="str">
        <f t="shared" ca="1" si="15"/>
        <v/>
      </c>
      <c r="I24" s="1"/>
      <c r="L24" s="122">
        <v>45796.625</v>
      </c>
      <c r="M24" s="3">
        <v>54.042000000000002</v>
      </c>
      <c r="N24" s="168" t="str">
        <f t="shared" si="0"/>
        <v/>
      </c>
      <c r="O24" s="168" t="str">
        <f t="shared" si="1"/>
        <v/>
      </c>
    </row>
    <row r="25" spans="1:15">
      <c r="A25" s="173" t="str">
        <f t="shared" ca="1" si="10"/>
        <v/>
      </c>
      <c r="B25" s="45" t="str">
        <f t="shared" ca="1" si="11"/>
        <v/>
      </c>
      <c r="C25" s="31" t="str">
        <f t="shared" ca="1" si="4"/>
        <v/>
      </c>
      <c r="D25" s="32" t="str">
        <f t="shared" ca="1" si="12"/>
        <v/>
      </c>
      <c r="E25" s="46" t="str">
        <f t="shared" ca="1" si="13"/>
        <v/>
      </c>
      <c r="F25" s="31" t="str">
        <f t="shared" ca="1" si="7"/>
        <v/>
      </c>
      <c r="G25" s="32" t="str">
        <f t="shared" ca="1" si="14"/>
        <v/>
      </c>
      <c r="H25" s="79" t="str">
        <f t="shared" ca="1" si="15"/>
        <v/>
      </c>
      <c r="I25" s="1"/>
      <c r="L25" s="122">
        <v>45797.625</v>
      </c>
      <c r="M25" s="3">
        <v>53.8</v>
      </c>
      <c r="N25" s="168" t="str">
        <f t="shared" si="0"/>
        <v/>
      </c>
      <c r="O25" s="168" t="str">
        <f t="shared" si="1"/>
        <v/>
      </c>
    </row>
    <row r="26" spans="1:15">
      <c r="A26" s="173" t="str">
        <f t="shared" ca="1" si="10"/>
        <v/>
      </c>
      <c r="B26" s="45" t="str">
        <f t="shared" ca="1" si="11"/>
        <v/>
      </c>
      <c r="C26" s="31" t="str">
        <f t="shared" ca="1" si="4"/>
        <v/>
      </c>
      <c r="D26" s="32" t="str">
        <f t="shared" ca="1" si="12"/>
        <v/>
      </c>
      <c r="E26" s="46" t="str">
        <f t="shared" ca="1" si="13"/>
        <v/>
      </c>
      <c r="F26" s="31" t="str">
        <f t="shared" ca="1" si="7"/>
        <v/>
      </c>
      <c r="G26" s="32" t="str">
        <f t="shared" ca="1" si="14"/>
        <v/>
      </c>
      <c r="H26" s="79" t="str">
        <f t="shared" ca="1" si="15"/>
        <v/>
      </c>
      <c r="I26" s="1"/>
      <c r="L26" s="122">
        <v>45798.625</v>
      </c>
      <c r="M26" s="3">
        <v>53.773000000000003</v>
      </c>
      <c r="N26" s="168" t="str">
        <f t="shared" si="0"/>
        <v/>
      </c>
      <c r="O26" s="168" t="str">
        <f t="shared" si="1"/>
        <v/>
      </c>
    </row>
    <row r="27" spans="1:15">
      <c r="A27" s="173" t="str">
        <f t="shared" ca="1" si="10"/>
        <v/>
      </c>
      <c r="B27" s="45" t="str">
        <f t="shared" ca="1" si="11"/>
        <v/>
      </c>
      <c r="C27" s="31" t="str">
        <f t="shared" ca="1" si="4"/>
        <v/>
      </c>
      <c r="D27" s="32" t="str">
        <f t="shared" ca="1" si="12"/>
        <v/>
      </c>
      <c r="E27" s="46" t="str">
        <f t="shared" ca="1" si="13"/>
        <v/>
      </c>
      <c r="F27" s="31" t="str">
        <f t="shared" ca="1" si="7"/>
        <v/>
      </c>
      <c r="G27" s="32" t="str">
        <f t="shared" ca="1" si="14"/>
        <v/>
      </c>
      <c r="H27" s="79" t="str">
        <f t="shared" ca="1" si="15"/>
        <v/>
      </c>
      <c r="I27" s="1"/>
      <c r="L27" s="122">
        <v>45799.625</v>
      </c>
      <c r="M27" s="3">
        <v>54.58</v>
      </c>
      <c r="N27" s="168" t="str">
        <f t="shared" si="0"/>
        <v/>
      </c>
      <c r="O27" s="168" t="str">
        <f t="shared" si="1"/>
        <v/>
      </c>
    </row>
    <row r="28" spans="1:15">
      <c r="A28" s="173" t="str">
        <f t="shared" ca="1" si="10"/>
        <v/>
      </c>
      <c r="B28" s="45" t="str">
        <f t="shared" ca="1" si="11"/>
        <v/>
      </c>
      <c r="C28" s="31" t="str">
        <f t="shared" ca="1" si="4"/>
        <v/>
      </c>
      <c r="D28" s="32" t="str">
        <f t="shared" ca="1" si="12"/>
        <v/>
      </c>
      <c r="E28" s="46" t="str">
        <f t="shared" ca="1" si="13"/>
        <v/>
      </c>
      <c r="F28" s="31" t="str">
        <f t="shared" ca="1" si="7"/>
        <v/>
      </c>
      <c r="G28" s="32" t="str">
        <f t="shared" ca="1" si="14"/>
        <v/>
      </c>
      <c r="H28" s="79" t="str">
        <f t="shared" ca="1" si="15"/>
        <v/>
      </c>
      <c r="I28" s="1"/>
      <c r="L28" s="122">
        <v>45800.625</v>
      </c>
      <c r="M28" s="3">
        <v>55.301000000000002</v>
      </c>
      <c r="N28" s="168" t="str">
        <f t="shared" si="0"/>
        <v/>
      </c>
      <c r="O28" s="168" t="str">
        <f t="shared" si="1"/>
        <v/>
      </c>
    </row>
    <row r="29" spans="1:15">
      <c r="A29" s="173" t="str">
        <f t="shared" ca="1" si="10"/>
        <v/>
      </c>
      <c r="B29" s="45" t="str">
        <f t="shared" ca="1" si="11"/>
        <v/>
      </c>
      <c r="C29" s="31" t="str">
        <f t="shared" ca="1" si="4"/>
        <v/>
      </c>
      <c r="D29" s="32" t="str">
        <f t="shared" ca="1" si="12"/>
        <v/>
      </c>
      <c r="E29" s="46" t="str">
        <f t="shared" ca="1" si="13"/>
        <v/>
      </c>
      <c r="F29" s="31" t="str">
        <f t="shared" ca="1" si="7"/>
        <v/>
      </c>
      <c r="G29" s="32" t="str">
        <f t="shared" ca="1" si="14"/>
        <v/>
      </c>
      <c r="H29" s="79" t="str">
        <f t="shared" ca="1" si="15"/>
        <v/>
      </c>
      <c r="I29" s="1"/>
      <c r="L29" s="122">
        <v>45803.625</v>
      </c>
      <c r="M29" s="3">
        <v>55.465000000000003</v>
      </c>
      <c r="N29" s="168" t="str">
        <f t="shared" si="0"/>
        <v/>
      </c>
      <c r="O29" s="168" t="str">
        <f t="shared" si="1"/>
        <v/>
      </c>
    </row>
    <row r="30" spans="1:15">
      <c r="A30" s="173" t="str">
        <f t="shared" ca="1" si="10"/>
        <v/>
      </c>
      <c r="B30" s="45" t="str">
        <f t="shared" ca="1" si="11"/>
        <v/>
      </c>
      <c r="C30" s="31" t="str">
        <f t="shared" ca="1" si="4"/>
        <v/>
      </c>
      <c r="D30" s="32" t="str">
        <f t="shared" ca="1" si="12"/>
        <v/>
      </c>
      <c r="E30" s="46" t="str">
        <f t="shared" ca="1" si="13"/>
        <v/>
      </c>
      <c r="F30" s="31" t="str">
        <f t="shared" ca="1" si="7"/>
        <v/>
      </c>
      <c r="G30" s="32" t="str">
        <f t="shared" ca="1" si="14"/>
        <v/>
      </c>
      <c r="H30" s="79" t="str">
        <f t="shared" ca="1" si="15"/>
        <v/>
      </c>
      <c r="I30" s="1"/>
      <c r="L30" s="122">
        <v>45804.625</v>
      </c>
      <c r="M30" s="3">
        <v>53.786999999999999</v>
      </c>
      <c r="N30" s="168" t="str">
        <f t="shared" si="0"/>
        <v/>
      </c>
      <c r="O30" s="168" t="str">
        <f t="shared" si="1"/>
        <v/>
      </c>
    </row>
    <row r="31" spans="1:15">
      <c r="A31" s="173" t="str">
        <f t="shared" ca="1" si="10"/>
        <v/>
      </c>
      <c r="B31" s="45" t="str">
        <f t="shared" ca="1" si="11"/>
        <v/>
      </c>
      <c r="C31" s="31" t="str">
        <f t="shared" ca="1" si="4"/>
        <v/>
      </c>
      <c r="D31" s="32" t="str">
        <f t="shared" ca="1" si="12"/>
        <v/>
      </c>
      <c r="E31" s="46" t="str">
        <f t="shared" ca="1" si="13"/>
        <v/>
      </c>
      <c r="F31" s="31" t="str">
        <f t="shared" ca="1" si="7"/>
        <v/>
      </c>
      <c r="G31" s="32" t="str">
        <f t="shared" ca="1" si="14"/>
        <v/>
      </c>
      <c r="H31" s="79" t="str">
        <f t="shared" ca="1" si="15"/>
        <v/>
      </c>
      <c r="I31" s="1"/>
      <c r="L31" s="122">
        <v>45805.625</v>
      </c>
      <c r="M31" s="3">
        <v>52.703000000000003</v>
      </c>
      <c r="N31" s="168" t="str">
        <f t="shared" si="0"/>
        <v/>
      </c>
      <c r="O31" s="168" t="str">
        <f t="shared" si="1"/>
        <v/>
      </c>
    </row>
    <row r="32" spans="1:15">
      <c r="A32" s="173" t="str">
        <f t="shared" ca="1" si="10"/>
        <v/>
      </c>
      <c r="B32" s="45" t="str">
        <f t="shared" ca="1" si="11"/>
        <v/>
      </c>
      <c r="C32" s="31" t="str">
        <f t="shared" ca="1" si="4"/>
        <v/>
      </c>
      <c r="D32" s="32" t="str">
        <f t="shared" ca="1" si="12"/>
        <v/>
      </c>
      <c r="E32" s="46" t="str">
        <f t="shared" ca="1" si="13"/>
        <v/>
      </c>
      <c r="F32" s="31" t="str">
        <f t="shared" ca="1" si="7"/>
        <v/>
      </c>
      <c r="G32" s="32" t="str">
        <f t="shared" ca="1" si="14"/>
        <v/>
      </c>
      <c r="H32" s="79" t="str">
        <f t="shared" ca="1" si="15"/>
        <v/>
      </c>
      <c r="I32" s="1"/>
      <c r="L32" s="122">
        <v>45806.625</v>
      </c>
      <c r="M32" s="3">
        <v>51.826000000000001</v>
      </c>
      <c r="N32" s="168" t="str">
        <f t="shared" si="0"/>
        <v/>
      </c>
      <c r="O32" s="168" t="str">
        <f t="shared" si="1"/>
        <v/>
      </c>
    </row>
    <row r="33" spans="1:15">
      <c r="A33" s="173" t="str">
        <f t="shared" ca="1" si="10"/>
        <v/>
      </c>
      <c r="B33" s="45" t="str">
        <f t="shared" ca="1" si="11"/>
        <v/>
      </c>
      <c r="C33" s="31" t="str">
        <f t="shared" ca="1" si="4"/>
        <v/>
      </c>
      <c r="D33" s="32" t="str">
        <f t="shared" ca="1" si="12"/>
        <v/>
      </c>
      <c r="E33" s="46" t="str">
        <f t="shared" ca="1" si="13"/>
        <v/>
      </c>
      <c r="F33" s="31" t="str">
        <f t="shared" ca="1" si="7"/>
        <v/>
      </c>
      <c r="G33" s="32" t="str">
        <f t="shared" ca="1" si="14"/>
        <v/>
      </c>
      <c r="H33" s="79" t="str">
        <f t="shared" ca="1" si="15"/>
        <v/>
      </c>
      <c r="I33" s="1"/>
      <c r="L33" s="122">
        <v>45807.625</v>
      </c>
      <c r="M33" s="3">
        <v>52.076999999999998</v>
      </c>
      <c r="N33" s="168" t="str">
        <f t="shared" si="0"/>
        <v/>
      </c>
      <c r="O33" s="168" t="str">
        <f t="shared" si="1"/>
        <v/>
      </c>
    </row>
    <row r="34" spans="1:15">
      <c r="A34" s="173" t="str">
        <f t="shared" ca="1" si="10"/>
        <v/>
      </c>
      <c r="B34" s="45" t="str">
        <f t="shared" ca="1" si="11"/>
        <v/>
      </c>
      <c r="C34" s="31" t="str">
        <f t="shared" ca="1" si="4"/>
        <v/>
      </c>
      <c r="D34" s="32" t="str">
        <f t="shared" ca="1" si="12"/>
        <v/>
      </c>
      <c r="E34" s="46" t="str">
        <f t="shared" ca="1" si="13"/>
        <v/>
      </c>
      <c r="F34" s="31" t="str">
        <f t="shared" ca="1" si="7"/>
        <v/>
      </c>
      <c r="G34" s="32" t="str">
        <f t="shared" ca="1" si="14"/>
        <v/>
      </c>
      <c r="H34" s="79" t="str">
        <f t="shared" ca="1" si="15"/>
        <v/>
      </c>
      <c r="I34" s="1"/>
      <c r="L34" s="122">
        <v>45810.625</v>
      </c>
      <c r="M34" s="3">
        <v>51.999000000000002</v>
      </c>
      <c r="N34" s="168" t="str">
        <f t="shared" si="0"/>
        <v/>
      </c>
      <c r="O34" s="168" t="str">
        <f t="shared" si="1"/>
        <v/>
      </c>
    </row>
    <row r="35" spans="1:15">
      <c r="A35" s="173" t="str">
        <f t="shared" ca="1" si="10"/>
        <v/>
      </c>
      <c r="B35" s="45" t="str">
        <f t="shared" ca="1" si="11"/>
        <v/>
      </c>
      <c r="C35" s="31" t="str">
        <f t="shared" ca="1" si="4"/>
        <v/>
      </c>
      <c r="D35" s="32" t="str">
        <f t="shared" ca="1" si="12"/>
        <v/>
      </c>
      <c r="E35" s="46" t="str">
        <f t="shared" ca="1" si="13"/>
        <v/>
      </c>
      <c r="F35" s="31" t="str">
        <f t="shared" ca="1" si="7"/>
        <v/>
      </c>
      <c r="G35" s="32" t="str">
        <f t="shared" ca="1" si="14"/>
        <v/>
      </c>
      <c r="H35" s="79" t="str">
        <f t="shared" ca="1" si="15"/>
        <v/>
      </c>
      <c r="I35" s="1"/>
      <c r="L35" s="122">
        <v>45811.625</v>
      </c>
      <c r="M35" s="3">
        <v>51.923999999999999</v>
      </c>
      <c r="N35" s="168" t="str">
        <f t="shared" si="0"/>
        <v/>
      </c>
      <c r="O35" s="168" t="str">
        <f t="shared" si="1"/>
        <v/>
      </c>
    </row>
    <row r="36" spans="1:15">
      <c r="A36" s="173" t="str">
        <f t="shared" ca="1" si="10"/>
        <v/>
      </c>
      <c r="B36" s="45" t="str">
        <f t="shared" ca="1" si="11"/>
        <v/>
      </c>
      <c r="C36" s="31" t="str">
        <f t="shared" ca="1" si="4"/>
        <v/>
      </c>
      <c r="D36" s="32" t="str">
        <f t="shared" ca="1" si="12"/>
        <v/>
      </c>
      <c r="E36" s="46" t="str">
        <f t="shared" ca="1" si="13"/>
        <v/>
      </c>
      <c r="F36" s="31" t="str">
        <f t="shared" ca="1" si="7"/>
        <v/>
      </c>
      <c r="G36" s="32" t="str">
        <f t="shared" ca="1" si="14"/>
        <v/>
      </c>
      <c r="H36" s="79" t="str">
        <f t="shared" ca="1" si="15"/>
        <v/>
      </c>
      <c r="I36" s="1"/>
      <c r="L36" s="122">
        <v>45812.625</v>
      </c>
      <c r="M36" s="3">
        <v>50.991</v>
      </c>
      <c r="N36" s="168" t="str">
        <f t="shared" si="0"/>
        <v/>
      </c>
      <c r="O36" s="168" t="str">
        <f t="shared" si="1"/>
        <v/>
      </c>
    </row>
    <row r="37" spans="1:15">
      <c r="A37" s="173" t="str">
        <f t="shared" ca="1" si="10"/>
        <v/>
      </c>
      <c r="B37" s="45" t="str">
        <f t="shared" ca="1" si="11"/>
        <v/>
      </c>
      <c r="C37" s="31" t="str">
        <f t="shared" ca="1" si="4"/>
        <v/>
      </c>
      <c r="D37" s="32" t="str">
        <f t="shared" ca="1" si="12"/>
        <v/>
      </c>
      <c r="E37" s="46" t="str">
        <f t="shared" ca="1" si="13"/>
        <v/>
      </c>
      <c r="F37" s="31" t="str">
        <f t="shared" ca="1" si="7"/>
        <v/>
      </c>
      <c r="G37" s="32" t="str">
        <f t="shared" ca="1" si="14"/>
        <v/>
      </c>
      <c r="H37" s="79" t="str">
        <f t="shared" ca="1" si="15"/>
        <v/>
      </c>
      <c r="I37" s="1"/>
      <c r="L37" s="122">
        <v>45813.625</v>
      </c>
      <c r="M37" s="3">
        <v>51.46</v>
      </c>
      <c r="N37" s="168" t="str">
        <f t="shared" si="0"/>
        <v/>
      </c>
      <c r="O37" s="168" t="str">
        <f t="shared" si="1"/>
        <v/>
      </c>
    </row>
    <row r="38" spans="1:15">
      <c r="A38" s="173" t="str">
        <f t="shared" ca="1" si="10"/>
        <v/>
      </c>
      <c r="B38" s="45" t="str">
        <f t="shared" ca="1" si="11"/>
        <v/>
      </c>
      <c r="C38" s="31" t="str">
        <f t="shared" ca="1" si="4"/>
        <v/>
      </c>
      <c r="D38" s="32" t="str">
        <f t="shared" ca="1" si="12"/>
        <v/>
      </c>
      <c r="E38" s="46" t="str">
        <f t="shared" ca="1" si="13"/>
        <v/>
      </c>
      <c r="F38" s="31" t="str">
        <f t="shared" ca="1" si="7"/>
        <v/>
      </c>
      <c r="G38" s="32" t="str">
        <f t="shared" ca="1" si="14"/>
        <v/>
      </c>
      <c r="H38" s="79" t="str">
        <f t="shared" ca="1" si="15"/>
        <v/>
      </c>
      <c r="I38" s="1"/>
      <c r="L38" s="122">
        <v>45814.625</v>
      </c>
      <c r="M38" s="3">
        <v>50.575000000000003</v>
      </c>
      <c r="N38" s="168" t="str">
        <f t="shared" si="0"/>
        <v/>
      </c>
      <c r="O38" s="168" t="str">
        <f t="shared" si="1"/>
        <v/>
      </c>
    </row>
    <row r="39" spans="1:15">
      <c r="A39" s="173" t="str">
        <f t="shared" ca="1" si="10"/>
        <v/>
      </c>
      <c r="B39" s="45" t="str">
        <f t="shared" ca="1" si="11"/>
        <v/>
      </c>
      <c r="C39" s="31" t="str">
        <f t="shared" ca="1" si="4"/>
        <v/>
      </c>
      <c r="D39" s="32" t="str">
        <f t="shared" ca="1" si="12"/>
        <v/>
      </c>
      <c r="E39" s="46" t="str">
        <f t="shared" ca="1" si="13"/>
        <v/>
      </c>
      <c r="F39" s="31" t="str">
        <f t="shared" ca="1" si="7"/>
        <v/>
      </c>
      <c r="G39" s="32" t="str">
        <f t="shared" ca="1" si="14"/>
        <v/>
      </c>
      <c r="H39" s="79" t="str">
        <f t="shared" ca="1" si="15"/>
        <v/>
      </c>
      <c r="I39" s="1"/>
      <c r="L39" s="122">
        <v>45817.625</v>
      </c>
      <c r="M39" s="3">
        <v>50.07</v>
      </c>
      <c r="N39" s="168" t="str">
        <f t="shared" si="0"/>
        <v/>
      </c>
      <c r="O39" s="168" t="str">
        <f t="shared" si="1"/>
        <v/>
      </c>
    </row>
    <row r="40" spans="1:15">
      <c r="A40" s="173" t="str">
        <f t="shared" ca="1" si="10"/>
        <v/>
      </c>
      <c r="B40" s="45" t="str">
        <f t="shared" ca="1" si="11"/>
        <v/>
      </c>
      <c r="C40" s="31" t="str">
        <f t="shared" ca="1" si="4"/>
        <v/>
      </c>
      <c r="D40" s="32" t="str">
        <f t="shared" ca="1" si="12"/>
        <v/>
      </c>
      <c r="E40" s="46" t="str">
        <f t="shared" ca="1" si="13"/>
        <v/>
      </c>
      <c r="F40" s="31" t="str">
        <f t="shared" ca="1" si="7"/>
        <v/>
      </c>
      <c r="G40" s="32" t="str">
        <f t="shared" ca="1" si="14"/>
        <v/>
      </c>
      <c r="H40" s="79" t="str">
        <f t="shared" ca="1" si="15"/>
        <v/>
      </c>
      <c r="I40" s="1"/>
      <c r="L40" s="122">
        <v>45818.625</v>
      </c>
      <c r="M40" s="3">
        <v>49.826999999999998</v>
      </c>
      <c r="N40" s="168" t="str">
        <f t="shared" si="0"/>
        <v/>
      </c>
      <c r="O40" s="168" t="str">
        <f t="shared" si="1"/>
        <v/>
      </c>
    </row>
    <row r="41" spans="1:15">
      <c r="A41" s="173" t="str">
        <f t="shared" ca="1" si="10"/>
        <v/>
      </c>
      <c r="B41" s="45" t="str">
        <f t="shared" ca="1" si="11"/>
        <v/>
      </c>
      <c r="C41" s="31" t="str">
        <f t="shared" ca="1" si="4"/>
        <v/>
      </c>
      <c r="D41" s="32" t="str">
        <f t="shared" ca="1" si="12"/>
        <v/>
      </c>
      <c r="E41" s="46" t="str">
        <f t="shared" ca="1" si="13"/>
        <v/>
      </c>
      <c r="F41" s="31" t="str">
        <f t="shared" ca="1" si="7"/>
        <v/>
      </c>
      <c r="G41" s="32" t="str">
        <f t="shared" ca="1" si="14"/>
        <v/>
      </c>
      <c r="H41" s="79" t="str">
        <f t="shared" ca="1" si="15"/>
        <v/>
      </c>
      <c r="I41" s="1"/>
      <c r="L41" s="122">
        <v>45819.625</v>
      </c>
      <c r="M41" s="3">
        <v>49.567</v>
      </c>
      <c r="N41" s="168" t="str">
        <f t="shared" si="0"/>
        <v/>
      </c>
      <c r="O41" s="168" t="str">
        <f t="shared" si="1"/>
        <v/>
      </c>
    </row>
    <row r="42" spans="1:15">
      <c r="A42" s="173" t="str">
        <f t="shared" ca="1" si="10"/>
        <v/>
      </c>
      <c r="B42" s="45" t="str">
        <f t="shared" ca="1" si="11"/>
        <v/>
      </c>
      <c r="C42" s="31" t="str">
        <f t="shared" ca="1" si="4"/>
        <v/>
      </c>
      <c r="D42" s="32" t="str">
        <f t="shared" ca="1" si="12"/>
        <v/>
      </c>
      <c r="E42" s="46" t="str">
        <f t="shared" ca="1" si="13"/>
        <v/>
      </c>
      <c r="F42" s="31" t="str">
        <f t="shared" ca="1" si="7"/>
        <v/>
      </c>
      <c r="G42" s="32" t="str">
        <f t="shared" ca="1" si="14"/>
        <v/>
      </c>
      <c r="H42" s="79" t="str">
        <f t="shared" ca="1" si="15"/>
        <v/>
      </c>
      <c r="I42" s="1"/>
      <c r="L42" s="122">
        <v>45820.625</v>
      </c>
      <c r="M42" s="3">
        <v>49.652999999999999</v>
      </c>
      <c r="N42" s="168" t="str">
        <f t="shared" si="0"/>
        <v/>
      </c>
      <c r="O42" s="168" t="str">
        <f t="shared" si="1"/>
        <v/>
      </c>
    </row>
    <row r="43" spans="1:15">
      <c r="A43" s="173" t="str">
        <f t="shared" ca="1" si="10"/>
        <v/>
      </c>
      <c r="B43" s="45" t="str">
        <f t="shared" ca="1" si="11"/>
        <v/>
      </c>
      <c r="C43" s="31" t="str">
        <f t="shared" ca="1" si="4"/>
        <v/>
      </c>
      <c r="D43" s="32" t="str">
        <f t="shared" ca="1" si="12"/>
        <v/>
      </c>
      <c r="E43" s="46" t="str">
        <f t="shared" ca="1" si="13"/>
        <v/>
      </c>
      <c r="F43" s="31" t="str">
        <f t="shared" ca="1" si="7"/>
        <v/>
      </c>
      <c r="G43" s="32" t="str">
        <f t="shared" ca="1" si="14"/>
        <v/>
      </c>
      <c r="H43" s="79" t="str">
        <f t="shared" ca="1" si="15"/>
        <v/>
      </c>
      <c r="I43" s="1"/>
      <c r="L43" s="122">
        <v>45821.625</v>
      </c>
      <c r="M43" s="3">
        <v>51.447000000000003</v>
      </c>
      <c r="N43" s="168" t="str">
        <f t="shared" si="0"/>
        <v/>
      </c>
      <c r="O43" s="168" t="str">
        <f t="shared" si="1"/>
        <v/>
      </c>
    </row>
    <row r="44" spans="1:15">
      <c r="A44" s="173" t="str">
        <f t="shared" ca="1" si="10"/>
        <v/>
      </c>
      <c r="B44" s="45" t="str">
        <f t="shared" ca="1" si="11"/>
        <v/>
      </c>
      <c r="C44" s="31" t="str">
        <f t="shared" ca="1" si="4"/>
        <v/>
      </c>
      <c r="D44" s="32" t="str">
        <f t="shared" ca="1" si="12"/>
        <v/>
      </c>
      <c r="E44" s="46" t="str">
        <f t="shared" ca="1" si="13"/>
        <v/>
      </c>
      <c r="F44" s="31" t="str">
        <f t="shared" ca="1" si="7"/>
        <v/>
      </c>
      <c r="G44" s="32" t="str">
        <f t="shared" ca="1" si="14"/>
        <v/>
      </c>
      <c r="H44" s="79" t="str">
        <f t="shared" ca="1" si="15"/>
        <v/>
      </c>
      <c r="I44" s="1"/>
      <c r="L44" s="122">
        <v>45824.625</v>
      </c>
      <c r="M44" s="3">
        <v>50.210999999999999</v>
      </c>
      <c r="N44" s="168" t="str">
        <f t="shared" si="0"/>
        <v/>
      </c>
      <c r="O44" s="168" t="str">
        <f t="shared" si="1"/>
        <v/>
      </c>
    </row>
    <row r="45" spans="1:15">
      <c r="A45" s="173" t="str">
        <f t="shared" ca="1" si="10"/>
        <v/>
      </c>
      <c r="B45" s="45" t="str">
        <f t="shared" ca="1" si="11"/>
        <v/>
      </c>
      <c r="C45" s="31" t="str">
        <f t="shared" ca="1" si="4"/>
        <v/>
      </c>
      <c r="D45" s="32" t="str">
        <f t="shared" ca="1" si="12"/>
        <v/>
      </c>
      <c r="E45" s="46" t="str">
        <f t="shared" ca="1" si="13"/>
        <v/>
      </c>
      <c r="F45" s="31" t="str">
        <f t="shared" ca="1" si="7"/>
        <v/>
      </c>
      <c r="G45" s="32" t="str">
        <f t="shared" ca="1" si="14"/>
        <v/>
      </c>
      <c r="H45" s="79" t="str">
        <f t="shared" ca="1" si="15"/>
        <v/>
      </c>
      <c r="I45" s="1"/>
      <c r="L45" s="122">
        <v>45825.625</v>
      </c>
      <c r="M45" s="3">
        <v>50.256</v>
      </c>
      <c r="N45" s="168" t="str">
        <f t="shared" si="0"/>
        <v/>
      </c>
      <c r="O45" s="168" t="str">
        <f t="shared" si="1"/>
        <v/>
      </c>
    </row>
    <row r="46" spans="1:15">
      <c r="A46" s="173" t="str">
        <f t="shared" ca="1" si="10"/>
        <v/>
      </c>
      <c r="B46" s="45" t="str">
        <f t="shared" ca="1" si="11"/>
        <v/>
      </c>
      <c r="C46" s="31" t="str">
        <f t="shared" ca="1" si="4"/>
        <v/>
      </c>
      <c r="D46" s="32" t="str">
        <f t="shared" ca="1" si="12"/>
        <v/>
      </c>
      <c r="E46" s="46" t="str">
        <f t="shared" ca="1" si="13"/>
        <v/>
      </c>
      <c r="F46" s="31" t="str">
        <f t="shared" ca="1" si="7"/>
        <v/>
      </c>
      <c r="G46" s="32" t="str">
        <f t="shared" ca="1" si="14"/>
        <v/>
      </c>
      <c r="H46" s="79" t="str">
        <f t="shared" ca="1" si="15"/>
        <v/>
      </c>
      <c r="L46" s="122">
        <v>45826.625</v>
      </c>
      <c r="M46" s="3">
        <v>50.328000000000003</v>
      </c>
      <c r="N46" s="168" t="str">
        <f t="shared" si="0"/>
        <v/>
      </c>
      <c r="O46" s="168" t="str">
        <f t="shared" si="1"/>
        <v/>
      </c>
    </row>
    <row r="47" spans="1:15">
      <c r="A47" s="173" t="str">
        <f t="shared" ca="1" si="10"/>
        <v/>
      </c>
      <c r="B47" s="45" t="str">
        <f t="shared" ca="1" si="11"/>
        <v/>
      </c>
      <c r="C47" s="31" t="str">
        <f t="shared" ca="1" si="4"/>
        <v/>
      </c>
      <c r="D47" s="32" t="str">
        <f t="shared" ca="1" si="12"/>
        <v/>
      </c>
      <c r="E47" s="46" t="str">
        <f t="shared" ca="1" si="13"/>
        <v/>
      </c>
      <c r="F47" s="31" t="str">
        <f t="shared" ca="1" si="7"/>
        <v/>
      </c>
      <c r="G47" s="32" t="str">
        <f t="shared" ca="1" si="14"/>
        <v/>
      </c>
      <c r="H47" s="79" t="str">
        <f t="shared" ca="1" si="15"/>
        <v/>
      </c>
      <c r="L47" s="122">
        <v>45827.625</v>
      </c>
      <c r="M47" s="3">
        <v>51.09</v>
      </c>
      <c r="N47" s="168" t="str">
        <f t="shared" si="0"/>
        <v/>
      </c>
      <c r="O47" s="168" t="str">
        <f t="shared" si="1"/>
        <v/>
      </c>
    </row>
    <row r="48" spans="1:15">
      <c r="A48" s="173" t="str">
        <f t="shared" ca="1" si="10"/>
        <v/>
      </c>
      <c r="B48" s="45" t="str">
        <f t="shared" ca="1" si="11"/>
        <v/>
      </c>
      <c r="C48" s="31" t="str">
        <f t="shared" ca="1" si="4"/>
        <v/>
      </c>
      <c r="D48" s="32" t="str">
        <f t="shared" ca="1" si="12"/>
        <v/>
      </c>
      <c r="E48" s="46" t="str">
        <f t="shared" ca="1" si="13"/>
        <v/>
      </c>
      <c r="F48" s="31" t="str">
        <f t="shared" ca="1" si="7"/>
        <v/>
      </c>
      <c r="G48" s="32" t="str">
        <f t="shared" ca="1" si="14"/>
        <v/>
      </c>
      <c r="H48" s="79" t="str">
        <f t="shared" ca="1" si="15"/>
        <v/>
      </c>
      <c r="L48" s="122">
        <v>45828.625</v>
      </c>
      <c r="M48" s="3">
        <v>50.98</v>
      </c>
      <c r="N48" s="168" t="str">
        <f t="shared" si="0"/>
        <v/>
      </c>
      <c r="O48" s="168" t="str">
        <f t="shared" si="1"/>
        <v/>
      </c>
    </row>
    <row r="49" spans="1:15">
      <c r="A49" s="173" t="str">
        <f t="shared" ca="1" si="10"/>
        <v/>
      </c>
      <c r="B49" s="45" t="str">
        <f t="shared" ca="1" si="11"/>
        <v/>
      </c>
      <c r="C49" s="31" t="str">
        <f t="shared" ca="1" si="4"/>
        <v/>
      </c>
      <c r="D49" s="32" t="str">
        <f t="shared" ca="1" si="12"/>
        <v/>
      </c>
      <c r="E49" s="46" t="str">
        <f t="shared" ca="1" si="13"/>
        <v/>
      </c>
      <c r="F49" s="31" t="str">
        <f t="shared" ca="1" si="7"/>
        <v/>
      </c>
      <c r="G49" s="32" t="str">
        <f t="shared" ca="1" si="14"/>
        <v/>
      </c>
      <c r="H49" s="79" t="str">
        <f t="shared" ca="1" si="15"/>
        <v/>
      </c>
      <c r="L49" s="122">
        <v>45831.625</v>
      </c>
      <c r="M49" s="3">
        <v>51.106000000000002</v>
      </c>
      <c r="N49" s="168" t="str">
        <f t="shared" si="0"/>
        <v/>
      </c>
      <c r="O49" s="168" t="str">
        <f t="shared" si="1"/>
        <v/>
      </c>
    </row>
    <row r="50" spans="1:15">
      <c r="A50" s="173" t="str">
        <f t="shared" ca="1" si="10"/>
        <v/>
      </c>
      <c r="B50" s="45" t="str">
        <f t="shared" ca="1" si="11"/>
        <v/>
      </c>
      <c r="C50" s="31" t="str">
        <f t="shared" ca="1" si="4"/>
        <v/>
      </c>
      <c r="D50" s="32" t="str">
        <f t="shared" ca="1" si="12"/>
        <v/>
      </c>
      <c r="E50" s="46" t="str">
        <f t="shared" ca="1" si="13"/>
        <v/>
      </c>
      <c r="F50" s="31" t="str">
        <f t="shared" ca="1" si="7"/>
        <v/>
      </c>
      <c r="G50" s="32" t="str">
        <f t="shared" ca="1" si="14"/>
        <v/>
      </c>
      <c r="H50" s="79" t="str">
        <f t="shared" ca="1" si="15"/>
        <v/>
      </c>
      <c r="L50" s="122">
        <v>45832.625</v>
      </c>
      <c r="M50" s="3">
        <v>48.530999999999999</v>
      </c>
      <c r="N50" s="168" t="str">
        <f t="shared" si="0"/>
        <v/>
      </c>
      <c r="O50" s="168" t="str">
        <f t="shared" si="1"/>
        <v/>
      </c>
    </row>
    <row r="51" spans="1:15">
      <c r="A51" s="173" t="str">
        <f t="shared" ca="1" si="10"/>
        <v/>
      </c>
      <c r="B51" s="45" t="str">
        <f t="shared" ca="1" si="11"/>
        <v/>
      </c>
      <c r="C51" s="31" t="str">
        <f t="shared" ca="1" si="4"/>
        <v/>
      </c>
      <c r="D51" s="32" t="str">
        <f t="shared" ca="1" si="12"/>
        <v/>
      </c>
      <c r="E51" s="46" t="str">
        <f t="shared" ca="1" si="13"/>
        <v/>
      </c>
      <c r="F51" s="31" t="str">
        <f t="shared" ca="1" si="7"/>
        <v/>
      </c>
      <c r="G51" s="32" t="str">
        <f t="shared" ca="1" si="14"/>
        <v/>
      </c>
      <c r="H51" s="79" t="str">
        <f t="shared" ca="1" si="15"/>
        <v/>
      </c>
      <c r="L51" s="122">
        <v>45833.625</v>
      </c>
      <c r="M51" s="3">
        <v>48.798000000000002</v>
      </c>
      <c r="N51" s="168" t="str">
        <f t="shared" si="0"/>
        <v/>
      </c>
      <c r="O51" s="168" t="str">
        <f t="shared" si="1"/>
        <v/>
      </c>
    </row>
    <row r="52" spans="1:15">
      <c r="A52" s="173" t="str">
        <f t="shared" ca="1" si="10"/>
        <v/>
      </c>
      <c r="B52" s="45" t="str">
        <f t="shared" ca="1" si="11"/>
        <v/>
      </c>
      <c r="C52" s="31" t="str">
        <f t="shared" ca="1" si="4"/>
        <v/>
      </c>
      <c r="D52" s="32" t="str">
        <f t="shared" ca="1" si="12"/>
        <v/>
      </c>
      <c r="E52" s="46" t="str">
        <f t="shared" ca="1" si="13"/>
        <v/>
      </c>
      <c r="F52" s="31" t="str">
        <f t="shared" ca="1" si="7"/>
        <v/>
      </c>
      <c r="G52" s="32" t="str">
        <f t="shared" ca="1" si="14"/>
        <v/>
      </c>
      <c r="H52" s="79" t="str">
        <f t="shared" ca="1" si="15"/>
        <v/>
      </c>
      <c r="L52" s="122">
        <v>45834.625</v>
      </c>
      <c r="M52" s="3">
        <v>48.734999999999999</v>
      </c>
      <c r="N52" s="168" t="str">
        <f t="shared" si="0"/>
        <v/>
      </c>
      <c r="O52" s="168" t="str">
        <f t="shared" si="1"/>
        <v/>
      </c>
    </row>
    <row r="53" spans="1:15">
      <c r="A53" s="173" t="str">
        <f t="shared" ca="1" si="10"/>
        <v/>
      </c>
      <c r="B53" s="45" t="str">
        <f t="shared" ca="1" si="11"/>
        <v/>
      </c>
      <c r="C53" s="31" t="str">
        <f t="shared" ca="1" si="4"/>
        <v/>
      </c>
      <c r="D53" s="32" t="str">
        <f t="shared" ca="1" si="12"/>
        <v/>
      </c>
      <c r="E53" s="46" t="str">
        <f t="shared" ca="1" si="13"/>
        <v/>
      </c>
      <c r="F53" s="31" t="str">
        <f t="shared" ca="1" si="7"/>
        <v/>
      </c>
      <c r="G53" s="32" t="str">
        <f t="shared" ca="1" si="14"/>
        <v/>
      </c>
      <c r="H53" s="79" t="str">
        <f t="shared" ca="1" si="15"/>
        <v/>
      </c>
      <c r="L53" s="122">
        <v>45835.625</v>
      </c>
      <c r="M53" s="3">
        <v>47.646000000000001</v>
      </c>
      <c r="N53" s="168" t="str">
        <f t="shared" si="0"/>
        <v/>
      </c>
      <c r="O53" s="168" t="str">
        <f t="shared" si="1"/>
        <v/>
      </c>
    </row>
    <row r="54" spans="1:15">
      <c r="A54" s="173" t="str">
        <f t="shared" ca="1" si="10"/>
        <v/>
      </c>
      <c r="B54" s="45" t="str">
        <f t="shared" ca="1" si="11"/>
        <v/>
      </c>
      <c r="C54" s="31" t="str">
        <f t="shared" ca="1" si="4"/>
        <v/>
      </c>
      <c r="D54" s="32" t="str">
        <f t="shared" ca="1" si="12"/>
        <v/>
      </c>
      <c r="E54" s="46" t="str">
        <f t="shared" ca="1" si="13"/>
        <v/>
      </c>
      <c r="F54" s="31" t="str">
        <f t="shared" ca="1" si="7"/>
        <v/>
      </c>
      <c r="G54" s="32" t="str">
        <f t="shared" ca="1" si="14"/>
        <v/>
      </c>
      <c r="H54" s="79" t="str">
        <f t="shared" ca="1" si="15"/>
        <v/>
      </c>
      <c r="L54" s="122">
        <v>45838.625</v>
      </c>
      <c r="M54" s="3">
        <v>47.832999999999998</v>
      </c>
      <c r="N54" s="168" t="str">
        <f t="shared" si="0"/>
        <v/>
      </c>
      <c r="O54" s="168" t="str">
        <f t="shared" si="1"/>
        <v/>
      </c>
    </row>
    <row r="55" spans="1:15">
      <c r="A55" s="173" t="str">
        <f t="shared" ca="1" si="10"/>
        <v/>
      </c>
      <c r="B55" s="45" t="str">
        <f t="shared" ca="1" si="11"/>
        <v/>
      </c>
      <c r="C55" s="31" t="str">
        <f t="shared" ca="1" si="4"/>
        <v/>
      </c>
      <c r="D55" s="32" t="str">
        <f t="shared" ca="1" si="12"/>
        <v/>
      </c>
      <c r="E55" s="46" t="str">
        <f t="shared" ca="1" si="13"/>
        <v/>
      </c>
      <c r="F55" s="31" t="str">
        <f t="shared" ca="1" si="7"/>
        <v/>
      </c>
      <c r="G55" s="32" t="str">
        <f t="shared" ca="1" si="14"/>
        <v/>
      </c>
      <c r="H55" s="79" t="str">
        <f t="shared" ca="1" si="15"/>
        <v/>
      </c>
      <c r="L55" s="122">
        <v>45839.625</v>
      </c>
      <c r="M55" s="3">
        <v>47.801000000000002</v>
      </c>
      <c r="N55" s="168" t="str">
        <f t="shared" si="0"/>
        <v/>
      </c>
      <c r="O55" s="168" t="str">
        <f t="shared" si="1"/>
        <v/>
      </c>
    </row>
    <row r="56" spans="1:15">
      <c r="A56" s="173" t="str">
        <f t="shared" ca="1" si="10"/>
        <v/>
      </c>
      <c r="B56" s="45" t="str">
        <f t="shared" ca="1" si="11"/>
        <v/>
      </c>
      <c r="C56" s="31" t="str">
        <f t="shared" ca="1" si="4"/>
        <v/>
      </c>
      <c r="D56" s="32" t="str">
        <f t="shared" ca="1" si="12"/>
        <v/>
      </c>
      <c r="E56" s="46" t="str">
        <f t="shared" ca="1" si="13"/>
        <v/>
      </c>
      <c r="F56" s="31" t="str">
        <f t="shared" ca="1" si="7"/>
        <v/>
      </c>
      <c r="G56" s="32" t="str">
        <f t="shared" ca="1" si="14"/>
        <v/>
      </c>
      <c r="H56" s="79" t="str">
        <f t="shared" ca="1" si="15"/>
        <v/>
      </c>
      <c r="L56" s="122">
        <v>45840.625</v>
      </c>
      <c r="M56" s="3">
        <v>47.194000000000003</v>
      </c>
      <c r="N56" s="168" t="str">
        <f t="shared" si="0"/>
        <v/>
      </c>
      <c r="O56" s="168" t="str">
        <f t="shared" si="1"/>
        <v/>
      </c>
    </row>
    <row r="57" spans="1:15">
      <c r="A57" s="173" t="str">
        <f t="shared" ca="1" si="10"/>
        <v/>
      </c>
      <c r="B57" s="45" t="str">
        <f t="shared" ca="1" si="11"/>
        <v/>
      </c>
      <c r="C57" s="31" t="str">
        <f t="shared" ca="1" si="4"/>
        <v/>
      </c>
      <c r="D57" s="32" t="str">
        <f t="shared" ca="1" si="12"/>
        <v/>
      </c>
      <c r="E57" s="46" t="str">
        <f t="shared" ca="1" si="13"/>
        <v/>
      </c>
      <c r="F57" s="31" t="str">
        <f t="shared" ca="1" si="7"/>
        <v/>
      </c>
      <c r="G57" s="32" t="str">
        <f t="shared" ca="1" si="14"/>
        <v/>
      </c>
      <c r="H57" s="79" t="str">
        <f t="shared" ca="1" si="15"/>
        <v/>
      </c>
      <c r="L57" s="122">
        <v>45841.625</v>
      </c>
      <c r="M57" s="3">
        <v>47.182000000000002</v>
      </c>
      <c r="N57" s="168" t="str">
        <f t="shared" si="0"/>
        <v/>
      </c>
      <c r="O57" s="168" t="str">
        <f t="shared" si="1"/>
        <v/>
      </c>
    </row>
    <row r="58" spans="1:15">
      <c r="A58" s="173" t="str">
        <f t="shared" ca="1" si="10"/>
        <v/>
      </c>
      <c r="B58" s="45" t="str">
        <f t="shared" ca="1" si="11"/>
        <v/>
      </c>
      <c r="C58" s="31" t="str">
        <f t="shared" ca="1" si="4"/>
        <v/>
      </c>
      <c r="D58" s="32" t="str">
        <f t="shared" ca="1" si="12"/>
        <v/>
      </c>
      <c r="E58" s="46" t="str">
        <f t="shared" ca="1" si="13"/>
        <v/>
      </c>
      <c r="F58" s="31" t="str">
        <f t="shared" ca="1" si="7"/>
        <v/>
      </c>
      <c r="G58" s="32" t="str">
        <f t="shared" ca="1" si="14"/>
        <v/>
      </c>
      <c r="H58" s="79" t="str">
        <f t="shared" ca="1" si="15"/>
        <v/>
      </c>
      <c r="L58" s="122">
        <v>45842.625</v>
      </c>
      <c r="M58" s="3">
        <v>47.551000000000002</v>
      </c>
      <c r="N58" s="168" t="str">
        <f t="shared" si="0"/>
        <v/>
      </c>
      <c r="O58" s="168" t="str">
        <f t="shared" si="1"/>
        <v/>
      </c>
    </row>
    <row r="59" spans="1:15">
      <c r="A59" s="173" t="str">
        <f t="shared" ca="1" si="10"/>
        <v/>
      </c>
      <c r="B59" s="45" t="str">
        <f t="shared" ca="1" si="11"/>
        <v/>
      </c>
      <c r="C59" s="31" t="str">
        <f t="shared" ca="1" si="4"/>
        <v/>
      </c>
      <c r="D59" s="32" t="str">
        <f t="shared" ca="1" si="12"/>
        <v/>
      </c>
      <c r="E59" s="46" t="str">
        <f t="shared" ca="1" si="13"/>
        <v/>
      </c>
      <c r="F59" s="31" t="str">
        <f t="shared" ca="1" si="7"/>
        <v/>
      </c>
      <c r="G59" s="32" t="str">
        <f t="shared" ca="1" si="14"/>
        <v/>
      </c>
      <c r="H59" s="79" t="str">
        <f t="shared" ca="1" si="15"/>
        <v/>
      </c>
      <c r="L59" s="122">
        <v>45845.625</v>
      </c>
      <c r="M59" s="3">
        <v>47.372</v>
      </c>
      <c r="N59" s="168" t="str">
        <f t="shared" si="0"/>
        <v/>
      </c>
      <c r="O59" s="168" t="str">
        <f t="shared" si="1"/>
        <v/>
      </c>
    </row>
    <row r="60" spans="1:15">
      <c r="A60" s="173" t="str">
        <f t="shared" ca="1" si="10"/>
        <v/>
      </c>
      <c r="B60" s="45" t="str">
        <f t="shared" ca="1" si="11"/>
        <v/>
      </c>
      <c r="C60" s="31" t="str">
        <f t="shared" ca="1" si="4"/>
        <v/>
      </c>
      <c r="D60" s="32" t="str">
        <f t="shared" ca="1" si="12"/>
        <v/>
      </c>
      <c r="E60" s="46" t="str">
        <f t="shared" ca="1" si="13"/>
        <v/>
      </c>
      <c r="F60" s="31" t="str">
        <f t="shared" ca="1" si="7"/>
        <v/>
      </c>
      <c r="G60" s="32" t="str">
        <f t="shared" ca="1" si="14"/>
        <v/>
      </c>
      <c r="H60" s="79" t="str">
        <f t="shared" ca="1" si="15"/>
        <v/>
      </c>
      <c r="L60" s="122">
        <v>45846.625</v>
      </c>
      <c r="M60" s="3">
        <v>47.015000000000001</v>
      </c>
      <c r="N60" s="168" t="str">
        <f t="shared" si="0"/>
        <v/>
      </c>
      <c r="O60" s="168" t="str">
        <f t="shared" si="1"/>
        <v/>
      </c>
    </row>
    <row r="61" spans="1:15">
      <c r="A61" s="173" t="str">
        <f t="shared" ca="1" si="10"/>
        <v/>
      </c>
      <c r="B61" s="45" t="str">
        <f t="shared" ca="1" si="11"/>
        <v/>
      </c>
      <c r="C61" s="31" t="str">
        <f t="shared" ca="1" si="4"/>
        <v/>
      </c>
      <c r="D61" s="32" t="str">
        <f t="shared" ca="1" si="12"/>
        <v/>
      </c>
      <c r="E61" s="46" t="str">
        <f t="shared" ca="1" si="13"/>
        <v/>
      </c>
      <c r="F61" s="31" t="str">
        <f t="shared" ca="1" si="7"/>
        <v/>
      </c>
      <c r="G61" s="32" t="str">
        <f t="shared" ca="1" si="14"/>
        <v/>
      </c>
      <c r="H61" s="79" t="str">
        <f t="shared" ca="1" si="15"/>
        <v/>
      </c>
      <c r="L61" s="122">
        <v>45847.625</v>
      </c>
      <c r="M61" s="3">
        <v>47.259</v>
      </c>
      <c r="N61" s="168" t="str">
        <f t="shared" si="0"/>
        <v/>
      </c>
      <c r="O61" s="168" t="str">
        <f t="shared" si="1"/>
        <v/>
      </c>
    </row>
    <row r="62" spans="1:15">
      <c r="A62" s="173" t="str">
        <f t="shared" ca="1" si="10"/>
        <v/>
      </c>
      <c r="B62" s="45" t="str">
        <f t="shared" ca="1" si="11"/>
        <v/>
      </c>
      <c r="C62" s="31" t="str">
        <f t="shared" ca="1" si="4"/>
        <v/>
      </c>
      <c r="D62" s="32" t="str">
        <f t="shared" ca="1" si="12"/>
        <v/>
      </c>
      <c r="E62" s="46" t="str">
        <f t="shared" ca="1" si="13"/>
        <v/>
      </c>
      <c r="F62" s="31" t="str">
        <f t="shared" ca="1" si="7"/>
        <v/>
      </c>
      <c r="G62" s="32" t="str">
        <f t="shared" ca="1" si="14"/>
        <v/>
      </c>
      <c r="H62" s="79" t="str">
        <f t="shared" ca="1" si="15"/>
        <v/>
      </c>
      <c r="L62" s="122">
        <v>45848.625</v>
      </c>
      <c r="M62" s="3">
        <v>46.771000000000001</v>
      </c>
      <c r="N62" s="168" t="str">
        <f t="shared" si="0"/>
        <v/>
      </c>
      <c r="O62" s="168" t="str">
        <f t="shared" si="1"/>
        <v/>
      </c>
    </row>
    <row r="63" spans="1:15">
      <c r="A63" s="173" t="str">
        <f t="shared" ca="1" si="10"/>
        <v/>
      </c>
      <c r="B63" s="45" t="str">
        <f t="shared" ca="1" si="11"/>
        <v/>
      </c>
      <c r="C63" s="31" t="str">
        <f t="shared" ca="1" si="4"/>
        <v/>
      </c>
      <c r="D63" s="32" t="str">
        <f t="shared" ca="1" si="12"/>
        <v/>
      </c>
      <c r="E63" s="46" t="str">
        <f t="shared" ca="1" si="13"/>
        <v/>
      </c>
      <c r="F63" s="31" t="str">
        <f t="shared" ca="1" si="7"/>
        <v/>
      </c>
      <c r="G63" s="32" t="str">
        <f t="shared" ca="1" si="14"/>
        <v/>
      </c>
      <c r="H63" s="79" t="str">
        <f t="shared" ca="1" si="15"/>
        <v/>
      </c>
      <c r="L63" s="122">
        <v>45849.625</v>
      </c>
      <c r="M63" s="3">
        <v>47.335999999999999</v>
      </c>
      <c r="N63" s="168" t="str">
        <f t="shared" si="0"/>
        <v/>
      </c>
      <c r="O63" s="168" t="str">
        <f t="shared" si="1"/>
        <v/>
      </c>
    </row>
    <row r="64" spans="1:15">
      <c r="A64" s="173" t="str">
        <f t="shared" ca="1" si="10"/>
        <v/>
      </c>
      <c r="B64" s="45" t="str">
        <f t="shared" ca="1" si="11"/>
        <v/>
      </c>
      <c r="C64" s="31" t="str">
        <f t="shared" ca="1" si="4"/>
        <v/>
      </c>
      <c r="D64" s="32" t="str">
        <f t="shared" ca="1" si="12"/>
        <v/>
      </c>
      <c r="E64" s="46" t="str">
        <f t="shared" ca="1" si="13"/>
        <v/>
      </c>
      <c r="F64" s="31" t="str">
        <f t="shared" ca="1" si="7"/>
        <v/>
      </c>
      <c r="G64" s="32" t="str">
        <f t="shared" ca="1" si="14"/>
        <v/>
      </c>
      <c r="H64" s="79" t="str">
        <f t="shared" ca="1" si="15"/>
        <v/>
      </c>
      <c r="L64" s="122">
        <v>45852.625</v>
      </c>
      <c r="M64" s="3">
        <v>47.235999999999997</v>
      </c>
      <c r="N64" s="168" t="str">
        <f t="shared" si="0"/>
        <v/>
      </c>
      <c r="O64" s="168" t="str">
        <f t="shared" si="1"/>
        <v/>
      </c>
    </row>
    <row r="65" spans="1:15">
      <c r="A65" s="173" t="str">
        <f t="shared" ca="1" si="10"/>
        <v/>
      </c>
      <c r="B65" s="45" t="str">
        <f t="shared" ca="1" si="11"/>
        <v/>
      </c>
      <c r="C65" s="31" t="str">
        <f t="shared" ca="1" si="4"/>
        <v/>
      </c>
      <c r="D65" s="32" t="str">
        <f t="shared" ca="1" si="12"/>
        <v/>
      </c>
      <c r="E65" s="46" t="str">
        <f t="shared" ca="1" si="13"/>
        <v/>
      </c>
      <c r="F65" s="31" t="str">
        <f t="shared" ca="1" si="7"/>
        <v/>
      </c>
      <c r="G65" s="32" t="str">
        <f t="shared" ca="1" si="14"/>
        <v/>
      </c>
      <c r="H65" s="79" t="str">
        <f t="shared" ca="1" si="15"/>
        <v/>
      </c>
      <c r="L65" s="122">
        <v>45853.625</v>
      </c>
      <c r="M65" s="3">
        <v>47.542999999999999</v>
      </c>
      <c r="N65" s="168" t="str">
        <f t="shared" si="0"/>
        <v/>
      </c>
      <c r="O65" s="168" t="str">
        <f t="shared" si="1"/>
        <v/>
      </c>
    </row>
    <row r="66" spans="1:15">
      <c r="A66" s="173" t="str">
        <f t="shared" ca="1" si="10"/>
        <v/>
      </c>
      <c r="B66" s="45" t="str">
        <f t="shared" ca="1" si="11"/>
        <v/>
      </c>
      <c r="C66" s="31" t="str">
        <f t="shared" ca="1" si="4"/>
        <v/>
      </c>
      <c r="D66" s="32" t="str">
        <f t="shared" ca="1" si="12"/>
        <v/>
      </c>
      <c r="E66" s="46" t="str">
        <f t="shared" ca="1" si="13"/>
        <v/>
      </c>
      <c r="F66" s="31" t="str">
        <f t="shared" ca="1" si="7"/>
        <v/>
      </c>
      <c r="G66" s="32" t="str">
        <f t="shared" ca="1" si="14"/>
        <v/>
      </c>
      <c r="H66" s="79" t="str">
        <f t="shared" ca="1" si="15"/>
        <v/>
      </c>
      <c r="L66" s="122">
        <v>45854.625</v>
      </c>
      <c r="M66" s="3">
        <v>47.863999999999997</v>
      </c>
      <c r="N66" s="168" t="str">
        <f t="shared" si="0"/>
        <v/>
      </c>
      <c r="O66" s="168" t="str">
        <f t="shared" si="1"/>
        <v/>
      </c>
    </row>
    <row r="67" spans="1:15">
      <c r="A67" s="173" t="str">
        <f t="shared" ca="1" si="10"/>
        <v/>
      </c>
      <c r="B67" s="45" t="str">
        <f t="shared" ca="1" si="11"/>
        <v/>
      </c>
      <c r="C67" s="31" t="str">
        <f t="shared" ca="1" si="4"/>
        <v/>
      </c>
      <c r="D67" s="32" t="str">
        <f t="shared" ca="1" si="12"/>
        <v/>
      </c>
      <c r="E67" s="46" t="str">
        <f t="shared" ca="1" si="13"/>
        <v/>
      </c>
      <c r="F67" s="31" t="str">
        <f t="shared" ca="1" si="7"/>
        <v/>
      </c>
      <c r="G67" s="32" t="str">
        <f t="shared" ca="1" si="14"/>
        <v/>
      </c>
      <c r="H67" s="79" t="str">
        <f t="shared" ca="1" si="15"/>
        <v/>
      </c>
      <c r="L67" s="122">
        <v>45855.625</v>
      </c>
      <c r="M67" s="3">
        <v>47.286999999999999</v>
      </c>
      <c r="N67" s="168" t="str">
        <f t="shared" ref="N67:N130" si="16">IF(COUNTIF(L:L,J68),J68,"")</f>
        <v/>
      </c>
      <c r="O67" s="168" t="str">
        <f t="shared" ref="O67:O130" si="17">IF(N67&gt;$A$14,N67,"")</f>
        <v/>
      </c>
    </row>
    <row r="68" spans="1:15">
      <c r="A68" s="173" t="str">
        <f t="shared" ca="1" si="10"/>
        <v/>
      </c>
      <c r="B68" s="45" t="str">
        <f t="shared" ca="1" si="11"/>
        <v/>
      </c>
      <c r="C68" s="31" t="str">
        <f t="shared" ca="1" si="4"/>
        <v/>
      </c>
      <c r="D68" s="32" t="str">
        <f t="shared" ca="1" si="12"/>
        <v/>
      </c>
      <c r="E68" s="46" t="str">
        <f t="shared" ca="1" si="13"/>
        <v/>
      </c>
      <c r="F68" s="31" t="str">
        <f t="shared" ca="1" si="7"/>
        <v/>
      </c>
      <c r="G68" s="32" t="str">
        <f t="shared" ca="1" si="14"/>
        <v/>
      </c>
      <c r="H68" s="79" t="str">
        <f t="shared" ca="1" si="15"/>
        <v/>
      </c>
      <c r="L68" s="122">
        <v>45856.625</v>
      </c>
      <c r="M68" s="3">
        <v>46.664999999999999</v>
      </c>
      <c r="N68" s="168" t="str">
        <f t="shared" si="16"/>
        <v/>
      </c>
      <c r="O68" s="168" t="str">
        <f t="shared" si="17"/>
        <v/>
      </c>
    </row>
    <row r="69" spans="1:15">
      <c r="A69" s="173" t="str">
        <f t="shared" ca="1" si="10"/>
        <v/>
      </c>
      <c r="B69" s="45" t="str">
        <f t="shared" ca="1" si="11"/>
        <v/>
      </c>
      <c r="C69" s="31" t="str">
        <f t="shared" ca="1" si="4"/>
        <v/>
      </c>
      <c r="D69" s="32" t="str">
        <f t="shared" ca="1" si="12"/>
        <v/>
      </c>
      <c r="E69" s="46" t="str">
        <f t="shared" ca="1" si="13"/>
        <v/>
      </c>
      <c r="F69" s="31" t="str">
        <f t="shared" ca="1" si="7"/>
        <v/>
      </c>
      <c r="G69" s="32" t="str">
        <f t="shared" ca="1" si="14"/>
        <v/>
      </c>
      <c r="H69" s="79" t="str">
        <f t="shared" ca="1" si="15"/>
        <v/>
      </c>
      <c r="L69" s="122">
        <v>45859.625</v>
      </c>
      <c r="M69" s="3">
        <v>46.798000000000002</v>
      </c>
      <c r="N69" s="168" t="str">
        <f t="shared" si="16"/>
        <v/>
      </c>
      <c r="O69" s="168" t="str">
        <f t="shared" si="17"/>
        <v/>
      </c>
    </row>
    <row r="70" spans="1:15">
      <c r="A70" s="173" t="str">
        <f t="shared" ca="1" si="10"/>
        <v/>
      </c>
      <c r="B70" s="45" t="str">
        <f t="shared" ca="1" si="11"/>
        <v/>
      </c>
      <c r="C70" s="31" t="str">
        <f t="shared" ca="1" si="4"/>
        <v/>
      </c>
      <c r="D70" s="32" t="str">
        <f t="shared" ca="1" si="12"/>
        <v/>
      </c>
      <c r="E70" s="46" t="str">
        <f t="shared" ca="1" si="13"/>
        <v/>
      </c>
      <c r="F70" s="31" t="str">
        <f t="shared" ca="1" si="7"/>
        <v/>
      </c>
      <c r="G70" s="32" t="str">
        <f t="shared" ca="1" si="14"/>
        <v/>
      </c>
      <c r="H70" s="79" t="str">
        <f t="shared" ca="1" si="15"/>
        <v/>
      </c>
      <c r="L70" s="122">
        <v>45860.625</v>
      </c>
      <c r="M70" s="3">
        <v>47.064999999999998</v>
      </c>
      <c r="N70" s="168" t="str">
        <f t="shared" si="16"/>
        <v/>
      </c>
      <c r="O70" s="168" t="str">
        <f t="shared" si="17"/>
        <v/>
      </c>
    </row>
    <row r="71" spans="1:15">
      <c r="A71" s="173" t="str">
        <f t="shared" ca="1" si="10"/>
        <v/>
      </c>
      <c r="B71" s="45" t="str">
        <f t="shared" ca="1" si="11"/>
        <v/>
      </c>
      <c r="C71" s="31" t="str">
        <f t="shared" ca="1" si="4"/>
        <v/>
      </c>
      <c r="D71" s="32" t="str">
        <f t="shared" ca="1" si="12"/>
        <v/>
      </c>
      <c r="E71" s="46" t="str">
        <f t="shared" ca="1" si="13"/>
        <v/>
      </c>
      <c r="F71" s="31" t="str">
        <f t="shared" ca="1" si="7"/>
        <v/>
      </c>
      <c r="G71" s="32" t="str">
        <f t="shared" ca="1" si="14"/>
        <v/>
      </c>
      <c r="H71" s="79" t="str">
        <f t="shared" ca="1" si="15"/>
        <v/>
      </c>
      <c r="L71" s="122">
        <v>45861.625</v>
      </c>
      <c r="M71" s="3">
        <v>46.191000000000003</v>
      </c>
      <c r="N71" s="168" t="str">
        <f t="shared" si="16"/>
        <v/>
      </c>
      <c r="O71" s="168" t="str">
        <f t="shared" si="17"/>
        <v/>
      </c>
    </row>
    <row r="72" spans="1:15">
      <c r="A72" s="173" t="str">
        <f t="shared" ca="1" si="10"/>
        <v/>
      </c>
      <c r="B72" s="45" t="str">
        <f t="shared" ca="1" si="11"/>
        <v/>
      </c>
      <c r="C72" s="31" t="str">
        <f t="shared" ca="1" si="4"/>
        <v/>
      </c>
      <c r="D72" s="32" t="str">
        <f t="shared" ca="1" si="12"/>
        <v/>
      </c>
      <c r="E72" s="46" t="str">
        <f t="shared" ca="1" si="13"/>
        <v/>
      </c>
      <c r="F72" s="31" t="str">
        <f t="shared" ca="1" si="7"/>
        <v/>
      </c>
      <c r="G72" s="32" t="str">
        <f t="shared" ca="1" si="14"/>
        <v/>
      </c>
      <c r="H72" s="79" t="str">
        <f t="shared" ca="1" si="15"/>
        <v/>
      </c>
      <c r="L72" s="122">
        <v>45862.625</v>
      </c>
      <c r="M72" s="3">
        <v>46.113</v>
      </c>
      <c r="N72" s="168" t="str">
        <f t="shared" si="16"/>
        <v/>
      </c>
      <c r="O72" s="168" t="str">
        <f t="shared" si="17"/>
        <v/>
      </c>
    </row>
    <row r="73" spans="1:15">
      <c r="A73" s="173" t="str">
        <f t="shared" ca="1" si="10"/>
        <v/>
      </c>
      <c r="B73" s="45" t="str">
        <f t="shared" ca="1" si="11"/>
        <v/>
      </c>
      <c r="C73" s="31" t="str">
        <f t="shared" ca="1" si="4"/>
        <v/>
      </c>
      <c r="D73" s="32" t="str">
        <f t="shared" ca="1" si="12"/>
        <v/>
      </c>
      <c r="E73" s="46" t="str">
        <f t="shared" ca="1" si="13"/>
        <v/>
      </c>
      <c r="F73" s="31" t="str">
        <f t="shared" ca="1" si="7"/>
        <v/>
      </c>
      <c r="G73" s="32" t="str">
        <f t="shared" ca="1" si="14"/>
        <v/>
      </c>
      <c r="H73" s="79" t="str">
        <f t="shared" ca="1" si="15"/>
        <v/>
      </c>
      <c r="L73" s="122">
        <v>45863.625</v>
      </c>
      <c r="M73" s="3">
        <v>45.887</v>
      </c>
      <c r="N73" s="168" t="str">
        <f t="shared" si="16"/>
        <v/>
      </c>
      <c r="O73" s="168" t="str">
        <f t="shared" si="17"/>
        <v/>
      </c>
    </row>
    <row r="74" spans="1:15">
      <c r="A74" s="173" t="str">
        <f t="shared" ca="1" si="10"/>
        <v/>
      </c>
      <c r="B74" s="45" t="str">
        <f t="shared" ca="1" si="11"/>
        <v/>
      </c>
      <c r="C74" s="31" t="str">
        <f t="shared" ca="1" si="4"/>
        <v/>
      </c>
      <c r="D74" s="32" t="str">
        <f t="shared" ca="1" si="12"/>
        <v/>
      </c>
      <c r="E74" s="46" t="str">
        <f t="shared" ca="1" si="13"/>
        <v/>
      </c>
      <c r="F74" s="31" t="str">
        <f t="shared" ca="1" si="7"/>
        <v/>
      </c>
      <c r="G74" s="32" t="str">
        <f t="shared" ca="1" si="14"/>
        <v/>
      </c>
      <c r="H74" s="79" t="str">
        <f t="shared" ca="1" si="15"/>
        <v/>
      </c>
      <c r="L74" s="122">
        <v>45866.625</v>
      </c>
      <c r="M74" s="3">
        <v>45.268000000000001</v>
      </c>
      <c r="N74" s="168" t="str">
        <f t="shared" si="16"/>
        <v/>
      </c>
      <c r="O74" s="168" t="str">
        <f t="shared" si="17"/>
        <v/>
      </c>
    </row>
    <row r="75" spans="1:15">
      <c r="A75" s="173" t="str">
        <f t="shared" ca="1" si="10"/>
        <v/>
      </c>
      <c r="B75" s="45" t="str">
        <f t="shared" ca="1" si="11"/>
        <v/>
      </c>
      <c r="C75" s="31" t="str">
        <f t="shared" ca="1" si="4"/>
        <v/>
      </c>
      <c r="D75" s="32" t="str">
        <f t="shared" ca="1" si="12"/>
        <v/>
      </c>
      <c r="E75" s="46" t="str">
        <f t="shared" ca="1" si="13"/>
        <v/>
      </c>
      <c r="F75" s="31" t="str">
        <f t="shared" ca="1" si="7"/>
        <v/>
      </c>
      <c r="G75" s="32" t="str">
        <f t="shared" ca="1" si="14"/>
        <v/>
      </c>
      <c r="H75" s="79" t="str">
        <f t="shared" ca="1" si="15"/>
        <v/>
      </c>
      <c r="L75" s="122">
        <v>45867.625</v>
      </c>
      <c r="M75" s="3">
        <v>45.021000000000001</v>
      </c>
      <c r="N75" s="168" t="str">
        <f t="shared" si="16"/>
        <v/>
      </c>
      <c r="O75" s="168" t="str">
        <f t="shared" si="17"/>
        <v/>
      </c>
    </row>
    <row r="76" spans="1:15">
      <c r="A76" s="173" t="str">
        <f t="shared" ca="1" si="10"/>
        <v/>
      </c>
      <c r="B76" s="45" t="str">
        <f t="shared" ca="1" si="11"/>
        <v/>
      </c>
      <c r="C76" s="31" t="str">
        <f t="shared" ca="1" si="4"/>
        <v/>
      </c>
      <c r="D76" s="32" t="str">
        <f t="shared" ca="1" si="12"/>
        <v/>
      </c>
      <c r="E76" s="46" t="str">
        <f t="shared" ca="1" si="13"/>
        <v/>
      </c>
      <c r="F76" s="31" t="str">
        <f t="shared" ca="1" si="7"/>
        <v/>
      </c>
      <c r="G76" s="32" t="str">
        <f t="shared" ca="1" si="14"/>
        <v/>
      </c>
      <c r="H76" s="79" t="str">
        <f t="shared" ca="1" si="15"/>
        <v/>
      </c>
      <c r="L76" s="122">
        <v>45868.625</v>
      </c>
      <c r="M76" s="3">
        <v>45.497999999999998</v>
      </c>
      <c r="N76" s="168" t="str">
        <f t="shared" si="16"/>
        <v/>
      </c>
      <c r="O76" s="168" t="str">
        <f t="shared" si="17"/>
        <v/>
      </c>
    </row>
    <row r="77" spans="1:15">
      <c r="A77" s="173" t="str">
        <f t="shared" ca="1" si="10"/>
        <v/>
      </c>
      <c r="B77" s="45" t="str">
        <f t="shared" ca="1" si="11"/>
        <v/>
      </c>
      <c r="C77" s="31" t="str">
        <f t="shared" ca="1" si="4"/>
        <v/>
      </c>
      <c r="D77" s="32" t="str">
        <f t="shared" ca="1" si="12"/>
        <v/>
      </c>
      <c r="E77" s="46" t="str">
        <f t="shared" ca="1" si="13"/>
        <v/>
      </c>
      <c r="F77" s="31" t="str">
        <f t="shared" ca="1" si="7"/>
        <v/>
      </c>
      <c r="G77" s="32" t="str">
        <f t="shared" ca="1" si="14"/>
        <v/>
      </c>
      <c r="H77" s="79" t="str">
        <f t="shared" ca="1" si="15"/>
        <v/>
      </c>
      <c r="L77" s="122">
        <v>45869.625</v>
      </c>
      <c r="M77" s="3">
        <v>45.439</v>
      </c>
      <c r="N77" s="168" t="str">
        <f t="shared" si="16"/>
        <v/>
      </c>
      <c r="O77" s="168" t="str">
        <f t="shared" si="17"/>
        <v/>
      </c>
    </row>
    <row r="78" spans="1:15">
      <c r="A78" s="173" t="str">
        <f t="shared" ca="1" si="10"/>
        <v/>
      </c>
      <c r="B78" s="45" t="str">
        <f t="shared" ca="1" si="11"/>
        <v/>
      </c>
      <c r="C78" s="31" t="str">
        <f t="shared" ca="1" si="4"/>
        <v/>
      </c>
      <c r="D78" s="32" t="str">
        <f t="shared" ca="1" si="12"/>
        <v/>
      </c>
      <c r="E78" s="46" t="str">
        <f t="shared" ca="1" si="13"/>
        <v/>
      </c>
      <c r="F78" s="31" t="str">
        <f t="shared" ca="1" si="7"/>
        <v/>
      </c>
      <c r="G78" s="32" t="str">
        <f t="shared" ca="1" si="14"/>
        <v/>
      </c>
      <c r="H78" s="79" t="str">
        <f t="shared" ca="1" si="15"/>
        <v/>
      </c>
      <c r="L78" s="122">
        <v>45870.625</v>
      </c>
      <c r="M78" s="3">
        <v>46.853000000000002</v>
      </c>
      <c r="N78" s="168" t="str">
        <f t="shared" si="16"/>
        <v/>
      </c>
      <c r="O78" s="168" t="str">
        <f t="shared" si="17"/>
        <v/>
      </c>
    </row>
    <row r="79" spans="1:15">
      <c r="A79" s="173" t="str">
        <f t="shared" ca="1" si="10"/>
        <v/>
      </c>
      <c r="B79" s="45" t="str">
        <f t="shared" ca="1" si="11"/>
        <v/>
      </c>
      <c r="C79" s="31" t="str">
        <f t="shared" ca="1" si="4"/>
        <v/>
      </c>
      <c r="D79" s="32" t="str">
        <f t="shared" ca="1" si="12"/>
        <v/>
      </c>
      <c r="E79" s="46" t="str">
        <f t="shared" ca="1" si="13"/>
        <v/>
      </c>
      <c r="F79" s="31" t="str">
        <f t="shared" ca="1" si="7"/>
        <v/>
      </c>
      <c r="G79" s="32" t="str">
        <f t="shared" ca="1" si="14"/>
        <v/>
      </c>
      <c r="H79" s="79" t="str">
        <f t="shared" ca="1" si="15"/>
        <v/>
      </c>
      <c r="L79" s="122">
        <v>45873.625</v>
      </c>
      <c r="M79" s="3">
        <v>46.91</v>
      </c>
      <c r="N79" s="168" t="str">
        <f t="shared" si="16"/>
        <v/>
      </c>
      <c r="O79" s="168" t="str">
        <f t="shared" si="17"/>
        <v/>
      </c>
    </row>
    <row r="80" spans="1:15">
      <c r="A80" s="173" t="str">
        <f t="shared" ca="1" si="10"/>
        <v/>
      </c>
      <c r="B80" s="45" t="str">
        <f t="shared" ca="1" si="11"/>
        <v/>
      </c>
      <c r="C80" s="31" t="str">
        <f t="shared" ref="C80:C143" ca="1" si="18">IF(ISERROR(B80-2),"",-1*(B80-$B$14)*10^-4*$B$8*$B$5)</f>
        <v/>
      </c>
      <c r="D80" s="32" t="str">
        <f t="shared" ca="1" si="12"/>
        <v/>
      </c>
      <c r="E80" s="46" t="str">
        <f t="shared" ca="1" si="13"/>
        <v/>
      </c>
      <c r="F80" s="31" t="str">
        <f t="shared" ref="F80:F143" ca="1" si="19">IF(ISERROR(E80-2),"",-1*(E80-$E$14)*10^-4*$C$8*$C$5)</f>
        <v/>
      </c>
      <c r="G80" s="32" t="str">
        <f t="shared" ca="1" si="14"/>
        <v/>
      </c>
      <c r="H80" s="79" t="str">
        <f t="shared" ca="1" si="15"/>
        <v/>
      </c>
      <c r="L80" s="122">
        <v>45874.625</v>
      </c>
      <c r="M80" s="3">
        <v>45.616999999999997</v>
      </c>
      <c r="N80" s="168" t="str">
        <f t="shared" si="16"/>
        <v/>
      </c>
      <c r="O80" s="168" t="str">
        <f t="shared" si="17"/>
        <v/>
      </c>
    </row>
    <row r="81" spans="1:15">
      <c r="A81" s="173" t="str">
        <f t="shared" ca="1" si="10"/>
        <v/>
      </c>
      <c r="B81" s="45" t="str">
        <f t="shared" ca="1" si="11"/>
        <v/>
      </c>
      <c r="C81" s="31" t="str">
        <f t="shared" ca="1" si="18"/>
        <v/>
      </c>
      <c r="D81" s="32" t="str">
        <f t="shared" ca="1" si="12"/>
        <v/>
      </c>
      <c r="E81" s="46" t="str">
        <f t="shared" ca="1" si="13"/>
        <v/>
      </c>
      <c r="F81" s="31" t="str">
        <f t="shared" ca="1" si="19"/>
        <v/>
      </c>
      <c r="G81" s="32" t="str">
        <f t="shared" ca="1" si="14"/>
        <v/>
      </c>
      <c r="H81" s="79" t="str">
        <f t="shared" ca="1" si="15"/>
        <v/>
      </c>
      <c r="L81" s="122">
        <v>45875.625</v>
      </c>
      <c r="M81" s="3">
        <v>46.472000000000001</v>
      </c>
      <c r="N81" s="168" t="str">
        <f t="shared" si="16"/>
        <v/>
      </c>
      <c r="O81" s="168" t="str">
        <f t="shared" si="17"/>
        <v/>
      </c>
    </row>
    <row r="82" spans="1:15">
      <c r="A82" s="173" t="str">
        <f t="shared" ca="1" si="10"/>
        <v/>
      </c>
      <c r="B82" s="45" t="str">
        <f t="shared" ca="1" si="11"/>
        <v/>
      </c>
      <c r="C82" s="31" t="str">
        <f t="shared" ca="1" si="18"/>
        <v/>
      </c>
      <c r="D82" s="32" t="str">
        <f t="shared" ca="1" si="12"/>
        <v/>
      </c>
      <c r="E82" s="46" t="str">
        <f t="shared" ca="1" si="13"/>
        <v/>
      </c>
      <c r="F82" s="31" t="str">
        <f t="shared" ca="1" si="19"/>
        <v/>
      </c>
      <c r="G82" s="32" t="str">
        <f t="shared" ca="1" si="14"/>
        <v/>
      </c>
      <c r="H82" s="79" t="str">
        <f t="shared" ca="1" si="15"/>
        <v/>
      </c>
      <c r="L82" s="122">
        <v>45876.625</v>
      </c>
      <c r="M82" s="3">
        <v>45.741999999999997</v>
      </c>
      <c r="N82" s="168" t="str">
        <f t="shared" si="16"/>
        <v/>
      </c>
      <c r="O82" s="168" t="str">
        <f t="shared" si="17"/>
        <v/>
      </c>
    </row>
    <row r="83" spans="1:15">
      <c r="A83" s="173" t="str">
        <f t="shared" ref="A83:A146" ca="1" si="20">IF(AND(ISBLANK(P72), A82 = $P$1),NOW(),IF(ISBLANK(P72),"",P72))</f>
        <v/>
      </c>
      <c r="B83" s="45" t="str">
        <f t="shared" ref="B83:B146" ca="1" si="21">IF(COUNTIF(J:J,A83)=1,VLOOKUP(A83,J:K,2), IF(COUNTIF(J:J,A83)=0,$B$10,""))</f>
        <v/>
      </c>
      <c r="C83" s="31" t="str">
        <f t="shared" ca="1" si="18"/>
        <v/>
      </c>
      <c r="D83" s="32" t="str">
        <f t="shared" ref="D83:D146" ca="1" si="22">IF(ISERROR(B83-2),"",$B$6*ROUNDUP(A83-$A$14,0)/360*$B$5)</f>
        <v/>
      </c>
      <c r="E83" s="46" t="str">
        <f t="shared" ref="E83:E146" ca="1" si="23">IF(COUNTIF(J:J,A83)=1,VLOOKUP(A83,L:M,2), IF(COUNTIF(J:J,A83)=0,$C$10,""))</f>
        <v/>
      </c>
      <c r="F83" s="31" t="str">
        <f t="shared" ca="1" si="19"/>
        <v/>
      </c>
      <c r="G83" s="32" t="str">
        <f t="shared" ref="G83:G146" ca="1" si="24">IF(ISERROR(E83-2),"",$C$6*(A83-$A$14)/360*$C$5)</f>
        <v/>
      </c>
      <c r="H83" s="79" t="str">
        <f t="shared" ref="H83:H146" ca="1" si="25">IF(ISERROR(E83-2),"",C83+D83-F83-G83)</f>
        <v/>
      </c>
      <c r="L83" s="122">
        <v>45877.625</v>
      </c>
      <c r="M83" s="3">
        <v>45.639000000000003</v>
      </c>
      <c r="N83" s="168" t="str">
        <f t="shared" si="16"/>
        <v/>
      </c>
      <c r="O83" s="168" t="str">
        <f t="shared" si="17"/>
        <v/>
      </c>
    </row>
    <row r="84" spans="1:15">
      <c r="A84" s="173" t="str">
        <f t="shared" ca="1" si="20"/>
        <v/>
      </c>
      <c r="B84" s="45" t="str">
        <f t="shared" ca="1" si="21"/>
        <v/>
      </c>
      <c r="C84" s="31" t="str">
        <f t="shared" ca="1" si="18"/>
        <v/>
      </c>
      <c r="D84" s="32" t="str">
        <f t="shared" ca="1" si="22"/>
        <v/>
      </c>
      <c r="E84" s="46" t="str">
        <f t="shared" ca="1" si="23"/>
        <v/>
      </c>
      <c r="F84" s="31" t="str">
        <f t="shared" ca="1" si="19"/>
        <v/>
      </c>
      <c r="G84" s="32" t="str">
        <f t="shared" ca="1" si="24"/>
        <v/>
      </c>
      <c r="H84" s="79" t="str">
        <f t="shared" ca="1" si="25"/>
        <v/>
      </c>
      <c r="L84" s="122">
        <v>45880.625</v>
      </c>
      <c r="M84" s="3">
        <v>45.212000000000003</v>
      </c>
      <c r="N84" s="168" t="str">
        <f t="shared" si="16"/>
        <v/>
      </c>
      <c r="O84" s="168" t="str">
        <f t="shared" si="17"/>
        <v/>
      </c>
    </row>
    <row r="85" spans="1:15">
      <c r="A85" s="173" t="str">
        <f t="shared" ca="1" si="20"/>
        <v/>
      </c>
      <c r="B85" s="45" t="str">
        <f t="shared" ca="1" si="21"/>
        <v/>
      </c>
      <c r="C85" s="31" t="str">
        <f t="shared" ca="1" si="18"/>
        <v/>
      </c>
      <c r="D85" s="32" t="str">
        <f t="shared" ca="1" si="22"/>
        <v/>
      </c>
      <c r="E85" s="46" t="str">
        <f t="shared" ca="1" si="23"/>
        <v/>
      </c>
      <c r="F85" s="31" t="str">
        <f t="shared" ca="1" si="19"/>
        <v/>
      </c>
      <c r="G85" s="32" t="str">
        <f t="shared" ca="1" si="24"/>
        <v/>
      </c>
      <c r="H85" s="79" t="str">
        <f t="shared" ca="1" si="25"/>
        <v/>
      </c>
      <c r="L85" s="122">
        <v>45881.625</v>
      </c>
      <c r="M85" s="3">
        <v>44.905000000000001</v>
      </c>
      <c r="N85" s="168" t="str">
        <f t="shared" si="16"/>
        <v/>
      </c>
      <c r="O85" s="168" t="str">
        <f t="shared" si="17"/>
        <v/>
      </c>
    </row>
    <row r="86" spans="1:15">
      <c r="A86" s="173" t="str">
        <f t="shared" ca="1" si="20"/>
        <v/>
      </c>
      <c r="B86" s="45" t="str">
        <f t="shared" ca="1" si="21"/>
        <v/>
      </c>
      <c r="C86" s="31" t="str">
        <f t="shared" ca="1" si="18"/>
        <v/>
      </c>
      <c r="D86" s="32" t="str">
        <f t="shared" ca="1" si="22"/>
        <v/>
      </c>
      <c r="E86" s="46" t="str">
        <f t="shared" ca="1" si="23"/>
        <v/>
      </c>
      <c r="F86" s="31" t="str">
        <f t="shared" ca="1" si="19"/>
        <v/>
      </c>
      <c r="G86" s="32" t="str">
        <f t="shared" ca="1" si="24"/>
        <v/>
      </c>
      <c r="H86" s="79" t="str">
        <f t="shared" ca="1" si="25"/>
        <v/>
      </c>
      <c r="L86" s="122">
        <v>45882.625</v>
      </c>
      <c r="M86" s="3">
        <v>44.164999999999999</v>
      </c>
      <c r="N86" s="168" t="str">
        <f t="shared" si="16"/>
        <v/>
      </c>
      <c r="O86" s="168" t="str">
        <f t="shared" si="17"/>
        <v/>
      </c>
    </row>
    <row r="87" spans="1:15">
      <c r="A87" s="173" t="str">
        <f t="shared" ca="1" si="20"/>
        <v/>
      </c>
      <c r="B87" s="45" t="str">
        <f t="shared" ca="1" si="21"/>
        <v/>
      </c>
      <c r="C87" s="31" t="str">
        <f t="shared" ca="1" si="18"/>
        <v/>
      </c>
      <c r="D87" s="32" t="str">
        <f t="shared" ca="1" si="22"/>
        <v/>
      </c>
      <c r="E87" s="46" t="str">
        <f t="shared" ca="1" si="23"/>
        <v/>
      </c>
      <c r="F87" s="31" t="str">
        <f t="shared" ca="1" si="19"/>
        <v/>
      </c>
      <c r="G87" s="32" t="str">
        <f t="shared" ca="1" si="24"/>
        <v/>
      </c>
      <c r="H87" s="79" t="str">
        <f t="shared" ca="1" si="25"/>
        <v/>
      </c>
      <c r="L87" s="122">
        <v>45883.625</v>
      </c>
      <c r="M87" s="3">
        <v>43.07</v>
      </c>
      <c r="N87" s="168" t="str">
        <f t="shared" si="16"/>
        <v/>
      </c>
      <c r="O87" s="168" t="str">
        <f t="shared" si="17"/>
        <v/>
      </c>
    </row>
    <row r="88" spans="1:15">
      <c r="A88" s="173" t="str">
        <f t="shared" ca="1" si="20"/>
        <v/>
      </c>
      <c r="B88" s="45" t="str">
        <f t="shared" ca="1" si="21"/>
        <v/>
      </c>
      <c r="C88" s="31" t="str">
        <f t="shared" ca="1" si="18"/>
        <v/>
      </c>
      <c r="D88" s="32" t="str">
        <f t="shared" ca="1" si="22"/>
        <v/>
      </c>
      <c r="E88" s="46" t="str">
        <f t="shared" ca="1" si="23"/>
        <v/>
      </c>
      <c r="F88" s="31" t="str">
        <f t="shared" ca="1" si="19"/>
        <v/>
      </c>
      <c r="G88" s="32" t="str">
        <f t="shared" ca="1" si="24"/>
        <v/>
      </c>
      <c r="H88" s="79" t="str">
        <f t="shared" ca="1" si="25"/>
        <v/>
      </c>
      <c r="L88" s="122">
        <v>45884.625</v>
      </c>
      <c r="M88" s="3">
        <v>42.658000000000001</v>
      </c>
      <c r="N88" s="168" t="str">
        <f t="shared" si="16"/>
        <v/>
      </c>
      <c r="O88" s="168" t="str">
        <f t="shared" si="17"/>
        <v/>
      </c>
    </row>
    <row r="89" spans="1:15">
      <c r="A89" s="173" t="str">
        <f t="shared" ca="1" si="20"/>
        <v/>
      </c>
      <c r="B89" s="45" t="str">
        <f t="shared" ca="1" si="21"/>
        <v/>
      </c>
      <c r="C89" s="31" t="str">
        <f t="shared" ca="1" si="18"/>
        <v/>
      </c>
      <c r="D89" s="32" t="str">
        <f t="shared" ca="1" si="22"/>
        <v/>
      </c>
      <c r="E89" s="46" t="str">
        <f t="shared" ca="1" si="23"/>
        <v/>
      </c>
      <c r="F89" s="31" t="str">
        <f t="shared" ca="1" si="19"/>
        <v/>
      </c>
      <c r="G89" s="32" t="str">
        <f t="shared" ca="1" si="24"/>
        <v/>
      </c>
      <c r="H89" s="79" t="str">
        <f t="shared" ca="1" si="25"/>
        <v/>
      </c>
      <c r="L89" s="122">
        <v>45887.625</v>
      </c>
      <c r="M89" s="3">
        <v>42.69</v>
      </c>
      <c r="N89" s="168" t="str">
        <f t="shared" si="16"/>
        <v/>
      </c>
      <c r="O89" s="168" t="str">
        <f t="shared" si="17"/>
        <v/>
      </c>
    </row>
    <row r="90" spans="1:15">
      <c r="A90" s="173" t="str">
        <f t="shared" ca="1" si="20"/>
        <v/>
      </c>
      <c r="B90" s="45" t="str">
        <f t="shared" ca="1" si="21"/>
        <v/>
      </c>
      <c r="C90" s="31" t="str">
        <f t="shared" ca="1" si="18"/>
        <v/>
      </c>
      <c r="D90" s="32" t="str">
        <f t="shared" ca="1" si="22"/>
        <v/>
      </c>
      <c r="E90" s="46" t="str">
        <f t="shared" ca="1" si="23"/>
        <v/>
      </c>
      <c r="F90" s="31" t="str">
        <f t="shared" ca="1" si="19"/>
        <v/>
      </c>
      <c r="G90" s="32" t="str">
        <f t="shared" ca="1" si="24"/>
        <v/>
      </c>
      <c r="H90" s="79" t="str">
        <f t="shared" ca="1" si="25"/>
        <v/>
      </c>
      <c r="L90" s="122">
        <v>45888.625</v>
      </c>
      <c r="M90" s="3">
        <v>43.34</v>
      </c>
      <c r="N90" s="168" t="str">
        <f t="shared" si="16"/>
        <v/>
      </c>
      <c r="O90" s="168" t="str">
        <f t="shared" si="17"/>
        <v/>
      </c>
    </row>
    <row r="91" spans="1:15">
      <c r="A91" s="173" t="str">
        <f t="shared" ca="1" si="20"/>
        <v/>
      </c>
      <c r="B91" s="45" t="str">
        <f t="shared" ca="1" si="21"/>
        <v/>
      </c>
      <c r="C91" s="31" t="str">
        <f t="shared" ca="1" si="18"/>
        <v/>
      </c>
      <c r="D91" s="32" t="str">
        <f t="shared" ca="1" si="22"/>
        <v/>
      </c>
      <c r="E91" s="46" t="str">
        <f t="shared" ca="1" si="23"/>
        <v/>
      </c>
      <c r="F91" s="31" t="str">
        <f t="shared" ca="1" si="19"/>
        <v/>
      </c>
      <c r="G91" s="32" t="str">
        <f t="shared" ca="1" si="24"/>
        <v/>
      </c>
      <c r="H91" s="79" t="str">
        <f t="shared" ca="1" si="25"/>
        <v/>
      </c>
      <c r="L91" s="122">
        <v>45889.625</v>
      </c>
      <c r="M91" s="3">
        <v>43.088999999999999</v>
      </c>
      <c r="N91" s="168" t="str">
        <f t="shared" si="16"/>
        <v/>
      </c>
      <c r="O91" s="168" t="str">
        <f t="shared" si="17"/>
        <v/>
      </c>
    </row>
    <row r="92" spans="1:15">
      <c r="A92" s="173" t="str">
        <f t="shared" ca="1" si="20"/>
        <v/>
      </c>
      <c r="B92" s="45" t="str">
        <f t="shared" ca="1" si="21"/>
        <v/>
      </c>
      <c r="C92" s="31" t="str">
        <f t="shared" ca="1" si="18"/>
        <v/>
      </c>
      <c r="D92" s="32" t="str">
        <f t="shared" ca="1" si="22"/>
        <v/>
      </c>
      <c r="E92" s="46" t="str">
        <f t="shared" ca="1" si="23"/>
        <v/>
      </c>
      <c r="F92" s="31" t="str">
        <f t="shared" ca="1" si="19"/>
        <v/>
      </c>
      <c r="G92" s="32" t="str">
        <f t="shared" ca="1" si="24"/>
        <v/>
      </c>
      <c r="H92" s="79" t="str">
        <f t="shared" ca="1" si="25"/>
        <v/>
      </c>
      <c r="L92" s="122">
        <v>45890.625</v>
      </c>
      <c r="M92" s="3">
        <v>43.530999999999999</v>
      </c>
      <c r="N92" s="168" t="str">
        <f t="shared" si="16"/>
        <v/>
      </c>
      <c r="O92" s="168" t="str">
        <f t="shared" si="17"/>
        <v/>
      </c>
    </row>
    <row r="93" spans="1:15">
      <c r="A93" s="173" t="str">
        <f t="shared" ca="1" si="20"/>
        <v/>
      </c>
      <c r="B93" s="45" t="str">
        <f t="shared" ca="1" si="21"/>
        <v/>
      </c>
      <c r="C93" s="31" t="str">
        <f t="shared" ca="1" si="18"/>
        <v/>
      </c>
      <c r="D93" s="32" t="str">
        <f t="shared" ca="1" si="22"/>
        <v/>
      </c>
      <c r="E93" s="46" t="str">
        <f t="shared" ca="1" si="23"/>
        <v/>
      </c>
      <c r="F93" s="31" t="str">
        <f t="shared" ca="1" si="19"/>
        <v/>
      </c>
      <c r="G93" s="32" t="str">
        <f t="shared" ca="1" si="24"/>
        <v/>
      </c>
      <c r="H93" s="79" t="str">
        <f t="shared" ca="1" si="25"/>
        <v/>
      </c>
      <c r="L93" s="122">
        <v>45891.625</v>
      </c>
      <c r="M93" s="3">
        <v>43.149000000000001</v>
      </c>
      <c r="N93" s="168" t="str">
        <f t="shared" si="16"/>
        <v/>
      </c>
      <c r="O93" s="168" t="str">
        <f t="shared" si="17"/>
        <v/>
      </c>
    </row>
    <row r="94" spans="1:15">
      <c r="A94" s="173" t="str">
        <f t="shared" ca="1" si="20"/>
        <v/>
      </c>
      <c r="B94" s="45" t="str">
        <f t="shared" ca="1" si="21"/>
        <v/>
      </c>
      <c r="C94" s="31" t="str">
        <f t="shared" ca="1" si="18"/>
        <v/>
      </c>
      <c r="D94" s="32" t="str">
        <f t="shared" ca="1" si="22"/>
        <v/>
      </c>
      <c r="E94" s="46" t="str">
        <f t="shared" ca="1" si="23"/>
        <v/>
      </c>
      <c r="F94" s="31" t="str">
        <f t="shared" ca="1" si="19"/>
        <v/>
      </c>
      <c r="G94" s="32" t="str">
        <f t="shared" ca="1" si="24"/>
        <v/>
      </c>
      <c r="H94" s="79" t="str">
        <f t="shared" ca="1" si="25"/>
        <v/>
      </c>
      <c r="L94" s="122">
        <v>45894.625</v>
      </c>
      <c r="M94" s="3">
        <v>42.863999999999997</v>
      </c>
      <c r="N94" s="168" t="str">
        <f t="shared" si="16"/>
        <v/>
      </c>
      <c r="O94" s="168" t="str">
        <f t="shared" si="17"/>
        <v/>
      </c>
    </row>
    <row r="95" spans="1:15">
      <c r="A95" s="173" t="str">
        <f t="shared" ca="1" si="20"/>
        <v/>
      </c>
      <c r="B95" s="45" t="str">
        <f t="shared" ca="1" si="21"/>
        <v/>
      </c>
      <c r="C95" s="31" t="str">
        <f t="shared" ca="1" si="18"/>
        <v/>
      </c>
      <c r="D95" s="32" t="str">
        <f t="shared" ca="1" si="22"/>
        <v/>
      </c>
      <c r="E95" s="46" t="str">
        <f t="shared" ca="1" si="23"/>
        <v/>
      </c>
      <c r="F95" s="31" t="str">
        <f t="shared" ca="1" si="19"/>
        <v/>
      </c>
      <c r="G95" s="32" t="str">
        <f t="shared" ca="1" si="24"/>
        <v/>
      </c>
      <c r="H95" s="79" t="str">
        <f t="shared" ca="1" si="25"/>
        <v/>
      </c>
      <c r="L95" s="122">
        <v>45895.625</v>
      </c>
      <c r="M95" s="3">
        <v>44.186</v>
      </c>
      <c r="N95" s="168" t="str">
        <f t="shared" si="16"/>
        <v/>
      </c>
      <c r="O95" s="168" t="str">
        <f t="shared" si="17"/>
        <v/>
      </c>
    </row>
    <row r="96" spans="1:15">
      <c r="A96" s="173" t="str">
        <f t="shared" ca="1" si="20"/>
        <v/>
      </c>
      <c r="B96" s="45" t="str">
        <f t="shared" ca="1" si="21"/>
        <v/>
      </c>
      <c r="C96" s="31" t="str">
        <f t="shared" ca="1" si="18"/>
        <v/>
      </c>
      <c r="D96" s="32" t="str">
        <f t="shared" ca="1" si="22"/>
        <v/>
      </c>
      <c r="E96" s="46" t="str">
        <f t="shared" ca="1" si="23"/>
        <v/>
      </c>
      <c r="F96" s="31" t="str">
        <f t="shared" ca="1" si="19"/>
        <v/>
      </c>
      <c r="G96" s="32" t="str">
        <f t="shared" ca="1" si="24"/>
        <v/>
      </c>
      <c r="H96" s="79" t="str">
        <f t="shared" ca="1" si="25"/>
        <v/>
      </c>
      <c r="L96" s="122">
        <v>45896.625</v>
      </c>
      <c r="M96" s="3">
        <v>45.048999999999999</v>
      </c>
      <c r="N96" s="168" t="str">
        <f t="shared" si="16"/>
        <v/>
      </c>
      <c r="O96" s="168" t="str">
        <f t="shared" si="17"/>
        <v/>
      </c>
    </row>
    <row r="97" spans="1:15">
      <c r="A97" s="173" t="str">
        <f t="shared" ca="1" si="20"/>
        <v/>
      </c>
      <c r="B97" s="45" t="str">
        <f t="shared" ca="1" si="21"/>
        <v/>
      </c>
      <c r="C97" s="31" t="str">
        <f t="shared" ca="1" si="18"/>
        <v/>
      </c>
      <c r="D97" s="32" t="str">
        <f t="shared" ca="1" si="22"/>
        <v/>
      </c>
      <c r="E97" s="46" t="str">
        <f t="shared" ca="1" si="23"/>
        <v/>
      </c>
      <c r="F97" s="31" t="str">
        <f t="shared" ca="1" si="19"/>
        <v/>
      </c>
      <c r="G97" s="32" t="str">
        <f t="shared" ca="1" si="24"/>
        <v/>
      </c>
      <c r="H97" s="79" t="str">
        <f t="shared" ca="1" si="25"/>
        <v/>
      </c>
      <c r="L97" s="122">
        <v>45897.625</v>
      </c>
      <c r="M97" s="3">
        <v>46.148000000000003</v>
      </c>
      <c r="N97" s="168" t="str">
        <f t="shared" si="16"/>
        <v/>
      </c>
      <c r="O97" s="168" t="str">
        <f t="shared" si="17"/>
        <v/>
      </c>
    </row>
    <row r="98" spans="1:15">
      <c r="A98" s="173" t="str">
        <f t="shared" ca="1" si="20"/>
        <v/>
      </c>
      <c r="B98" s="45" t="str">
        <f t="shared" ca="1" si="21"/>
        <v/>
      </c>
      <c r="C98" s="31" t="str">
        <f t="shared" ca="1" si="18"/>
        <v/>
      </c>
      <c r="D98" s="32" t="str">
        <f t="shared" ca="1" si="22"/>
        <v/>
      </c>
      <c r="E98" s="46" t="str">
        <f t="shared" ca="1" si="23"/>
        <v/>
      </c>
      <c r="F98" s="31" t="str">
        <f t="shared" ca="1" si="19"/>
        <v/>
      </c>
      <c r="G98" s="32" t="str">
        <f t="shared" ca="1" si="24"/>
        <v/>
      </c>
      <c r="H98" s="79" t="str">
        <f t="shared" ca="1" si="25"/>
        <v/>
      </c>
      <c r="L98" s="122">
        <v>45898.625</v>
      </c>
      <c r="M98" s="3">
        <v>46.421999999999997</v>
      </c>
      <c r="N98" s="168" t="str">
        <f t="shared" si="16"/>
        <v/>
      </c>
      <c r="O98" s="168" t="str">
        <f t="shared" si="17"/>
        <v/>
      </c>
    </row>
    <row r="99" spans="1:15">
      <c r="A99" s="173" t="str">
        <f t="shared" ca="1" si="20"/>
        <v/>
      </c>
      <c r="B99" s="45" t="str">
        <f t="shared" ca="1" si="21"/>
        <v/>
      </c>
      <c r="C99" s="31" t="str">
        <f t="shared" ca="1" si="18"/>
        <v/>
      </c>
      <c r="D99" s="32" t="str">
        <f t="shared" ca="1" si="22"/>
        <v/>
      </c>
      <c r="E99" s="46" t="str">
        <f t="shared" ca="1" si="23"/>
        <v/>
      </c>
      <c r="F99" s="31" t="str">
        <f t="shared" ca="1" si="19"/>
        <v/>
      </c>
      <c r="G99" s="32" t="str">
        <f t="shared" ca="1" si="24"/>
        <v/>
      </c>
      <c r="H99" s="79" t="str">
        <f t="shared" ca="1" si="25"/>
        <v/>
      </c>
      <c r="L99" s="122">
        <v>45901.625</v>
      </c>
      <c r="M99" s="3">
        <v>46.432000000000002</v>
      </c>
      <c r="N99" s="168" t="str">
        <f t="shared" si="16"/>
        <v/>
      </c>
      <c r="O99" s="168" t="str">
        <f t="shared" si="17"/>
        <v/>
      </c>
    </row>
    <row r="100" spans="1:15">
      <c r="A100" s="173" t="str">
        <f t="shared" ca="1" si="20"/>
        <v/>
      </c>
      <c r="B100" s="45" t="str">
        <f t="shared" ca="1" si="21"/>
        <v/>
      </c>
      <c r="C100" s="31" t="str">
        <f t="shared" ca="1" si="18"/>
        <v/>
      </c>
      <c r="D100" s="32" t="str">
        <f t="shared" ca="1" si="22"/>
        <v/>
      </c>
      <c r="E100" s="46" t="str">
        <f t="shared" ca="1" si="23"/>
        <v/>
      </c>
      <c r="F100" s="31" t="str">
        <f t="shared" ca="1" si="19"/>
        <v/>
      </c>
      <c r="G100" s="32" t="str">
        <f t="shared" ca="1" si="24"/>
        <v/>
      </c>
      <c r="H100" s="79" t="str">
        <f t="shared" ca="1" si="25"/>
        <v/>
      </c>
      <c r="L100" s="122">
        <v>45902.625</v>
      </c>
      <c r="M100" s="3">
        <v>48.558999999999997</v>
      </c>
      <c r="N100" s="168" t="str">
        <f t="shared" si="16"/>
        <v/>
      </c>
      <c r="O100" s="168" t="str">
        <f t="shared" si="17"/>
        <v/>
      </c>
    </row>
    <row r="101" spans="1:15">
      <c r="A101" s="173" t="str">
        <f t="shared" ca="1" si="20"/>
        <v/>
      </c>
      <c r="B101" s="45" t="str">
        <f t="shared" ca="1" si="21"/>
        <v/>
      </c>
      <c r="C101" s="31" t="str">
        <f t="shared" ca="1" si="18"/>
        <v/>
      </c>
      <c r="D101" s="32" t="str">
        <f t="shared" ca="1" si="22"/>
        <v/>
      </c>
      <c r="E101" s="46" t="str">
        <f t="shared" ca="1" si="23"/>
        <v/>
      </c>
      <c r="F101" s="31" t="str">
        <f t="shared" ca="1" si="19"/>
        <v/>
      </c>
      <c r="G101" s="32" t="str">
        <f t="shared" ca="1" si="24"/>
        <v/>
      </c>
      <c r="H101" s="79" t="str">
        <f t="shared" ca="1" si="25"/>
        <v/>
      </c>
      <c r="L101" s="122">
        <v>45903.625</v>
      </c>
      <c r="M101" s="3">
        <v>48.46</v>
      </c>
      <c r="N101" s="168" t="str">
        <f t="shared" si="16"/>
        <v/>
      </c>
      <c r="O101" s="168" t="str">
        <f t="shared" si="17"/>
        <v/>
      </c>
    </row>
    <row r="102" spans="1:15">
      <c r="A102" s="173" t="str">
        <f t="shared" ca="1" si="20"/>
        <v/>
      </c>
      <c r="B102" s="45" t="str">
        <f t="shared" ca="1" si="21"/>
        <v/>
      </c>
      <c r="C102" s="31" t="str">
        <f t="shared" ca="1" si="18"/>
        <v/>
      </c>
      <c r="D102" s="32" t="str">
        <f t="shared" ca="1" si="22"/>
        <v/>
      </c>
      <c r="E102" s="46" t="str">
        <f t="shared" ca="1" si="23"/>
        <v/>
      </c>
      <c r="F102" s="31" t="str">
        <f t="shared" ca="1" si="19"/>
        <v/>
      </c>
      <c r="G102" s="32" t="str">
        <f t="shared" ca="1" si="24"/>
        <v/>
      </c>
      <c r="H102" s="79" t="str">
        <f t="shared" ca="1" si="25"/>
        <v/>
      </c>
      <c r="L102" s="122">
        <v>45904.625</v>
      </c>
      <c r="M102" s="3">
        <v>47.35</v>
      </c>
      <c r="N102" s="168" t="str">
        <f t="shared" si="16"/>
        <v/>
      </c>
      <c r="O102" s="168" t="str">
        <f t="shared" si="17"/>
        <v/>
      </c>
    </row>
    <row r="103" spans="1:15">
      <c r="A103" s="173" t="str">
        <f t="shared" ca="1" si="20"/>
        <v/>
      </c>
      <c r="B103" s="45" t="str">
        <f t="shared" ca="1" si="21"/>
        <v/>
      </c>
      <c r="C103" s="31" t="str">
        <f t="shared" ca="1" si="18"/>
        <v/>
      </c>
      <c r="D103" s="32" t="str">
        <f t="shared" ca="1" si="22"/>
        <v/>
      </c>
      <c r="E103" s="46" t="str">
        <f t="shared" ca="1" si="23"/>
        <v/>
      </c>
      <c r="F103" s="31" t="str">
        <f t="shared" ca="1" si="19"/>
        <v/>
      </c>
      <c r="G103" s="32" t="str">
        <f t="shared" ca="1" si="24"/>
        <v/>
      </c>
      <c r="H103" s="79" t="str">
        <f t="shared" ca="1" si="25"/>
        <v/>
      </c>
      <c r="L103" s="122">
        <v>45905.625</v>
      </c>
      <c r="M103" s="3">
        <v>46.287999999999997</v>
      </c>
      <c r="N103" s="168" t="str">
        <f t="shared" si="16"/>
        <v/>
      </c>
      <c r="O103" s="168" t="str">
        <f t="shared" si="17"/>
        <v/>
      </c>
    </row>
    <row r="104" spans="1:15">
      <c r="A104" s="173" t="str">
        <f t="shared" ca="1" si="20"/>
        <v/>
      </c>
      <c r="B104" s="45" t="str">
        <f t="shared" ca="1" si="21"/>
        <v/>
      </c>
      <c r="C104" s="31" t="str">
        <f t="shared" ca="1" si="18"/>
        <v/>
      </c>
      <c r="D104" s="32" t="str">
        <f t="shared" ca="1" si="22"/>
        <v/>
      </c>
      <c r="E104" s="46" t="str">
        <f t="shared" ca="1" si="23"/>
        <v/>
      </c>
      <c r="F104" s="31" t="str">
        <f t="shared" ca="1" si="19"/>
        <v/>
      </c>
      <c r="G104" s="32" t="str">
        <f t="shared" ca="1" si="24"/>
        <v/>
      </c>
      <c r="H104" s="79" t="str">
        <f t="shared" ca="1" si="25"/>
        <v/>
      </c>
      <c r="L104" s="122">
        <v>45908.625</v>
      </c>
      <c r="M104" s="3">
        <v>46.375</v>
      </c>
      <c r="N104" s="168" t="str">
        <f t="shared" si="16"/>
        <v/>
      </c>
      <c r="O104" s="168" t="str">
        <f t="shared" si="17"/>
        <v/>
      </c>
    </row>
    <row r="105" spans="1:15">
      <c r="A105" s="173" t="str">
        <f t="shared" ca="1" si="20"/>
        <v/>
      </c>
      <c r="B105" s="45" t="str">
        <f t="shared" ca="1" si="21"/>
        <v/>
      </c>
      <c r="C105" s="31" t="str">
        <f t="shared" ca="1" si="18"/>
        <v/>
      </c>
      <c r="D105" s="32" t="str">
        <f t="shared" ca="1" si="22"/>
        <v/>
      </c>
      <c r="E105" s="46" t="str">
        <f t="shared" ca="1" si="23"/>
        <v/>
      </c>
      <c r="F105" s="31" t="str">
        <f t="shared" ca="1" si="19"/>
        <v/>
      </c>
      <c r="G105" s="32" t="str">
        <f t="shared" ca="1" si="24"/>
        <v/>
      </c>
      <c r="H105" s="79" t="str">
        <f t="shared" ca="1" si="25"/>
        <v/>
      </c>
      <c r="L105" s="122">
        <v>45909.625</v>
      </c>
      <c r="M105" s="3">
        <v>45.290999999999997</v>
      </c>
      <c r="N105" s="168" t="str">
        <f t="shared" si="16"/>
        <v/>
      </c>
      <c r="O105" s="168" t="str">
        <f t="shared" si="17"/>
        <v/>
      </c>
    </row>
    <row r="106" spans="1:15">
      <c r="A106" s="173" t="str">
        <f t="shared" ca="1" si="20"/>
        <v/>
      </c>
      <c r="B106" s="45" t="str">
        <f t="shared" ca="1" si="21"/>
        <v/>
      </c>
      <c r="C106" s="31" t="str">
        <f t="shared" ca="1" si="18"/>
        <v/>
      </c>
      <c r="D106" s="32" t="str">
        <f t="shared" ca="1" si="22"/>
        <v/>
      </c>
      <c r="E106" s="46" t="str">
        <f t="shared" ca="1" si="23"/>
        <v/>
      </c>
      <c r="F106" s="31" t="str">
        <f t="shared" ca="1" si="19"/>
        <v/>
      </c>
      <c r="G106" s="32" t="str">
        <f t="shared" ca="1" si="24"/>
        <v/>
      </c>
      <c r="H106" s="79" t="str">
        <f t="shared" ca="1" si="25"/>
        <v/>
      </c>
      <c r="L106" s="122">
        <v>45910.625</v>
      </c>
      <c r="M106" s="3">
        <v>44.817</v>
      </c>
      <c r="N106" s="168" t="str">
        <f t="shared" si="16"/>
        <v/>
      </c>
      <c r="O106" s="168" t="str">
        <f t="shared" si="17"/>
        <v/>
      </c>
    </row>
    <row r="107" spans="1:15">
      <c r="A107" s="173" t="str">
        <f t="shared" ca="1" si="20"/>
        <v/>
      </c>
      <c r="B107" s="45" t="str">
        <f t="shared" ca="1" si="21"/>
        <v/>
      </c>
      <c r="C107" s="31" t="str">
        <f t="shared" ca="1" si="18"/>
        <v/>
      </c>
      <c r="D107" s="32" t="str">
        <f t="shared" ca="1" si="22"/>
        <v/>
      </c>
      <c r="E107" s="46" t="str">
        <f t="shared" ca="1" si="23"/>
        <v/>
      </c>
      <c r="F107" s="31" t="str">
        <f t="shared" ca="1" si="19"/>
        <v/>
      </c>
      <c r="G107" s="32" t="str">
        <f t="shared" ca="1" si="24"/>
        <v/>
      </c>
      <c r="H107" s="79" t="str">
        <f t="shared" ca="1" si="25"/>
        <v/>
      </c>
      <c r="L107" s="122">
        <v>45911.625</v>
      </c>
      <c r="M107" s="3">
        <v>43.853000000000002</v>
      </c>
      <c r="N107" s="168" t="str">
        <f t="shared" si="16"/>
        <v/>
      </c>
      <c r="O107" s="168" t="str">
        <f t="shared" si="17"/>
        <v/>
      </c>
    </row>
    <row r="108" spans="1:15">
      <c r="A108" s="173" t="str">
        <f t="shared" ca="1" si="20"/>
        <v/>
      </c>
      <c r="B108" s="45" t="str">
        <f t="shared" ca="1" si="21"/>
        <v/>
      </c>
      <c r="C108" s="31" t="str">
        <f t="shared" ca="1" si="18"/>
        <v/>
      </c>
      <c r="D108" s="32" t="str">
        <f t="shared" ca="1" si="22"/>
        <v/>
      </c>
      <c r="E108" s="46" t="str">
        <f t="shared" ca="1" si="23"/>
        <v/>
      </c>
      <c r="F108" s="31" t="str">
        <f t="shared" ca="1" si="19"/>
        <v/>
      </c>
      <c r="G108" s="32" t="str">
        <f t="shared" ca="1" si="24"/>
        <v/>
      </c>
      <c r="H108" s="79" t="str">
        <f t="shared" ca="1" si="25"/>
        <v/>
      </c>
      <c r="L108" s="122">
        <v>45912.625</v>
      </c>
      <c r="M108" s="3">
        <v>43.271000000000001</v>
      </c>
      <c r="N108" s="168" t="str">
        <f t="shared" si="16"/>
        <v/>
      </c>
      <c r="O108" s="168" t="str">
        <f t="shared" si="17"/>
        <v/>
      </c>
    </row>
    <row r="109" spans="1:15">
      <c r="A109" s="173" t="str">
        <f t="shared" ca="1" si="20"/>
        <v/>
      </c>
      <c r="B109" s="45" t="str">
        <f t="shared" ca="1" si="21"/>
        <v/>
      </c>
      <c r="C109" s="31" t="str">
        <f t="shared" ca="1" si="18"/>
        <v/>
      </c>
      <c r="D109" s="32" t="str">
        <f t="shared" ca="1" si="22"/>
        <v/>
      </c>
      <c r="E109" s="46" t="str">
        <f t="shared" ca="1" si="23"/>
        <v/>
      </c>
      <c r="F109" s="31" t="str">
        <f t="shared" ca="1" si="19"/>
        <v/>
      </c>
      <c r="G109" s="32" t="str">
        <f t="shared" ca="1" si="24"/>
        <v/>
      </c>
      <c r="H109" s="79" t="str">
        <f t="shared" ca="1" si="25"/>
        <v/>
      </c>
      <c r="L109" s="122">
        <v>45915.625</v>
      </c>
      <c r="M109" s="3">
        <v>42.829000000000001</v>
      </c>
      <c r="N109" s="168" t="str">
        <f t="shared" si="16"/>
        <v/>
      </c>
      <c r="O109" s="168" t="str">
        <f t="shared" si="17"/>
        <v/>
      </c>
    </row>
    <row r="110" spans="1:15">
      <c r="A110" s="173" t="str">
        <f t="shared" ca="1" si="20"/>
        <v/>
      </c>
      <c r="B110" s="45" t="str">
        <f t="shared" ca="1" si="21"/>
        <v/>
      </c>
      <c r="C110" s="31" t="str">
        <f t="shared" ca="1" si="18"/>
        <v/>
      </c>
      <c r="D110" s="32" t="str">
        <f t="shared" ca="1" si="22"/>
        <v/>
      </c>
      <c r="E110" s="46" t="str">
        <f t="shared" ca="1" si="23"/>
        <v/>
      </c>
      <c r="F110" s="31" t="str">
        <f t="shared" ca="1" si="19"/>
        <v/>
      </c>
      <c r="G110" s="32" t="str">
        <f t="shared" ca="1" si="24"/>
        <v/>
      </c>
      <c r="H110" s="79" t="str">
        <f t="shared" ca="1" si="25"/>
        <v/>
      </c>
      <c r="L110" s="122">
        <v>45916.625</v>
      </c>
      <c r="M110" s="3">
        <v>42.984000000000002</v>
      </c>
      <c r="N110" s="168" t="str">
        <f t="shared" si="16"/>
        <v/>
      </c>
      <c r="O110" s="168" t="str">
        <f t="shared" si="17"/>
        <v/>
      </c>
    </row>
    <row r="111" spans="1:15">
      <c r="A111" s="173" t="str">
        <f t="shared" ca="1" si="20"/>
        <v/>
      </c>
      <c r="B111" s="45" t="str">
        <f t="shared" ca="1" si="21"/>
        <v/>
      </c>
      <c r="C111" s="31" t="str">
        <f t="shared" ca="1" si="18"/>
        <v/>
      </c>
      <c r="D111" s="32" t="str">
        <f t="shared" ca="1" si="22"/>
        <v/>
      </c>
      <c r="E111" s="46" t="str">
        <f t="shared" ca="1" si="23"/>
        <v/>
      </c>
      <c r="F111" s="31" t="str">
        <f t="shared" ca="1" si="19"/>
        <v/>
      </c>
      <c r="G111" s="32" t="str">
        <f t="shared" ca="1" si="24"/>
        <v/>
      </c>
      <c r="H111" s="79" t="str">
        <f t="shared" ca="1" si="25"/>
        <v/>
      </c>
      <c r="L111" s="122">
        <v>45917.625</v>
      </c>
      <c r="M111" s="3">
        <v>43.191000000000003</v>
      </c>
      <c r="N111" s="168" t="str">
        <f t="shared" si="16"/>
        <v/>
      </c>
      <c r="O111" s="168" t="str">
        <f t="shared" si="17"/>
        <v/>
      </c>
    </row>
    <row r="112" spans="1:15">
      <c r="A112" s="173" t="str">
        <f t="shared" ca="1" si="20"/>
        <v/>
      </c>
      <c r="B112" s="45" t="str">
        <f t="shared" ca="1" si="21"/>
        <v/>
      </c>
      <c r="C112" s="31" t="str">
        <f t="shared" ca="1" si="18"/>
        <v/>
      </c>
      <c r="D112" s="32" t="str">
        <f t="shared" ca="1" si="22"/>
        <v/>
      </c>
      <c r="E112" s="46" t="str">
        <f t="shared" ca="1" si="23"/>
        <v/>
      </c>
      <c r="F112" s="31" t="str">
        <f t="shared" ca="1" si="19"/>
        <v/>
      </c>
      <c r="G112" s="32" t="str">
        <f t="shared" ca="1" si="24"/>
        <v/>
      </c>
      <c r="H112" s="79" t="str">
        <f t="shared" ca="1" si="25"/>
        <v/>
      </c>
      <c r="L112" s="122">
        <v>45918.625</v>
      </c>
      <c r="M112" s="3">
        <v>42.176000000000002</v>
      </c>
      <c r="N112" s="168" t="str">
        <f t="shared" si="16"/>
        <v/>
      </c>
      <c r="O112" s="168" t="str">
        <f t="shared" si="17"/>
        <v/>
      </c>
    </row>
    <row r="113" spans="1:15">
      <c r="A113" s="173" t="str">
        <f t="shared" ca="1" si="20"/>
        <v/>
      </c>
      <c r="B113" s="45" t="str">
        <f t="shared" ca="1" si="21"/>
        <v/>
      </c>
      <c r="C113" s="31" t="str">
        <f t="shared" ca="1" si="18"/>
        <v/>
      </c>
      <c r="D113" s="32" t="str">
        <f t="shared" ca="1" si="22"/>
        <v/>
      </c>
      <c r="E113" s="46" t="str">
        <f t="shared" ca="1" si="23"/>
        <v/>
      </c>
      <c r="F113" s="31" t="str">
        <f t="shared" ca="1" si="19"/>
        <v/>
      </c>
      <c r="G113" s="32" t="str">
        <f t="shared" ca="1" si="24"/>
        <v/>
      </c>
      <c r="H113" s="79" t="str">
        <f t="shared" ca="1" si="25"/>
        <v/>
      </c>
      <c r="L113" s="122">
        <v>45919.625</v>
      </c>
      <c r="M113" s="3">
        <v>42.023000000000003</v>
      </c>
      <c r="N113" s="168" t="str">
        <f t="shared" si="16"/>
        <v/>
      </c>
      <c r="O113" s="168" t="str">
        <f t="shared" si="17"/>
        <v/>
      </c>
    </row>
    <row r="114" spans="1:15">
      <c r="A114" s="173" t="str">
        <f t="shared" ca="1" si="20"/>
        <v/>
      </c>
      <c r="B114" s="45" t="str">
        <f t="shared" ca="1" si="21"/>
        <v/>
      </c>
      <c r="C114" s="31" t="str">
        <f t="shared" ca="1" si="18"/>
        <v/>
      </c>
      <c r="D114" s="32" t="str">
        <f t="shared" ca="1" si="22"/>
        <v/>
      </c>
      <c r="E114" s="46" t="str">
        <f t="shared" ca="1" si="23"/>
        <v/>
      </c>
      <c r="F114" s="31" t="str">
        <f t="shared" ca="1" si="19"/>
        <v/>
      </c>
      <c r="G114" s="32" t="str">
        <f t="shared" ca="1" si="24"/>
        <v/>
      </c>
      <c r="H114" s="79" t="str">
        <f t="shared" ca="1" si="25"/>
        <v/>
      </c>
      <c r="L114" s="122">
        <v>45922.625</v>
      </c>
      <c r="M114" s="3">
        <v>47.085000000000001</v>
      </c>
      <c r="N114" s="168" t="str">
        <f t="shared" si="16"/>
        <v/>
      </c>
      <c r="O114" s="168" t="str">
        <f t="shared" si="17"/>
        <v/>
      </c>
    </row>
    <row r="115" spans="1:15">
      <c r="A115" s="173" t="str">
        <f t="shared" ca="1" si="20"/>
        <v/>
      </c>
      <c r="B115" s="45" t="str">
        <f t="shared" ca="1" si="21"/>
        <v/>
      </c>
      <c r="C115" s="31" t="str">
        <f t="shared" ca="1" si="18"/>
        <v/>
      </c>
      <c r="D115" s="32" t="str">
        <f t="shared" ca="1" si="22"/>
        <v/>
      </c>
      <c r="E115" s="46" t="str">
        <f t="shared" ca="1" si="23"/>
        <v/>
      </c>
      <c r="F115" s="31" t="str">
        <f t="shared" ca="1" si="19"/>
        <v/>
      </c>
      <c r="G115" s="32" t="str">
        <f t="shared" ca="1" si="24"/>
        <v/>
      </c>
      <c r="H115" s="79" t="str">
        <f t="shared" ca="1" si="25"/>
        <v/>
      </c>
      <c r="L115" s="122">
        <v>45923.625</v>
      </c>
      <c r="M115" s="3">
        <v>46.759</v>
      </c>
      <c r="N115" s="168" t="str">
        <f t="shared" si="16"/>
        <v/>
      </c>
      <c r="O115" s="168" t="str">
        <f t="shared" si="17"/>
        <v/>
      </c>
    </row>
    <row r="116" spans="1:15">
      <c r="A116" s="173" t="str">
        <f t="shared" ca="1" si="20"/>
        <v/>
      </c>
      <c r="B116" s="45" t="str">
        <f t="shared" ca="1" si="21"/>
        <v/>
      </c>
      <c r="C116" s="31" t="str">
        <f t="shared" ca="1" si="18"/>
        <v/>
      </c>
      <c r="D116" s="32" t="str">
        <f t="shared" ca="1" si="22"/>
        <v/>
      </c>
      <c r="E116" s="46" t="str">
        <f t="shared" ca="1" si="23"/>
        <v/>
      </c>
      <c r="F116" s="31" t="str">
        <f t="shared" ca="1" si="19"/>
        <v/>
      </c>
      <c r="G116" s="32" t="str">
        <f t="shared" ca="1" si="24"/>
        <v/>
      </c>
      <c r="H116" s="79" t="str">
        <f t="shared" ca="1" si="25"/>
        <v/>
      </c>
      <c r="L116" s="122">
        <v>45924.625</v>
      </c>
      <c r="M116" s="3">
        <v>46.57</v>
      </c>
      <c r="N116" s="168" t="str">
        <f t="shared" si="16"/>
        <v/>
      </c>
      <c r="O116" s="168" t="str">
        <f t="shared" si="17"/>
        <v/>
      </c>
    </row>
    <row r="117" spans="1:15">
      <c r="A117" s="173" t="str">
        <f t="shared" ca="1" si="20"/>
        <v/>
      </c>
      <c r="B117" s="45" t="str">
        <f t="shared" ca="1" si="21"/>
        <v/>
      </c>
      <c r="C117" s="31" t="str">
        <f t="shared" ca="1" si="18"/>
        <v/>
      </c>
      <c r="D117" s="32" t="str">
        <f t="shared" ca="1" si="22"/>
        <v/>
      </c>
      <c r="E117" s="46" t="str">
        <f t="shared" ca="1" si="23"/>
        <v/>
      </c>
      <c r="F117" s="31" t="str">
        <f t="shared" ca="1" si="19"/>
        <v/>
      </c>
      <c r="G117" s="32" t="str">
        <f t="shared" ca="1" si="24"/>
        <v/>
      </c>
      <c r="H117" s="79" t="str">
        <f t="shared" ca="1" si="25"/>
        <v/>
      </c>
      <c r="L117" s="122">
        <v>45925.625</v>
      </c>
      <c r="M117" s="3">
        <v>46.603999999999999</v>
      </c>
      <c r="N117" s="168" t="str">
        <f t="shared" si="16"/>
        <v/>
      </c>
      <c r="O117" s="168" t="str">
        <f t="shared" si="17"/>
        <v/>
      </c>
    </row>
    <row r="118" spans="1:15">
      <c r="A118" s="173" t="str">
        <f t="shared" ca="1" si="20"/>
        <v/>
      </c>
      <c r="B118" s="45" t="str">
        <f t="shared" ca="1" si="21"/>
        <v/>
      </c>
      <c r="C118" s="31" t="str">
        <f t="shared" ca="1" si="18"/>
        <v/>
      </c>
      <c r="D118" s="32" t="str">
        <f t="shared" ca="1" si="22"/>
        <v/>
      </c>
      <c r="E118" s="46" t="str">
        <f t="shared" ca="1" si="23"/>
        <v/>
      </c>
      <c r="F118" s="31" t="str">
        <f t="shared" ca="1" si="19"/>
        <v/>
      </c>
      <c r="G118" s="32" t="str">
        <f t="shared" ca="1" si="24"/>
        <v/>
      </c>
      <c r="H118" s="79" t="str">
        <f t="shared" ca="1" si="25"/>
        <v/>
      </c>
      <c r="L118" s="122">
        <v>45926.625</v>
      </c>
      <c r="M118" s="3">
        <v>47.268999999999998</v>
      </c>
      <c r="N118" s="168" t="str">
        <f t="shared" si="16"/>
        <v/>
      </c>
      <c r="O118" s="168" t="str">
        <f t="shared" si="17"/>
        <v/>
      </c>
    </row>
    <row r="119" spans="1:15">
      <c r="A119" s="173" t="str">
        <f t="shared" ca="1" si="20"/>
        <v/>
      </c>
      <c r="B119" s="45" t="str">
        <f t="shared" ca="1" si="21"/>
        <v/>
      </c>
      <c r="C119" s="31" t="str">
        <f t="shared" ca="1" si="18"/>
        <v/>
      </c>
      <c r="D119" s="32" t="str">
        <f t="shared" ca="1" si="22"/>
        <v/>
      </c>
      <c r="E119" s="46" t="str">
        <f t="shared" ca="1" si="23"/>
        <v/>
      </c>
      <c r="F119" s="31" t="str">
        <f t="shared" ca="1" si="19"/>
        <v/>
      </c>
      <c r="G119" s="32" t="str">
        <f t="shared" ca="1" si="24"/>
        <v/>
      </c>
      <c r="H119" s="79" t="str">
        <f t="shared" ca="1" si="25"/>
        <v/>
      </c>
      <c r="L119" s="122">
        <v>45929.625</v>
      </c>
      <c r="M119" s="3">
        <v>46.972000000000001</v>
      </c>
      <c r="N119" s="168" t="str">
        <f t="shared" si="16"/>
        <v/>
      </c>
      <c r="O119" s="168" t="str">
        <f t="shared" si="17"/>
        <v/>
      </c>
    </row>
    <row r="120" spans="1:15">
      <c r="A120" s="173" t="str">
        <f t="shared" ca="1" si="20"/>
        <v/>
      </c>
      <c r="B120" s="45" t="str">
        <f t="shared" ca="1" si="21"/>
        <v/>
      </c>
      <c r="C120" s="31" t="str">
        <f t="shared" ca="1" si="18"/>
        <v/>
      </c>
      <c r="D120" s="32" t="str">
        <f t="shared" ca="1" si="22"/>
        <v/>
      </c>
      <c r="E120" s="46" t="str">
        <f t="shared" ca="1" si="23"/>
        <v/>
      </c>
      <c r="F120" s="31" t="str">
        <f t="shared" ca="1" si="19"/>
        <v/>
      </c>
      <c r="G120" s="32" t="str">
        <f t="shared" ca="1" si="24"/>
        <v/>
      </c>
      <c r="H120" s="79" t="str">
        <f t="shared" ca="1" si="25"/>
        <v/>
      </c>
      <c r="L120" s="122">
        <v>45930.625</v>
      </c>
      <c r="M120" s="3">
        <v>46.463999999999999</v>
      </c>
      <c r="N120" s="168" t="str">
        <f t="shared" si="16"/>
        <v/>
      </c>
      <c r="O120" s="168" t="str">
        <f t="shared" si="17"/>
        <v/>
      </c>
    </row>
    <row r="121" spans="1:15">
      <c r="A121" s="173" t="str">
        <f t="shared" ca="1" si="20"/>
        <v/>
      </c>
      <c r="B121" s="45" t="str">
        <f t="shared" ca="1" si="21"/>
        <v/>
      </c>
      <c r="C121" s="31" t="str">
        <f t="shared" ca="1" si="18"/>
        <v/>
      </c>
      <c r="D121" s="32" t="str">
        <f t="shared" ca="1" si="22"/>
        <v/>
      </c>
      <c r="E121" s="46" t="str">
        <f t="shared" ca="1" si="23"/>
        <v/>
      </c>
      <c r="F121" s="31" t="str">
        <f t="shared" ca="1" si="19"/>
        <v/>
      </c>
      <c r="G121" s="32" t="str">
        <f t="shared" ca="1" si="24"/>
        <v/>
      </c>
      <c r="H121" s="79" t="str">
        <f t="shared" ca="1" si="25"/>
        <v/>
      </c>
      <c r="L121" s="122">
        <v>45931.625</v>
      </c>
      <c r="M121" s="3">
        <v>46.284999999999997</v>
      </c>
      <c r="N121" s="168" t="str">
        <f t="shared" si="16"/>
        <v/>
      </c>
      <c r="O121" s="168" t="str">
        <f t="shared" si="17"/>
        <v/>
      </c>
    </row>
    <row r="122" spans="1:15">
      <c r="A122" s="173" t="str">
        <f t="shared" ca="1" si="20"/>
        <v/>
      </c>
      <c r="B122" s="45" t="str">
        <f t="shared" ca="1" si="21"/>
        <v/>
      </c>
      <c r="C122" s="31" t="str">
        <f t="shared" ca="1" si="18"/>
        <v/>
      </c>
      <c r="D122" s="32" t="str">
        <f t="shared" ca="1" si="22"/>
        <v/>
      </c>
      <c r="E122" s="46" t="str">
        <f t="shared" ca="1" si="23"/>
        <v/>
      </c>
      <c r="F122" s="31" t="str">
        <f t="shared" ca="1" si="19"/>
        <v/>
      </c>
      <c r="G122" s="32" t="str">
        <f t="shared" ca="1" si="24"/>
        <v/>
      </c>
      <c r="H122" s="79" t="str">
        <f t="shared" ca="1" si="25"/>
        <v/>
      </c>
      <c r="L122" s="122">
        <v>45932.625</v>
      </c>
      <c r="M122" s="3">
        <v>45.938000000000002</v>
      </c>
      <c r="N122" s="168" t="str">
        <f t="shared" si="16"/>
        <v/>
      </c>
      <c r="O122" s="168" t="str">
        <f t="shared" si="17"/>
        <v/>
      </c>
    </row>
    <row r="123" spans="1:15">
      <c r="A123" s="173" t="str">
        <f t="shared" ca="1" si="20"/>
        <v/>
      </c>
      <c r="B123" s="45" t="str">
        <f t="shared" ca="1" si="21"/>
        <v/>
      </c>
      <c r="C123" s="31" t="str">
        <f t="shared" ca="1" si="18"/>
        <v/>
      </c>
      <c r="D123" s="32" t="str">
        <f t="shared" ca="1" si="22"/>
        <v/>
      </c>
      <c r="E123" s="46" t="str">
        <f t="shared" ca="1" si="23"/>
        <v/>
      </c>
      <c r="F123" s="31" t="str">
        <f t="shared" ca="1" si="19"/>
        <v/>
      </c>
      <c r="G123" s="32" t="str">
        <f t="shared" ca="1" si="24"/>
        <v/>
      </c>
      <c r="H123" s="79" t="str">
        <f t="shared" ca="1" si="25"/>
        <v/>
      </c>
      <c r="L123" s="122">
        <v>45933.625</v>
      </c>
      <c r="M123" s="3">
        <v>45.588000000000001</v>
      </c>
      <c r="N123" s="168" t="str">
        <f t="shared" si="16"/>
        <v/>
      </c>
      <c r="O123" s="168" t="str">
        <f t="shared" si="17"/>
        <v/>
      </c>
    </row>
    <row r="124" spans="1:15">
      <c r="A124" s="173" t="str">
        <f t="shared" ca="1" si="20"/>
        <v/>
      </c>
      <c r="B124" s="45" t="str">
        <f t="shared" ca="1" si="21"/>
        <v/>
      </c>
      <c r="C124" s="31" t="str">
        <f t="shared" ca="1" si="18"/>
        <v/>
      </c>
      <c r="D124" s="32" t="str">
        <f t="shared" ca="1" si="22"/>
        <v/>
      </c>
      <c r="E124" s="46" t="str">
        <f t="shared" ca="1" si="23"/>
        <v/>
      </c>
      <c r="F124" s="31" t="str">
        <f t="shared" ca="1" si="19"/>
        <v/>
      </c>
      <c r="G124" s="32" t="str">
        <f t="shared" ca="1" si="24"/>
        <v/>
      </c>
      <c r="H124" s="79" t="str">
        <f t="shared" ca="1" si="25"/>
        <v/>
      </c>
      <c r="L124" s="122">
        <v>45936.625</v>
      </c>
      <c r="M124" s="3">
        <v>46.19</v>
      </c>
      <c r="N124" s="168" t="str">
        <f t="shared" si="16"/>
        <v/>
      </c>
      <c r="O124" s="168" t="str">
        <f t="shared" si="17"/>
        <v/>
      </c>
    </row>
    <row r="125" spans="1:15">
      <c r="A125" s="173" t="str">
        <f t="shared" ca="1" si="20"/>
        <v/>
      </c>
      <c r="B125" s="45" t="str">
        <f t="shared" ca="1" si="21"/>
        <v/>
      </c>
      <c r="C125" s="31" t="str">
        <f t="shared" ca="1" si="18"/>
        <v/>
      </c>
      <c r="D125" s="32" t="str">
        <f t="shared" ca="1" si="22"/>
        <v/>
      </c>
      <c r="E125" s="46" t="str">
        <f t="shared" ca="1" si="23"/>
        <v/>
      </c>
      <c r="F125" s="31" t="str">
        <f t="shared" ca="1" si="19"/>
        <v/>
      </c>
      <c r="G125" s="32" t="str">
        <f t="shared" ca="1" si="24"/>
        <v/>
      </c>
      <c r="H125" s="79" t="str">
        <f t="shared" ca="1" si="25"/>
        <v/>
      </c>
      <c r="L125" s="122">
        <v>45937.625</v>
      </c>
      <c r="M125" s="3">
        <v>46.366</v>
      </c>
      <c r="N125" s="168" t="str">
        <f t="shared" si="16"/>
        <v/>
      </c>
      <c r="O125" s="168" t="str">
        <f t="shared" si="17"/>
        <v/>
      </c>
    </row>
    <row r="126" spans="1:15">
      <c r="A126" s="173" t="str">
        <f t="shared" ca="1" si="20"/>
        <v/>
      </c>
      <c r="B126" s="45" t="str">
        <f t="shared" ca="1" si="21"/>
        <v/>
      </c>
      <c r="C126" s="31" t="str">
        <f t="shared" ca="1" si="18"/>
        <v/>
      </c>
      <c r="D126" s="32" t="str">
        <f t="shared" ca="1" si="22"/>
        <v/>
      </c>
      <c r="E126" s="46" t="str">
        <f t="shared" ca="1" si="23"/>
        <v/>
      </c>
      <c r="F126" s="31" t="str">
        <f t="shared" ca="1" si="19"/>
        <v/>
      </c>
      <c r="G126" s="32" t="str">
        <f t="shared" ca="1" si="24"/>
        <v/>
      </c>
      <c r="H126" s="79" t="str">
        <f t="shared" ca="1" si="25"/>
        <v/>
      </c>
      <c r="L126" s="122">
        <v>45938.625</v>
      </c>
      <c r="M126" s="3">
        <v>46.357999999999997</v>
      </c>
      <c r="N126" s="168" t="str">
        <f t="shared" si="16"/>
        <v/>
      </c>
      <c r="O126" s="168" t="str">
        <f t="shared" si="17"/>
        <v/>
      </c>
    </row>
    <row r="127" spans="1:15">
      <c r="A127" s="173" t="str">
        <f t="shared" ca="1" si="20"/>
        <v/>
      </c>
      <c r="B127" s="45" t="str">
        <f t="shared" ca="1" si="21"/>
        <v/>
      </c>
      <c r="C127" s="31" t="str">
        <f t="shared" ca="1" si="18"/>
        <v/>
      </c>
      <c r="D127" s="32" t="str">
        <f t="shared" ca="1" si="22"/>
        <v/>
      </c>
      <c r="E127" s="46" t="str">
        <f t="shared" ca="1" si="23"/>
        <v/>
      </c>
      <c r="F127" s="31" t="str">
        <f t="shared" ca="1" si="19"/>
        <v/>
      </c>
      <c r="G127" s="32" t="str">
        <f t="shared" ca="1" si="24"/>
        <v/>
      </c>
      <c r="H127" s="79" t="str">
        <f t="shared" ca="1" si="25"/>
        <v/>
      </c>
      <c r="L127" s="122">
        <v>45939.625</v>
      </c>
      <c r="M127" s="3">
        <v>46.667999999999999</v>
      </c>
      <c r="N127" s="168" t="str">
        <f t="shared" si="16"/>
        <v/>
      </c>
      <c r="O127" s="168" t="str">
        <f t="shared" si="17"/>
        <v/>
      </c>
    </row>
    <row r="128" spans="1:15">
      <c r="A128" s="173" t="str">
        <f t="shared" ca="1" si="20"/>
        <v/>
      </c>
      <c r="B128" s="45" t="str">
        <f t="shared" ca="1" si="21"/>
        <v/>
      </c>
      <c r="C128" s="31" t="str">
        <f t="shared" ca="1" si="18"/>
        <v/>
      </c>
      <c r="D128" s="32" t="str">
        <f t="shared" ca="1" si="22"/>
        <v/>
      </c>
      <c r="E128" s="46" t="str">
        <f t="shared" ca="1" si="23"/>
        <v/>
      </c>
      <c r="F128" s="31" t="str">
        <f t="shared" ca="1" si="19"/>
        <v/>
      </c>
      <c r="G128" s="32" t="str">
        <f t="shared" ca="1" si="24"/>
        <v/>
      </c>
      <c r="H128" s="79" t="str">
        <f t="shared" ca="1" si="25"/>
        <v/>
      </c>
      <c r="L128" s="122">
        <v>45940.625</v>
      </c>
      <c r="M128" s="3">
        <v>46.917000000000002</v>
      </c>
      <c r="N128" s="168" t="str">
        <f t="shared" si="16"/>
        <v/>
      </c>
      <c r="O128" s="168" t="str">
        <f t="shared" si="17"/>
        <v/>
      </c>
    </row>
    <row r="129" spans="1:15">
      <c r="A129" s="173" t="str">
        <f t="shared" ca="1" si="20"/>
        <v/>
      </c>
      <c r="B129" s="45" t="str">
        <f t="shared" ca="1" si="21"/>
        <v/>
      </c>
      <c r="C129" s="31" t="str">
        <f t="shared" ca="1" si="18"/>
        <v/>
      </c>
      <c r="D129" s="32" t="str">
        <f t="shared" ca="1" si="22"/>
        <v/>
      </c>
      <c r="E129" s="46" t="str">
        <f t="shared" ca="1" si="23"/>
        <v/>
      </c>
      <c r="F129" s="31" t="str">
        <f t="shared" ca="1" si="19"/>
        <v/>
      </c>
      <c r="G129" s="32" t="str">
        <f t="shared" ca="1" si="24"/>
        <v/>
      </c>
      <c r="H129" s="79" t="str">
        <f t="shared" ca="1" si="25"/>
        <v/>
      </c>
      <c r="L129" s="122">
        <v>45943.625</v>
      </c>
      <c r="M129" s="3">
        <v>47.828000000000003</v>
      </c>
      <c r="N129" s="168" t="str">
        <f t="shared" si="16"/>
        <v/>
      </c>
      <c r="O129" s="168" t="str">
        <f t="shared" si="17"/>
        <v/>
      </c>
    </row>
    <row r="130" spans="1:15">
      <c r="A130" s="173" t="str">
        <f t="shared" ca="1" si="20"/>
        <v/>
      </c>
      <c r="B130" s="45" t="str">
        <f t="shared" ca="1" si="21"/>
        <v/>
      </c>
      <c r="C130" s="31" t="str">
        <f t="shared" ca="1" si="18"/>
        <v/>
      </c>
      <c r="D130" s="32" t="str">
        <f t="shared" ca="1" si="22"/>
        <v/>
      </c>
      <c r="E130" s="46" t="str">
        <f t="shared" ca="1" si="23"/>
        <v/>
      </c>
      <c r="F130" s="31" t="str">
        <f t="shared" ca="1" si="19"/>
        <v/>
      </c>
      <c r="G130" s="32" t="str">
        <f t="shared" ca="1" si="24"/>
        <v/>
      </c>
      <c r="H130" s="79" t="str">
        <f t="shared" ca="1" si="25"/>
        <v/>
      </c>
      <c r="L130" s="122">
        <v>45944.625</v>
      </c>
      <c r="M130" s="3">
        <v>47.908000000000001</v>
      </c>
      <c r="N130" s="168" t="str">
        <f t="shared" si="16"/>
        <v/>
      </c>
      <c r="O130" s="168" t="str">
        <f t="shared" si="17"/>
        <v/>
      </c>
    </row>
    <row r="131" spans="1:15">
      <c r="A131" s="173" t="str">
        <f t="shared" ca="1" si="20"/>
        <v/>
      </c>
      <c r="B131" s="45" t="str">
        <f t="shared" ca="1" si="21"/>
        <v/>
      </c>
      <c r="C131" s="31" t="str">
        <f t="shared" ca="1" si="18"/>
        <v/>
      </c>
      <c r="D131" s="32" t="str">
        <f t="shared" ca="1" si="22"/>
        <v/>
      </c>
      <c r="E131" s="46" t="str">
        <f t="shared" ca="1" si="23"/>
        <v/>
      </c>
      <c r="F131" s="31" t="str">
        <f t="shared" ca="1" si="19"/>
        <v/>
      </c>
      <c r="G131" s="32" t="str">
        <f t="shared" ca="1" si="24"/>
        <v/>
      </c>
      <c r="H131" s="79" t="str">
        <f t="shared" ca="1" si="25"/>
        <v/>
      </c>
      <c r="L131" s="122">
        <v>45945.625</v>
      </c>
      <c r="M131" s="3">
        <v>45.886000000000003</v>
      </c>
      <c r="N131" s="168" t="str">
        <f t="shared" ref="N131:N194" si="26">IF(COUNTIF(L:L,J132),J132,"")</f>
        <v/>
      </c>
      <c r="O131" s="168" t="str">
        <f t="shared" ref="O131:O194" si="27">IF(N131&gt;$A$14,N131,"")</f>
        <v/>
      </c>
    </row>
    <row r="132" spans="1:15">
      <c r="A132" s="173" t="str">
        <f t="shared" ca="1" si="20"/>
        <v/>
      </c>
      <c r="B132" s="45" t="str">
        <f t="shared" ca="1" si="21"/>
        <v/>
      </c>
      <c r="C132" s="31" t="str">
        <f t="shared" ca="1" si="18"/>
        <v/>
      </c>
      <c r="D132" s="32" t="str">
        <f t="shared" ca="1" si="22"/>
        <v/>
      </c>
      <c r="E132" s="46" t="str">
        <f t="shared" ca="1" si="23"/>
        <v/>
      </c>
      <c r="F132" s="31" t="str">
        <f t="shared" ca="1" si="19"/>
        <v/>
      </c>
      <c r="G132" s="32" t="str">
        <f t="shared" ca="1" si="24"/>
        <v/>
      </c>
      <c r="H132" s="79" t="str">
        <f t="shared" ca="1" si="25"/>
        <v/>
      </c>
      <c r="L132" s="122">
        <v>45946.625</v>
      </c>
      <c r="M132" s="3">
        <v>45.503</v>
      </c>
      <c r="N132" s="168" t="str">
        <f t="shared" si="26"/>
        <v/>
      </c>
      <c r="O132" s="168" t="str">
        <f t="shared" si="27"/>
        <v/>
      </c>
    </row>
    <row r="133" spans="1:15">
      <c r="A133" s="173" t="str">
        <f t="shared" ca="1" si="20"/>
        <v/>
      </c>
      <c r="B133" s="45" t="str">
        <f t="shared" ca="1" si="21"/>
        <v/>
      </c>
      <c r="C133" s="31" t="str">
        <f t="shared" ca="1" si="18"/>
        <v/>
      </c>
      <c r="D133" s="32" t="str">
        <f t="shared" ca="1" si="22"/>
        <v/>
      </c>
      <c r="E133" s="46" t="str">
        <f t="shared" ca="1" si="23"/>
        <v/>
      </c>
      <c r="F133" s="31" t="str">
        <f t="shared" ca="1" si="19"/>
        <v/>
      </c>
      <c r="G133" s="32" t="str">
        <f t="shared" ca="1" si="24"/>
        <v/>
      </c>
      <c r="H133" s="79" t="str">
        <f t="shared" ca="1" si="25"/>
        <v/>
      </c>
      <c r="L133" s="122">
        <v>45947.625</v>
      </c>
      <c r="M133" s="3">
        <v>47.009</v>
      </c>
      <c r="N133" s="168" t="str">
        <f t="shared" si="26"/>
        <v/>
      </c>
      <c r="O133" s="168" t="str">
        <f t="shared" si="27"/>
        <v/>
      </c>
    </row>
    <row r="134" spans="1:15">
      <c r="A134" s="173" t="str">
        <f t="shared" ca="1" si="20"/>
        <v/>
      </c>
      <c r="B134" s="45" t="str">
        <f t="shared" ca="1" si="21"/>
        <v/>
      </c>
      <c r="C134" s="31" t="str">
        <f t="shared" ca="1" si="18"/>
        <v/>
      </c>
      <c r="D134" s="32" t="str">
        <f t="shared" ca="1" si="22"/>
        <v/>
      </c>
      <c r="E134" s="46" t="str">
        <f t="shared" ca="1" si="23"/>
        <v/>
      </c>
      <c r="F134" s="31" t="str">
        <f t="shared" ca="1" si="19"/>
        <v/>
      </c>
      <c r="G134" s="32" t="str">
        <f t="shared" ca="1" si="24"/>
        <v/>
      </c>
      <c r="H134" s="79" t="str">
        <f t="shared" ca="1" si="25"/>
        <v/>
      </c>
      <c r="L134" s="122">
        <v>45950.625</v>
      </c>
      <c r="M134" s="3">
        <v>46.378999999999998</v>
      </c>
      <c r="N134" s="168" t="str">
        <f t="shared" si="26"/>
        <v/>
      </c>
      <c r="O134" s="168" t="str">
        <f t="shared" si="27"/>
        <v/>
      </c>
    </row>
    <row r="135" spans="1:15">
      <c r="A135" s="173" t="str">
        <f t="shared" ca="1" si="20"/>
        <v/>
      </c>
      <c r="B135" s="45" t="str">
        <f t="shared" ca="1" si="21"/>
        <v/>
      </c>
      <c r="C135" s="31" t="str">
        <f t="shared" ca="1" si="18"/>
        <v/>
      </c>
      <c r="D135" s="32" t="str">
        <f t="shared" ca="1" si="22"/>
        <v/>
      </c>
      <c r="E135" s="46" t="str">
        <f t="shared" ca="1" si="23"/>
        <v/>
      </c>
      <c r="F135" s="31" t="str">
        <f t="shared" ca="1" si="19"/>
        <v/>
      </c>
      <c r="G135" s="32" t="str">
        <f t="shared" ca="1" si="24"/>
        <v/>
      </c>
      <c r="H135" s="79" t="str">
        <f t="shared" ca="1" si="25"/>
        <v/>
      </c>
      <c r="L135" s="122">
        <v>45951.625</v>
      </c>
      <c r="M135" s="3">
        <v>45.969000000000001</v>
      </c>
      <c r="N135" s="168" t="str">
        <f t="shared" si="26"/>
        <v/>
      </c>
      <c r="O135" s="168" t="str">
        <f t="shared" si="27"/>
        <v/>
      </c>
    </row>
    <row r="136" spans="1:15">
      <c r="A136" s="173" t="str">
        <f t="shared" ca="1" si="20"/>
        <v/>
      </c>
      <c r="B136" s="45" t="str">
        <f t="shared" ca="1" si="21"/>
        <v/>
      </c>
      <c r="C136" s="31" t="str">
        <f t="shared" ca="1" si="18"/>
        <v/>
      </c>
      <c r="D136" s="32" t="str">
        <f t="shared" ca="1" si="22"/>
        <v/>
      </c>
      <c r="E136" s="46" t="str">
        <f t="shared" ca="1" si="23"/>
        <v/>
      </c>
      <c r="F136" s="31" t="str">
        <f t="shared" ca="1" si="19"/>
        <v/>
      </c>
      <c r="G136" s="32" t="str">
        <f t="shared" ca="1" si="24"/>
        <v/>
      </c>
      <c r="H136" s="79" t="str">
        <f t="shared" ca="1" si="25"/>
        <v/>
      </c>
      <c r="L136" s="122">
        <v>45952.625</v>
      </c>
      <c r="M136" s="3">
        <v>46.024999999999999</v>
      </c>
      <c r="N136" s="168" t="str">
        <f t="shared" si="26"/>
        <v/>
      </c>
      <c r="O136" s="168" t="str">
        <f t="shared" si="27"/>
        <v/>
      </c>
    </row>
    <row r="137" spans="1:15">
      <c r="A137" s="173" t="str">
        <f t="shared" ca="1" si="20"/>
        <v/>
      </c>
      <c r="B137" s="45" t="str">
        <f t="shared" ca="1" si="21"/>
        <v/>
      </c>
      <c r="C137" s="31" t="str">
        <f t="shared" ca="1" si="18"/>
        <v/>
      </c>
      <c r="D137" s="32" t="str">
        <f t="shared" ca="1" si="22"/>
        <v/>
      </c>
      <c r="E137" s="46" t="str">
        <f t="shared" ca="1" si="23"/>
        <v/>
      </c>
      <c r="F137" s="31" t="str">
        <f t="shared" ca="1" si="19"/>
        <v/>
      </c>
      <c r="G137" s="32" t="str">
        <f t="shared" ca="1" si="24"/>
        <v/>
      </c>
      <c r="H137" s="79" t="str">
        <f t="shared" ca="1" si="25"/>
        <v/>
      </c>
      <c r="L137" s="122">
        <v>45953.625</v>
      </c>
      <c r="M137" s="3">
        <v>46.079000000000001</v>
      </c>
      <c r="N137" s="168" t="str">
        <f t="shared" si="26"/>
        <v/>
      </c>
      <c r="O137" s="168" t="str">
        <f t="shared" si="27"/>
        <v/>
      </c>
    </row>
    <row r="138" spans="1:15">
      <c r="A138" s="173" t="str">
        <f t="shared" ca="1" si="20"/>
        <v/>
      </c>
      <c r="B138" s="45" t="str">
        <f t="shared" ca="1" si="21"/>
        <v/>
      </c>
      <c r="C138" s="31" t="str">
        <f t="shared" ca="1" si="18"/>
        <v/>
      </c>
      <c r="D138" s="32" t="str">
        <f t="shared" ca="1" si="22"/>
        <v/>
      </c>
      <c r="E138" s="46" t="str">
        <f t="shared" ca="1" si="23"/>
        <v/>
      </c>
      <c r="F138" s="31" t="str">
        <f t="shared" ca="1" si="19"/>
        <v/>
      </c>
      <c r="G138" s="32" t="str">
        <f t="shared" ca="1" si="24"/>
        <v/>
      </c>
      <c r="H138" s="79" t="str">
        <f t="shared" ca="1" si="25"/>
        <v/>
      </c>
      <c r="L138" s="122">
        <v>45954.625</v>
      </c>
      <c r="M138" s="3">
        <v>45.436</v>
      </c>
      <c r="N138" s="168" t="str">
        <f t="shared" si="26"/>
        <v/>
      </c>
      <c r="O138" s="168" t="str">
        <f t="shared" si="27"/>
        <v/>
      </c>
    </row>
    <row r="139" spans="1:15">
      <c r="A139" s="173" t="str">
        <f t="shared" ca="1" si="20"/>
        <v/>
      </c>
      <c r="B139" s="45" t="str">
        <f t="shared" ca="1" si="21"/>
        <v/>
      </c>
      <c r="C139" s="31" t="str">
        <f t="shared" ca="1" si="18"/>
        <v/>
      </c>
      <c r="D139" s="32" t="str">
        <f t="shared" ca="1" si="22"/>
        <v/>
      </c>
      <c r="E139" s="46" t="str">
        <f t="shared" ca="1" si="23"/>
        <v/>
      </c>
      <c r="F139" s="31" t="str">
        <f t="shared" ca="1" si="19"/>
        <v/>
      </c>
      <c r="G139" s="32" t="str">
        <f t="shared" ca="1" si="24"/>
        <v/>
      </c>
      <c r="H139" s="79" t="str">
        <f t="shared" ca="1" si="25"/>
        <v/>
      </c>
      <c r="L139" s="122">
        <v>45957.625</v>
      </c>
      <c r="M139" s="3">
        <v>45.232999999999997</v>
      </c>
      <c r="N139" s="168" t="str">
        <f t="shared" si="26"/>
        <v/>
      </c>
      <c r="O139" s="168" t="str">
        <f t="shared" si="27"/>
        <v/>
      </c>
    </row>
    <row r="140" spans="1:15">
      <c r="A140" s="173" t="str">
        <f t="shared" ca="1" si="20"/>
        <v/>
      </c>
      <c r="B140" s="45" t="str">
        <f t="shared" ca="1" si="21"/>
        <v/>
      </c>
      <c r="C140" s="31" t="str">
        <f t="shared" ca="1" si="18"/>
        <v/>
      </c>
      <c r="D140" s="32" t="str">
        <f t="shared" ca="1" si="22"/>
        <v/>
      </c>
      <c r="E140" s="46" t="str">
        <f t="shared" ca="1" si="23"/>
        <v/>
      </c>
      <c r="F140" s="31" t="str">
        <f t="shared" ca="1" si="19"/>
        <v/>
      </c>
      <c r="G140" s="32" t="str">
        <f t="shared" ca="1" si="24"/>
        <v/>
      </c>
      <c r="H140" s="79" t="str">
        <f t="shared" ca="1" si="25"/>
        <v/>
      </c>
      <c r="L140" s="122">
        <v>45958.625</v>
      </c>
      <c r="M140" s="3">
        <v>44.807000000000002</v>
      </c>
      <c r="N140" s="168" t="str">
        <f t="shared" si="26"/>
        <v/>
      </c>
      <c r="O140" s="168" t="str">
        <f t="shared" si="27"/>
        <v/>
      </c>
    </row>
    <row r="141" spans="1:15">
      <c r="A141" s="173" t="str">
        <f t="shared" ca="1" si="20"/>
        <v/>
      </c>
      <c r="B141" s="45" t="str">
        <f t="shared" ca="1" si="21"/>
        <v/>
      </c>
      <c r="C141" s="31" t="str">
        <f t="shared" ca="1" si="18"/>
        <v/>
      </c>
      <c r="D141" s="32" t="str">
        <f t="shared" ca="1" si="22"/>
        <v/>
      </c>
      <c r="E141" s="46" t="str">
        <f t="shared" ca="1" si="23"/>
        <v/>
      </c>
      <c r="F141" s="31" t="str">
        <f t="shared" ca="1" si="19"/>
        <v/>
      </c>
      <c r="G141" s="32" t="str">
        <f t="shared" ca="1" si="24"/>
        <v/>
      </c>
      <c r="H141" s="79" t="str">
        <f t="shared" ca="1" si="25"/>
        <v/>
      </c>
      <c r="L141" s="122">
        <v>45959.625</v>
      </c>
      <c r="M141" s="3">
        <v>44.406999999999996</v>
      </c>
      <c r="N141" s="168" t="str">
        <f t="shared" si="26"/>
        <v/>
      </c>
      <c r="O141" s="168" t="str">
        <f t="shared" si="27"/>
        <v/>
      </c>
    </row>
    <row r="142" spans="1:15">
      <c r="A142" s="173" t="str">
        <f t="shared" ca="1" si="20"/>
        <v/>
      </c>
      <c r="B142" s="45" t="str">
        <f t="shared" ca="1" si="21"/>
        <v/>
      </c>
      <c r="C142" s="31" t="str">
        <f t="shared" ca="1" si="18"/>
        <v/>
      </c>
      <c r="D142" s="32" t="str">
        <f t="shared" ca="1" si="22"/>
        <v/>
      </c>
      <c r="E142" s="46" t="str">
        <f t="shared" ca="1" si="23"/>
        <v/>
      </c>
      <c r="F142" s="31" t="str">
        <f t="shared" ca="1" si="19"/>
        <v/>
      </c>
      <c r="G142" s="32" t="str">
        <f t="shared" ca="1" si="24"/>
        <v/>
      </c>
      <c r="H142" s="79" t="str">
        <f t="shared" ca="1" si="25"/>
        <v/>
      </c>
      <c r="L142" s="122">
        <v>45960.625</v>
      </c>
      <c r="M142" s="3">
        <v>44.683999999999997</v>
      </c>
      <c r="N142" s="168" t="str">
        <f t="shared" si="26"/>
        <v/>
      </c>
      <c r="O142" s="168" t="str">
        <f t="shared" si="27"/>
        <v/>
      </c>
    </row>
    <row r="143" spans="1:15">
      <c r="A143" s="173" t="str">
        <f t="shared" ca="1" si="20"/>
        <v/>
      </c>
      <c r="B143" s="45" t="str">
        <f t="shared" ca="1" si="21"/>
        <v/>
      </c>
      <c r="C143" s="31" t="str">
        <f t="shared" ca="1" si="18"/>
        <v/>
      </c>
      <c r="D143" s="32" t="str">
        <f t="shared" ca="1" si="22"/>
        <v/>
      </c>
      <c r="E143" s="46" t="str">
        <f t="shared" ca="1" si="23"/>
        <v/>
      </c>
      <c r="F143" s="31" t="str">
        <f t="shared" ca="1" si="19"/>
        <v/>
      </c>
      <c r="G143" s="32" t="str">
        <f t="shared" ca="1" si="24"/>
        <v/>
      </c>
      <c r="H143" s="79" t="str">
        <f t="shared" ca="1" si="25"/>
        <v/>
      </c>
      <c r="L143" s="122">
        <v>45961.625</v>
      </c>
      <c r="M143" s="3">
        <v>44.865000000000002</v>
      </c>
      <c r="N143" s="168" t="str">
        <f t="shared" si="26"/>
        <v/>
      </c>
      <c r="O143" s="168" t="str">
        <f t="shared" si="27"/>
        <v/>
      </c>
    </row>
    <row r="144" spans="1:15">
      <c r="A144" s="173" t="str">
        <f t="shared" ca="1" si="20"/>
        <v/>
      </c>
      <c r="B144" s="45" t="str">
        <f t="shared" ca="1" si="21"/>
        <v/>
      </c>
      <c r="C144" s="31" t="str">
        <f t="shared" ref="C144:C207" ca="1" si="28">IF(ISERROR(B144-2),"",-1*(B144-$B$14)*10^-4*$B$8*$B$5)</f>
        <v/>
      </c>
      <c r="D144" s="32" t="str">
        <f t="shared" ca="1" si="22"/>
        <v/>
      </c>
      <c r="E144" s="46" t="str">
        <f t="shared" ca="1" si="23"/>
        <v/>
      </c>
      <c r="F144" s="31" t="str">
        <f t="shared" ref="F144:F207" ca="1" si="29">IF(ISERROR(E144-2),"",-1*(E144-$E$14)*10^-4*$C$8*$C$5)</f>
        <v/>
      </c>
      <c r="G144" s="32" t="str">
        <f t="shared" ca="1" si="24"/>
        <v/>
      </c>
      <c r="H144" s="79" t="str">
        <f t="shared" ca="1" si="25"/>
        <v/>
      </c>
      <c r="L144" s="122"/>
      <c r="N144" s="168" t="str">
        <f t="shared" si="26"/>
        <v/>
      </c>
      <c r="O144" s="168" t="str">
        <f t="shared" si="27"/>
        <v/>
      </c>
    </row>
    <row r="145" spans="1:15">
      <c r="A145" s="173" t="str">
        <f t="shared" ca="1" si="20"/>
        <v/>
      </c>
      <c r="B145" s="45" t="str">
        <f t="shared" ca="1" si="21"/>
        <v/>
      </c>
      <c r="C145" s="31" t="str">
        <f t="shared" ca="1" si="28"/>
        <v/>
      </c>
      <c r="D145" s="32" t="str">
        <f t="shared" ca="1" si="22"/>
        <v/>
      </c>
      <c r="E145" s="46" t="str">
        <f t="shared" ca="1" si="23"/>
        <v/>
      </c>
      <c r="F145" s="31" t="str">
        <f t="shared" ca="1" si="29"/>
        <v/>
      </c>
      <c r="G145" s="32" t="str">
        <f t="shared" ca="1" si="24"/>
        <v/>
      </c>
      <c r="H145" s="79" t="str">
        <f t="shared" ca="1" si="25"/>
        <v/>
      </c>
      <c r="L145" s="122"/>
      <c r="N145" s="168" t="str">
        <f t="shared" si="26"/>
        <v/>
      </c>
      <c r="O145" s="168" t="str">
        <f t="shared" si="27"/>
        <v/>
      </c>
    </row>
    <row r="146" spans="1:15">
      <c r="A146" s="173" t="str">
        <f t="shared" ca="1" si="20"/>
        <v/>
      </c>
      <c r="B146" s="45" t="str">
        <f t="shared" ca="1" si="21"/>
        <v/>
      </c>
      <c r="C146" s="31" t="str">
        <f t="shared" ca="1" si="28"/>
        <v/>
      </c>
      <c r="D146" s="32" t="str">
        <f t="shared" ca="1" si="22"/>
        <v/>
      </c>
      <c r="E146" s="46" t="str">
        <f t="shared" ca="1" si="23"/>
        <v/>
      </c>
      <c r="F146" s="31" t="str">
        <f t="shared" ca="1" si="29"/>
        <v/>
      </c>
      <c r="G146" s="32" t="str">
        <f t="shared" ca="1" si="24"/>
        <v/>
      </c>
      <c r="H146" s="79" t="str">
        <f t="shared" ca="1" si="25"/>
        <v/>
      </c>
      <c r="L146" s="122"/>
      <c r="N146" s="168" t="str">
        <f t="shared" si="26"/>
        <v/>
      </c>
      <c r="O146" s="168" t="str">
        <f t="shared" si="27"/>
        <v/>
      </c>
    </row>
    <row r="147" spans="1:15">
      <c r="A147" s="173" t="str">
        <f t="shared" ref="A147:A210" ca="1" si="30">IF(AND(ISBLANK(P136), A146 = $P$1),NOW(),IF(ISBLANK(P136),"",P136))</f>
        <v/>
      </c>
      <c r="B147" s="45" t="str">
        <f t="shared" ref="B147:B210" ca="1" si="31">IF(COUNTIF(J:J,A147)=1,VLOOKUP(A147,J:K,2), IF(COUNTIF(J:J,A147)=0,$B$10,""))</f>
        <v/>
      </c>
      <c r="C147" s="31" t="str">
        <f t="shared" ca="1" si="28"/>
        <v/>
      </c>
      <c r="D147" s="32" t="str">
        <f t="shared" ref="D147:D210" ca="1" si="32">IF(ISERROR(B147-2),"",$B$6*ROUNDUP(A147-$A$14,0)/360*$B$5)</f>
        <v/>
      </c>
      <c r="E147" s="46" t="str">
        <f t="shared" ref="E147:E210" ca="1" si="33">IF(COUNTIF(J:J,A147)=1,VLOOKUP(A147,L:M,2), IF(COUNTIF(J:J,A147)=0,$C$10,""))</f>
        <v/>
      </c>
      <c r="F147" s="31" t="str">
        <f t="shared" ca="1" si="29"/>
        <v/>
      </c>
      <c r="G147" s="32" t="str">
        <f t="shared" ref="G147:G210" ca="1" si="34">IF(ISERROR(E147-2),"",$C$6*(A147-$A$14)/360*$C$5)</f>
        <v/>
      </c>
      <c r="H147" s="79" t="str">
        <f t="shared" ref="H147:H210" ca="1" si="35">IF(ISERROR(E147-2),"",C147+D147-F147-G147)</f>
        <v/>
      </c>
      <c r="L147" s="122"/>
      <c r="N147" s="168" t="str">
        <f t="shared" si="26"/>
        <v/>
      </c>
      <c r="O147" s="168" t="str">
        <f t="shared" si="27"/>
        <v/>
      </c>
    </row>
    <row r="148" spans="1:15">
      <c r="A148" s="173" t="str">
        <f t="shared" ca="1" si="30"/>
        <v/>
      </c>
      <c r="B148" s="45" t="str">
        <f t="shared" ca="1" si="31"/>
        <v/>
      </c>
      <c r="C148" s="31" t="str">
        <f t="shared" ca="1" si="28"/>
        <v/>
      </c>
      <c r="D148" s="32" t="str">
        <f t="shared" ca="1" si="32"/>
        <v/>
      </c>
      <c r="E148" s="46" t="str">
        <f t="shared" ca="1" si="33"/>
        <v/>
      </c>
      <c r="F148" s="31" t="str">
        <f t="shared" ca="1" si="29"/>
        <v/>
      </c>
      <c r="G148" s="32" t="str">
        <f t="shared" ca="1" si="34"/>
        <v/>
      </c>
      <c r="H148" s="79" t="str">
        <f t="shared" ca="1" si="35"/>
        <v/>
      </c>
      <c r="N148" s="168" t="str">
        <f t="shared" si="26"/>
        <v/>
      </c>
      <c r="O148" s="168" t="str">
        <f t="shared" si="27"/>
        <v/>
      </c>
    </row>
    <row r="149" spans="1:15">
      <c r="A149" s="173" t="str">
        <f t="shared" ca="1" si="30"/>
        <v/>
      </c>
      <c r="B149" s="45" t="str">
        <f t="shared" ca="1" si="31"/>
        <v/>
      </c>
      <c r="C149" s="31" t="str">
        <f t="shared" ca="1" si="28"/>
        <v/>
      </c>
      <c r="D149" s="32" t="str">
        <f t="shared" ca="1" si="32"/>
        <v/>
      </c>
      <c r="E149" s="46" t="str">
        <f t="shared" ca="1" si="33"/>
        <v/>
      </c>
      <c r="F149" s="31" t="str">
        <f t="shared" ca="1" si="29"/>
        <v/>
      </c>
      <c r="G149" s="32" t="str">
        <f t="shared" ca="1" si="34"/>
        <v/>
      </c>
      <c r="H149" s="79" t="str">
        <f t="shared" ca="1" si="35"/>
        <v/>
      </c>
      <c r="N149" s="168" t="str">
        <f t="shared" si="26"/>
        <v/>
      </c>
      <c r="O149" s="168" t="str">
        <f t="shared" si="27"/>
        <v/>
      </c>
    </row>
    <row r="150" spans="1:15">
      <c r="A150" s="173" t="str">
        <f t="shared" ca="1" si="30"/>
        <v/>
      </c>
      <c r="B150" s="45" t="str">
        <f t="shared" ca="1" si="31"/>
        <v/>
      </c>
      <c r="C150" s="31" t="str">
        <f t="shared" ca="1" si="28"/>
        <v/>
      </c>
      <c r="D150" s="32" t="str">
        <f t="shared" ca="1" si="32"/>
        <v/>
      </c>
      <c r="E150" s="46" t="str">
        <f t="shared" ca="1" si="33"/>
        <v/>
      </c>
      <c r="F150" s="31" t="str">
        <f t="shared" ca="1" si="29"/>
        <v/>
      </c>
      <c r="G150" s="32" t="str">
        <f t="shared" ca="1" si="34"/>
        <v/>
      </c>
      <c r="H150" s="79" t="str">
        <f t="shared" ca="1" si="35"/>
        <v/>
      </c>
      <c r="N150" s="168" t="str">
        <f t="shared" si="26"/>
        <v/>
      </c>
      <c r="O150" s="168" t="str">
        <f t="shared" si="27"/>
        <v/>
      </c>
    </row>
    <row r="151" spans="1:15">
      <c r="A151" s="173" t="str">
        <f t="shared" ca="1" si="30"/>
        <v/>
      </c>
      <c r="B151" s="45" t="str">
        <f t="shared" ca="1" si="31"/>
        <v/>
      </c>
      <c r="C151" s="31" t="str">
        <f t="shared" ca="1" si="28"/>
        <v/>
      </c>
      <c r="D151" s="32" t="str">
        <f t="shared" ca="1" si="32"/>
        <v/>
      </c>
      <c r="E151" s="46" t="str">
        <f t="shared" ca="1" si="33"/>
        <v/>
      </c>
      <c r="F151" s="31" t="str">
        <f t="shared" ca="1" si="29"/>
        <v/>
      </c>
      <c r="G151" s="32" t="str">
        <f t="shared" ca="1" si="34"/>
        <v/>
      </c>
      <c r="H151" s="79" t="str">
        <f t="shared" ca="1" si="35"/>
        <v/>
      </c>
      <c r="N151" s="168" t="str">
        <f t="shared" si="26"/>
        <v/>
      </c>
      <c r="O151" s="168" t="str">
        <f t="shared" si="27"/>
        <v/>
      </c>
    </row>
    <row r="152" spans="1:15">
      <c r="A152" s="173" t="str">
        <f t="shared" ca="1" si="30"/>
        <v/>
      </c>
      <c r="B152" s="45" t="str">
        <f t="shared" ca="1" si="31"/>
        <v/>
      </c>
      <c r="C152" s="31" t="str">
        <f t="shared" ca="1" si="28"/>
        <v/>
      </c>
      <c r="D152" s="32" t="str">
        <f t="shared" ca="1" si="32"/>
        <v/>
      </c>
      <c r="E152" s="46" t="str">
        <f t="shared" ca="1" si="33"/>
        <v/>
      </c>
      <c r="F152" s="31" t="str">
        <f t="shared" ca="1" si="29"/>
        <v/>
      </c>
      <c r="G152" s="32" t="str">
        <f t="shared" ca="1" si="34"/>
        <v/>
      </c>
      <c r="H152" s="79" t="str">
        <f t="shared" ca="1" si="35"/>
        <v/>
      </c>
      <c r="N152" s="168" t="str">
        <f t="shared" si="26"/>
        <v/>
      </c>
      <c r="O152" s="168" t="str">
        <f t="shared" si="27"/>
        <v/>
      </c>
    </row>
    <row r="153" spans="1:15">
      <c r="A153" s="173" t="str">
        <f t="shared" ca="1" si="30"/>
        <v/>
      </c>
      <c r="B153" s="45" t="str">
        <f t="shared" ca="1" si="31"/>
        <v/>
      </c>
      <c r="C153" s="31" t="str">
        <f t="shared" ca="1" si="28"/>
        <v/>
      </c>
      <c r="D153" s="32" t="str">
        <f t="shared" ca="1" si="32"/>
        <v/>
      </c>
      <c r="E153" s="46" t="str">
        <f t="shared" ca="1" si="33"/>
        <v/>
      </c>
      <c r="F153" s="31" t="str">
        <f t="shared" ca="1" si="29"/>
        <v/>
      </c>
      <c r="G153" s="32" t="str">
        <f t="shared" ca="1" si="34"/>
        <v/>
      </c>
      <c r="H153" s="79" t="str">
        <f t="shared" ca="1" si="35"/>
        <v/>
      </c>
      <c r="N153" s="168" t="str">
        <f t="shared" si="26"/>
        <v/>
      </c>
      <c r="O153" s="168" t="str">
        <f t="shared" si="27"/>
        <v/>
      </c>
    </row>
    <row r="154" spans="1:15">
      <c r="A154" s="173" t="str">
        <f t="shared" ca="1" si="30"/>
        <v/>
      </c>
      <c r="B154" s="45" t="str">
        <f t="shared" ca="1" si="31"/>
        <v/>
      </c>
      <c r="C154" s="31" t="str">
        <f t="shared" ca="1" si="28"/>
        <v/>
      </c>
      <c r="D154" s="32" t="str">
        <f t="shared" ca="1" si="32"/>
        <v/>
      </c>
      <c r="E154" s="46" t="str">
        <f t="shared" ca="1" si="33"/>
        <v/>
      </c>
      <c r="F154" s="31" t="str">
        <f t="shared" ca="1" si="29"/>
        <v/>
      </c>
      <c r="G154" s="32" t="str">
        <f t="shared" ca="1" si="34"/>
        <v/>
      </c>
      <c r="H154" s="79" t="str">
        <f t="shared" ca="1" si="35"/>
        <v/>
      </c>
      <c r="N154" s="168" t="str">
        <f t="shared" si="26"/>
        <v/>
      </c>
      <c r="O154" s="168" t="str">
        <f t="shared" si="27"/>
        <v/>
      </c>
    </row>
    <row r="155" spans="1:15">
      <c r="A155" s="173" t="str">
        <f t="shared" ca="1" si="30"/>
        <v/>
      </c>
      <c r="B155" s="45" t="str">
        <f t="shared" ca="1" si="31"/>
        <v/>
      </c>
      <c r="C155" s="31" t="str">
        <f t="shared" ca="1" si="28"/>
        <v/>
      </c>
      <c r="D155" s="32" t="str">
        <f t="shared" ca="1" si="32"/>
        <v/>
      </c>
      <c r="E155" s="46" t="str">
        <f t="shared" ca="1" si="33"/>
        <v/>
      </c>
      <c r="F155" s="31" t="str">
        <f t="shared" ca="1" si="29"/>
        <v/>
      </c>
      <c r="G155" s="32" t="str">
        <f t="shared" ca="1" si="34"/>
        <v/>
      </c>
      <c r="H155" s="79" t="str">
        <f t="shared" ca="1" si="35"/>
        <v/>
      </c>
      <c r="N155" s="168" t="str">
        <f t="shared" si="26"/>
        <v/>
      </c>
      <c r="O155" s="168" t="str">
        <f t="shared" si="27"/>
        <v/>
      </c>
    </row>
    <row r="156" spans="1:15">
      <c r="A156" s="173" t="str">
        <f t="shared" ca="1" si="30"/>
        <v/>
      </c>
      <c r="B156" s="45" t="str">
        <f t="shared" ca="1" si="31"/>
        <v/>
      </c>
      <c r="C156" s="31" t="str">
        <f t="shared" ca="1" si="28"/>
        <v/>
      </c>
      <c r="D156" s="32" t="str">
        <f t="shared" ca="1" si="32"/>
        <v/>
      </c>
      <c r="E156" s="46" t="str">
        <f t="shared" ca="1" si="33"/>
        <v/>
      </c>
      <c r="F156" s="31" t="str">
        <f t="shared" ca="1" si="29"/>
        <v/>
      </c>
      <c r="G156" s="32" t="str">
        <f t="shared" ca="1" si="34"/>
        <v/>
      </c>
      <c r="H156" s="79" t="str">
        <f t="shared" ca="1" si="35"/>
        <v/>
      </c>
      <c r="N156" s="168" t="str">
        <f t="shared" si="26"/>
        <v/>
      </c>
      <c r="O156" s="168" t="str">
        <f t="shared" si="27"/>
        <v/>
      </c>
    </row>
    <row r="157" spans="1:15">
      <c r="A157" s="173" t="str">
        <f t="shared" ca="1" si="30"/>
        <v/>
      </c>
      <c r="B157" s="45" t="str">
        <f t="shared" ca="1" si="31"/>
        <v/>
      </c>
      <c r="C157" s="31" t="str">
        <f t="shared" ca="1" si="28"/>
        <v/>
      </c>
      <c r="D157" s="32" t="str">
        <f t="shared" ca="1" si="32"/>
        <v/>
      </c>
      <c r="E157" s="46" t="str">
        <f t="shared" ca="1" si="33"/>
        <v/>
      </c>
      <c r="F157" s="31" t="str">
        <f t="shared" ca="1" si="29"/>
        <v/>
      </c>
      <c r="G157" s="32" t="str">
        <f t="shared" ca="1" si="34"/>
        <v/>
      </c>
      <c r="H157" s="79" t="str">
        <f t="shared" ca="1" si="35"/>
        <v/>
      </c>
      <c r="N157" s="168" t="str">
        <f t="shared" si="26"/>
        <v/>
      </c>
      <c r="O157" s="168" t="str">
        <f t="shared" si="27"/>
        <v/>
      </c>
    </row>
    <row r="158" spans="1:15">
      <c r="A158" s="173" t="str">
        <f t="shared" ca="1" si="30"/>
        <v/>
      </c>
      <c r="B158" s="45" t="str">
        <f t="shared" ca="1" si="31"/>
        <v/>
      </c>
      <c r="C158" s="31" t="str">
        <f t="shared" ca="1" si="28"/>
        <v/>
      </c>
      <c r="D158" s="32" t="str">
        <f t="shared" ca="1" si="32"/>
        <v/>
      </c>
      <c r="E158" s="46" t="str">
        <f t="shared" ca="1" si="33"/>
        <v/>
      </c>
      <c r="F158" s="31" t="str">
        <f t="shared" ca="1" si="29"/>
        <v/>
      </c>
      <c r="G158" s="32" t="str">
        <f t="shared" ca="1" si="34"/>
        <v/>
      </c>
      <c r="H158" s="79" t="str">
        <f t="shared" ca="1" si="35"/>
        <v/>
      </c>
      <c r="N158" s="168" t="str">
        <f t="shared" si="26"/>
        <v/>
      </c>
      <c r="O158" s="168" t="str">
        <f t="shared" si="27"/>
        <v/>
      </c>
    </row>
    <row r="159" spans="1:15">
      <c r="A159" s="173" t="str">
        <f t="shared" ca="1" si="30"/>
        <v/>
      </c>
      <c r="B159" s="45" t="str">
        <f t="shared" ca="1" si="31"/>
        <v/>
      </c>
      <c r="C159" s="31" t="str">
        <f t="shared" ca="1" si="28"/>
        <v/>
      </c>
      <c r="D159" s="32" t="str">
        <f t="shared" ca="1" si="32"/>
        <v/>
      </c>
      <c r="E159" s="46" t="str">
        <f t="shared" ca="1" si="33"/>
        <v/>
      </c>
      <c r="F159" s="31" t="str">
        <f t="shared" ca="1" si="29"/>
        <v/>
      </c>
      <c r="G159" s="32" t="str">
        <f t="shared" ca="1" si="34"/>
        <v/>
      </c>
      <c r="H159" s="79" t="str">
        <f t="shared" ca="1" si="35"/>
        <v/>
      </c>
      <c r="N159" s="168" t="str">
        <f t="shared" si="26"/>
        <v/>
      </c>
      <c r="O159" s="168" t="str">
        <f t="shared" si="27"/>
        <v/>
      </c>
    </row>
    <row r="160" spans="1:15">
      <c r="A160" s="173" t="str">
        <f t="shared" ca="1" si="30"/>
        <v/>
      </c>
      <c r="B160" s="45" t="str">
        <f t="shared" ca="1" si="31"/>
        <v/>
      </c>
      <c r="C160" s="31" t="str">
        <f t="shared" ca="1" si="28"/>
        <v/>
      </c>
      <c r="D160" s="32" t="str">
        <f t="shared" ca="1" si="32"/>
        <v/>
      </c>
      <c r="E160" s="46" t="str">
        <f t="shared" ca="1" si="33"/>
        <v/>
      </c>
      <c r="F160" s="31" t="str">
        <f t="shared" ca="1" si="29"/>
        <v/>
      </c>
      <c r="G160" s="32" t="str">
        <f t="shared" ca="1" si="34"/>
        <v/>
      </c>
      <c r="H160" s="79" t="str">
        <f t="shared" ca="1" si="35"/>
        <v/>
      </c>
      <c r="N160" s="168" t="str">
        <f t="shared" si="26"/>
        <v/>
      </c>
      <c r="O160" s="168" t="str">
        <f t="shared" si="27"/>
        <v/>
      </c>
    </row>
    <row r="161" spans="1:15">
      <c r="A161" s="173" t="str">
        <f t="shared" ca="1" si="30"/>
        <v/>
      </c>
      <c r="B161" s="45" t="str">
        <f t="shared" ca="1" si="31"/>
        <v/>
      </c>
      <c r="C161" s="31" t="str">
        <f t="shared" ca="1" si="28"/>
        <v/>
      </c>
      <c r="D161" s="32" t="str">
        <f t="shared" ca="1" si="32"/>
        <v/>
      </c>
      <c r="E161" s="46" t="str">
        <f t="shared" ca="1" si="33"/>
        <v/>
      </c>
      <c r="F161" s="31" t="str">
        <f t="shared" ca="1" si="29"/>
        <v/>
      </c>
      <c r="G161" s="32" t="str">
        <f t="shared" ca="1" si="34"/>
        <v/>
      </c>
      <c r="H161" s="79" t="str">
        <f t="shared" ca="1" si="35"/>
        <v/>
      </c>
      <c r="N161" s="168" t="str">
        <f t="shared" si="26"/>
        <v/>
      </c>
      <c r="O161" s="168" t="str">
        <f t="shared" si="27"/>
        <v/>
      </c>
    </row>
    <row r="162" spans="1:15">
      <c r="A162" s="173" t="str">
        <f t="shared" ca="1" si="30"/>
        <v/>
      </c>
      <c r="B162" s="45" t="str">
        <f t="shared" ca="1" si="31"/>
        <v/>
      </c>
      <c r="C162" s="31" t="str">
        <f t="shared" ca="1" si="28"/>
        <v/>
      </c>
      <c r="D162" s="32" t="str">
        <f t="shared" ca="1" si="32"/>
        <v/>
      </c>
      <c r="E162" s="46" t="str">
        <f t="shared" ca="1" si="33"/>
        <v/>
      </c>
      <c r="F162" s="31" t="str">
        <f t="shared" ca="1" si="29"/>
        <v/>
      </c>
      <c r="G162" s="32" t="str">
        <f t="shared" ca="1" si="34"/>
        <v/>
      </c>
      <c r="H162" s="79" t="str">
        <f t="shared" ca="1" si="35"/>
        <v/>
      </c>
      <c r="N162" s="168" t="str">
        <f t="shared" si="26"/>
        <v/>
      </c>
      <c r="O162" s="168" t="str">
        <f t="shared" si="27"/>
        <v/>
      </c>
    </row>
    <row r="163" spans="1:15">
      <c r="A163" s="173" t="str">
        <f t="shared" ca="1" si="30"/>
        <v/>
      </c>
      <c r="B163" s="45" t="str">
        <f t="shared" ca="1" si="31"/>
        <v/>
      </c>
      <c r="C163" s="31" t="str">
        <f t="shared" ca="1" si="28"/>
        <v/>
      </c>
      <c r="D163" s="32" t="str">
        <f t="shared" ca="1" si="32"/>
        <v/>
      </c>
      <c r="E163" s="46" t="str">
        <f t="shared" ca="1" si="33"/>
        <v/>
      </c>
      <c r="F163" s="31" t="str">
        <f t="shared" ca="1" si="29"/>
        <v/>
      </c>
      <c r="G163" s="32" t="str">
        <f t="shared" ca="1" si="34"/>
        <v/>
      </c>
      <c r="H163" s="79" t="str">
        <f t="shared" ca="1" si="35"/>
        <v/>
      </c>
      <c r="N163" s="168" t="str">
        <f t="shared" si="26"/>
        <v/>
      </c>
      <c r="O163" s="168" t="str">
        <f t="shared" si="27"/>
        <v/>
      </c>
    </row>
    <row r="164" spans="1:15">
      <c r="A164" s="173" t="str">
        <f t="shared" ca="1" si="30"/>
        <v/>
      </c>
      <c r="B164" s="45" t="str">
        <f t="shared" ca="1" si="31"/>
        <v/>
      </c>
      <c r="C164" s="31" t="str">
        <f t="shared" ca="1" si="28"/>
        <v/>
      </c>
      <c r="D164" s="32" t="str">
        <f t="shared" ca="1" si="32"/>
        <v/>
      </c>
      <c r="E164" s="46" t="str">
        <f t="shared" ca="1" si="33"/>
        <v/>
      </c>
      <c r="F164" s="31" t="str">
        <f t="shared" ca="1" si="29"/>
        <v/>
      </c>
      <c r="G164" s="32" t="str">
        <f t="shared" ca="1" si="34"/>
        <v/>
      </c>
      <c r="H164" s="79" t="str">
        <f t="shared" ca="1" si="35"/>
        <v/>
      </c>
      <c r="N164" s="168" t="str">
        <f t="shared" si="26"/>
        <v/>
      </c>
      <c r="O164" s="168" t="str">
        <f t="shared" si="27"/>
        <v/>
      </c>
    </row>
    <row r="165" spans="1:15">
      <c r="A165" s="173" t="str">
        <f t="shared" ca="1" si="30"/>
        <v/>
      </c>
      <c r="B165" s="45" t="str">
        <f t="shared" ca="1" si="31"/>
        <v/>
      </c>
      <c r="C165" s="31" t="str">
        <f t="shared" ca="1" si="28"/>
        <v/>
      </c>
      <c r="D165" s="32" t="str">
        <f t="shared" ca="1" si="32"/>
        <v/>
      </c>
      <c r="E165" s="46" t="str">
        <f t="shared" ca="1" si="33"/>
        <v/>
      </c>
      <c r="F165" s="31" t="str">
        <f t="shared" ca="1" si="29"/>
        <v/>
      </c>
      <c r="G165" s="32" t="str">
        <f t="shared" ca="1" si="34"/>
        <v/>
      </c>
      <c r="H165" s="79" t="str">
        <f t="shared" ca="1" si="35"/>
        <v/>
      </c>
      <c r="N165" s="168" t="str">
        <f t="shared" si="26"/>
        <v/>
      </c>
      <c r="O165" s="168" t="str">
        <f t="shared" si="27"/>
        <v/>
      </c>
    </row>
    <row r="166" spans="1:15">
      <c r="A166" s="173" t="str">
        <f t="shared" ca="1" si="30"/>
        <v/>
      </c>
      <c r="B166" s="45" t="str">
        <f t="shared" ca="1" si="31"/>
        <v/>
      </c>
      <c r="C166" s="31" t="str">
        <f t="shared" ca="1" si="28"/>
        <v/>
      </c>
      <c r="D166" s="32" t="str">
        <f t="shared" ca="1" si="32"/>
        <v/>
      </c>
      <c r="E166" s="46" t="str">
        <f t="shared" ca="1" si="33"/>
        <v/>
      </c>
      <c r="F166" s="31" t="str">
        <f t="shared" ca="1" si="29"/>
        <v/>
      </c>
      <c r="G166" s="32" t="str">
        <f t="shared" ca="1" si="34"/>
        <v/>
      </c>
      <c r="H166" s="79" t="str">
        <f t="shared" ca="1" si="35"/>
        <v/>
      </c>
      <c r="N166" s="168" t="str">
        <f t="shared" si="26"/>
        <v/>
      </c>
      <c r="O166" s="168" t="str">
        <f t="shared" si="27"/>
        <v/>
      </c>
    </row>
    <row r="167" spans="1:15">
      <c r="A167" s="173" t="str">
        <f t="shared" ca="1" si="30"/>
        <v/>
      </c>
      <c r="B167" s="45" t="str">
        <f t="shared" ca="1" si="31"/>
        <v/>
      </c>
      <c r="C167" s="31" t="str">
        <f t="shared" ca="1" si="28"/>
        <v/>
      </c>
      <c r="D167" s="32" t="str">
        <f t="shared" ca="1" si="32"/>
        <v/>
      </c>
      <c r="E167" s="46" t="str">
        <f t="shared" ca="1" si="33"/>
        <v/>
      </c>
      <c r="F167" s="31" t="str">
        <f t="shared" ca="1" si="29"/>
        <v/>
      </c>
      <c r="G167" s="32" t="str">
        <f t="shared" ca="1" si="34"/>
        <v/>
      </c>
      <c r="H167" s="79" t="str">
        <f t="shared" ca="1" si="35"/>
        <v/>
      </c>
      <c r="N167" s="168" t="str">
        <f t="shared" si="26"/>
        <v/>
      </c>
      <c r="O167" s="168" t="str">
        <f t="shared" si="27"/>
        <v/>
      </c>
    </row>
    <row r="168" spans="1:15">
      <c r="A168" s="173" t="str">
        <f t="shared" ca="1" si="30"/>
        <v/>
      </c>
      <c r="B168" s="45" t="str">
        <f t="shared" ca="1" si="31"/>
        <v/>
      </c>
      <c r="C168" s="31" t="str">
        <f t="shared" ca="1" si="28"/>
        <v/>
      </c>
      <c r="D168" s="32" t="str">
        <f t="shared" ca="1" si="32"/>
        <v/>
      </c>
      <c r="E168" s="46" t="str">
        <f t="shared" ca="1" si="33"/>
        <v/>
      </c>
      <c r="F168" s="31" t="str">
        <f t="shared" ca="1" si="29"/>
        <v/>
      </c>
      <c r="G168" s="32" t="str">
        <f t="shared" ca="1" si="34"/>
        <v/>
      </c>
      <c r="H168" s="79" t="str">
        <f t="shared" ca="1" si="35"/>
        <v/>
      </c>
      <c r="N168" s="168" t="str">
        <f t="shared" si="26"/>
        <v/>
      </c>
      <c r="O168" s="168" t="str">
        <f t="shared" si="27"/>
        <v/>
      </c>
    </row>
    <row r="169" spans="1:15">
      <c r="A169" s="173" t="str">
        <f t="shared" ca="1" si="30"/>
        <v/>
      </c>
      <c r="B169" s="45" t="str">
        <f t="shared" ca="1" si="31"/>
        <v/>
      </c>
      <c r="C169" s="31" t="str">
        <f t="shared" ca="1" si="28"/>
        <v/>
      </c>
      <c r="D169" s="32" t="str">
        <f t="shared" ca="1" si="32"/>
        <v/>
      </c>
      <c r="E169" s="46" t="str">
        <f t="shared" ca="1" si="33"/>
        <v/>
      </c>
      <c r="F169" s="31" t="str">
        <f t="shared" ca="1" si="29"/>
        <v/>
      </c>
      <c r="G169" s="32" t="str">
        <f t="shared" ca="1" si="34"/>
        <v/>
      </c>
      <c r="H169" s="79" t="str">
        <f t="shared" ca="1" si="35"/>
        <v/>
      </c>
      <c r="N169" s="168" t="str">
        <f t="shared" si="26"/>
        <v/>
      </c>
      <c r="O169" s="168" t="str">
        <f t="shared" si="27"/>
        <v/>
      </c>
    </row>
    <row r="170" spans="1:15">
      <c r="A170" s="173" t="str">
        <f t="shared" ca="1" si="30"/>
        <v/>
      </c>
      <c r="B170" s="45" t="str">
        <f t="shared" ca="1" si="31"/>
        <v/>
      </c>
      <c r="C170" s="31" t="str">
        <f t="shared" ca="1" si="28"/>
        <v/>
      </c>
      <c r="D170" s="32" t="str">
        <f t="shared" ca="1" si="32"/>
        <v/>
      </c>
      <c r="E170" s="46" t="str">
        <f t="shared" ca="1" si="33"/>
        <v/>
      </c>
      <c r="F170" s="31" t="str">
        <f t="shared" ca="1" si="29"/>
        <v/>
      </c>
      <c r="G170" s="32" t="str">
        <f t="shared" ca="1" si="34"/>
        <v/>
      </c>
      <c r="H170" s="79" t="str">
        <f t="shared" ca="1" si="35"/>
        <v/>
      </c>
      <c r="N170" s="168" t="str">
        <f t="shared" si="26"/>
        <v/>
      </c>
      <c r="O170" s="168" t="str">
        <f t="shared" si="27"/>
        <v/>
      </c>
    </row>
    <row r="171" spans="1:15">
      <c r="A171" s="173" t="str">
        <f t="shared" ca="1" si="30"/>
        <v/>
      </c>
      <c r="B171" s="45" t="str">
        <f t="shared" ca="1" si="31"/>
        <v/>
      </c>
      <c r="C171" s="31" t="str">
        <f t="shared" ca="1" si="28"/>
        <v/>
      </c>
      <c r="D171" s="32" t="str">
        <f t="shared" ca="1" si="32"/>
        <v/>
      </c>
      <c r="E171" s="46" t="str">
        <f t="shared" ca="1" si="33"/>
        <v/>
      </c>
      <c r="F171" s="31" t="str">
        <f t="shared" ca="1" si="29"/>
        <v/>
      </c>
      <c r="G171" s="32" t="str">
        <f t="shared" ca="1" si="34"/>
        <v/>
      </c>
      <c r="H171" s="79" t="str">
        <f t="shared" ca="1" si="35"/>
        <v/>
      </c>
      <c r="N171" s="168" t="str">
        <f t="shared" si="26"/>
        <v/>
      </c>
      <c r="O171" s="168" t="str">
        <f t="shared" si="27"/>
        <v/>
      </c>
    </row>
    <row r="172" spans="1:15">
      <c r="A172" s="173" t="str">
        <f t="shared" ca="1" si="30"/>
        <v/>
      </c>
      <c r="B172" s="45" t="str">
        <f t="shared" ca="1" si="31"/>
        <v/>
      </c>
      <c r="C172" s="31" t="str">
        <f t="shared" ca="1" si="28"/>
        <v/>
      </c>
      <c r="D172" s="32" t="str">
        <f t="shared" ca="1" si="32"/>
        <v/>
      </c>
      <c r="E172" s="46" t="str">
        <f t="shared" ca="1" si="33"/>
        <v/>
      </c>
      <c r="F172" s="31" t="str">
        <f t="shared" ca="1" si="29"/>
        <v/>
      </c>
      <c r="G172" s="32" t="str">
        <f t="shared" ca="1" si="34"/>
        <v/>
      </c>
      <c r="H172" s="79" t="str">
        <f t="shared" ca="1" si="35"/>
        <v/>
      </c>
      <c r="N172" s="168" t="str">
        <f t="shared" si="26"/>
        <v/>
      </c>
      <c r="O172" s="168" t="str">
        <f t="shared" si="27"/>
        <v/>
      </c>
    </row>
    <row r="173" spans="1:15">
      <c r="A173" s="173" t="str">
        <f t="shared" ca="1" si="30"/>
        <v/>
      </c>
      <c r="B173" s="45" t="str">
        <f t="shared" ca="1" si="31"/>
        <v/>
      </c>
      <c r="C173" s="31" t="str">
        <f t="shared" ca="1" si="28"/>
        <v/>
      </c>
      <c r="D173" s="32" t="str">
        <f t="shared" ca="1" si="32"/>
        <v/>
      </c>
      <c r="E173" s="46" t="str">
        <f t="shared" ca="1" si="33"/>
        <v/>
      </c>
      <c r="F173" s="31" t="str">
        <f t="shared" ca="1" si="29"/>
        <v/>
      </c>
      <c r="G173" s="32" t="str">
        <f t="shared" ca="1" si="34"/>
        <v/>
      </c>
      <c r="H173" s="79" t="str">
        <f t="shared" ca="1" si="35"/>
        <v/>
      </c>
      <c r="N173" s="168" t="str">
        <f t="shared" si="26"/>
        <v/>
      </c>
      <c r="O173" s="168" t="str">
        <f t="shared" si="27"/>
        <v/>
      </c>
    </row>
    <row r="174" spans="1:15">
      <c r="A174" s="173" t="str">
        <f t="shared" ca="1" si="30"/>
        <v/>
      </c>
      <c r="B174" s="45" t="str">
        <f t="shared" ca="1" si="31"/>
        <v/>
      </c>
      <c r="C174" s="31" t="str">
        <f t="shared" ca="1" si="28"/>
        <v/>
      </c>
      <c r="D174" s="32" t="str">
        <f t="shared" ca="1" si="32"/>
        <v/>
      </c>
      <c r="E174" s="46" t="str">
        <f t="shared" ca="1" si="33"/>
        <v/>
      </c>
      <c r="F174" s="31" t="str">
        <f t="shared" ca="1" si="29"/>
        <v/>
      </c>
      <c r="G174" s="32" t="str">
        <f t="shared" ca="1" si="34"/>
        <v/>
      </c>
      <c r="H174" s="79" t="str">
        <f t="shared" ca="1" si="35"/>
        <v/>
      </c>
      <c r="N174" s="168" t="str">
        <f t="shared" si="26"/>
        <v/>
      </c>
      <c r="O174" s="168" t="str">
        <f t="shared" si="27"/>
        <v/>
      </c>
    </row>
    <row r="175" spans="1:15">
      <c r="A175" s="173" t="str">
        <f t="shared" ca="1" si="30"/>
        <v/>
      </c>
      <c r="B175" s="45" t="str">
        <f t="shared" ca="1" si="31"/>
        <v/>
      </c>
      <c r="C175" s="31" t="str">
        <f t="shared" ca="1" si="28"/>
        <v/>
      </c>
      <c r="D175" s="32" t="str">
        <f t="shared" ca="1" si="32"/>
        <v/>
      </c>
      <c r="E175" s="46" t="str">
        <f t="shared" ca="1" si="33"/>
        <v/>
      </c>
      <c r="F175" s="31" t="str">
        <f t="shared" ca="1" si="29"/>
        <v/>
      </c>
      <c r="G175" s="32" t="str">
        <f t="shared" ca="1" si="34"/>
        <v/>
      </c>
      <c r="H175" s="79" t="str">
        <f t="shared" ca="1" si="35"/>
        <v/>
      </c>
      <c r="N175" s="168" t="str">
        <f t="shared" si="26"/>
        <v/>
      </c>
      <c r="O175" s="168" t="str">
        <f t="shared" si="27"/>
        <v/>
      </c>
    </row>
    <row r="176" spans="1:15">
      <c r="A176" s="173" t="str">
        <f t="shared" ca="1" si="30"/>
        <v/>
      </c>
      <c r="B176" s="45" t="str">
        <f t="shared" ca="1" si="31"/>
        <v/>
      </c>
      <c r="C176" s="31" t="str">
        <f t="shared" ca="1" si="28"/>
        <v/>
      </c>
      <c r="D176" s="32" t="str">
        <f t="shared" ca="1" si="32"/>
        <v/>
      </c>
      <c r="E176" s="46" t="str">
        <f t="shared" ca="1" si="33"/>
        <v/>
      </c>
      <c r="F176" s="31" t="str">
        <f t="shared" ca="1" si="29"/>
        <v/>
      </c>
      <c r="G176" s="32" t="str">
        <f t="shared" ca="1" si="34"/>
        <v/>
      </c>
      <c r="H176" s="79" t="str">
        <f t="shared" ca="1" si="35"/>
        <v/>
      </c>
      <c r="N176" s="168" t="str">
        <f t="shared" si="26"/>
        <v/>
      </c>
      <c r="O176" s="168" t="str">
        <f t="shared" si="27"/>
        <v/>
      </c>
    </row>
    <row r="177" spans="1:15">
      <c r="A177" s="173" t="str">
        <f t="shared" ca="1" si="30"/>
        <v/>
      </c>
      <c r="B177" s="45" t="str">
        <f t="shared" ca="1" si="31"/>
        <v/>
      </c>
      <c r="C177" s="31" t="str">
        <f t="shared" ca="1" si="28"/>
        <v/>
      </c>
      <c r="D177" s="32" t="str">
        <f t="shared" ca="1" si="32"/>
        <v/>
      </c>
      <c r="E177" s="46" t="str">
        <f t="shared" ca="1" si="33"/>
        <v/>
      </c>
      <c r="F177" s="31" t="str">
        <f t="shared" ca="1" si="29"/>
        <v/>
      </c>
      <c r="G177" s="32" t="str">
        <f t="shared" ca="1" si="34"/>
        <v/>
      </c>
      <c r="H177" s="79" t="str">
        <f t="shared" ca="1" si="35"/>
        <v/>
      </c>
      <c r="N177" s="168" t="str">
        <f t="shared" si="26"/>
        <v/>
      </c>
      <c r="O177" s="168" t="str">
        <f t="shared" si="27"/>
        <v/>
      </c>
    </row>
    <row r="178" spans="1:15">
      <c r="A178" s="173" t="str">
        <f t="shared" ca="1" si="30"/>
        <v/>
      </c>
      <c r="B178" s="45" t="str">
        <f t="shared" ca="1" si="31"/>
        <v/>
      </c>
      <c r="C178" s="31" t="str">
        <f t="shared" ca="1" si="28"/>
        <v/>
      </c>
      <c r="D178" s="32" t="str">
        <f t="shared" ca="1" si="32"/>
        <v/>
      </c>
      <c r="E178" s="46" t="str">
        <f t="shared" ca="1" si="33"/>
        <v/>
      </c>
      <c r="F178" s="31" t="str">
        <f t="shared" ca="1" si="29"/>
        <v/>
      </c>
      <c r="G178" s="32" t="str">
        <f t="shared" ca="1" si="34"/>
        <v/>
      </c>
      <c r="H178" s="79" t="str">
        <f t="shared" ca="1" si="35"/>
        <v/>
      </c>
      <c r="N178" s="168" t="str">
        <f t="shared" si="26"/>
        <v/>
      </c>
      <c r="O178" s="168" t="str">
        <f t="shared" si="27"/>
        <v/>
      </c>
    </row>
    <row r="179" spans="1:15">
      <c r="A179" s="173" t="str">
        <f t="shared" ca="1" si="30"/>
        <v/>
      </c>
      <c r="B179" s="45" t="str">
        <f t="shared" ca="1" si="31"/>
        <v/>
      </c>
      <c r="C179" s="31" t="str">
        <f t="shared" ca="1" si="28"/>
        <v/>
      </c>
      <c r="D179" s="32" t="str">
        <f t="shared" ca="1" si="32"/>
        <v/>
      </c>
      <c r="E179" s="46" t="str">
        <f t="shared" ca="1" si="33"/>
        <v/>
      </c>
      <c r="F179" s="31" t="str">
        <f t="shared" ca="1" si="29"/>
        <v/>
      </c>
      <c r="G179" s="32" t="str">
        <f t="shared" ca="1" si="34"/>
        <v/>
      </c>
      <c r="H179" s="79" t="str">
        <f t="shared" ca="1" si="35"/>
        <v/>
      </c>
      <c r="N179" s="168" t="str">
        <f t="shared" si="26"/>
        <v/>
      </c>
      <c r="O179" s="168" t="str">
        <f t="shared" si="27"/>
        <v/>
      </c>
    </row>
    <row r="180" spans="1:15">
      <c r="A180" s="173" t="str">
        <f t="shared" ca="1" si="30"/>
        <v/>
      </c>
      <c r="B180" s="45" t="str">
        <f t="shared" ca="1" si="31"/>
        <v/>
      </c>
      <c r="C180" s="31" t="str">
        <f t="shared" ca="1" si="28"/>
        <v/>
      </c>
      <c r="D180" s="32" t="str">
        <f t="shared" ca="1" si="32"/>
        <v/>
      </c>
      <c r="E180" s="46" t="str">
        <f t="shared" ca="1" si="33"/>
        <v/>
      </c>
      <c r="F180" s="31" t="str">
        <f t="shared" ca="1" si="29"/>
        <v/>
      </c>
      <c r="G180" s="32" t="str">
        <f t="shared" ca="1" si="34"/>
        <v/>
      </c>
      <c r="H180" s="79" t="str">
        <f t="shared" ca="1" si="35"/>
        <v/>
      </c>
      <c r="N180" s="168" t="str">
        <f t="shared" si="26"/>
        <v/>
      </c>
      <c r="O180" s="168" t="str">
        <f t="shared" si="27"/>
        <v/>
      </c>
    </row>
    <row r="181" spans="1:15">
      <c r="A181" s="173" t="str">
        <f t="shared" ca="1" si="30"/>
        <v/>
      </c>
      <c r="B181" s="45" t="str">
        <f t="shared" ca="1" si="31"/>
        <v/>
      </c>
      <c r="C181" s="31" t="str">
        <f t="shared" ca="1" si="28"/>
        <v/>
      </c>
      <c r="D181" s="32" t="str">
        <f t="shared" ca="1" si="32"/>
        <v/>
      </c>
      <c r="E181" s="46" t="str">
        <f t="shared" ca="1" si="33"/>
        <v/>
      </c>
      <c r="F181" s="31" t="str">
        <f t="shared" ca="1" si="29"/>
        <v/>
      </c>
      <c r="G181" s="32" t="str">
        <f t="shared" ca="1" si="34"/>
        <v/>
      </c>
      <c r="H181" s="79" t="str">
        <f t="shared" ca="1" si="35"/>
        <v/>
      </c>
      <c r="N181" s="168" t="str">
        <f t="shared" si="26"/>
        <v/>
      </c>
      <c r="O181" s="168" t="str">
        <f t="shared" si="27"/>
        <v/>
      </c>
    </row>
    <row r="182" spans="1:15">
      <c r="A182" s="173" t="str">
        <f t="shared" ca="1" si="30"/>
        <v/>
      </c>
      <c r="B182" s="45" t="str">
        <f t="shared" ca="1" si="31"/>
        <v/>
      </c>
      <c r="C182" s="31" t="str">
        <f t="shared" ca="1" si="28"/>
        <v/>
      </c>
      <c r="D182" s="32" t="str">
        <f t="shared" ca="1" si="32"/>
        <v/>
      </c>
      <c r="E182" s="46" t="str">
        <f t="shared" ca="1" si="33"/>
        <v/>
      </c>
      <c r="F182" s="31" t="str">
        <f t="shared" ca="1" si="29"/>
        <v/>
      </c>
      <c r="G182" s="32" t="str">
        <f t="shared" ca="1" si="34"/>
        <v/>
      </c>
      <c r="H182" s="79" t="str">
        <f t="shared" ca="1" si="35"/>
        <v/>
      </c>
      <c r="N182" s="168" t="str">
        <f t="shared" si="26"/>
        <v/>
      </c>
      <c r="O182" s="168" t="str">
        <f t="shared" si="27"/>
        <v/>
      </c>
    </row>
    <row r="183" spans="1:15">
      <c r="A183" s="173" t="str">
        <f t="shared" ca="1" si="30"/>
        <v/>
      </c>
      <c r="B183" s="45" t="str">
        <f t="shared" ca="1" si="31"/>
        <v/>
      </c>
      <c r="C183" s="31" t="str">
        <f t="shared" ca="1" si="28"/>
        <v/>
      </c>
      <c r="D183" s="32" t="str">
        <f t="shared" ca="1" si="32"/>
        <v/>
      </c>
      <c r="E183" s="46" t="str">
        <f t="shared" ca="1" si="33"/>
        <v/>
      </c>
      <c r="F183" s="31" t="str">
        <f t="shared" ca="1" si="29"/>
        <v/>
      </c>
      <c r="G183" s="32" t="str">
        <f t="shared" ca="1" si="34"/>
        <v/>
      </c>
      <c r="H183" s="79" t="str">
        <f t="shared" ca="1" si="35"/>
        <v/>
      </c>
      <c r="N183" s="168" t="str">
        <f t="shared" si="26"/>
        <v/>
      </c>
      <c r="O183" s="168" t="str">
        <f t="shared" si="27"/>
        <v/>
      </c>
    </row>
    <row r="184" spans="1:15">
      <c r="A184" s="173" t="str">
        <f t="shared" ca="1" si="30"/>
        <v/>
      </c>
      <c r="B184" s="45" t="str">
        <f t="shared" ca="1" si="31"/>
        <v/>
      </c>
      <c r="C184" s="31" t="str">
        <f t="shared" ca="1" si="28"/>
        <v/>
      </c>
      <c r="D184" s="32" t="str">
        <f t="shared" ca="1" si="32"/>
        <v/>
      </c>
      <c r="E184" s="46" t="str">
        <f t="shared" ca="1" si="33"/>
        <v/>
      </c>
      <c r="F184" s="31" t="str">
        <f t="shared" ca="1" si="29"/>
        <v/>
      </c>
      <c r="G184" s="32" t="str">
        <f t="shared" ca="1" si="34"/>
        <v/>
      </c>
      <c r="H184" s="79" t="str">
        <f t="shared" ca="1" si="35"/>
        <v/>
      </c>
      <c r="N184" s="168" t="str">
        <f t="shared" si="26"/>
        <v/>
      </c>
      <c r="O184" s="168" t="str">
        <f t="shared" si="27"/>
        <v/>
      </c>
    </row>
    <row r="185" spans="1:15">
      <c r="A185" s="173" t="str">
        <f t="shared" ca="1" si="30"/>
        <v/>
      </c>
      <c r="B185" s="45" t="str">
        <f t="shared" ca="1" si="31"/>
        <v/>
      </c>
      <c r="C185" s="31" t="str">
        <f t="shared" ca="1" si="28"/>
        <v/>
      </c>
      <c r="D185" s="32" t="str">
        <f t="shared" ca="1" si="32"/>
        <v/>
      </c>
      <c r="E185" s="46" t="str">
        <f t="shared" ca="1" si="33"/>
        <v/>
      </c>
      <c r="F185" s="31" t="str">
        <f t="shared" ca="1" si="29"/>
        <v/>
      </c>
      <c r="G185" s="32" t="str">
        <f t="shared" ca="1" si="34"/>
        <v/>
      </c>
      <c r="H185" s="79" t="str">
        <f t="shared" ca="1" si="35"/>
        <v/>
      </c>
      <c r="N185" s="168" t="str">
        <f t="shared" si="26"/>
        <v/>
      </c>
      <c r="O185" s="168" t="str">
        <f t="shared" si="27"/>
        <v/>
      </c>
    </row>
    <row r="186" spans="1:15">
      <c r="A186" s="173" t="str">
        <f t="shared" ca="1" si="30"/>
        <v/>
      </c>
      <c r="B186" s="45" t="str">
        <f t="shared" ca="1" si="31"/>
        <v/>
      </c>
      <c r="C186" s="31" t="str">
        <f t="shared" ca="1" si="28"/>
        <v/>
      </c>
      <c r="D186" s="32" t="str">
        <f t="shared" ca="1" si="32"/>
        <v/>
      </c>
      <c r="E186" s="46" t="str">
        <f t="shared" ca="1" si="33"/>
        <v/>
      </c>
      <c r="F186" s="31" t="str">
        <f t="shared" ca="1" si="29"/>
        <v/>
      </c>
      <c r="G186" s="32" t="str">
        <f t="shared" ca="1" si="34"/>
        <v/>
      </c>
      <c r="H186" s="79" t="str">
        <f t="shared" ca="1" si="35"/>
        <v/>
      </c>
      <c r="N186" s="168" t="str">
        <f t="shared" si="26"/>
        <v/>
      </c>
      <c r="O186" s="168" t="str">
        <f t="shared" si="27"/>
        <v/>
      </c>
    </row>
    <row r="187" spans="1:15">
      <c r="A187" s="173" t="str">
        <f t="shared" ca="1" si="30"/>
        <v/>
      </c>
      <c r="B187" s="45" t="str">
        <f t="shared" ca="1" si="31"/>
        <v/>
      </c>
      <c r="C187" s="31" t="str">
        <f t="shared" ca="1" si="28"/>
        <v/>
      </c>
      <c r="D187" s="32" t="str">
        <f t="shared" ca="1" si="32"/>
        <v/>
      </c>
      <c r="E187" s="46" t="str">
        <f t="shared" ca="1" si="33"/>
        <v/>
      </c>
      <c r="F187" s="31" t="str">
        <f t="shared" ca="1" si="29"/>
        <v/>
      </c>
      <c r="G187" s="32" t="str">
        <f t="shared" ca="1" si="34"/>
        <v/>
      </c>
      <c r="H187" s="79" t="str">
        <f t="shared" ca="1" si="35"/>
        <v/>
      </c>
      <c r="N187" s="168" t="str">
        <f t="shared" si="26"/>
        <v/>
      </c>
      <c r="O187" s="168" t="str">
        <f t="shared" si="27"/>
        <v/>
      </c>
    </row>
    <row r="188" spans="1:15">
      <c r="A188" s="173" t="str">
        <f t="shared" ca="1" si="30"/>
        <v/>
      </c>
      <c r="B188" s="45" t="str">
        <f t="shared" ca="1" si="31"/>
        <v/>
      </c>
      <c r="C188" s="31" t="str">
        <f t="shared" ca="1" si="28"/>
        <v/>
      </c>
      <c r="D188" s="32" t="str">
        <f t="shared" ca="1" si="32"/>
        <v/>
      </c>
      <c r="E188" s="46" t="str">
        <f t="shared" ca="1" si="33"/>
        <v/>
      </c>
      <c r="F188" s="31" t="str">
        <f t="shared" ca="1" si="29"/>
        <v/>
      </c>
      <c r="G188" s="32" t="str">
        <f t="shared" ca="1" si="34"/>
        <v/>
      </c>
      <c r="H188" s="79" t="str">
        <f t="shared" ca="1" si="35"/>
        <v/>
      </c>
      <c r="N188" s="168" t="str">
        <f t="shared" si="26"/>
        <v/>
      </c>
      <c r="O188" s="168" t="str">
        <f t="shared" si="27"/>
        <v/>
      </c>
    </row>
    <row r="189" spans="1:15">
      <c r="A189" s="173" t="str">
        <f t="shared" ca="1" si="30"/>
        <v/>
      </c>
      <c r="B189" s="45" t="str">
        <f t="shared" ca="1" si="31"/>
        <v/>
      </c>
      <c r="C189" s="31" t="str">
        <f t="shared" ca="1" si="28"/>
        <v/>
      </c>
      <c r="D189" s="32" t="str">
        <f t="shared" ca="1" si="32"/>
        <v/>
      </c>
      <c r="E189" s="46" t="str">
        <f t="shared" ca="1" si="33"/>
        <v/>
      </c>
      <c r="F189" s="31" t="str">
        <f t="shared" ca="1" si="29"/>
        <v/>
      </c>
      <c r="G189" s="32" t="str">
        <f t="shared" ca="1" si="34"/>
        <v/>
      </c>
      <c r="H189" s="79" t="str">
        <f t="shared" ca="1" si="35"/>
        <v/>
      </c>
      <c r="N189" s="168" t="str">
        <f t="shared" si="26"/>
        <v/>
      </c>
      <c r="O189" s="168" t="str">
        <f t="shared" si="27"/>
        <v/>
      </c>
    </row>
    <row r="190" spans="1:15">
      <c r="A190" s="173" t="str">
        <f t="shared" ca="1" si="30"/>
        <v/>
      </c>
      <c r="B190" s="45" t="str">
        <f t="shared" ca="1" si="31"/>
        <v/>
      </c>
      <c r="C190" s="31" t="str">
        <f t="shared" ca="1" si="28"/>
        <v/>
      </c>
      <c r="D190" s="32" t="str">
        <f t="shared" ca="1" si="32"/>
        <v/>
      </c>
      <c r="E190" s="46" t="str">
        <f t="shared" ca="1" si="33"/>
        <v/>
      </c>
      <c r="F190" s="31" t="str">
        <f t="shared" ca="1" si="29"/>
        <v/>
      </c>
      <c r="G190" s="32" t="str">
        <f t="shared" ca="1" si="34"/>
        <v/>
      </c>
      <c r="H190" s="79" t="str">
        <f t="shared" ca="1" si="35"/>
        <v/>
      </c>
      <c r="N190" s="168" t="str">
        <f t="shared" si="26"/>
        <v/>
      </c>
      <c r="O190" s="168" t="str">
        <f t="shared" si="27"/>
        <v/>
      </c>
    </row>
    <row r="191" spans="1:15">
      <c r="A191" s="173" t="str">
        <f t="shared" ca="1" si="30"/>
        <v/>
      </c>
      <c r="B191" s="45" t="str">
        <f t="shared" ca="1" si="31"/>
        <v/>
      </c>
      <c r="C191" s="31" t="str">
        <f t="shared" ca="1" si="28"/>
        <v/>
      </c>
      <c r="D191" s="32" t="str">
        <f t="shared" ca="1" si="32"/>
        <v/>
      </c>
      <c r="E191" s="46" t="str">
        <f t="shared" ca="1" si="33"/>
        <v/>
      </c>
      <c r="F191" s="31" t="str">
        <f t="shared" ca="1" si="29"/>
        <v/>
      </c>
      <c r="G191" s="32" t="str">
        <f t="shared" ca="1" si="34"/>
        <v/>
      </c>
      <c r="H191" s="79" t="str">
        <f t="shared" ca="1" si="35"/>
        <v/>
      </c>
      <c r="N191" s="168" t="str">
        <f t="shared" si="26"/>
        <v/>
      </c>
      <c r="O191" s="168" t="str">
        <f t="shared" si="27"/>
        <v/>
      </c>
    </row>
    <row r="192" spans="1:15">
      <c r="A192" s="173" t="str">
        <f t="shared" ca="1" si="30"/>
        <v/>
      </c>
      <c r="B192" s="45" t="str">
        <f t="shared" ca="1" si="31"/>
        <v/>
      </c>
      <c r="C192" s="31" t="str">
        <f t="shared" ca="1" si="28"/>
        <v/>
      </c>
      <c r="D192" s="32" t="str">
        <f t="shared" ca="1" si="32"/>
        <v/>
      </c>
      <c r="E192" s="46" t="str">
        <f t="shared" ca="1" si="33"/>
        <v/>
      </c>
      <c r="F192" s="31" t="str">
        <f t="shared" ca="1" si="29"/>
        <v/>
      </c>
      <c r="G192" s="32" t="str">
        <f t="shared" ca="1" si="34"/>
        <v/>
      </c>
      <c r="H192" s="79" t="str">
        <f t="shared" ca="1" si="35"/>
        <v/>
      </c>
      <c r="N192" s="168" t="str">
        <f t="shared" si="26"/>
        <v/>
      </c>
      <c r="O192" s="168" t="str">
        <f t="shared" si="27"/>
        <v/>
      </c>
    </row>
    <row r="193" spans="1:15">
      <c r="A193" s="173" t="str">
        <f t="shared" ca="1" si="30"/>
        <v/>
      </c>
      <c r="B193" s="45" t="str">
        <f t="shared" ca="1" si="31"/>
        <v/>
      </c>
      <c r="C193" s="31" t="str">
        <f t="shared" ca="1" si="28"/>
        <v/>
      </c>
      <c r="D193" s="32" t="str">
        <f t="shared" ca="1" si="32"/>
        <v/>
      </c>
      <c r="E193" s="46" t="str">
        <f t="shared" ca="1" si="33"/>
        <v/>
      </c>
      <c r="F193" s="31" t="str">
        <f t="shared" ca="1" si="29"/>
        <v/>
      </c>
      <c r="G193" s="32" t="str">
        <f t="shared" ca="1" si="34"/>
        <v/>
      </c>
      <c r="H193" s="79" t="str">
        <f t="shared" ca="1" si="35"/>
        <v/>
      </c>
      <c r="N193" s="168" t="str">
        <f t="shared" si="26"/>
        <v/>
      </c>
      <c r="O193" s="168" t="str">
        <f t="shared" si="27"/>
        <v/>
      </c>
    </row>
    <row r="194" spans="1:15">
      <c r="A194" s="173" t="str">
        <f t="shared" ca="1" si="30"/>
        <v/>
      </c>
      <c r="B194" s="45" t="str">
        <f t="shared" ca="1" si="31"/>
        <v/>
      </c>
      <c r="C194" s="31" t="str">
        <f t="shared" ca="1" si="28"/>
        <v/>
      </c>
      <c r="D194" s="32" t="str">
        <f t="shared" ca="1" si="32"/>
        <v/>
      </c>
      <c r="E194" s="46" t="str">
        <f t="shared" ca="1" si="33"/>
        <v/>
      </c>
      <c r="F194" s="31" t="str">
        <f t="shared" ca="1" si="29"/>
        <v/>
      </c>
      <c r="G194" s="32" t="str">
        <f t="shared" ca="1" si="34"/>
        <v/>
      </c>
      <c r="H194" s="79" t="str">
        <f t="shared" ca="1" si="35"/>
        <v/>
      </c>
      <c r="N194" s="168" t="str">
        <f t="shared" si="26"/>
        <v/>
      </c>
      <c r="O194" s="168" t="str">
        <f t="shared" si="27"/>
        <v/>
      </c>
    </row>
    <row r="195" spans="1:15">
      <c r="A195" s="173" t="str">
        <f t="shared" ca="1" si="30"/>
        <v/>
      </c>
      <c r="B195" s="45" t="str">
        <f t="shared" ca="1" si="31"/>
        <v/>
      </c>
      <c r="C195" s="31" t="str">
        <f t="shared" ca="1" si="28"/>
        <v/>
      </c>
      <c r="D195" s="32" t="str">
        <f t="shared" ca="1" si="32"/>
        <v/>
      </c>
      <c r="E195" s="46" t="str">
        <f t="shared" ca="1" si="33"/>
        <v/>
      </c>
      <c r="F195" s="31" t="str">
        <f t="shared" ca="1" si="29"/>
        <v/>
      </c>
      <c r="G195" s="32" t="str">
        <f t="shared" ca="1" si="34"/>
        <v/>
      </c>
      <c r="H195" s="79" t="str">
        <f t="shared" ca="1" si="35"/>
        <v/>
      </c>
      <c r="N195" s="168" t="str">
        <f t="shared" ref="N195:N258" si="36">IF(COUNTIF(L:L,J196),J196,"")</f>
        <v/>
      </c>
      <c r="O195" s="168" t="str">
        <f t="shared" ref="O195:O258" si="37">IF(N195&gt;$A$14,N195,"")</f>
        <v/>
      </c>
    </row>
    <row r="196" spans="1:15">
      <c r="A196" s="173" t="str">
        <f t="shared" ca="1" si="30"/>
        <v/>
      </c>
      <c r="B196" s="45" t="str">
        <f t="shared" ca="1" si="31"/>
        <v/>
      </c>
      <c r="C196" s="31" t="str">
        <f t="shared" ca="1" si="28"/>
        <v/>
      </c>
      <c r="D196" s="32" t="str">
        <f t="shared" ca="1" si="32"/>
        <v/>
      </c>
      <c r="E196" s="46" t="str">
        <f t="shared" ca="1" si="33"/>
        <v/>
      </c>
      <c r="F196" s="31" t="str">
        <f t="shared" ca="1" si="29"/>
        <v/>
      </c>
      <c r="G196" s="32" t="str">
        <f t="shared" ca="1" si="34"/>
        <v/>
      </c>
      <c r="H196" s="79" t="str">
        <f t="shared" ca="1" si="35"/>
        <v/>
      </c>
      <c r="N196" s="168" t="str">
        <f t="shared" si="36"/>
        <v/>
      </c>
      <c r="O196" s="168" t="str">
        <f t="shared" si="37"/>
        <v/>
      </c>
    </row>
    <row r="197" spans="1:15">
      <c r="A197" s="173" t="str">
        <f t="shared" ca="1" si="30"/>
        <v/>
      </c>
      <c r="B197" s="45" t="str">
        <f t="shared" ca="1" si="31"/>
        <v/>
      </c>
      <c r="C197" s="31" t="str">
        <f t="shared" ca="1" si="28"/>
        <v/>
      </c>
      <c r="D197" s="32" t="str">
        <f t="shared" ca="1" si="32"/>
        <v/>
      </c>
      <c r="E197" s="46" t="str">
        <f t="shared" ca="1" si="33"/>
        <v/>
      </c>
      <c r="F197" s="31" t="str">
        <f t="shared" ca="1" si="29"/>
        <v/>
      </c>
      <c r="G197" s="32" t="str">
        <f t="shared" ca="1" si="34"/>
        <v/>
      </c>
      <c r="H197" s="79" t="str">
        <f t="shared" ca="1" si="35"/>
        <v/>
      </c>
      <c r="N197" s="168" t="str">
        <f t="shared" si="36"/>
        <v/>
      </c>
      <c r="O197" s="168" t="str">
        <f t="shared" si="37"/>
        <v/>
      </c>
    </row>
    <row r="198" spans="1:15">
      <c r="A198" s="173" t="str">
        <f t="shared" ca="1" si="30"/>
        <v/>
      </c>
      <c r="B198" s="45" t="str">
        <f t="shared" ca="1" si="31"/>
        <v/>
      </c>
      <c r="C198" s="31" t="str">
        <f t="shared" ca="1" si="28"/>
        <v/>
      </c>
      <c r="D198" s="32" t="str">
        <f t="shared" ca="1" si="32"/>
        <v/>
      </c>
      <c r="E198" s="46" t="str">
        <f t="shared" ca="1" si="33"/>
        <v/>
      </c>
      <c r="F198" s="31" t="str">
        <f t="shared" ca="1" si="29"/>
        <v/>
      </c>
      <c r="G198" s="32" t="str">
        <f t="shared" ca="1" si="34"/>
        <v/>
      </c>
      <c r="H198" s="79" t="str">
        <f t="shared" ca="1" si="35"/>
        <v/>
      </c>
      <c r="N198" s="168" t="str">
        <f t="shared" si="36"/>
        <v/>
      </c>
      <c r="O198" s="168" t="str">
        <f t="shared" si="37"/>
        <v/>
      </c>
    </row>
    <row r="199" spans="1:15">
      <c r="A199" s="173" t="str">
        <f t="shared" ca="1" si="30"/>
        <v/>
      </c>
      <c r="B199" s="45" t="str">
        <f t="shared" ca="1" si="31"/>
        <v/>
      </c>
      <c r="C199" s="31" t="str">
        <f t="shared" ca="1" si="28"/>
        <v/>
      </c>
      <c r="D199" s="32" t="str">
        <f t="shared" ca="1" si="32"/>
        <v/>
      </c>
      <c r="E199" s="46" t="str">
        <f t="shared" ca="1" si="33"/>
        <v/>
      </c>
      <c r="F199" s="31" t="str">
        <f t="shared" ca="1" si="29"/>
        <v/>
      </c>
      <c r="G199" s="32" t="str">
        <f t="shared" ca="1" si="34"/>
        <v/>
      </c>
      <c r="H199" s="79" t="str">
        <f t="shared" ca="1" si="35"/>
        <v/>
      </c>
      <c r="N199" s="168" t="str">
        <f t="shared" si="36"/>
        <v/>
      </c>
      <c r="O199" s="168" t="str">
        <f t="shared" si="37"/>
        <v/>
      </c>
    </row>
    <row r="200" spans="1:15">
      <c r="A200" s="173" t="str">
        <f t="shared" ca="1" si="30"/>
        <v/>
      </c>
      <c r="B200" s="45" t="str">
        <f t="shared" ca="1" si="31"/>
        <v/>
      </c>
      <c r="C200" s="31" t="str">
        <f t="shared" ca="1" si="28"/>
        <v/>
      </c>
      <c r="D200" s="32" t="str">
        <f t="shared" ca="1" si="32"/>
        <v/>
      </c>
      <c r="E200" s="46" t="str">
        <f t="shared" ca="1" si="33"/>
        <v/>
      </c>
      <c r="F200" s="31" t="str">
        <f t="shared" ca="1" si="29"/>
        <v/>
      </c>
      <c r="G200" s="32" t="str">
        <f t="shared" ca="1" si="34"/>
        <v/>
      </c>
      <c r="H200" s="79" t="str">
        <f t="shared" ca="1" si="35"/>
        <v/>
      </c>
      <c r="N200" s="168" t="str">
        <f t="shared" si="36"/>
        <v/>
      </c>
      <c r="O200" s="168" t="str">
        <f t="shared" si="37"/>
        <v/>
      </c>
    </row>
    <row r="201" spans="1:15">
      <c r="A201" s="173" t="str">
        <f t="shared" ca="1" si="30"/>
        <v/>
      </c>
      <c r="B201" s="45" t="str">
        <f t="shared" ca="1" si="31"/>
        <v/>
      </c>
      <c r="C201" s="31" t="str">
        <f t="shared" ca="1" si="28"/>
        <v/>
      </c>
      <c r="D201" s="32" t="str">
        <f t="shared" ca="1" si="32"/>
        <v/>
      </c>
      <c r="E201" s="46" t="str">
        <f t="shared" ca="1" si="33"/>
        <v/>
      </c>
      <c r="F201" s="31" t="str">
        <f t="shared" ca="1" si="29"/>
        <v/>
      </c>
      <c r="G201" s="32" t="str">
        <f t="shared" ca="1" si="34"/>
        <v/>
      </c>
      <c r="H201" s="79" t="str">
        <f t="shared" ca="1" si="35"/>
        <v/>
      </c>
      <c r="N201" s="168" t="str">
        <f t="shared" si="36"/>
        <v/>
      </c>
      <c r="O201" s="168" t="str">
        <f t="shared" si="37"/>
        <v/>
      </c>
    </row>
    <row r="202" spans="1:15">
      <c r="A202" s="173" t="str">
        <f t="shared" ca="1" si="30"/>
        <v/>
      </c>
      <c r="B202" s="45" t="str">
        <f t="shared" ca="1" si="31"/>
        <v/>
      </c>
      <c r="C202" s="31" t="str">
        <f t="shared" ca="1" si="28"/>
        <v/>
      </c>
      <c r="D202" s="32" t="str">
        <f t="shared" ca="1" si="32"/>
        <v/>
      </c>
      <c r="E202" s="46" t="str">
        <f t="shared" ca="1" si="33"/>
        <v/>
      </c>
      <c r="F202" s="31" t="str">
        <f t="shared" ca="1" si="29"/>
        <v/>
      </c>
      <c r="G202" s="32" t="str">
        <f t="shared" ca="1" si="34"/>
        <v/>
      </c>
      <c r="H202" s="79" t="str">
        <f t="shared" ca="1" si="35"/>
        <v/>
      </c>
      <c r="N202" s="168" t="str">
        <f t="shared" si="36"/>
        <v/>
      </c>
      <c r="O202" s="168" t="str">
        <f t="shared" si="37"/>
        <v/>
      </c>
    </row>
    <row r="203" spans="1:15">
      <c r="A203" s="173" t="str">
        <f t="shared" ca="1" si="30"/>
        <v/>
      </c>
      <c r="B203" s="45" t="str">
        <f t="shared" ca="1" si="31"/>
        <v/>
      </c>
      <c r="C203" s="31" t="str">
        <f t="shared" ca="1" si="28"/>
        <v/>
      </c>
      <c r="D203" s="32" t="str">
        <f t="shared" ca="1" si="32"/>
        <v/>
      </c>
      <c r="E203" s="46" t="str">
        <f t="shared" ca="1" si="33"/>
        <v/>
      </c>
      <c r="F203" s="31" t="str">
        <f t="shared" ca="1" si="29"/>
        <v/>
      </c>
      <c r="G203" s="32" t="str">
        <f t="shared" ca="1" si="34"/>
        <v/>
      </c>
      <c r="H203" s="79" t="str">
        <f t="shared" ca="1" si="35"/>
        <v/>
      </c>
      <c r="N203" s="168" t="str">
        <f t="shared" si="36"/>
        <v/>
      </c>
      <c r="O203" s="168" t="str">
        <f t="shared" si="37"/>
        <v/>
      </c>
    </row>
    <row r="204" spans="1:15">
      <c r="A204" s="173" t="str">
        <f t="shared" ca="1" si="30"/>
        <v/>
      </c>
      <c r="B204" s="45" t="str">
        <f t="shared" ca="1" si="31"/>
        <v/>
      </c>
      <c r="C204" s="31" t="str">
        <f t="shared" ca="1" si="28"/>
        <v/>
      </c>
      <c r="D204" s="32" t="str">
        <f t="shared" ca="1" si="32"/>
        <v/>
      </c>
      <c r="E204" s="46" t="str">
        <f t="shared" ca="1" si="33"/>
        <v/>
      </c>
      <c r="F204" s="31" t="str">
        <f t="shared" ca="1" si="29"/>
        <v/>
      </c>
      <c r="G204" s="32" t="str">
        <f t="shared" ca="1" si="34"/>
        <v/>
      </c>
      <c r="H204" s="79" t="str">
        <f t="shared" ca="1" si="35"/>
        <v/>
      </c>
      <c r="N204" s="168" t="str">
        <f t="shared" si="36"/>
        <v/>
      </c>
      <c r="O204" s="168" t="str">
        <f t="shared" si="37"/>
        <v/>
      </c>
    </row>
    <row r="205" spans="1:15">
      <c r="A205" s="173" t="str">
        <f t="shared" ca="1" si="30"/>
        <v/>
      </c>
      <c r="B205" s="45" t="str">
        <f t="shared" ca="1" si="31"/>
        <v/>
      </c>
      <c r="C205" s="31" t="str">
        <f t="shared" ca="1" si="28"/>
        <v/>
      </c>
      <c r="D205" s="32" t="str">
        <f t="shared" ca="1" si="32"/>
        <v/>
      </c>
      <c r="E205" s="46" t="str">
        <f t="shared" ca="1" si="33"/>
        <v/>
      </c>
      <c r="F205" s="31" t="str">
        <f t="shared" ca="1" si="29"/>
        <v/>
      </c>
      <c r="G205" s="32" t="str">
        <f t="shared" ca="1" si="34"/>
        <v/>
      </c>
      <c r="H205" s="79" t="str">
        <f t="shared" ca="1" si="35"/>
        <v/>
      </c>
      <c r="N205" s="168" t="str">
        <f t="shared" si="36"/>
        <v/>
      </c>
      <c r="O205" s="168" t="str">
        <f t="shared" si="37"/>
        <v/>
      </c>
    </row>
    <row r="206" spans="1:15">
      <c r="A206" s="173" t="str">
        <f t="shared" ca="1" si="30"/>
        <v/>
      </c>
      <c r="B206" s="45" t="str">
        <f t="shared" ca="1" si="31"/>
        <v/>
      </c>
      <c r="C206" s="31" t="str">
        <f t="shared" ca="1" si="28"/>
        <v/>
      </c>
      <c r="D206" s="32" t="str">
        <f t="shared" ca="1" si="32"/>
        <v/>
      </c>
      <c r="E206" s="46" t="str">
        <f t="shared" ca="1" si="33"/>
        <v/>
      </c>
      <c r="F206" s="31" t="str">
        <f t="shared" ca="1" si="29"/>
        <v/>
      </c>
      <c r="G206" s="32" t="str">
        <f t="shared" ca="1" si="34"/>
        <v/>
      </c>
      <c r="H206" s="79" t="str">
        <f t="shared" ca="1" si="35"/>
        <v/>
      </c>
      <c r="N206" s="168" t="str">
        <f t="shared" si="36"/>
        <v/>
      </c>
      <c r="O206" s="168" t="str">
        <f t="shared" si="37"/>
        <v/>
      </c>
    </row>
    <row r="207" spans="1:15">
      <c r="A207" s="173" t="str">
        <f t="shared" ca="1" si="30"/>
        <v/>
      </c>
      <c r="B207" s="45" t="str">
        <f t="shared" ca="1" si="31"/>
        <v/>
      </c>
      <c r="C207" s="31" t="str">
        <f t="shared" ca="1" si="28"/>
        <v/>
      </c>
      <c r="D207" s="32" t="str">
        <f t="shared" ca="1" si="32"/>
        <v/>
      </c>
      <c r="E207" s="46" t="str">
        <f t="shared" ca="1" si="33"/>
        <v/>
      </c>
      <c r="F207" s="31" t="str">
        <f t="shared" ca="1" si="29"/>
        <v/>
      </c>
      <c r="G207" s="32" t="str">
        <f t="shared" ca="1" si="34"/>
        <v/>
      </c>
      <c r="H207" s="79" t="str">
        <f t="shared" ca="1" si="35"/>
        <v/>
      </c>
      <c r="N207" s="168" t="str">
        <f t="shared" si="36"/>
        <v/>
      </c>
      <c r="O207" s="168" t="str">
        <f t="shared" si="37"/>
        <v/>
      </c>
    </row>
    <row r="208" spans="1:15">
      <c r="A208" s="173" t="str">
        <f t="shared" ca="1" si="30"/>
        <v/>
      </c>
      <c r="B208" s="45" t="str">
        <f t="shared" ca="1" si="31"/>
        <v/>
      </c>
      <c r="C208" s="31" t="str">
        <f t="shared" ref="C208:C271" ca="1" si="38">IF(ISERROR(B208-2),"",-1*(B208-$B$14)*10^-4*$B$8*$B$5)</f>
        <v/>
      </c>
      <c r="D208" s="32" t="str">
        <f t="shared" ca="1" si="32"/>
        <v/>
      </c>
      <c r="E208" s="46" t="str">
        <f t="shared" ca="1" si="33"/>
        <v/>
      </c>
      <c r="F208" s="31" t="str">
        <f t="shared" ref="F208:F271" ca="1" si="39">IF(ISERROR(E208-2),"",-1*(E208-$E$14)*10^-4*$C$8*$C$5)</f>
        <v/>
      </c>
      <c r="G208" s="32" t="str">
        <f t="shared" ca="1" si="34"/>
        <v/>
      </c>
      <c r="H208" s="79" t="str">
        <f t="shared" ca="1" si="35"/>
        <v/>
      </c>
      <c r="N208" s="168" t="str">
        <f t="shared" si="36"/>
        <v/>
      </c>
      <c r="O208" s="168" t="str">
        <f t="shared" si="37"/>
        <v/>
      </c>
    </row>
    <row r="209" spans="1:15">
      <c r="A209" s="173" t="str">
        <f t="shared" ca="1" si="30"/>
        <v/>
      </c>
      <c r="B209" s="45" t="str">
        <f t="shared" ca="1" si="31"/>
        <v/>
      </c>
      <c r="C209" s="31" t="str">
        <f t="shared" ca="1" si="38"/>
        <v/>
      </c>
      <c r="D209" s="32" t="str">
        <f t="shared" ca="1" si="32"/>
        <v/>
      </c>
      <c r="E209" s="46" t="str">
        <f t="shared" ca="1" si="33"/>
        <v/>
      </c>
      <c r="F209" s="31" t="str">
        <f t="shared" ca="1" si="39"/>
        <v/>
      </c>
      <c r="G209" s="32" t="str">
        <f t="shared" ca="1" si="34"/>
        <v/>
      </c>
      <c r="H209" s="79" t="str">
        <f t="shared" ca="1" si="35"/>
        <v/>
      </c>
      <c r="N209" s="168" t="str">
        <f t="shared" si="36"/>
        <v/>
      </c>
      <c r="O209" s="168" t="str">
        <f t="shared" si="37"/>
        <v/>
      </c>
    </row>
    <row r="210" spans="1:15">
      <c r="A210" s="173" t="str">
        <f t="shared" ca="1" si="30"/>
        <v/>
      </c>
      <c r="B210" s="45" t="str">
        <f t="shared" ca="1" si="31"/>
        <v/>
      </c>
      <c r="C210" s="31" t="str">
        <f t="shared" ca="1" si="38"/>
        <v/>
      </c>
      <c r="D210" s="32" t="str">
        <f t="shared" ca="1" si="32"/>
        <v/>
      </c>
      <c r="E210" s="46" t="str">
        <f t="shared" ca="1" si="33"/>
        <v/>
      </c>
      <c r="F210" s="31" t="str">
        <f t="shared" ca="1" si="39"/>
        <v/>
      </c>
      <c r="G210" s="32" t="str">
        <f t="shared" ca="1" si="34"/>
        <v/>
      </c>
      <c r="H210" s="79" t="str">
        <f t="shared" ca="1" si="35"/>
        <v/>
      </c>
      <c r="N210" s="168" t="str">
        <f t="shared" si="36"/>
        <v/>
      </c>
      <c r="O210" s="168" t="str">
        <f t="shared" si="37"/>
        <v/>
      </c>
    </row>
    <row r="211" spans="1:15">
      <c r="A211" s="173" t="str">
        <f t="shared" ref="A211:A274" ca="1" si="40">IF(AND(ISBLANK(P200), A210 = $P$1),NOW(),IF(ISBLANK(P200),"",P200))</f>
        <v/>
      </c>
      <c r="B211" s="45" t="str">
        <f t="shared" ref="B211:B274" ca="1" si="41">IF(COUNTIF(J:J,A211)=1,VLOOKUP(A211,J:K,2), IF(COUNTIF(J:J,A211)=0,$B$10,""))</f>
        <v/>
      </c>
      <c r="C211" s="31" t="str">
        <f t="shared" ca="1" si="38"/>
        <v/>
      </c>
      <c r="D211" s="32" t="str">
        <f t="shared" ref="D211:D274" ca="1" si="42">IF(ISERROR(B211-2),"",$B$6*ROUNDUP(A211-$A$14,0)/360*$B$5)</f>
        <v/>
      </c>
      <c r="E211" s="46" t="str">
        <f t="shared" ref="E211:E274" ca="1" si="43">IF(COUNTIF(J:J,A211)=1,VLOOKUP(A211,L:M,2), IF(COUNTIF(J:J,A211)=0,$C$10,""))</f>
        <v/>
      </c>
      <c r="F211" s="31" t="str">
        <f t="shared" ca="1" si="39"/>
        <v/>
      </c>
      <c r="G211" s="32" t="str">
        <f t="shared" ref="G211:G274" ca="1" si="44">IF(ISERROR(E211-2),"",$C$6*(A211-$A$14)/360*$C$5)</f>
        <v/>
      </c>
      <c r="H211" s="79" t="str">
        <f t="shared" ref="H211:H274" ca="1" si="45">IF(ISERROR(E211-2),"",C211+D211-F211-G211)</f>
        <v/>
      </c>
      <c r="N211" s="168" t="str">
        <f t="shared" si="36"/>
        <v/>
      </c>
      <c r="O211" s="168" t="str">
        <f t="shared" si="37"/>
        <v/>
      </c>
    </row>
    <row r="212" spans="1:15">
      <c r="A212" s="173" t="str">
        <f t="shared" ca="1" si="40"/>
        <v/>
      </c>
      <c r="B212" s="45" t="str">
        <f t="shared" ca="1" si="41"/>
        <v/>
      </c>
      <c r="C212" s="31" t="str">
        <f t="shared" ca="1" si="38"/>
        <v/>
      </c>
      <c r="D212" s="32" t="str">
        <f t="shared" ca="1" si="42"/>
        <v/>
      </c>
      <c r="E212" s="46" t="str">
        <f t="shared" ca="1" si="43"/>
        <v/>
      </c>
      <c r="F212" s="31" t="str">
        <f t="shared" ca="1" si="39"/>
        <v/>
      </c>
      <c r="G212" s="32" t="str">
        <f t="shared" ca="1" si="44"/>
        <v/>
      </c>
      <c r="H212" s="79" t="str">
        <f t="shared" ca="1" si="45"/>
        <v/>
      </c>
      <c r="N212" s="168" t="str">
        <f t="shared" si="36"/>
        <v/>
      </c>
      <c r="O212" s="168" t="str">
        <f t="shared" si="37"/>
        <v/>
      </c>
    </row>
    <row r="213" spans="1:15">
      <c r="A213" s="173" t="str">
        <f t="shared" ca="1" si="40"/>
        <v/>
      </c>
      <c r="B213" s="45" t="str">
        <f t="shared" ca="1" si="41"/>
        <v/>
      </c>
      <c r="C213" s="31" t="str">
        <f t="shared" ca="1" si="38"/>
        <v/>
      </c>
      <c r="D213" s="32" t="str">
        <f t="shared" ca="1" si="42"/>
        <v/>
      </c>
      <c r="E213" s="46" t="str">
        <f t="shared" ca="1" si="43"/>
        <v/>
      </c>
      <c r="F213" s="31" t="str">
        <f t="shared" ca="1" si="39"/>
        <v/>
      </c>
      <c r="G213" s="32" t="str">
        <f t="shared" ca="1" si="44"/>
        <v/>
      </c>
      <c r="H213" s="79" t="str">
        <f t="shared" ca="1" si="45"/>
        <v/>
      </c>
      <c r="N213" s="168" t="str">
        <f t="shared" si="36"/>
        <v/>
      </c>
      <c r="O213" s="168" t="str">
        <f t="shared" si="37"/>
        <v/>
      </c>
    </row>
    <row r="214" spans="1:15">
      <c r="A214" s="173" t="str">
        <f t="shared" ca="1" si="40"/>
        <v/>
      </c>
      <c r="B214" s="45" t="str">
        <f t="shared" ca="1" si="41"/>
        <v/>
      </c>
      <c r="C214" s="31" t="str">
        <f t="shared" ca="1" si="38"/>
        <v/>
      </c>
      <c r="D214" s="32" t="str">
        <f t="shared" ca="1" si="42"/>
        <v/>
      </c>
      <c r="E214" s="46" t="str">
        <f t="shared" ca="1" si="43"/>
        <v/>
      </c>
      <c r="F214" s="31" t="str">
        <f t="shared" ca="1" si="39"/>
        <v/>
      </c>
      <c r="G214" s="32" t="str">
        <f t="shared" ca="1" si="44"/>
        <v/>
      </c>
      <c r="H214" s="79" t="str">
        <f t="shared" ca="1" si="45"/>
        <v/>
      </c>
      <c r="N214" s="168" t="str">
        <f t="shared" si="36"/>
        <v/>
      </c>
      <c r="O214" s="168" t="str">
        <f t="shared" si="37"/>
        <v/>
      </c>
    </row>
    <row r="215" spans="1:15">
      <c r="A215" s="173" t="str">
        <f t="shared" ca="1" si="40"/>
        <v/>
      </c>
      <c r="B215" s="45" t="str">
        <f t="shared" ca="1" si="41"/>
        <v/>
      </c>
      <c r="C215" s="31" t="str">
        <f t="shared" ca="1" si="38"/>
        <v/>
      </c>
      <c r="D215" s="32" t="str">
        <f t="shared" ca="1" si="42"/>
        <v/>
      </c>
      <c r="E215" s="46" t="str">
        <f t="shared" ca="1" si="43"/>
        <v/>
      </c>
      <c r="F215" s="31" t="str">
        <f t="shared" ca="1" si="39"/>
        <v/>
      </c>
      <c r="G215" s="32" t="str">
        <f t="shared" ca="1" si="44"/>
        <v/>
      </c>
      <c r="H215" s="79" t="str">
        <f t="shared" ca="1" si="45"/>
        <v/>
      </c>
      <c r="N215" s="168" t="str">
        <f t="shared" si="36"/>
        <v/>
      </c>
      <c r="O215" s="168" t="str">
        <f t="shared" si="37"/>
        <v/>
      </c>
    </row>
    <row r="216" spans="1:15">
      <c r="A216" s="173" t="str">
        <f t="shared" ca="1" si="40"/>
        <v/>
      </c>
      <c r="B216" s="45" t="str">
        <f t="shared" ca="1" si="41"/>
        <v/>
      </c>
      <c r="C216" s="31" t="str">
        <f t="shared" ca="1" si="38"/>
        <v/>
      </c>
      <c r="D216" s="32" t="str">
        <f t="shared" ca="1" si="42"/>
        <v/>
      </c>
      <c r="E216" s="46" t="str">
        <f t="shared" ca="1" si="43"/>
        <v/>
      </c>
      <c r="F216" s="31" t="str">
        <f t="shared" ca="1" si="39"/>
        <v/>
      </c>
      <c r="G216" s="32" t="str">
        <f t="shared" ca="1" si="44"/>
        <v/>
      </c>
      <c r="H216" s="79" t="str">
        <f t="shared" ca="1" si="45"/>
        <v/>
      </c>
      <c r="N216" s="168" t="str">
        <f t="shared" si="36"/>
        <v/>
      </c>
      <c r="O216" s="168" t="str">
        <f t="shared" si="37"/>
        <v/>
      </c>
    </row>
    <row r="217" spans="1:15">
      <c r="A217" s="173" t="str">
        <f t="shared" ca="1" si="40"/>
        <v/>
      </c>
      <c r="B217" s="45" t="str">
        <f t="shared" ca="1" si="41"/>
        <v/>
      </c>
      <c r="C217" s="31" t="str">
        <f t="shared" ca="1" si="38"/>
        <v/>
      </c>
      <c r="D217" s="32" t="str">
        <f t="shared" ca="1" si="42"/>
        <v/>
      </c>
      <c r="E217" s="46" t="str">
        <f t="shared" ca="1" si="43"/>
        <v/>
      </c>
      <c r="F217" s="31" t="str">
        <f t="shared" ca="1" si="39"/>
        <v/>
      </c>
      <c r="G217" s="32" t="str">
        <f t="shared" ca="1" si="44"/>
        <v/>
      </c>
      <c r="H217" s="79" t="str">
        <f t="shared" ca="1" si="45"/>
        <v/>
      </c>
      <c r="N217" s="168" t="str">
        <f t="shared" si="36"/>
        <v/>
      </c>
      <c r="O217" s="168" t="str">
        <f t="shared" si="37"/>
        <v/>
      </c>
    </row>
    <row r="218" spans="1:15">
      <c r="A218" s="173" t="str">
        <f t="shared" ca="1" si="40"/>
        <v/>
      </c>
      <c r="B218" s="45" t="str">
        <f t="shared" ca="1" si="41"/>
        <v/>
      </c>
      <c r="C218" s="31" t="str">
        <f t="shared" ca="1" si="38"/>
        <v/>
      </c>
      <c r="D218" s="32" t="str">
        <f t="shared" ca="1" si="42"/>
        <v/>
      </c>
      <c r="E218" s="46" t="str">
        <f t="shared" ca="1" si="43"/>
        <v/>
      </c>
      <c r="F218" s="31" t="str">
        <f t="shared" ca="1" si="39"/>
        <v/>
      </c>
      <c r="G218" s="32" t="str">
        <f t="shared" ca="1" si="44"/>
        <v/>
      </c>
      <c r="H218" s="79" t="str">
        <f t="shared" ca="1" si="45"/>
        <v/>
      </c>
      <c r="N218" s="168" t="str">
        <f t="shared" si="36"/>
        <v/>
      </c>
      <c r="O218" s="168" t="str">
        <f t="shared" si="37"/>
        <v/>
      </c>
    </row>
    <row r="219" spans="1:15">
      <c r="A219" s="173" t="str">
        <f t="shared" ca="1" si="40"/>
        <v/>
      </c>
      <c r="B219" s="45" t="str">
        <f t="shared" ca="1" si="41"/>
        <v/>
      </c>
      <c r="C219" s="31" t="str">
        <f t="shared" ca="1" si="38"/>
        <v/>
      </c>
      <c r="D219" s="32" t="str">
        <f t="shared" ca="1" si="42"/>
        <v/>
      </c>
      <c r="E219" s="46" t="str">
        <f t="shared" ca="1" si="43"/>
        <v/>
      </c>
      <c r="F219" s="31" t="str">
        <f t="shared" ca="1" si="39"/>
        <v/>
      </c>
      <c r="G219" s="32" t="str">
        <f t="shared" ca="1" si="44"/>
        <v/>
      </c>
      <c r="H219" s="79" t="str">
        <f t="shared" ca="1" si="45"/>
        <v/>
      </c>
      <c r="N219" s="168" t="str">
        <f t="shared" si="36"/>
        <v/>
      </c>
      <c r="O219" s="168" t="str">
        <f t="shared" si="37"/>
        <v/>
      </c>
    </row>
    <row r="220" spans="1:15">
      <c r="A220" s="173" t="str">
        <f t="shared" ca="1" si="40"/>
        <v/>
      </c>
      <c r="B220" s="45" t="str">
        <f t="shared" ca="1" si="41"/>
        <v/>
      </c>
      <c r="C220" s="31" t="str">
        <f t="shared" ca="1" si="38"/>
        <v/>
      </c>
      <c r="D220" s="32" t="str">
        <f t="shared" ca="1" si="42"/>
        <v/>
      </c>
      <c r="E220" s="46" t="str">
        <f t="shared" ca="1" si="43"/>
        <v/>
      </c>
      <c r="F220" s="31" t="str">
        <f t="shared" ca="1" si="39"/>
        <v/>
      </c>
      <c r="G220" s="32" t="str">
        <f t="shared" ca="1" si="44"/>
        <v/>
      </c>
      <c r="H220" s="79" t="str">
        <f t="shared" ca="1" si="45"/>
        <v/>
      </c>
      <c r="N220" s="168" t="str">
        <f t="shared" si="36"/>
        <v/>
      </c>
      <c r="O220" s="168" t="str">
        <f t="shared" si="37"/>
        <v/>
      </c>
    </row>
    <row r="221" spans="1:15">
      <c r="A221" s="173" t="str">
        <f t="shared" ca="1" si="40"/>
        <v/>
      </c>
      <c r="B221" s="45" t="str">
        <f t="shared" ca="1" si="41"/>
        <v/>
      </c>
      <c r="C221" s="31" t="str">
        <f t="shared" ca="1" si="38"/>
        <v/>
      </c>
      <c r="D221" s="32" t="str">
        <f t="shared" ca="1" si="42"/>
        <v/>
      </c>
      <c r="E221" s="46" t="str">
        <f t="shared" ca="1" si="43"/>
        <v/>
      </c>
      <c r="F221" s="31" t="str">
        <f t="shared" ca="1" si="39"/>
        <v/>
      </c>
      <c r="G221" s="32" t="str">
        <f t="shared" ca="1" si="44"/>
        <v/>
      </c>
      <c r="H221" s="79" t="str">
        <f t="shared" ca="1" si="45"/>
        <v/>
      </c>
      <c r="N221" s="168" t="str">
        <f t="shared" si="36"/>
        <v/>
      </c>
      <c r="O221" s="168" t="str">
        <f t="shared" si="37"/>
        <v/>
      </c>
    </row>
    <row r="222" spans="1:15">
      <c r="A222" s="173" t="str">
        <f t="shared" ca="1" si="40"/>
        <v/>
      </c>
      <c r="B222" s="45" t="str">
        <f t="shared" ca="1" si="41"/>
        <v/>
      </c>
      <c r="C222" s="31" t="str">
        <f t="shared" ca="1" si="38"/>
        <v/>
      </c>
      <c r="D222" s="32" t="str">
        <f t="shared" ca="1" si="42"/>
        <v/>
      </c>
      <c r="E222" s="46" t="str">
        <f t="shared" ca="1" si="43"/>
        <v/>
      </c>
      <c r="F222" s="31" t="str">
        <f t="shared" ca="1" si="39"/>
        <v/>
      </c>
      <c r="G222" s="32" t="str">
        <f t="shared" ca="1" si="44"/>
        <v/>
      </c>
      <c r="H222" s="79" t="str">
        <f t="shared" ca="1" si="45"/>
        <v/>
      </c>
      <c r="N222" s="168" t="str">
        <f t="shared" si="36"/>
        <v/>
      </c>
      <c r="O222" s="168" t="str">
        <f t="shared" si="37"/>
        <v/>
      </c>
    </row>
    <row r="223" spans="1:15">
      <c r="A223" s="173" t="str">
        <f t="shared" ca="1" si="40"/>
        <v/>
      </c>
      <c r="B223" s="45" t="str">
        <f t="shared" ca="1" si="41"/>
        <v/>
      </c>
      <c r="C223" s="31" t="str">
        <f t="shared" ca="1" si="38"/>
        <v/>
      </c>
      <c r="D223" s="32" t="str">
        <f t="shared" ca="1" si="42"/>
        <v/>
      </c>
      <c r="E223" s="46" t="str">
        <f t="shared" ca="1" si="43"/>
        <v/>
      </c>
      <c r="F223" s="31" t="str">
        <f t="shared" ca="1" si="39"/>
        <v/>
      </c>
      <c r="G223" s="32" t="str">
        <f t="shared" ca="1" si="44"/>
        <v/>
      </c>
      <c r="H223" s="79" t="str">
        <f t="shared" ca="1" si="45"/>
        <v/>
      </c>
      <c r="N223" s="168" t="str">
        <f t="shared" si="36"/>
        <v/>
      </c>
      <c r="O223" s="168" t="str">
        <f t="shared" si="37"/>
        <v/>
      </c>
    </row>
    <row r="224" spans="1:15">
      <c r="A224" s="173" t="str">
        <f t="shared" ca="1" si="40"/>
        <v/>
      </c>
      <c r="B224" s="45" t="str">
        <f t="shared" ca="1" si="41"/>
        <v/>
      </c>
      <c r="C224" s="31" t="str">
        <f t="shared" ca="1" si="38"/>
        <v/>
      </c>
      <c r="D224" s="32" t="str">
        <f t="shared" ca="1" si="42"/>
        <v/>
      </c>
      <c r="E224" s="46" t="str">
        <f t="shared" ca="1" si="43"/>
        <v/>
      </c>
      <c r="F224" s="31" t="str">
        <f t="shared" ca="1" si="39"/>
        <v/>
      </c>
      <c r="G224" s="32" t="str">
        <f t="shared" ca="1" si="44"/>
        <v/>
      </c>
      <c r="H224" s="79" t="str">
        <f t="shared" ca="1" si="45"/>
        <v/>
      </c>
      <c r="N224" s="168" t="str">
        <f t="shared" si="36"/>
        <v/>
      </c>
      <c r="O224" s="168" t="str">
        <f t="shared" si="37"/>
        <v/>
      </c>
    </row>
    <row r="225" spans="1:15">
      <c r="A225" s="173" t="str">
        <f t="shared" ca="1" si="40"/>
        <v/>
      </c>
      <c r="B225" s="45" t="str">
        <f t="shared" ca="1" si="41"/>
        <v/>
      </c>
      <c r="C225" s="31" t="str">
        <f t="shared" ca="1" si="38"/>
        <v/>
      </c>
      <c r="D225" s="32" t="str">
        <f t="shared" ca="1" si="42"/>
        <v/>
      </c>
      <c r="E225" s="46" t="str">
        <f t="shared" ca="1" si="43"/>
        <v/>
      </c>
      <c r="F225" s="31" t="str">
        <f t="shared" ca="1" si="39"/>
        <v/>
      </c>
      <c r="G225" s="32" t="str">
        <f t="shared" ca="1" si="44"/>
        <v/>
      </c>
      <c r="H225" s="79" t="str">
        <f t="shared" ca="1" si="45"/>
        <v/>
      </c>
      <c r="N225" s="168" t="str">
        <f t="shared" si="36"/>
        <v/>
      </c>
      <c r="O225" s="168" t="str">
        <f t="shared" si="37"/>
        <v/>
      </c>
    </row>
    <row r="226" spans="1:15">
      <c r="A226" s="173" t="str">
        <f t="shared" ca="1" si="40"/>
        <v/>
      </c>
      <c r="B226" s="45" t="str">
        <f t="shared" ca="1" si="41"/>
        <v/>
      </c>
      <c r="C226" s="31" t="str">
        <f t="shared" ca="1" si="38"/>
        <v/>
      </c>
      <c r="D226" s="32" t="str">
        <f t="shared" ca="1" si="42"/>
        <v/>
      </c>
      <c r="E226" s="46" t="str">
        <f t="shared" ca="1" si="43"/>
        <v/>
      </c>
      <c r="F226" s="31" t="str">
        <f t="shared" ca="1" si="39"/>
        <v/>
      </c>
      <c r="G226" s="32" t="str">
        <f t="shared" ca="1" si="44"/>
        <v/>
      </c>
      <c r="H226" s="79" t="str">
        <f t="shared" ca="1" si="45"/>
        <v/>
      </c>
      <c r="N226" s="168" t="str">
        <f t="shared" si="36"/>
        <v/>
      </c>
      <c r="O226" s="168" t="str">
        <f t="shared" si="37"/>
        <v/>
      </c>
    </row>
    <row r="227" spans="1:15">
      <c r="A227" s="173" t="str">
        <f t="shared" ca="1" si="40"/>
        <v/>
      </c>
      <c r="B227" s="45" t="str">
        <f t="shared" ca="1" si="41"/>
        <v/>
      </c>
      <c r="C227" s="31" t="str">
        <f t="shared" ca="1" si="38"/>
        <v/>
      </c>
      <c r="D227" s="32" t="str">
        <f t="shared" ca="1" si="42"/>
        <v/>
      </c>
      <c r="E227" s="46" t="str">
        <f t="shared" ca="1" si="43"/>
        <v/>
      </c>
      <c r="F227" s="31" t="str">
        <f t="shared" ca="1" si="39"/>
        <v/>
      </c>
      <c r="G227" s="32" t="str">
        <f t="shared" ca="1" si="44"/>
        <v/>
      </c>
      <c r="H227" s="79" t="str">
        <f t="shared" ca="1" si="45"/>
        <v/>
      </c>
      <c r="N227" s="168" t="str">
        <f t="shared" si="36"/>
        <v/>
      </c>
      <c r="O227" s="168" t="str">
        <f t="shared" si="37"/>
        <v/>
      </c>
    </row>
    <row r="228" spans="1:15">
      <c r="A228" s="173" t="str">
        <f t="shared" ca="1" si="40"/>
        <v/>
      </c>
      <c r="B228" s="45" t="str">
        <f t="shared" ca="1" si="41"/>
        <v/>
      </c>
      <c r="C228" s="31" t="str">
        <f t="shared" ca="1" si="38"/>
        <v/>
      </c>
      <c r="D228" s="32" t="str">
        <f t="shared" ca="1" si="42"/>
        <v/>
      </c>
      <c r="E228" s="46" t="str">
        <f t="shared" ca="1" si="43"/>
        <v/>
      </c>
      <c r="F228" s="31" t="str">
        <f t="shared" ca="1" si="39"/>
        <v/>
      </c>
      <c r="G228" s="32" t="str">
        <f t="shared" ca="1" si="44"/>
        <v/>
      </c>
      <c r="H228" s="79" t="str">
        <f t="shared" ca="1" si="45"/>
        <v/>
      </c>
      <c r="N228" s="168" t="str">
        <f t="shared" si="36"/>
        <v/>
      </c>
      <c r="O228" s="168" t="str">
        <f t="shared" si="37"/>
        <v/>
      </c>
    </row>
    <row r="229" spans="1:15">
      <c r="A229" s="173" t="str">
        <f t="shared" ca="1" si="40"/>
        <v/>
      </c>
      <c r="B229" s="45" t="str">
        <f t="shared" ca="1" si="41"/>
        <v/>
      </c>
      <c r="C229" s="31" t="str">
        <f t="shared" ca="1" si="38"/>
        <v/>
      </c>
      <c r="D229" s="32" t="str">
        <f t="shared" ca="1" si="42"/>
        <v/>
      </c>
      <c r="E229" s="46" t="str">
        <f t="shared" ca="1" si="43"/>
        <v/>
      </c>
      <c r="F229" s="31" t="str">
        <f t="shared" ca="1" si="39"/>
        <v/>
      </c>
      <c r="G229" s="32" t="str">
        <f t="shared" ca="1" si="44"/>
        <v/>
      </c>
      <c r="H229" s="79" t="str">
        <f t="shared" ca="1" si="45"/>
        <v/>
      </c>
      <c r="N229" s="168" t="str">
        <f t="shared" si="36"/>
        <v/>
      </c>
      <c r="O229" s="168" t="str">
        <f t="shared" si="37"/>
        <v/>
      </c>
    </row>
    <row r="230" spans="1:15">
      <c r="A230" s="173" t="str">
        <f t="shared" ca="1" si="40"/>
        <v/>
      </c>
      <c r="B230" s="45" t="str">
        <f t="shared" ca="1" si="41"/>
        <v/>
      </c>
      <c r="C230" s="31" t="str">
        <f t="shared" ca="1" si="38"/>
        <v/>
      </c>
      <c r="D230" s="32" t="str">
        <f t="shared" ca="1" si="42"/>
        <v/>
      </c>
      <c r="E230" s="46" t="str">
        <f t="shared" ca="1" si="43"/>
        <v/>
      </c>
      <c r="F230" s="31" t="str">
        <f t="shared" ca="1" si="39"/>
        <v/>
      </c>
      <c r="G230" s="32" t="str">
        <f t="shared" ca="1" si="44"/>
        <v/>
      </c>
      <c r="H230" s="79" t="str">
        <f t="shared" ca="1" si="45"/>
        <v/>
      </c>
      <c r="N230" s="168" t="str">
        <f t="shared" si="36"/>
        <v/>
      </c>
      <c r="O230" s="168" t="str">
        <f t="shared" si="37"/>
        <v/>
      </c>
    </row>
    <row r="231" spans="1:15">
      <c r="A231" s="173" t="str">
        <f t="shared" ca="1" si="40"/>
        <v/>
      </c>
      <c r="B231" s="45" t="str">
        <f t="shared" ca="1" si="41"/>
        <v/>
      </c>
      <c r="C231" s="31" t="str">
        <f t="shared" ca="1" si="38"/>
        <v/>
      </c>
      <c r="D231" s="32" t="str">
        <f t="shared" ca="1" si="42"/>
        <v/>
      </c>
      <c r="E231" s="46" t="str">
        <f t="shared" ca="1" si="43"/>
        <v/>
      </c>
      <c r="F231" s="31" t="str">
        <f t="shared" ca="1" si="39"/>
        <v/>
      </c>
      <c r="G231" s="32" t="str">
        <f t="shared" ca="1" si="44"/>
        <v/>
      </c>
      <c r="H231" s="79" t="str">
        <f t="shared" ca="1" si="45"/>
        <v/>
      </c>
      <c r="N231" s="168" t="str">
        <f t="shared" si="36"/>
        <v/>
      </c>
      <c r="O231" s="168" t="str">
        <f t="shared" si="37"/>
        <v/>
      </c>
    </row>
    <row r="232" spans="1:15">
      <c r="A232" s="173" t="str">
        <f t="shared" ca="1" si="40"/>
        <v/>
      </c>
      <c r="B232" s="45" t="str">
        <f t="shared" ca="1" si="41"/>
        <v/>
      </c>
      <c r="C232" s="31" t="str">
        <f t="shared" ca="1" si="38"/>
        <v/>
      </c>
      <c r="D232" s="32" t="str">
        <f t="shared" ca="1" si="42"/>
        <v/>
      </c>
      <c r="E232" s="46" t="str">
        <f t="shared" ca="1" si="43"/>
        <v/>
      </c>
      <c r="F232" s="31" t="str">
        <f t="shared" ca="1" si="39"/>
        <v/>
      </c>
      <c r="G232" s="32" t="str">
        <f t="shared" ca="1" si="44"/>
        <v/>
      </c>
      <c r="H232" s="79" t="str">
        <f t="shared" ca="1" si="45"/>
        <v/>
      </c>
      <c r="N232" s="168" t="str">
        <f t="shared" si="36"/>
        <v/>
      </c>
      <c r="O232" s="168" t="str">
        <f t="shared" si="37"/>
        <v/>
      </c>
    </row>
    <row r="233" spans="1:15">
      <c r="A233" s="173" t="str">
        <f t="shared" ca="1" si="40"/>
        <v/>
      </c>
      <c r="B233" s="45" t="str">
        <f t="shared" ca="1" si="41"/>
        <v/>
      </c>
      <c r="C233" s="31" t="str">
        <f t="shared" ca="1" si="38"/>
        <v/>
      </c>
      <c r="D233" s="32" t="str">
        <f t="shared" ca="1" si="42"/>
        <v/>
      </c>
      <c r="E233" s="46" t="str">
        <f t="shared" ca="1" si="43"/>
        <v/>
      </c>
      <c r="F233" s="31" t="str">
        <f t="shared" ca="1" si="39"/>
        <v/>
      </c>
      <c r="G233" s="32" t="str">
        <f t="shared" ca="1" si="44"/>
        <v/>
      </c>
      <c r="H233" s="79" t="str">
        <f t="shared" ca="1" si="45"/>
        <v/>
      </c>
      <c r="N233" s="168" t="str">
        <f t="shared" si="36"/>
        <v/>
      </c>
      <c r="O233" s="168" t="str">
        <f t="shared" si="37"/>
        <v/>
      </c>
    </row>
    <row r="234" spans="1:15">
      <c r="A234" s="173" t="str">
        <f t="shared" ca="1" si="40"/>
        <v/>
      </c>
      <c r="B234" s="45" t="str">
        <f t="shared" ca="1" si="41"/>
        <v/>
      </c>
      <c r="C234" s="31" t="str">
        <f t="shared" ca="1" si="38"/>
        <v/>
      </c>
      <c r="D234" s="32" t="str">
        <f t="shared" ca="1" si="42"/>
        <v/>
      </c>
      <c r="E234" s="46" t="str">
        <f t="shared" ca="1" si="43"/>
        <v/>
      </c>
      <c r="F234" s="31" t="str">
        <f t="shared" ca="1" si="39"/>
        <v/>
      </c>
      <c r="G234" s="32" t="str">
        <f t="shared" ca="1" si="44"/>
        <v/>
      </c>
      <c r="H234" s="79" t="str">
        <f t="shared" ca="1" si="45"/>
        <v/>
      </c>
      <c r="N234" s="168" t="str">
        <f t="shared" si="36"/>
        <v/>
      </c>
      <c r="O234" s="168" t="str">
        <f t="shared" si="37"/>
        <v/>
      </c>
    </row>
    <row r="235" spans="1:15">
      <c r="A235" s="173" t="str">
        <f t="shared" ca="1" si="40"/>
        <v/>
      </c>
      <c r="B235" s="45" t="str">
        <f t="shared" ca="1" si="41"/>
        <v/>
      </c>
      <c r="C235" s="31" t="str">
        <f t="shared" ca="1" si="38"/>
        <v/>
      </c>
      <c r="D235" s="32" t="str">
        <f t="shared" ca="1" si="42"/>
        <v/>
      </c>
      <c r="E235" s="46" t="str">
        <f t="shared" ca="1" si="43"/>
        <v/>
      </c>
      <c r="F235" s="31" t="str">
        <f t="shared" ca="1" si="39"/>
        <v/>
      </c>
      <c r="G235" s="32" t="str">
        <f t="shared" ca="1" si="44"/>
        <v/>
      </c>
      <c r="H235" s="79" t="str">
        <f t="shared" ca="1" si="45"/>
        <v/>
      </c>
      <c r="N235" s="168" t="str">
        <f t="shared" si="36"/>
        <v/>
      </c>
      <c r="O235" s="168" t="str">
        <f t="shared" si="37"/>
        <v/>
      </c>
    </row>
    <row r="236" spans="1:15">
      <c r="A236" s="173" t="str">
        <f t="shared" ca="1" si="40"/>
        <v/>
      </c>
      <c r="B236" s="45" t="str">
        <f t="shared" ca="1" si="41"/>
        <v/>
      </c>
      <c r="C236" s="31" t="str">
        <f t="shared" ca="1" si="38"/>
        <v/>
      </c>
      <c r="D236" s="32" t="str">
        <f t="shared" ca="1" si="42"/>
        <v/>
      </c>
      <c r="E236" s="46" t="str">
        <f t="shared" ca="1" si="43"/>
        <v/>
      </c>
      <c r="F236" s="31" t="str">
        <f t="shared" ca="1" si="39"/>
        <v/>
      </c>
      <c r="G236" s="32" t="str">
        <f t="shared" ca="1" si="44"/>
        <v/>
      </c>
      <c r="H236" s="79" t="str">
        <f t="shared" ca="1" si="45"/>
        <v/>
      </c>
      <c r="N236" s="168" t="str">
        <f t="shared" si="36"/>
        <v/>
      </c>
      <c r="O236" s="168" t="str">
        <f t="shared" si="37"/>
        <v/>
      </c>
    </row>
    <row r="237" spans="1:15">
      <c r="A237" s="173" t="str">
        <f t="shared" ca="1" si="40"/>
        <v/>
      </c>
      <c r="B237" s="45" t="str">
        <f t="shared" ca="1" si="41"/>
        <v/>
      </c>
      <c r="C237" s="31" t="str">
        <f t="shared" ca="1" si="38"/>
        <v/>
      </c>
      <c r="D237" s="32" t="str">
        <f t="shared" ca="1" si="42"/>
        <v/>
      </c>
      <c r="E237" s="46" t="str">
        <f t="shared" ca="1" si="43"/>
        <v/>
      </c>
      <c r="F237" s="31" t="str">
        <f t="shared" ca="1" si="39"/>
        <v/>
      </c>
      <c r="G237" s="32" t="str">
        <f t="shared" ca="1" si="44"/>
        <v/>
      </c>
      <c r="H237" s="79" t="str">
        <f t="shared" ca="1" si="45"/>
        <v/>
      </c>
      <c r="N237" s="168" t="str">
        <f t="shared" si="36"/>
        <v/>
      </c>
      <c r="O237" s="168" t="str">
        <f t="shared" si="37"/>
        <v/>
      </c>
    </row>
    <row r="238" spans="1:15">
      <c r="A238" s="173" t="str">
        <f t="shared" ca="1" si="40"/>
        <v/>
      </c>
      <c r="B238" s="45" t="str">
        <f t="shared" ca="1" si="41"/>
        <v/>
      </c>
      <c r="C238" s="31" t="str">
        <f t="shared" ca="1" si="38"/>
        <v/>
      </c>
      <c r="D238" s="32" t="str">
        <f t="shared" ca="1" si="42"/>
        <v/>
      </c>
      <c r="E238" s="46" t="str">
        <f t="shared" ca="1" si="43"/>
        <v/>
      </c>
      <c r="F238" s="31" t="str">
        <f t="shared" ca="1" si="39"/>
        <v/>
      </c>
      <c r="G238" s="32" t="str">
        <f t="shared" ca="1" si="44"/>
        <v/>
      </c>
      <c r="H238" s="79" t="str">
        <f t="shared" ca="1" si="45"/>
        <v/>
      </c>
      <c r="N238" s="168" t="str">
        <f t="shared" si="36"/>
        <v/>
      </c>
      <c r="O238" s="168" t="str">
        <f t="shared" si="37"/>
        <v/>
      </c>
    </row>
    <row r="239" spans="1:15">
      <c r="A239" s="173" t="str">
        <f t="shared" ca="1" si="40"/>
        <v/>
      </c>
      <c r="B239" s="45" t="str">
        <f t="shared" ca="1" si="41"/>
        <v/>
      </c>
      <c r="C239" s="31" t="str">
        <f t="shared" ca="1" si="38"/>
        <v/>
      </c>
      <c r="D239" s="32" t="str">
        <f t="shared" ca="1" si="42"/>
        <v/>
      </c>
      <c r="E239" s="46" t="str">
        <f t="shared" ca="1" si="43"/>
        <v/>
      </c>
      <c r="F239" s="31" t="str">
        <f t="shared" ca="1" si="39"/>
        <v/>
      </c>
      <c r="G239" s="32" t="str">
        <f t="shared" ca="1" si="44"/>
        <v/>
      </c>
      <c r="H239" s="79" t="str">
        <f t="shared" ca="1" si="45"/>
        <v/>
      </c>
      <c r="N239" s="168" t="str">
        <f t="shared" si="36"/>
        <v/>
      </c>
      <c r="O239" s="168" t="str">
        <f t="shared" si="37"/>
        <v/>
      </c>
    </row>
    <row r="240" spans="1:15">
      <c r="A240" s="173" t="str">
        <f t="shared" ca="1" si="40"/>
        <v/>
      </c>
      <c r="B240" s="45" t="str">
        <f t="shared" ca="1" si="41"/>
        <v/>
      </c>
      <c r="C240" s="31" t="str">
        <f t="shared" ca="1" si="38"/>
        <v/>
      </c>
      <c r="D240" s="32" t="str">
        <f t="shared" ca="1" si="42"/>
        <v/>
      </c>
      <c r="E240" s="46" t="str">
        <f t="shared" ca="1" si="43"/>
        <v/>
      </c>
      <c r="F240" s="31" t="str">
        <f t="shared" ca="1" si="39"/>
        <v/>
      </c>
      <c r="G240" s="32" t="str">
        <f t="shared" ca="1" si="44"/>
        <v/>
      </c>
      <c r="H240" s="79" t="str">
        <f t="shared" ca="1" si="45"/>
        <v/>
      </c>
      <c r="N240" s="168" t="str">
        <f t="shared" si="36"/>
        <v/>
      </c>
      <c r="O240" s="168" t="str">
        <f t="shared" si="37"/>
        <v/>
      </c>
    </row>
    <row r="241" spans="1:15">
      <c r="A241" s="173" t="str">
        <f t="shared" ca="1" si="40"/>
        <v/>
      </c>
      <c r="B241" s="45" t="str">
        <f t="shared" ca="1" si="41"/>
        <v/>
      </c>
      <c r="C241" s="31" t="str">
        <f t="shared" ca="1" si="38"/>
        <v/>
      </c>
      <c r="D241" s="32" t="str">
        <f t="shared" ca="1" si="42"/>
        <v/>
      </c>
      <c r="E241" s="46" t="str">
        <f t="shared" ca="1" si="43"/>
        <v/>
      </c>
      <c r="F241" s="31" t="str">
        <f t="shared" ca="1" si="39"/>
        <v/>
      </c>
      <c r="G241" s="32" t="str">
        <f t="shared" ca="1" si="44"/>
        <v/>
      </c>
      <c r="H241" s="79" t="str">
        <f t="shared" ca="1" si="45"/>
        <v/>
      </c>
      <c r="N241" s="168" t="str">
        <f t="shared" si="36"/>
        <v/>
      </c>
      <c r="O241" s="168" t="str">
        <f t="shared" si="37"/>
        <v/>
      </c>
    </row>
    <row r="242" spans="1:15">
      <c r="A242" s="173" t="str">
        <f t="shared" ca="1" si="40"/>
        <v/>
      </c>
      <c r="B242" s="45" t="str">
        <f t="shared" ca="1" si="41"/>
        <v/>
      </c>
      <c r="C242" s="31" t="str">
        <f t="shared" ca="1" si="38"/>
        <v/>
      </c>
      <c r="D242" s="32" t="str">
        <f t="shared" ca="1" si="42"/>
        <v/>
      </c>
      <c r="E242" s="46" t="str">
        <f t="shared" ca="1" si="43"/>
        <v/>
      </c>
      <c r="F242" s="31" t="str">
        <f t="shared" ca="1" si="39"/>
        <v/>
      </c>
      <c r="G242" s="32" t="str">
        <f t="shared" ca="1" si="44"/>
        <v/>
      </c>
      <c r="H242" s="79" t="str">
        <f t="shared" ca="1" si="45"/>
        <v/>
      </c>
      <c r="N242" s="168" t="str">
        <f t="shared" si="36"/>
        <v/>
      </c>
      <c r="O242" s="168" t="str">
        <f t="shared" si="37"/>
        <v/>
      </c>
    </row>
    <row r="243" spans="1:15">
      <c r="A243" s="173" t="str">
        <f t="shared" ca="1" si="40"/>
        <v/>
      </c>
      <c r="B243" s="45" t="str">
        <f t="shared" ca="1" si="41"/>
        <v/>
      </c>
      <c r="C243" s="31" t="str">
        <f t="shared" ca="1" si="38"/>
        <v/>
      </c>
      <c r="D243" s="32" t="str">
        <f t="shared" ca="1" si="42"/>
        <v/>
      </c>
      <c r="E243" s="46" t="str">
        <f t="shared" ca="1" si="43"/>
        <v/>
      </c>
      <c r="F243" s="31" t="str">
        <f t="shared" ca="1" si="39"/>
        <v/>
      </c>
      <c r="G243" s="32" t="str">
        <f t="shared" ca="1" si="44"/>
        <v/>
      </c>
      <c r="H243" s="79" t="str">
        <f t="shared" ca="1" si="45"/>
        <v/>
      </c>
      <c r="N243" s="168" t="str">
        <f t="shared" si="36"/>
        <v/>
      </c>
      <c r="O243" s="168" t="str">
        <f t="shared" si="37"/>
        <v/>
      </c>
    </row>
    <row r="244" spans="1:15">
      <c r="A244" s="173" t="str">
        <f t="shared" ca="1" si="40"/>
        <v/>
      </c>
      <c r="B244" s="45" t="str">
        <f t="shared" ca="1" si="41"/>
        <v/>
      </c>
      <c r="C244" s="31" t="str">
        <f t="shared" ca="1" si="38"/>
        <v/>
      </c>
      <c r="D244" s="32" t="str">
        <f t="shared" ca="1" si="42"/>
        <v/>
      </c>
      <c r="E244" s="46" t="str">
        <f t="shared" ca="1" si="43"/>
        <v/>
      </c>
      <c r="F244" s="31" t="str">
        <f t="shared" ca="1" si="39"/>
        <v/>
      </c>
      <c r="G244" s="32" t="str">
        <f t="shared" ca="1" si="44"/>
        <v/>
      </c>
      <c r="H244" s="79" t="str">
        <f t="shared" ca="1" si="45"/>
        <v/>
      </c>
      <c r="N244" s="168" t="str">
        <f t="shared" si="36"/>
        <v/>
      </c>
      <c r="O244" s="168" t="str">
        <f t="shared" si="37"/>
        <v/>
      </c>
    </row>
    <row r="245" spans="1:15">
      <c r="A245" s="173" t="str">
        <f t="shared" ca="1" si="40"/>
        <v/>
      </c>
      <c r="B245" s="45" t="str">
        <f t="shared" ca="1" si="41"/>
        <v/>
      </c>
      <c r="C245" s="31" t="str">
        <f t="shared" ca="1" si="38"/>
        <v/>
      </c>
      <c r="D245" s="32" t="str">
        <f t="shared" ca="1" si="42"/>
        <v/>
      </c>
      <c r="E245" s="46" t="str">
        <f t="shared" ca="1" si="43"/>
        <v/>
      </c>
      <c r="F245" s="31" t="str">
        <f t="shared" ca="1" si="39"/>
        <v/>
      </c>
      <c r="G245" s="32" t="str">
        <f t="shared" ca="1" si="44"/>
        <v/>
      </c>
      <c r="H245" s="79" t="str">
        <f t="shared" ca="1" si="45"/>
        <v/>
      </c>
      <c r="N245" s="168" t="str">
        <f t="shared" si="36"/>
        <v/>
      </c>
      <c r="O245" s="168" t="str">
        <f t="shared" si="37"/>
        <v/>
      </c>
    </row>
    <row r="246" spans="1:15">
      <c r="A246" s="173" t="str">
        <f t="shared" ca="1" si="40"/>
        <v/>
      </c>
      <c r="B246" s="45" t="str">
        <f t="shared" ca="1" si="41"/>
        <v/>
      </c>
      <c r="C246" s="31" t="str">
        <f t="shared" ca="1" si="38"/>
        <v/>
      </c>
      <c r="D246" s="32" t="str">
        <f t="shared" ca="1" si="42"/>
        <v/>
      </c>
      <c r="E246" s="46" t="str">
        <f t="shared" ca="1" si="43"/>
        <v/>
      </c>
      <c r="F246" s="31" t="str">
        <f t="shared" ca="1" si="39"/>
        <v/>
      </c>
      <c r="G246" s="32" t="str">
        <f t="shared" ca="1" si="44"/>
        <v/>
      </c>
      <c r="H246" s="79" t="str">
        <f t="shared" ca="1" si="45"/>
        <v/>
      </c>
      <c r="N246" s="168" t="str">
        <f t="shared" si="36"/>
        <v/>
      </c>
      <c r="O246" s="168" t="str">
        <f t="shared" si="37"/>
        <v/>
      </c>
    </row>
    <row r="247" spans="1:15">
      <c r="A247" s="173" t="str">
        <f t="shared" ca="1" si="40"/>
        <v/>
      </c>
      <c r="B247" s="45" t="str">
        <f t="shared" ca="1" si="41"/>
        <v/>
      </c>
      <c r="C247" s="31" t="str">
        <f t="shared" ca="1" si="38"/>
        <v/>
      </c>
      <c r="D247" s="32" t="str">
        <f t="shared" ca="1" si="42"/>
        <v/>
      </c>
      <c r="E247" s="46" t="str">
        <f t="shared" ca="1" si="43"/>
        <v/>
      </c>
      <c r="F247" s="31" t="str">
        <f t="shared" ca="1" si="39"/>
        <v/>
      </c>
      <c r="G247" s="32" t="str">
        <f t="shared" ca="1" si="44"/>
        <v/>
      </c>
      <c r="H247" s="79" t="str">
        <f t="shared" ca="1" si="45"/>
        <v/>
      </c>
      <c r="N247" s="168" t="str">
        <f t="shared" si="36"/>
        <v/>
      </c>
      <c r="O247" s="168" t="str">
        <f t="shared" si="37"/>
        <v/>
      </c>
    </row>
    <row r="248" spans="1:15">
      <c r="A248" s="173" t="str">
        <f t="shared" ca="1" si="40"/>
        <v/>
      </c>
      <c r="B248" s="45" t="str">
        <f t="shared" ca="1" si="41"/>
        <v/>
      </c>
      <c r="C248" s="31" t="str">
        <f t="shared" ca="1" si="38"/>
        <v/>
      </c>
      <c r="D248" s="32" t="str">
        <f t="shared" ca="1" si="42"/>
        <v/>
      </c>
      <c r="E248" s="46" t="str">
        <f t="shared" ca="1" si="43"/>
        <v/>
      </c>
      <c r="F248" s="31" t="str">
        <f t="shared" ca="1" si="39"/>
        <v/>
      </c>
      <c r="G248" s="32" t="str">
        <f t="shared" ca="1" si="44"/>
        <v/>
      </c>
      <c r="H248" s="79" t="str">
        <f t="shared" ca="1" si="45"/>
        <v/>
      </c>
      <c r="N248" s="168" t="str">
        <f t="shared" si="36"/>
        <v/>
      </c>
      <c r="O248" s="168" t="str">
        <f t="shared" si="37"/>
        <v/>
      </c>
    </row>
    <row r="249" spans="1:15">
      <c r="A249" s="173" t="str">
        <f t="shared" ca="1" si="40"/>
        <v/>
      </c>
      <c r="B249" s="45" t="str">
        <f t="shared" ca="1" si="41"/>
        <v/>
      </c>
      <c r="C249" s="31" t="str">
        <f t="shared" ca="1" si="38"/>
        <v/>
      </c>
      <c r="D249" s="32" t="str">
        <f t="shared" ca="1" si="42"/>
        <v/>
      </c>
      <c r="E249" s="46" t="str">
        <f t="shared" ca="1" si="43"/>
        <v/>
      </c>
      <c r="F249" s="31" t="str">
        <f t="shared" ca="1" si="39"/>
        <v/>
      </c>
      <c r="G249" s="32" t="str">
        <f t="shared" ca="1" si="44"/>
        <v/>
      </c>
      <c r="H249" s="79" t="str">
        <f t="shared" ca="1" si="45"/>
        <v/>
      </c>
      <c r="N249" s="168" t="str">
        <f t="shared" si="36"/>
        <v/>
      </c>
      <c r="O249" s="168" t="str">
        <f t="shared" si="37"/>
        <v/>
      </c>
    </row>
    <row r="250" spans="1:15">
      <c r="A250" s="173" t="str">
        <f t="shared" ca="1" si="40"/>
        <v/>
      </c>
      <c r="B250" s="45" t="str">
        <f t="shared" ca="1" si="41"/>
        <v/>
      </c>
      <c r="C250" s="31" t="str">
        <f t="shared" ca="1" si="38"/>
        <v/>
      </c>
      <c r="D250" s="32" t="str">
        <f t="shared" ca="1" si="42"/>
        <v/>
      </c>
      <c r="E250" s="46" t="str">
        <f t="shared" ca="1" si="43"/>
        <v/>
      </c>
      <c r="F250" s="31" t="str">
        <f t="shared" ca="1" si="39"/>
        <v/>
      </c>
      <c r="G250" s="32" t="str">
        <f t="shared" ca="1" si="44"/>
        <v/>
      </c>
      <c r="H250" s="79" t="str">
        <f t="shared" ca="1" si="45"/>
        <v/>
      </c>
      <c r="N250" s="168" t="str">
        <f t="shared" si="36"/>
        <v/>
      </c>
      <c r="O250" s="168" t="str">
        <f t="shared" si="37"/>
        <v/>
      </c>
    </row>
    <row r="251" spans="1:15">
      <c r="A251" s="173" t="str">
        <f t="shared" ca="1" si="40"/>
        <v/>
      </c>
      <c r="B251" s="45" t="str">
        <f t="shared" ca="1" si="41"/>
        <v/>
      </c>
      <c r="C251" s="31" t="str">
        <f t="shared" ca="1" si="38"/>
        <v/>
      </c>
      <c r="D251" s="32" t="str">
        <f t="shared" ca="1" si="42"/>
        <v/>
      </c>
      <c r="E251" s="46" t="str">
        <f t="shared" ca="1" si="43"/>
        <v/>
      </c>
      <c r="F251" s="31" t="str">
        <f t="shared" ca="1" si="39"/>
        <v/>
      </c>
      <c r="G251" s="32" t="str">
        <f t="shared" ca="1" si="44"/>
        <v/>
      </c>
      <c r="H251" s="79" t="str">
        <f t="shared" ca="1" si="45"/>
        <v/>
      </c>
      <c r="N251" s="168" t="str">
        <f t="shared" si="36"/>
        <v/>
      </c>
      <c r="O251" s="168" t="str">
        <f t="shared" si="37"/>
        <v/>
      </c>
    </row>
    <row r="252" spans="1:15">
      <c r="A252" s="173" t="str">
        <f t="shared" ca="1" si="40"/>
        <v/>
      </c>
      <c r="B252" s="45" t="str">
        <f t="shared" ca="1" si="41"/>
        <v/>
      </c>
      <c r="C252" s="31" t="str">
        <f t="shared" ca="1" si="38"/>
        <v/>
      </c>
      <c r="D252" s="32" t="str">
        <f t="shared" ca="1" si="42"/>
        <v/>
      </c>
      <c r="E252" s="46" t="str">
        <f t="shared" ca="1" si="43"/>
        <v/>
      </c>
      <c r="F252" s="31" t="str">
        <f t="shared" ca="1" si="39"/>
        <v/>
      </c>
      <c r="G252" s="32" t="str">
        <f t="shared" ca="1" si="44"/>
        <v/>
      </c>
      <c r="H252" s="79" t="str">
        <f t="shared" ca="1" si="45"/>
        <v/>
      </c>
      <c r="N252" s="168" t="str">
        <f t="shared" si="36"/>
        <v/>
      </c>
      <c r="O252" s="168" t="str">
        <f t="shared" si="37"/>
        <v/>
      </c>
    </row>
    <row r="253" spans="1:15">
      <c r="A253" s="173" t="str">
        <f t="shared" ca="1" si="40"/>
        <v/>
      </c>
      <c r="B253" s="45" t="str">
        <f t="shared" ca="1" si="41"/>
        <v/>
      </c>
      <c r="C253" s="31" t="str">
        <f t="shared" ca="1" si="38"/>
        <v/>
      </c>
      <c r="D253" s="32" t="str">
        <f t="shared" ca="1" si="42"/>
        <v/>
      </c>
      <c r="E253" s="46" t="str">
        <f t="shared" ca="1" si="43"/>
        <v/>
      </c>
      <c r="F253" s="31" t="str">
        <f t="shared" ca="1" si="39"/>
        <v/>
      </c>
      <c r="G253" s="32" t="str">
        <f t="shared" ca="1" si="44"/>
        <v/>
      </c>
      <c r="H253" s="79" t="str">
        <f t="shared" ca="1" si="45"/>
        <v/>
      </c>
      <c r="N253" s="168" t="str">
        <f t="shared" si="36"/>
        <v/>
      </c>
      <c r="O253" s="168" t="str">
        <f t="shared" si="37"/>
        <v/>
      </c>
    </row>
    <row r="254" spans="1:15">
      <c r="A254" s="173" t="str">
        <f t="shared" ca="1" si="40"/>
        <v/>
      </c>
      <c r="B254" s="45" t="str">
        <f t="shared" ca="1" si="41"/>
        <v/>
      </c>
      <c r="C254" s="31" t="str">
        <f t="shared" ca="1" si="38"/>
        <v/>
      </c>
      <c r="D254" s="32" t="str">
        <f t="shared" ca="1" si="42"/>
        <v/>
      </c>
      <c r="E254" s="46" t="str">
        <f t="shared" ca="1" si="43"/>
        <v/>
      </c>
      <c r="F254" s="31" t="str">
        <f t="shared" ca="1" si="39"/>
        <v/>
      </c>
      <c r="G254" s="32" t="str">
        <f t="shared" ca="1" si="44"/>
        <v/>
      </c>
      <c r="H254" s="79" t="str">
        <f t="shared" ca="1" si="45"/>
        <v/>
      </c>
      <c r="N254" s="168" t="str">
        <f t="shared" si="36"/>
        <v/>
      </c>
      <c r="O254" s="168" t="str">
        <f t="shared" si="37"/>
        <v/>
      </c>
    </row>
    <row r="255" spans="1:15">
      <c r="A255" s="173" t="str">
        <f t="shared" ca="1" si="40"/>
        <v/>
      </c>
      <c r="B255" s="45" t="str">
        <f t="shared" ca="1" si="41"/>
        <v/>
      </c>
      <c r="C255" s="31" t="str">
        <f t="shared" ca="1" si="38"/>
        <v/>
      </c>
      <c r="D255" s="32" t="str">
        <f t="shared" ca="1" si="42"/>
        <v/>
      </c>
      <c r="E255" s="46" t="str">
        <f t="shared" ca="1" si="43"/>
        <v/>
      </c>
      <c r="F255" s="31" t="str">
        <f t="shared" ca="1" si="39"/>
        <v/>
      </c>
      <c r="G255" s="32" t="str">
        <f t="shared" ca="1" si="44"/>
        <v/>
      </c>
      <c r="H255" s="79" t="str">
        <f t="shared" ca="1" si="45"/>
        <v/>
      </c>
      <c r="N255" s="168" t="str">
        <f t="shared" si="36"/>
        <v/>
      </c>
      <c r="O255" s="168" t="str">
        <f t="shared" si="37"/>
        <v/>
      </c>
    </row>
    <row r="256" spans="1:15">
      <c r="A256" s="173" t="str">
        <f t="shared" ca="1" si="40"/>
        <v/>
      </c>
      <c r="B256" s="45" t="str">
        <f t="shared" ca="1" si="41"/>
        <v/>
      </c>
      <c r="C256" s="31" t="str">
        <f t="shared" ca="1" si="38"/>
        <v/>
      </c>
      <c r="D256" s="32" t="str">
        <f t="shared" ca="1" si="42"/>
        <v/>
      </c>
      <c r="E256" s="46" t="str">
        <f t="shared" ca="1" si="43"/>
        <v/>
      </c>
      <c r="F256" s="31" t="str">
        <f t="shared" ca="1" si="39"/>
        <v/>
      </c>
      <c r="G256" s="32" t="str">
        <f t="shared" ca="1" si="44"/>
        <v/>
      </c>
      <c r="H256" s="79" t="str">
        <f t="shared" ca="1" si="45"/>
        <v/>
      </c>
      <c r="N256" s="168" t="str">
        <f t="shared" si="36"/>
        <v/>
      </c>
      <c r="O256" s="168" t="str">
        <f t="shared" si="37"/>
        <v/>
      </c>
    </row>
    <row r="257" spans="1:15">
      <c r="A257" s="173" t="str">
        <f t="shared" ca="1" si="40"/>
        <v/>
      </c>
      <c r="B257" s="45" t="str">
        <f t="shared" ca="1" si="41"/>
        <v/>
      </c>
      <c r="C257" s="31" t="str">
        <f t="shared" ca="1" si="38"/>
        <v/>
      </c>
      <c r="D257" s="32" t="str">
        <f t="shared" ca="1" si="42"/>
        <v/>
      </c>
      <c r="E257" s="46" t="str">
        <f t="shared" ca="1" si="43"/>
        <v/>
      </c>
      <c r="F257" s="31" t="str">
        <f t="shared" ca="1" si="39"/>
        <v/>
      </c>
      <c r="G257" s="32" t="str">
        <f t="shared" ca="1" si="44"/>
        <v/>
      </c>
      <c r="H257" s="79" t="str">
        <f t="shared" ca="1" si="45"/>
        <v/>
      </c>
      <c r="N257" s="168" t="str">
        <f t="shared" si="36"/>
        <v/>
      </c>
      <c r="O257" s="168" t="str">
        <f t="shared" si="37"/>
        <v/>
      </c>
    </row>
    <row r="258" spans="1:15">
      <c r="A258" s="173" t="str">
        <f t="shared" ca="1" si="40"/>
        <v/>
      </c>
      <c r="B258" s="45" t="str">
        <f t="shared" ca="1" si="41"/>
        <v/>
      </c>
      <c r="C258" s="31" t="str">
        <f t="shared" ca="1" si="38"/>
        <v/>
      </c>
      <c r="D258" s="32" t="str">
        <f t="shared" ca="1" si="42"/>
        <v/>
      </c>
      <c r="E258" s="46" t="str">
        <f t="shared" ca="1" si="43"/>
        <v/>
      </c>
      <c r="F258" s="31" t="str">
        <f t="shared" ca="1" si="39"/>
        <v/>
      </c>
      <c r="G258" s="32" t="str">
        <f t="shared" ca="1" si="44"/>
        <v/>
      </c>
      <c r="H258" s="79" t="str">
        <f t="shared" ca="1" si="45"/>
        <v/>
      </c>
      <c r="N258" s="168" t="str">
        <f t="shared" si="36"/>
        <v/>
      </c>
      <c r="O258" s="168" t="str">
        <f t="shared" si="37"/>
        <v/>
      </c>
    </row>
    <row r="259" spans="1:15">
      <c r="A259" s="173" t="str">
        <f t="shared" ca="1" si="40"/>
        <v/>
      </c>
      <c r="B259" s="45" t="str">
        <f t="shared" ca="1" si="41"/>
        <v/>
      </c>
      <c r="C259" s="31" t="str">
        <f t="shared" ca="1" si="38"/>
        <v/>
      </c>
      <c r="D259" s="32" t="str">
        <f t="shared" ca="1" si="42"/>
        <v/>
      </c>
      <c r="E259" s="46" t="str">
        <f t="shared" ca="1" si="43"/>
        <v/>
      </c>
      <c r="F259" s="31" t="str">
        <f t="shared" ca="1" si="39"/>
        <v/>
      </c>
      <c r="G259" s="32" t="str">
        <f t="shared" ca="1" si="44"/>
        <v/>
      </c>
      <c r="H259" s="79" t="str">
        <f t="shared" ca="1" si="45"/>
        <v/>
      </c>
      <c r="N259" s="168" t="str">
        <f t="shared" ref="N259:N322" si="46">IF(COUNTIF(L:L,J260),J260,"")</f>
        <v/>
      </c>
      <c r="O259" s="168" t="str">
        <f t="shared" ref="O259:O322" si="47">IF(N259&gt;$A$14,N259,"")</f>
        <v/>
      </c>
    </row>
    <row r="260" spans="1:15">
      <c r="A260" s="173" t="str">
        <f t="shared" ca="1" si="40"/>
        <v/>
      </c>
      <c r="B260" s="45" t="str">
        <f t="shared" ca="1" si="41"/>
        <v/>
      </c>
      <c r="C260" s="31" t="str">
        <f t="shared" ca="1" si="38"/>
        <v/>
      </c>
      <c r="D260" s="32" t="str">
        <f t="shared" ca="1" si="42"/>
        <v/>
      </c>
      <c r="E260" s="46" t="str">
        <f t="shared" ca="1" si="43"/>
        <v/>
      </c>
      <c r="F260" s="31" t="str">
        <f t="shared" ca="1" si="39"/>
        <v/>
      </c>
      <c r="G260" s="32" t="str">
        <f t="shared" ca="1" si="44"/>
        <v/>
      </c>
      <c r="H260" s="79" t="str">
        <f t="shared" ca="1" si="45"/>
        <v/>
      </c>
      <c r="N260" s="168" t="str">
        <f t="shared" si="46"/>
        <v/>
      </c>
      <c r="O260" s="168" t="str">
        <f t="shared" si="47"/>
        <v/>
      </c>
    </row>
    <row r="261" spans="1:15">
      <c r="A261" s="173" t="str">
        <f t="shared" ca="1" si="40"/>
        <v/>
      </c>
      <c r="B261" s="45" t="str">
        <f t="shared" ca="1" si="41"/>
        <v/>
      </c>
      <c r="C261" s="31" t="str">
        <f t="shared" ca="1" si="38"/>
        <v/>
      </c>
      <c r="D261" s="32" t="str">
        <f t="shared" ca="1" si="42"/>
        <v/>
      </c>
      <c r="E261" s="46" t="str">
        <f t="shared" ca="1" si="43"/>
        <v/>
      </c>
      <c r="F261" s="31" t="str">
        <f t="shared" ca="1" si="39"/>
        <v/>
      </c>
      <c r="G261" s="32" t="str">
        <f t="shared" ca="1" si="44"/>
        <v/>
      </c>
      <c r="H261" s="79" t="str">
        <f t="shared" ca="1" si="45"/>
        <v/>
      </c>
      <c r="N261" s="168" t="str">
        <f t="shared" si="46"/>
        <v/>
      </c>
      <c r="O261" s="168" t="str">
        <f t="shared" si="47"/>
        <v/>
      </c>
    </row>
    <row r="262" spans="1:15">
      <c r="A262" s="173" t="str">
        <f t="shared" ca="1" si="40"/>
        <v/>
      </c>
      <c r="B262" s="45" t="str">
        <f t="shared" ca="1" si="41"/>
        <v/>
      </c>
      <c r="C262" s="31" t="str">
        <f t="shared" ca="1" si="38"/>
        <v/>
      </c>
      <c r="D262" s="32" t="str">
        <f t="shared" ca="1" si="42"/>
        <v/>
      </c>
      <c r="E262" s="46" t="str">
        <f t="shared" ca="1" si="43"/>
        <v/>
      </c>
      <c r="F262" s="31" t="str">
        <f t="shared" ca="1" si="39"/>
        <v/>
      </c>
      <c r="G262" s="32" t="str">
        <f t="shared" ca="1" si="44"/>
        <v/>
      </c>
      <c r="H262" s="79" t="str">
        <f t="shared" ca="1" si="45"/>
        <v/>
      </c>
      <c r="N262" s="168" t="str">
        <f t="shared" si="46"/>
        <v/>
      </c>
      <c r="O262" s="168" t="str">
        <f t="shared" si="47"/>
        <v/>
      </c>
    </row>
    <row r="263" spans="1:15">
      <c r="A263" s="173" t="str">
        <f t="shared" ca="1" si="40"/>
        <v/>
      </c>
      <c r="B263" s="45" t="str">
        <f t="shared" ca="1" si="41"/>
        <v/>
      </c>
      <c r="C263" s="31" t="str">
        <f t="shared" ca="1" si="38"/>
        <v/>
      </c>
      <c r="D263" s="32" t="str">
        <f t="shared" ca="1" si="42"/>
        <v/>
      </c>
      <c r="E263" s="46" t="str">
        <f t="shared" ca="1" si="43"/>
        <v/>
      </c>
      <c r="F263" s="31" t="str">
        <f t="shared" ca="1" si="39"/>
        <v/>
      </c>
      <c r="G263" s="32" t="str">
        <f t="shared" ca="1" si="44"/>
        <v/>
      </c>
      <c r="H263" s="79" t="str">
        <f t="shared" ca="1" si="45"/>
        <v/>
      </c>
      <c r="N263" s="168" t="str">
        <f t="shared" si="46"/>
        <v/>
      </c>
      <c r="O263" s="168" t="str">
        <f t="shared" si="47"/>
        <v/>
      </c>
    </row>
    <row r="264" spans="1:15">
      <c r="A264" s="173" t="str">
        <f t="shared" ca="1" si="40"/>
        <v/>
      </c>
      <c r="B264" s="45" t="str">
        <f t="shared" ca="1" si="41"/>
        <v/>
      </c>
      <c r="C264" s="31" t="str">
        <f t="shared" ca="1" si="38"/>
        <v/>
      </c>
      <c r="D264" s="32" t="str">
        <f t="shared" ca="1" si="42"/>
        <v/>
      </c>
      <c r="E264" s="46" t="str">
        <f t="shared" ca="1" si="43"/>
        <v/>
      </c>
      <c r="F264" s="31" t="str">
        <f t="shared" ca="1" si="39"/>
        <v/>
      </c>
      <c r="G264" s="32" t="str">
        <f t="shared" ca="1" si="44"/>
        <v/>
      </c>
      <c r="H264" s="79" t="str">
        <f t="shared" ca="1" si="45"/>
        <v/>
      </c>
      <c r="N264" s="168" t="str">
        <f t="shared" si="46"/>
        <v/>
      </c>
      <c r="O264" s="168" t="str">
        <f t="shared" si="47"/>
        <v/>
      </c>
    </row>
    <row r="265" spans="1:15">
      <c r="A265" s="173" t="str">
        <f t="shared" ca="1" si="40"/>
        <v/>
      </c>
      <c r="B265" s="45" t="str">
        <f t="shared" ca="1" si="41"/>
        <v/>
      </c>
      <c r="C265" s="31" t="str">
        <f t="shared" ca="1" si="38"/>
        <v/>
      </c>
      <c r="D265" s="32" t="str">
        <f t="shared" ca="1" si="42"/>
        <v/>
      </c>
      <c r="E265" s="46" t="str">
        <f t="shared" ca="1" si="43"/>
        <v/>
      </c>
      <c r="F265" s="31" t="str">
        <f t="shared" ca="1" si="39"/>
        <v/>
      </c>
      <c r="G265" s="32" t="str">
        <f t="shared" ca="1" si="44"/>
        <v/>
      </c>
      <c r="H265" s="79" t="str">
        <f t="shared" ca="1" si="45"/>
        <v/>
      </c>
      <c r="N265" s="168" t="str">
        <f t="shared" si="46"/>
        <v/>
      </c>
      <c r="O265" s="168" t="str">
        <f t="shared" si="47"/>
        <v/>
      </c>
    </row>
    <row r="266" spans="1:15">
      <c r="A266" s="173" t="str">
        <f t="shared" ca="1" si="40"/>
        <v/>
      </c>
      <c r="B266" s="45" t="str">
        <f t="shared" ca="1" si="41"/>
        <v/>
      </c>
      <c r="C266" s="31" t="str">
        <f t="shared" ca="1" si="38"/>
        <v/>
      </c>
      <c r="D266" s="32" t="str">
        <f t="shared" ca="1" si="42"/>
        <v/>
      </c>
      <c r="E266" s="46" t="str">
        <f t="shared" ca="1" si="43"/>
        <v/>
      </c>
      <c r="F266" s="31" t="str">
        <f t="shared" ca="1" si="39"/>
        <v/>
      </c>
      <c r="G266" s="32" t="str">
        <f t="shared" ca="1" si="44"/>
        <v/>
      </c>
      <c r="H266" s="79" t="str">
        <f t="shared" ca="1" si="45"/>
        <v/>
      </c>
      <c r="N266" s="168" t="str">
        <f t="shared" si="46"/>
        <v/>
      </c>
      <c r="O266" s="168" t="str">
        <f t="shared" si="47"/>
        <v/>
      </c>
    </row>
    <row r="267" spans="1:15">
      <c r="A267" s="173" t="str">
        <f t="shared" ca="1" si="40"/>
        <v/>
      </c>
      <c r="B267" s="45" t="str">
        <f t="shared" ca="1" si="41"/>
        <v/>
      </c>
      <c r="C267" s="31" t="str">
        <f t="shared" ca="1" si="38"/>
        <v/>
      </c>
      <c r="D267" s="32" t="str">
        <f t="shared" ca="1" si="42"/>
        <v/>
      </c>
      <c r="E267" s="46" t="str">
        <f t="shared" ca="1" si="43"/>
        <v/>
      </c>
      <c r="F267" s="31" t="str">
        <f t="shared" ca="1" si="39"/>
        <v/>
      </c>
      <c r="G267" s="32" t="str">
        <f t="shared" ca="1" si="44"/>
        <v/>
      </c>
      <c r="H267" s="79" t="str">
        <f t="shared" ca="1" si="45"/>
        <v/>
      </c>
      <c r="N267" s="168" t="str">
        <f t="shared" si="46"/>
        <v/>
      </c>
      <c r="O267" s="168" t="str">
        <f t="shared" si="47"/>
        <v/>
      </c>
    </row>
    <row r="268" spans="1:15">
      <c r="A268" s="173" t="str">
        <f t="shared" ca="1" si="40"/>
        <v/>
      </c>
      <c r="B268" s="45" t="str">
        <f t="shared" ca="1" si="41"/>
        <v/>
      </c>
      <c r="C268" s="31" t="str">
        <f t="shared" ca="1" si="38"/>
        <v/>
      </c>
      <c r="D268" s="32" t="str">
        <f t="shared" ca="1" si="42"/>
        <v/>
      </c>
      <c r="E268" s="46" t="str">
        <f t="shared" ca="1" si="43"/>
        <v/>
      </c>
      <c r="F268" s="31" t="str">
        <f t="shared" ca="1" si="39"/>
        <v/>
      </c>
      <c r="G268" s="32" t="str">
        <f t="shared" ca="1" si="44"/>
        <v/>
      </c>
      <c r="H268" s="79" t="str">
        <f t="shared" ca="1" si="45"/>
        <v/>
      </c>
      <c r="N268" s="168" t="str">
        <f t="shared" si="46"/>
        <v/>
      </c>
      <c r="O268" s="168" t="str">
        <f t="shared" si="47"/>
        <v/>
      </c>
    </row>
    <row r="269" spans="1:15">
      <c r="A269" s="173" t="str">
        <f t="shared" ca="1" si="40"/>
        <v/>
      </c>
      <c r="B269" s="45" t="str">
        <f t="shared" ca="1" si="41"/>
        <v/>
      </c>
      <c r="C269" s="31" t="str">
        <f t="shared" ca="1" si="38"/>
        <v/>
      </c>
      <c r="D269" s="32" t="str">
        <f t="shared" ca="1" si="42"/>
        <v/>
      </c>
      <c r="E269" s="46" t="str">
        <f t="shared" ca="1" si="43"/>
        <v/>
      </c>
      <c r="F269" s="31" t="str">
        <f t="shared" ca="1" si="39"/>
        <v/>
      </c>
      <c r="G269" s="32" t="str">
        <f t="shared" ca="1" si="44"/>
        <v/>
      </c>
      <c r="H269" s="79" t="str">
        <f t="shared" ca="1" si="45"/>
        <v/>
      </c>
      <c r="N269" s="168" t="str">
        <f t="shared" si="46"/>
        <v/>
      </c>
      <c r="O269" s="168" t="str">
        <f t="shared" si="47"/>
        <v/>
      </c>
    </row>
    <row r="270" spans="1:15">
      <c r="A270" s="173" t="str">
        <f t="shared" ca="1" si="40"/>
        <v/>
      </c>
      <c r="B270" s="45" t="str">
        <f t="shared" ca="1" si="41"/>
        <v/>
      </c>
      <c r="C270" s="31" t="str">
        <f t="shared" ca="1" si="38"/>
        <v/>
      </c>
      <c r="D270" s="32" t="str">
        <f t="shared" ca="1" si="42"/>
        <v/>
      </c>
      <c r="E270" s="46" t="str">
        <f t="shared" ca="1" si="43"/>
        <v/>
      </c>
      <c r="F270" s="31" t="str">
        <f t="shared" ca="1" si="39"/>
        <v/>
      </c>
      <c r="G270" s="32" t="str">
        <f t="shared" ca="1" si="44"/>
        <v/>
      </c>
      <c r="H270" s="79" t="str">
        <f t="shared" ca="1" si="45"/>
        <v/>
      </c>
      <c r="N270" s="168" t="str">
        <f t="shared" si="46"/>
        <v/>
      </c>
      <c r="O270" s="168" t="str">
        <f t="shared" si="47"/>
        <v/>
      </c>
    </row>
    <row r="271" spans="1:15">
      <c r="A271" s="173" t="str">
        <f t="shared" ca="1" si="40"/>
        <v/>
      </c>
      <c r="B271" s="45" t="str">
        <f t="shared" ca="1" si="41"/>
        <v/>
      </c>
      <c r="C271" s="31" t="str">
        <f t="shared" ca="1" si="38"/>
        <v/>
      </c>
      <c r="D271" s="32" t="str">
        <f t="shared" ca="1" si="42"/>
        <v/>
      </c>
      <c r="E271" s="46" t="str">
        <f t="shared" ca="1" si="43"/>
        <v/>
      </c>
      <c r="F271" s="31" t="str">
        <f t="shared" ca="1" si="39"/>
        <v/>
      </c>
      <c r="G271" s="32" t="str">
        <f t="shared" ca="1" si="44"/>
        <v/>
      </c>
      <c r="H271" s="79" t="str">
        <f t="shared" ca="1" si="45"/>
        <v/>
      </c>
      <c r="N271" s="168" t="str">
        <f t="shared" si="46"/>
        <v/>
      </c>
      <c r="O271" s="168" t="str">
        <f t="shared" si="47"/>
        <v/>
      </c>
    </row>
    <row r="272" spans="1:15">
      <c r="A272" s="173" t="str">
        <f t="shared" ca="1" si="40"/>
        <v/>
      </c>
      <c r="B272" s="45" t="str">
        <f t="shared" ca="1" si="41"/>
        <v/>
      </c>
      <c r="C272" s="31" t="str">
        <f t="shared" ref="C272:C335" ca="1" si="48">IF(ISERROR(B272-2),"",-1*(B272-$B$14)*10^-4*$B$8*$B$5)</f>
        <v/>
      </c>
      <c r="D272" s="32" t="str">
        <f t="shared" ca="1" si="42"/>
        <v/>
      </c>
      <c r="E272" s="46" t="str">
        <f t="shared" ca="1" si="43"/>
        <v/>
      </c>
      <c r="F272" s="31" t="str">
        <f t="shared" ref="F272:F335" ca="1" si="49">IF(ISERROR(E272-2),"",-1*(E272-$E$14)*10^-4*$C$8*$C$5)</f>
        <v/>
      </c>
      <c r="G272" s="32" t="str">
        <f t="shared" ca="1" si="44"/>
        <v/>
      </c>
      <c r="H272" s="79" t="str">
        <f t="shared" ca="1" si="45"/>
        <v/>
      </c>
      <c r="N272" s="168" t="str">
        <f t="shared" si="46"/>
        <v/>
      </c>
      <c r="O272" s="168" t="str">
        <f t="shared" si="47"/>
        <v/>
      </c>
    </row>
    <row r="273" spans="1:15">
      <c r="A273" s="173" t="str">
        <f t="shared" ca="1" si="40"/>
        <v/>
      </c>
      <c r="B273" s="45" t="str">
        <f t="shared" ca="1" si="41"/>
        <v/>
      </c>
      <c r="C273" s="31" t="str">
        <f t="shared" ca="1" si="48"/>
        <v/>
      </c>
      <c r="D273" s="32" t="str">
        <f t="shared" ca="1" si="42"/>
        <v/>
      </c>
      <c r="E273" s="46" t="str">
        <f t="shared" ca="1" si="43"/>
        <v/>
      </c>
      <c r="F273" s="31" t="str">
        <f t="shared" ca="1" si="49"/>
        <v/>
      </c>
      <c r="G273" s="32" t="str">
        <f t="shared" ca="1" si="44"/>
        <v/>
      </c>
      <c r="H273" s="79" t="str">
        <f t="shared" ca="1" si="45"/>
        <v/>
      </c>
      <c r="N273" s="168" t="str">
        <f t="shared" si="46"/>
        <v/>
      </c>
      <c r="O273" s="168" t="str">
        <f t="shared" si="47"/>
        <v/>
      </c>
    </row>
    <row r="274" spans="1:15">
      <c r="A274" s="173" t="str">
        <f t="shared" ca="1" si="40"/>
        <v/>
      </c>
      <c r="B274" s="45" t="str">
        <f t="shared" ca="1" si="41"/>
        <v/>
      </c>
      <c r="C274" s="31" t="str">
        <f t="shared" ca="1" si="48"/>
        <v/>
      </c>
      <c r="D274" s="32" t="str">
        <f t="shared" ca="1" si="42"/>
        <v/>
      </c>
      <c r="E274" s="46" t="str">
        <f t="shared" ca="1" si="43"/>
        <v/>
      </c>
      <c r="F274" s="31" t="str">
        <f t="shared" ca="1" si="49"/>
        <v/>
      </c>
      <c r="G274" s="32" t="str">
        <f t="shared" ca="1" si="44"/>
        <v/>
      </c>
      <c r="H274" s="79" t="str">
        <f t="shared" ca="1" si="45"/>
        <v/>
      </c>
      <c r="N274" s="168" t="str">
        <f t="shared" si="46"/>
        <v/>
      </c>
      <c r="O274" s="168" t="str">
        <f t="shared" si="47"/>
        <v/>
      </c>
    </row>
    <row r="275" spans="1:15">
      <c r="A275" s="173" t="str">
        <f t="shared" ref="A275:A338" ca="1" si="50">IF(AND(ISBLANK(P264), A274 = $P$1),NOW(),IF(ISBLANK(P264),"",P264))</f>
        <v/>
      </c>
      <c r="B275" s="45" t="str">
        <f t="shared" ref="B275:B338" ca="1" si="51">IF(COUNTIF(J:J,A275)=1,VLOOKUP(A275,J:K,2), IF(COUNTIF(J:J,A275)=0,$B$10,""))</f>
        <v/>
      </c>
      <c r="C275" s="31" t="str">
        <f t="shared" ca="1" si="48"/>
        <v/>
      </c>
      <c r="D275" s="32" t="str">
        <f t="shared" ref="D275:D338" ca="1" si="52">IF(ISERROR(B275-2),"",$B$6*ROUNDUP(A275-$A$14,0)/360*$B$5)</f>
        <v/>
      </c>
      <c r="E275" s="46" t="str">
        <f t="shared" ref="E275:E338" ca="1" si="53">IF(COUNTIF(J:J,A275)=1,VLOOKUP(A275,L:M,2), IF(COUNTIF(J:J,A275)=0,$C$10,""))</f>
        <v/>
      </c>
      <c r="F275" s="31" t="str">
        <f t="shared" ca="1" si="49"/>
        <v/>
      </c>
      <c r="G275" s="32" t="str">
        <f t="shared" ref="G275:G338" ca="1" si="54">IF(ISERROR(E275-2),"",$C$6*(A275-$A$14)/360*$C$5)</f>
        <v/>
      </c>
      <c r="H275" s="79" t="str">
        <f t="shared" ref="H275:H338" ca="1" si="55">IF(ISERROR(E275-2),"",C275+D275-F275-G275)</f>
        <v/>
      </c>
      <c r="N275" s="168" t="str">
        <f t="shared" si="46"/>
        <v/>
      </c>
      <c r="O275" s="168" t="str">
        <f t="shared" si="47"/>
        <v/>
      </c>
    </row>
    <row r="276" spans="1:15">
      <c r="A276" s="173" t="str">
        <f t="shared" ca="1" si="50"/>
        <v/>
      </c>
      <c r="B276" s="45" t="str">
        <f t="shared" ca="1" si="51"/>
        <v/>
      </c>
      <c r="C276" s="31" t="str">
        <f t="shared" ca="1" si="48"/>
        <v/>
      </c>
      <c r="D276" s="32" t="str">
        <f t="shared" ca="1" si="52"/>
        <v/>
      </c>
      <c r="E276" s="46" t="str">
        <f t="shared" ca="1" si="53"/>
        <v/>
      </c>
      <c r="F276" s="31" t="str">
        <f t="shared" ca="1" si="49"/>
        <v/>
      </c>
      <c r="G276" s="32" t="str">
        <f t="shared" ca="1" si="54"/>
        <v/>
      </c>
      <c r="H276" s="79" t="str">
        <f t="shared" ca="1" si="55"/>
        <v/>
      </c>
      <c r="N276" s="168" t="str">
        <f t="shared" si="46"/>
        <v/>
      </c>
      <c r="O276" s="168" t="str">
        <f t="shared" si="47"/>
        <v/>
      </c>
    </row>
    <row r="277" spans="1:15">
      <c r="A277" s="173" t="str">
        <f t="shared" ca="1" si="50"/>
        <v/>
      </c>
      <c r="B277" s="45" t="str">
        <f t="shared" ca="1" si="51"/>
        <v/>
      </c>
      <c r="C277" s="31" t="str">
        <f t="shared" ca="1" si="48"/>
        <v/>
      </c>
      <c r="D277" s="32" t="str">
        <f t="shared" ca="1" si="52"/>
        <v/>
      </c>
      <c r="E277" s="46" t="str">
        <f t="shared" ca="1" si="53"/>
        <v/>
      </c>
      <c r="F277" s="31" t="str">
        <f t="shared" ca="1" si="49"/>
        <v/>
      </c>
      <c r="G277" s="32" t="str">
        <f t="shared" ca="1" si="54"/>
        <v/>
      </c>
      <c r="H277" s="79" t="str">
        <f t="shared" ca="1" si="55"/>
        <v/>
      </c>
      <c r="N277" s="168" t="str">
        <f t="shared" si="46"/>
        <v/>
      </c>
      <c r="O277" s="168" t="str">
        <f t="shared" si="47"/>
        <v/>
      </c>
    </row>
    <row r="278" spans="1:15">
      <c r="A278" s="173" t="str">
        <f t="shared" ca="1" si="50"/>
        <v/>
      </c>
      <c r="B278" s="45" t="str">
        <f t="shared" ca="1" si="51"/>
        <v/>
      </c>
      <c r="C278" s="31" t="str">
        <f t="shared" ca="1" si="48"/>
        <v/>
      </c>
      <c r="D278" s="32" t="str">
        <f t="shared" ca="1" si="52"/>
        <v/>
      </c>
      <c r="E278" s="46" t="str">
        <f t="shared" ca="1" si="53"/>
        <v/>
      </c>
      <c r="F278" s="31" t="str">
        <f t="shared" ca="1" si="49"/>
        <v/>
      </c>
      <c r="G278" s="32" t="str">
        <f t="shared" ca="1" si="54"/>
        <v/>
      </c>
      <c r="H278" s="79" t="str">
        <f t="shared" ca="1" si="55"/>
        <v/>
      </c>
      <c r="N278" s="168" t="str">
        <f t="shared" si="46"/>
        <v/>
      </c>
      <c r="O278" s="168" t="str">
        <f t="shared" si="47"/>
        <v/>
      </c>
    </row>
    <row r="279" spans="1:15">
      <c r="A279" s="173" t="str">
        <f t="shared" ca="1" si="50"/>
        <v/>
      </c>
      <c r="B279" s="45" t="str">
        <f t="shared" ca="1" si="51"/>
        <v/>
      </c>
      <c r="C279" s="31" t="str">
        <f t="shared" ca="1" si="48"/>
        <v/>
      </c>
      <c r="D279" s="32" t="str">
        <f t="shared" ca="1" si="52"/>
        <v/>
      </c>
      <c r="E279" s="46" t="str">
        <f t="shared" ca="1" si="53"/>
        <v/>
      </c>
      <c r="F279" s="31" t="str">
        <f t="shared" ca="1" si="49"/>
        <v/>
      </c>
      <c r="G279" s="32" t="str">
        <f t="shared" ca="1" si="54"/>
        <v/>
      </c>
      <c r="H279" s="79" t="str">
        <f t="shared" ca="1" si="55"/>
        <v/>
      </c>
      <c r="N279" s="168" t="str">
        <f t="shared" si="46"/>
        <v/>
      </c>
      <c r="O279" s="168" t="str">
        <f t="shared" si="47"/>
        <v/>
      </c>
    </row>
    <row r="280" spans="1:15">
      <c r="A280" s="173" t="str">
        <f t="shared" ca="1" si="50"/>
        <v/>
      </c>
      <c r="B280" s="45" t="str">
        <f t="shared" ca="1" si="51"/>
        <v/>
      </c>
      <c r="C280" s="31" t="str">
        <f t="shared" ca="1" si="48"/>
        <v/>
      </c>
      <c r="D280" s="32" t="str">
        <f t="shared" ca="1" si="52"/>
        <v/>
      </c>
      <c r="E280" s="46" t="str">
        <f t="shared" ca="1" si="53"/>
        <v/>
      </c>
      <c r="F280" s="31" t="str">
        <f t="shared" ca="1" si="49"/>
        <v/>
      </c>
      <c r="G280" s="32" t="str">
        <f t="shared" ca="1" si="54"/>
        <v/>
      </c>
      <c r="H280" s="79" t="str">
        <f t="shared" ca="1" si="55"/>
        <v/>
      </c>
      <c r="N280" s="168" t="str">
        <f t="shared" si="46"/>
        <v/>
      </c>
      <c r="O280" s="168" t="str">
        <f t="shared" si="47"/>
        <v/>
      </c>
    </row>
    <row r="281" spans="1:15">
      <c r="A281" s="173" t="str">
        <f t="shared" ca="1" si="50"/>
        <v/>
      </c>
      <c r="B281" s="45" t="str">
        <f t="shared" ca="1" si="51"/>
        <v/>
      </c>
      <c r="C281" s="31" t="str">
        <f t="shared" ca="1" si="48"/>
        <v/>
      </c>
      <c r="D281" s="32" t="str">
        <f t="shared" ca="1" si="52"/>
        <v/>
      </c>
      <c r="E281" s="46" t="str">
        <f t="shared" ca="1" si="53"/>
        <v/>
      </c>
      <c r="F281" s="31" t="str">
        <f t="shared" ca="1" si="49"/>
        <v/>
      </c>
      <c r="G281" s="32" t="str">
        <f t="shared" ca="1" si="54"/>
        <v/>
      </c>
      <c r="H281" s="79" t="str">
        <f t="shared" ca="1" si="55"/>
        <v/>
      </c>
      <c r="N281" s="168" t="str">
        <f t="shared" si="46"/>
        <v/>
      </c>
      <c r="O281" s="168" t="str">
        <f t="shared" si="47"/>
        <v/>
      </c>
    </row>
    <row r="282" spans="1:15">
      <c r="A282" s="173" t="str">
        <f t="shared" ca="1" si="50"/>
        <v/>
      </c>
      <c r="B282" s="45" t="str">
        <f t="shared" ca="1" si="51"/>
        <v/>
      </c>
      <c r="C282" s="31" t="str">
        <f t="shared" ca="1" si="48"/>
        <v/>
      </c>
      <c r="D282" s="32" t="str">
        <f t="shared" ca="1" si="52"/>
        <v/>
      </c>
      <c r="E282" s="46" t="str">
        <f t="shared" ca="1" si="53"/>
        <v/>
      </c>
      <c r="F282" s="31" t="str">
        <f t="shared" ca="1" si="49"/>
        <v/>
      </c>
      <c r="G282" s="32" t="str">
        <f t="shared" ca="1" si="54"/>
        <v/>
      </c>
      <c r="H282" s="79" t="str">
        <f t="shared" ca="1" si="55"/>
        <v/>
      </c>
      <c r="N282" s="168" t="str">
        <f t="shared" si="46"/>
        <v/>
      </c>
      <c r="O282" s="168" t="str">
        <f t="shared" si="47"/>
        <v/>
      </c>
    </row>
    <row r="283" spans="1:15">
      <c r="A283" s="173" t="str">
        <f t="shared" ca="1" si="50"/>
        <v/>
      </c>
      <c r="B283" s="45" t="str">
        <f t="shared" ca="1" si="51"/>
        <v/>
      </c>
      <c r="C283" s="31" t="str">
        <f t="shared" ca="1" si="48"/>
        <v/>
      </c>
      <c r="D283" s="32" t="str">
        <f t="shared" ca="1" si="52"/>
        <v/>
      </c>
      <c r="E283" s="46" t="str">
        <f t="shared" ca="1" si="53"/>
        <v/>
      </c>
      <c r="F283" s="31" t="str">
        <f t="shared" ca="1" si="49"/>
        <v/>
      </c>
      <c r="G283" s="32" t="str">
        <f t="shared" ca="1" si="54"/>
        <v/>
      </c>
      <c r="H283" s="79" t="str">
        <f t="shared" ca="1" si="55"/>
        <v/>
      </c>
      <c r="N283" s="168" t="str">
        <f t="shared" si="46"/>
        <v/>
      </c>
      <c r="O283" s="168" t="str">
        <f t="shared" si="47"/>
        <v/>
      </c>
    </row>
    <row r="284" spans="1:15">
      <c r="A284" s="173" t="str">
        <f t="shared" ca="1" si="50"/>
        <v/>
      </c>
      <c r="B284" s="45" t="str">
        <f t="shared" ca="1" si="51"/>
        <v/>
      </c>
      <c r="C284" s="31" t="str">
        <f t="shared" ca="1" si="48"/>
        <v/>
      </c>
      <c r="D284" s="32" t="str">
        <f t="shared" ca="1" si="52"/>
        <v/>
      </c>
      <c r="E284" s="46" t="str">
        <f t="shared" ca="1" si="53"/>
        <v/>
      </c>
      <c r="F284" s="31" t="str">
        <f t="shared" ca="1" si="49"/>
        <v/>
      </c>
      <c r="G284" s="32" t="str">
        <f t="shared" ca="1" si="54"/>
        <v/>
      </c>
      <c r="H284" s="79" t="str">
        <f t="shared" ca="1" si="55"/>
        <v/>
      </c>
      <c r="N284" s="168" t="str">
        <f t="shared" si="46"/>
        <v/>
      </c>
      <c r="O284" s="168" t="str">
        <f t="shared" si="47"/>
        <v/>
      </c>
    </row>
    <row r="285" spans="1:15">
      <c r="A285" s="173" t="str">
        <f t="shared" ca="1" si="50"/>
        <v/>
      </c>
      <c r="B285" s="45" t="str">
        <f t="shared" ca="1" si="51"/>
        <v/>
      </c>
      <c r="C285" s="31" t="str">
        <f t="shared" ca="1" si="48"/>
        <v/>
      </c>
      <c r="D285" s="32" t="str">
        <f t="shared" ca="1" si="52"/>
        <v/>
      </c>
      <c r="E285" s="46" t="str">
        <f t="shared" ca="1" si="53"/>
        <v/>
      </c>
      <c r="F285" s="31" t="str">
        <f t="shared" ca="1" si="49"/>
        <v/>
      </c>
      <c r="G285" s="32" t="str">
        <f t="shared" ca="1" si="54"/>
        <v/>
      </c>
      <c r="H285" s="79" t="str">
        <f t="shared" ca="1" si="55"/>
        <v/>
      </c>
      <c r="N285" s="168" t="str">
        <f t="shared" si="46"/>
        <v/>
      </c>
      <c r="O285" s="168" t="str">
        <f t="shared" si="47"/>
        <v/>
      </c>
    </row>
    <row r="286" spans="1:15">
      <c r="A286" s="173" t="str">
        <f t="shared" ca="1" si="50"/>
        <v/>
      </c>
      <c r="B286" s="45" t="str">
        <f t="shared" ca="1" si="51"/>
        <v/>
      </c>
      <c r="C286" s="31" t="str">
        <f t="shared" ca="1" si="48"/>
        <v/>
      </c>
      <c r="D286" s="32" t="str">
        <f t="shared" ca="1" si="52"/>
        <v/>
      </c>
      <c r="E286" s="46" t="str">
        <f t="shared" ca="1" si="53"/>
        <v/>
      </c>
      <c r="F286" s="31" t="str">
        <f t="shared" ca="1" si="49"/>
        <v/>
      </c>
      <c r="G286" s="32" t="str">
        <f t="shared" ca="1" si="54"/>
        <v/>
      </c>
      <c r="H286" s="79" t="str">
        <f t="shared" ca="1" si="55"/>
        <v/>
      </c>
      <c r="N286" s="168" t="str">
        <f t="shared" si="46"/>
        <v/>
      </c>
      <c r="O286" s="168" t="str">
        <f t="shared" si="47"/>
        <v/>
      </c>
    </row>
    <row r="287" spans="1:15">
      <c r="A287" s="173" t="str">
        <f t="shared" ca="1" si="50"/>
        <v/>
      </c>
      <c r="B287" s="45" t="str">
        <f t="shared" ca="1" si="51"/>
        <v/>
      </c>
      <c r="C287" s="31" t="str">
        <f t="shared" ca="1" si="48"/>
        <v/>
      </c>
      <c r="D287" s="32" t="str">
        <f t="shared" ca="1" si="52"/>
        <v/>
      </c>
      <c r="E287" s="46" t="str">
        <f t="shared" ca="1" si="53"/>
        <v/>
      </c>
      <c r="F287" s="31" t="str">
        <f t="shared" ca="1" si="49"/>
        <v/>
      </c>
      <c r="G287" s="32" t="str">
        <f t="shared" ca="1" si="54"/>
        <v/>
      </c>
      <c r="H287" s="79" t="str">
        <f t="shared" ca="1" si="55"/>
        <v/>
      </c>
      <c r="N287" s="168" t="str">
        <f t="shared" si="46"/>
        <v/>
      </c>
      <c r="O287" s="168" t="str">
        <f t="shared" si="47"/>
        <v/>
      </c>
    </row>
    <row r="288" spans="1:15">
      <c r="A288" s="173" t="str">
        <f t="shared" ca="1" si="50"/>
        <v/>
      </c>
      <c r="B288" s="45" t="str">
        <f t="shared" ca="1" si="51"/>
        <v/>
      </c>
      <c r="C288" s="31" t="str">
        <f t="shared" ca="1" si="48"/>
        <v/>
      </c>
      <c r="D288" s="32" t="str">
        <f t="shared" ca="1" si="52"/>
        <v/>
      </c>
      <c r="E288" s="46" t="str">
        <f t="shared" ca="1" si="53"/>
        <v/>
      </c>
      <c r="F288" s="31" t="str">
        <f t="shared" ca="1" si="49"/>
        <v/>
      </c>
      <c r="G288" s="32" t="str">
        <f t="shared" ca="1" si="54"/>
        <v/>
      </c>
      <c r="H288" s="79" t="str">
        <f t="shared" ca="1" si="55"/>
        <v/>
      </c>
      <c r="N288" s="168" t="str">
        <f t="shared" si="46"/>
        <v/>
      </c>
      <c r="O288" s="168" t="str">
        <f t="shared" si="47"/>
        <v/>
      </c>
    </row>
    <row r="289" spans="1:15">
      <c r="A289" s="173" t="str">
        <f t="shared" ca="1" si="50"/>
        <v/>
      </c>
      <c r="B289" s="45" t="str">
        <f t="shared" ca="1" si="51"/>
        <v/>
      </c>
      <c r="C289" s="31" t="str">
        <f t="shared" ca="1" si="48"/>
        <v/>
      </c>
      <c r="D289" s="32" t="str">
        <f t="shared" ca="1" si="52"/>
        <v/>
      </c>
      <c r="E289" s="46" t="str">
        <f t="shared" ca="1" si="53"/>
        <v/>
      </c>
      <c r="F289" s="31" t="str">
        <f t="shared" ca="1" si="49"/>
        <v/>
      </c>
      <c r="G289" s="32" t="str">
        <f t="shared" ca="1" si="54"/>
        <v/>
      </c>
      <c r="H289" s="79" t="str">
        <f t="shared" ca="1" si="55"/>
        <v/>
      </c>
      <c r="N289" s="168" t="str">
        <f t="shared" si="46"/>
        <v/>
      </c>
      <c r="O289" s="168" t="str">
        <f t="shared" si="47"/>
        <v/>
      </c>
    </row>
    <row r="290" spans="1:15">
      <c r="A290" s="173" t="str">
        <f t="shared" ca="1" si="50"/>
        <v/>
      </c>
      <c r="B290" s="45" t="str">
        <f t="shared" ca="1" si="51"/>
        <v/>
      </c>
      <c r="C290" s="31" t="str">
        <f t="shared" ca="1" si="48"/>
        <v/>
      </c>
      <c r="D290" s="32" t="str">
        <f t="shared" ca="1" si="52"/>
        <v/>
      </c>
      <c r="E290" s="46" t="str">
        <f t="shared" ca="1" si="53"/>
        <v/>
      </c>
      <c r="F290" s="31" t="str">
        <f t="shared" ca="1" si="49"/>
        <v/>
      </c>
      <c r="G290" s="32" t="str">
        <f t="shared" ca="1" si="54"/>
        <v/>
      </c>
      <c r="H290" s="79" t="str">
        <f t="shared" ca="1" si="55"/>
        <v/>
      </c>
      <c r="N290" s="168" t="str">
        <f t="shared" si="46"/>
        <v/>
      </c>
      <c r="O290" s="168" t="str">
        <f t="shared" si="47"/>
        <v/>
      </c>
    </row>
    <row r="291" spans="1:15">
      <c r="A291" s="173" t="str">
        <f t="shared" ca="1" si="50"/>
        <v/>
      </c>
      <c r="B291" s="45" t="str">
        <f t="shared" ca="1" si="51"/>
        <v/>
      </c>
      <c r="C291" s="31" t="str">
        <f t="shared" ca="1" si="48"/>
        <v/>
      </c>
      <c r="D291" s="32" t="str">
        <f t="shared" ca="1" si="52"/>
        <v/>
      </c>
      <c r="E291" s="46" t="str">
        <f t="shared" ca="1" si="53"/>
        <v/>
      </c>
      <c r="F291" s="31" t="str">
        <f t="shared" ca="1" si="49"/>
        <v/>
      </c>
      <c r="G291" s="32" t="str">
        <f t="shared" ca="1" si="54"/>
        <v/>
      </c>
      <c r="H291" s="79" t="str">
        <f t="shared" ca="1" si="55"/>
        <v/>
      </c>
      <c r="N291" s="168" t="str">
        <f t="shared" si="46"/>
        <v/>
      </c>
      <c r="O291" s="168" t="str">
        <f t="shared" si="47"/>
        <v/>
      </c>
    </row>
    <row r="292" spans="1:15">
      <c r="A292" s="173" t="str">
        <f t="shared" ca="1" si="50"/>
        <v/>
      </c>
      <c r="B292" s="45" t="str">
        <f t="shared" ca="1" si="51"/>
        <v/>
      </c>
      <c r="C292" s="31" t="str">
        <f t="shared" ca="1" si="48"/>
        <v/>
      </c>
      <c r="D292" s="32" t="str">
        <f t="shared" ca="1" si="52"/>
        <v/>
      </c>
      <c r="E292" s="46" t="str">
        <f t="shared" ca="1" si="53"/>
        <v/>
      </c>
      <c r="F292" s="31" t="str">
        <f t="shared" ca="1" si="49"/>
        <v/>
      </c>
      <c r="G292" s="32" t="str">
        <f t="shared" ca="1" si="54"/>
        <v/>
      </c>
      <c r="H292" s="79" t="str">
        <f t="shared" ca="1" si="55"/>
        <v/>
      </c>
      <c r="N292" s="168" t="str">
        <f t="shared" si="46"/>
        <v/>
      </c>
      <c r="O292" s="168" t="str">
        <f t="shared" si="47"/>
        <v/>
      </c>
    </row>
    <row r="293" spans="1:15">
      <c r="A293" s="173" t="str">
        <f t="shared" ca="1" si="50"/>
        <v/>
      </c>
      <c r="B293" s="45" t="str">
        <f t="shared" ca="1" si="51"/>
        <v/>
      </c>
      <c r="C293" s="31" t="str">
        <f t="shared" ca="1" si="48"/>
        <v/>
      </c>
      <c r="D293" s="32" t="str">
        <f t="shared" ca="1" si="52"/>
        <v/>
      </c>
      <c r="E293" s="46" t="str">
        <f t="shared" ca="1" si="53"/>
        <v/>
      </c>
      <c r="F293" s="31" t="str">
        <f t="shared" ca="1" si="49"/>
        <v/>
      </c>
      <c r="G293" s="32" t="str">
        <f t="shared" ca="1" si="54"/>
        <v/>
      </c>
      <c r="H293" s="79" t="str">
        <f t="shared" ca="1" si="55"/>
        <v/>
      </c>
      <c r="N293" s="168" t="str">
        <f t="shared" si="46"/>
        <v/>
      </c>
      <c r="O293" s="168" t="str">
        <f t="shared" si="47"/>
        <v/>
      </c>
    </row>
    <row r="294" spans="1:15">
      <c r="A294" s="173" t="str">
        <f t="shared" ca="1" si="50"/>
        <v/>
      </c>
      <c r="B294" s="45" t="str">
        <f t="shared" ca="1" si="51"/>
        <v/>
      </c>
      <c r="C294" s="31" t="str">
        <f t="shared" ca="1" si="48"/>
        <v/>
      </c>
      <c r="D294" s="32" t="str">
        <f t="shared" ca="1" si="52"/>
        <v/>
      </c>
      <c r="E294" s="46" t="str">
        <f t="shared" ca="1" si="53"/>
        <v/>
      </c>
      <c r="F294" s="31" t="str">
        <f t="shared" ca="1" si="49"/>
        <v/>
      </c>
      <c r="G294" s="32" t="str">
        <f t="shared" ca="1" si="54"/>
        <v/>
      </c>
      <c r="H294" s="79" t="str">
        <f t="shared" ca="1" si="55"/>
        <v/>
      </c>
      <c r="N294" s="168" t="str">
        <f t="shared" si="46"/>
        <v/>
      </c>
      <c r="O294" s="168" t="str">
        <f t="shared" si="47"/>
        <v/>
      </c>
    </row>
    <row r="295" spans="1:15">
      <c r="A295" s="173" t="str">
        <f t="shared" ca="1" si="50"/>
        <v/>
      </c>
      <c r="B295" s="45" t="str">
        <f t="shared" ca="1" si="51"/>
        <v/>
      </c>
      <c r="C295" s="31" t="str">
        <f t="shared" ca="1" si="48"/>
        <v/>
      </c>
      <c r="D295" s="32" t="str">
        <f t="shared" ca="1" si="52"/>
        <v/>
      </c>
      <c r="E295" s="46" t="str">
        <f t="shared" ca="1" si="53"/>
        <v/>
      </c>
      <c r="F295" s="31" t="str">
        <f t="shared" ca="1" si="49"/>
        <v/>
      </c>
      <c r="G295" s="32" t="str">
        <f t="shared" ca="1" si="54"/>
        <v/>
      </c>
      <c r="H295" s="79" t="str">
        <f t="shared" ca="1" si="55"/>
        <v/>
      </c>
      <c r="N295" s="168" t="str">
        <f t="shared" si="46"/>
        <v/>
      </c>
      <c r="O295" s="168" t="str">
        <f t="shared" si="47"/>
        <v/>
      </c>
    </row>
    <row r="296" spans="1:15">
      <c r="A296" s="173" t="str">
        <f t="shared" ca="1" si="50"/>
        <v/>
      </c>
      <c r="B296" s="45" t="str">
        <f t="shared" ca="1" si="51"/>
        <v/>
      </c>
      <c r="C296" s="31" t="str">
        <f t="shared" ca="1" si="48"/>
        <v/>
      </c>
      <c r="D296" s="32" t="str">
        <f t="shared" ca="1" si="52"/>
        <v/>
      </c>
      <c r="E296" s="46" t="str">
        <f t="shared" ca="1" si="53"/>
        <v/>
      </c>
      <c r="F296" s="31" t="str">
        <f t="shared" ca="1" si="49"/>
        <v/>
      </c>
      <c r="G296" s="32" t="str">
        <f t="shared" ca="1" si="54"/>
        <v/>
      </c>
      <c r="H296" s="79" t="str">
        <f t="shared" ca="1" si="55"/>
        <v/>
      </c>
      <c r="N296" s="168" t="str">
        <f t="shared" si="46"/>
        <v/>
      </c>
      <c r="O296" s="168" t="str">
        <f t="shared" si="47"/>
        <v/>
      </c>
    </row>
    <row r="297" spans="1:15">
      <c r="A297" s="173" t="str">
        <f t="shared" ca="1" si="50"/>
        <v/>
      </c>
      <c r="B297" s="45" t="str">
        <f t="shared" ca="1" si="51"/>
        <v/>
      </c>
      <c r="C297" s="31" t="str">
        <f t="shared" ca="1" si="48"/>
        <v/>
      </c>
      <c r="D297" s="32" t="str">
        <f t="shared" ca="1" si="52"/>
        <v/>
      </c>
      <c r="E297" s="46" t="str">
        <f t="shared" ca="1" si="53"/>
        <v/>
      </c>
      <c r="F297" s="31" t="str">
        <f t="shared" ca="1" si="49"/>
        <v/>
      </c>
      <c r="G297" s="32" t="str">
        <f t="shared" ca="1" si="54"/>
        <v/>
      </c>
      <c r="H297" s="79" t="str">
        <f t="shared" ca="1" si="55"/>
        <v/>
      </c>
      <c r="N297" s="168" t="str">
        <f t="shared" si="46"/>
        <v/>
      </c>
      <c r="O297" s="168" t="str">
        <f t="shared" si="47"/>
        <v/>
      </c>
    </row>
    <row r="298" spans="1:15">
      <c r="A298" s="173" t="str">
        <f t="shared" ca="1" si="50"/>
        <v/>
      </c>
      <c r="B298" s="45" t="str">
        <f t="shared" ca="1" si="51"/>
        <v/>
      </c>
      <c r="C298" s="31" t="str">
        <f t="shared" ca="1" si="48"/>
        <v/>
      </c>
      <c r="D298" s="32" t="str">
        <f t="shared" ca="1" si="52"/>
        <v/>
      </c>
      <c r="E298" s="46" t="str">
        <f t="shared" ca="1" si="53"/>
        <v/>
      </c>
      <c r="F298" s="31" t="str">
        <f t="shared" ca="1" si="49"/>
        <v/>
      </c>
      <c r="G298" s="32" t="str">
        <f t="shared" ca="1" si="54"/>
        <v/>
      </c>
      <c r="H298" s="79" t="str">
        <f t="shared" ca="1" si="55"/>
        <v/>
      </c>
      <c r="N298" s="168" t="str">
        <f t="shared" si="46"/>
        <v/>
      </c>
      <c r="O298" s="168" t="str">
        <f t="shared" si="47"/>
        <v/>
      </c>
    </row>
    <row r="299" spans="1:15">
      <c r="A299" s="173" t="str">
        <f t="shared" ca="1" si="50"/>
        <v/>
      </c>
      <c r="B299" s="45" t="str">
        <f t="shared" ca="1" si="51"/>
        <v/>
      </c>
      <c r="C299" s="31" t="str">
        <f t="shared" ca="1" si="48"/>
        <v/>
      </c>
      <c r="D299" s="32" t="str">
        <f t="shared" ca="1" si="52"/>
        <v/>
      </c>
      <c r="E299" s="46" t="str">
        <f t="shared" ca="1" si="53"/>
        <v/>
      </c>
      <c r="F299" s="31" t="str">
        <f t="shared" ca="1" si="49"/>
        <v/>
      </c>
      <c r="G299" s="32" t="str">
        <f t="shared" ca="1" si="54"/>
        <v/>
      </c>
      <c r="H299" s="79" t="str">
        <f t="shared" ca="1" si="55"/>
        <v/>
      </c>
      <c r="N299" s="168" t="str">
        <f t="shared" si="46"/>
        <v/>
      </c>
      <c r="O299" s="168" t="str">
        <f t="shared" si="47"/>
        <v/>
      </c>
    </row>
    <row r="300" spans="1:15">
      <c r="A300" s="173" t="str">
        <f t="shared" ca="1" si="50"/>
        <v/>
      </c>
      <c r="B300" s="45" t="str">
        <f t="shared" ca="1" si="51"/>
        <v/>
      </c>
      <c r="C300" s="31" t="str">
        <f t="shared" ca="1" si="48"/>
        <v/>
      </c>
      <c r="D300" s="32" t="str">
        <f t="shared" ca="1" si="52"/>
        <v/>
      </c>
      <c r="E300" s="46" t="str">
        <f t="shared" ca="1" si="53"/>
        <v/>
      </c>
      <c r="F300" s="31" t="str">
        <f t="shared" ca="1" si="49"/>
        <v/>
      </c>
      <c r="G300" s="32" t="str">
        <f t="shared" ca="1" si="54"/>
        <v/>
      </c>
      <c r="H300" s="79" t="str">
        <f t="shared" ca="1" si="55"/>
        <v/>
      </c>
      <c r="N300" s="168" t="str">
        <f t="shared" si="46"/>
        <v/>
      </c>
      <c r="O300" s="168" t="str">
        <f t="shared" si="47"/>
        <v/>
      </c>
    </row>
    <row r="301" spans="1:15">
      <c r="A301" s="173" t="str">
        <f t="shared" ca="1" si="50"/>
        <v/>
      </c>
      <c r="B301" s="45" t="str">
        <f t="shared" ca="1" si="51"/>
        <v/>
      </c>
      <c r="C301" s="31" t="str">
        <f t="shared" ca="1" si="48"/>
        <v/>
      </c>
      <c r="D301" s="32" t="str">
        <f t="shared" ca="1" si="52"/>
        <v/>
      </c>
      <c r="E301" s="46" t="str">
        <f t="shared" ca="1" si="53"/>
        <v/>
      </c>
      <c r="F301" s="31" t="str">
        <f t="shared" ca="1" si="49"/>
        <v/>
      </c>
      <c r="G301" s="32" t="str">
        <f t="shared" ca="1" si="54"/>
        <v/>
      </c>
      <c r="H301" s="79" t="str">
        <f t="shared" ca="1" si="55"/>
        <v/>
      </c>
      <c r="N301" s="168" t="str">
        <f t="shared" si="46"/>
        <v/>
      </c>
      <c r="O301" s="168" t="str">
        <f t="shared" si="47"/>
        <v/>
      </c>
    </row>
    <row r="302" spans="1:15">
      <c r="A302" s="173" t="str">
        <f t="shared" ca="1" si="50"/>
        <v/>
      </c>
      <c r="B302" s="45" t="str">
        <f t="shared" ca="1" si="51"/>
        <v/>
      </c>
      <c r="C302" s="31" t="str">
        <f t="shared" ca="1" si="48"/>
        <v/>
      </c>
      <c r="D302" s="32" t="str">
        <f t="shared" ca="1" si="52"/>
        <v/>
      </c>
      <c r="E302" s="46" t="str">
        <f t="shared" ca="1" si="53"/>
        <v/>
      </c>
      <c r="F302" s="31" t="str">
        <f t="shared" ca="1" si="49"/>
        <v/>
      </c>
      <c r="G302" s="32" t="str">
        <f t="shared" ca="1" si="54"/>
        <v/>
      </c>
      <c r="H302" s="79" t="str">
        <f t="shared" ca="1" si="55"/>
        <v/>
      </c>
      <c r="N302" s="168" t="str">
        <f t="shared" si="46"/>
        <v/>
      </c>
      <c r="O302" s="168" t="str">
        <f t="shared" si="47"/>
        <v/>
      </c>
    </row>
    <row r="303" spans="1:15">
      <c r="A303" s="173" t="str">
        <f t="shared" ca="1" si="50"/>
        <v/>
      </c>
      <c r="B303" s="45" t="str">
        <f t="shared" ca="1" si="51"/>
        <v/>
      </c>
      <c r="C303" s="31" t="str">
        <f t="shared" ca="1" si="48"/>
        <v/>
      </c>
      <c r="D303" s="32" t="str">
        <f t="shared" ca="1" si="52"/>
        <v/>
      </c>
      <c r="E303" s="46" t="str">
        <f t="shared" ca="1" si="53"/>
        <v/>
      </c>
      <c r="F303" s="31" t="str">
        <f t="shared" ca="1" si="49"/>
        <v/>
      </c>
      <c r="G303" s="32" t="str">
        <f t="shared" ca="1" si="54"/>
        <v/>
      </c>
      <c r="H303" s="79" t="str">
        <f t="shared" ca="1" si="55"/>
        <v/>
      </c>
      <c r="N303" s="168" t="str">
        <f t="shared" si="46"/>
        <v/>
      </c>
      <c r="O303" s="168" t="str">
        <f t="shared" si="47"/>
        <v/>
      </c>
    </row>
    <row r="304" spans="1:15">
      <c r="A304" s="173" t="str">
        <f t="shared" ca="1" si="50"/>
        <v/>
      </c>
      <c r="B304" s="45" t="str">
        <f t="shared" ca="1" si="51"/>
        <v/>
      </c>
      <c r="C304" s="31" t="str">
        <f t="shared" ca="1" si="48"/>
        <v/>
      </c>
      <c r="D304" s="32" t="str">
        <f t="shared" ca="1" si="52"/>
        <v/>
      </c>
      <c r="E304" s="46" t="str">
        <f t="shared" ca="1" si="53"/>
        <v/>
      </c>
      <c r="F304" s="31" t="str">
        <f t="shared" ca="1" si="49"/>
        <v/>
      </c>
      <c r="G304" s="32" t="str">
        <f t="shared" ca="1" si="54"/>
        <v/>
      </c>
      <c r="H304" s="79" t="str">
        <f t="shared" ca="1" si="55"/>
        <v/>
      </c>
      <c r="N304" s="168" t="str">
        <f t="shared" si="46"/>
        <v/>
      </c>
      <c r="O304" s="168" t="str">
        <f t="shared" si="47"/>
        <v/>
      </c>
    </row>
    <row r="305" spans="1:15">
      <c r="A305" s="173" t="str">
        <f t="shared" ca="1" si="50"/>
        <v/>
      </c>
      <c r="B305" s="45" t="str">
        <f t="shared" ca="1" si="51"/>
        <v/>
      </c>
      <c r="C305" s="31" t="str">
        <f t="shared" ca="1" si="48"/>
        <v/>
      </c>
      <c r="D305" s="32" t="str">
        <f t="shared" ca="1" si="52"/>
        <v/>
      </c>
      <c r="E305" s="46" t="str">
        <f t="shared" ca="1" si="53"/>
        <v/>
      </c>
      <c r="F305" s="31" t="str">
        <f t="shared" ca="1" si="49"/>
        <v/>
      </c>
      <c r="G305" s="32" t="str">
        <f t="shared" ca="1" si="54"/>
        <v/>
      </c>
      <c r="H305" s="79" t="str">
        <f t="shared" ca="1" si="55"/>
        <v/>
      </c>
      <c r="N305" s="168" t="str">
        <f t="shared" si="46"/>
        <v/>
      </c>
      <c r="O305" s="168" t="str">
        <f t="shared" si="47"/>
        <v/>
      </c>
    </row>
    <row r="306" spans="1:15">
      <c r="A306" s="173" t="str">
        <f t="shared" ca="1" si="50"/>
        <v/>
      </c>
      <c r="B306" s="45" t="str">
        <f t="shared" ca="1" si="51"/>
        <v/>
      </c>
      <c r="C306" s="31" t="str">
        <f t="shared" ca="1" si="48"/>
        <v/>
      </c>
      <c r="D306" s="32" t="str">
        <f t="shared" ca="1" si="52"/>
        <v/>
      </c>
      <c r="E306" s="46" t="str">
        <f t="shared" ca="1" si="53"/>
        <v/>
      </c>
      <c r="F306" s="31" t="str">
        <f t="shared" ca="1" si="49"/>
        <v/>
      </c>
      <c r="G306" s="32" t="str">
        <f t="shared" ca="1" si="54"/>
        <v/>
      </c>
      <c r="H306" s="79" t="str">
        <f t="shared" ca="1" si="55"/>
        <v/>
      </c>
      <c r="N306" s="168" t="str">
        <f t="shared" si="46"/>
        <v/>
      </c>
      <c r="O306" s="168" t="str">
        <f t="shared" si="47"/>
        <v/>
      </c>
    </row>
    <row r="307" spans="1:15">
      <c r="A307" s="173" t="str">
        <f t="shared" ca="1" si="50"/>
        <v/>
      </c>
      <c r="B307" s="45" t="str">
        <f t="shared" ca="1" si="51"/>
        <v/>
      </c>
      <c r="C307" s="31" t="str">
        <f t="shared" ca="1" si="48"/>
        <v/>
      </c>
      <c r="D307" s="32" t="str">
        <f t="shared" ca="1" si="52"/>
        <v/>
      </c>
      <c r="E307" s="46" t="str">
        <f t="shared" ca="1" si="53"/>
        <v/>
      </c>
      <c r="F307" s="31" t="str">
        <f t="shared" ca="1" si="49"/>
        <v/>
      </c>
      <c r="G307" s="32" t="str">
        <f t="shared" ca="1" si="54"/>
        <v/>
      </c>
      <c r="H307" s="79" t="str">
        <f t="shared" ca="1" si="55"/>
        <v/>
      </c>
      <c r="N307" s="168" t="str">
        <f t="shared" si="46"/>
        <v/>
      </c>
      <c r="O307" s="168" t="str">
        <f t="shared" si="47"/>
        <v/>
      </c>
    </row>
    <row r="308" spans="1:15">
      <c r="A308" s="173" t="str">
        <f t="shared" ca="1" si="50"/>
        <v/>
      </c>
      <c r="B308" s="45" t="str">
        <f t="shared" ca="1" si="51"/>
        <v/>
      </c>
      <c r="C308" s="31" t="str">
        <f t="shared" ca="1" si="48"/>
        <v/>
      </c>
      <c r="D308" s="32" t="str">
        <f t="shared" ca="1" si="52"/>
        <v/>
      </c>
      <c r="E308" s="46" t="str">
        <f t="shared" ca="1" si="53"/>
        <v/>
      </c>
      <c r="F308" s="31" t="str">
        <f t="shared" ca="1" si="49"/>
        <v/>
      </c>
      <c r="G308" s="32" t="str">
        <f t="shared" ca="1" si="54"/>
        <v/>
      </c>
      <c r="H308" s="79" t="str">
        <f t="shared" ca="1" si="55"/>
        <v/>
      </c>
      <c r="N308" s="168" t="str">
        <f t="shared" si="46"/>
        <v/>
      </c>
      <c r="O308" s="168" t="str">
        <f t="shared" si="47"/>
        <v/>
      </c>
    </row>
    <row r="309" spans="1:15">
      <c r="A309" s="173" t="str">
        <f t="shared" ca="1" si="50"/>
        <v/>
      </c>
      <c r="B309" s="45" t="str">
        <f t="shared" ca="1" si="51"/>
        <v/>
      </c>
      <c r="C309" s="31" t="str">
        <f t="shared" ca="1" si="48"/>
        <v/>
      </c>
      <c r="D309" s="32" t="str">
        <f t="shared" ca="1" si="52"/>
        <v/>
      </c>
      <c r="E309" s="46" t="str">
        <f t="shared" ca="1" si="53"/>
        <v/>
      </c>
      <c r="F309" s="31" t="str">
        <f t="shared" ca="1" si="49"/>
        <v/>
      </c>
      <c r="G309" s="32" t="str">
        <f t="shared" ca="1" si="54"/>
        <v/>
      </c>
      <c r="H309" s="79" t="str">
        <f t="shared" ca="1" si="55"/>
        <v/>
      </c>
      <c r="N309" s="168" t="str">
        <f t="shared" si="46"/>
        <v/>
      </c>
      <c r="O309" s="168" t="str">
        <f t="shared" si="47"/>
        <v/>
      </c>
    </row>
    <row r="310" spans="1:15">
      <c r="A310" s="173" t="str">
        <f t="shared" ca="1" si="50"/>
        <v/>
      </c>
      <c r="B310" s="45" t="str">
        <f t="shared" ca="1" si="51"/>
        <v/>
      </c>
      <c r="C310" s="31" t="str">
        <f t="shared" ca="1" si="48"/>
        <v/>
      </c>
      <c r="D310" s="32" t="str">
        <f t="shared" ca="1" si="52"/>
        <v/>
      </c>
      <c r="E310" s="46" t="str">
        <f t="shared" ca="1" si="53"/>
        <v/>
      </c>
      <c r="F310" s="31" t="str">
        <f t="shared" ca="1" si="49"/>
        <v/>
      </c>
      <c r="G310" s="32" t="str">
        <f t="shared" ca="1" si="54"/>
        <v/>
      </c>
      <c r="H310" s="79" t="str">
        <f t="shared" ca="1" si="55"/>
        <v/>
      </c>
      <c r="N310" s="168" t="str">
        <f t="shared" si="46"/>
        <v/>
      </c>
      <c r="O310" s="168" t="str">
        <f t="shared" si="47"/>
        <v/>
      </c>
    </row>
    <row r="311" spans="1:15">
      <c r="A311" s="173" t="str">
        <f t="shared" ca="1" si="50"/>
        <v/>
      </c>
      <c r="B311" s="45" t="str">
        <f t="shared" ca="1" si="51"/>
        <v/>
      </c>
      <c r="C311" s="31" t="str">
        <f t="shared" ca="1" si="48"/>
        <v/>
      </c>
      <c r="D311" s="32" t="str">
        <f t="shared" ca="1" si="52"/>
        <v/>
      </c>
      <c r="E311" s="46" t="str">
        <f t="shared" ca="1" si="53"/>
        <v/>
      </c>
      <c r="F311" s="31" t="str">
        <f t="shared" ca="1" si="49"/>
        <v/>
      </c>
      <c r="G311" s="32" t="str">
        <f t="shared" ca="1" si="54"/>
        <v/>
      </c>
      <c r="H311" s="79" t="str">
        <f t="shared" ca="1" si="55"/>
        <v/>
      </c>
      <c r="N311" s="168" t="str">
        <f t="shared" si="46"/>
        <v/>
      </c>
      <c r="O311" s="168" t="str">
        <f t="shared" si="47"/>
        <v/>
      </c>
    </row>
    <row r="312" spans="1:15">
      <c r="A312" s="173" t="str">
        <f t="shared" ca="1" si="50"/>
        <v/>
      </c>
      <c r="B312" s="45" t="str">
        <f t="shared" ca="1" si="51"/>
        <v/>
      </c>
      <c r="C312" s="31" t="str">
        <f t="shared" ca="1" si="48"/>
        <v/>
      </c>
      <c r="D312" s="32" t="str">
        <f t="shared" ca="1" si="52"/>
        <v/>
      </c>
      <c r="E312" s="46" t="str">
        <f t="shared" ca="1" si="53"/>
        <v/>
      </c>
      <c r="F312" s="31" t="str">
        <f t="shared" ca="1" si="49"/>
        <v/>
      </c>
      <c r="G312" s="32" t="str">
        <f t="shared" ca="1" si="54"/>
        <v/>
      </c>
      <c r="H312" s="79" t="str">
        <f t="shared" ca="1" si="55"/>
        <v/>
      </c>
      <c r="N312" s="168" t="str">
        <f t="shared" si="46"/>
        <v/>
      </c>
      <c r="O312" s="168" t="str">
        <f t="shared" si="47"/>
        <v/>
      </c>
    </row>
    <row r="313" spans="1:15">
      <c r="A313" s="173" t="str">
        <f t="shared" ca="1" si="50"/>
        <v/>
      </c>
      <c r="B313" s="45" t="str">
        <f t="shared" ca="1" si="51"/>
        <v/>
      </c>
      <c r="C313" s="31" t="str">
        <f t="shared" ca="1" si="48"/>
        <v/>
      </c>
      <c r="D313" s="32" t="str">
        <f t="shared" ca="1" si="52"/>
        <v/>
      </c>
      <c r="E313" s="46" t="str">
        <f t="shared" ca="1" si="53"/>
        <v/>
      </c>
      <c r="F313" s="31" t="str">
        <f t="shared" ca="1" si="49"/>
        <v/>
      </c>
      <c r="G313" s="32" t="str">
        <f t="shared" ca="1" si="54"/>
        <v/>
      </c>
      <c r="H313" s="79" t="str">
        <f t="shared" ca="1" si="55"/>
        <v/>
      </c>
      <c r="N313" s="168" t="str">
        <f t="shared" si="46"/>
        <v/>
      </c>
      <c r="O313" s="168" t="str">
        <f t="shared" si="47"/>
        <v/>
      </c>
    </row>
    <row r="314" spans="1:15">
      <c r="A314" s="173" t="str">
        <f t="shared" ca="1" si="50"/>
        <v/>
      </c>
      <c r="B314" s="45" t="str">
        <f t="shared" ca="1" si="51"/>
        <v/>
      </c>
      <c r="C314" s="31" t="str">
        <f t="shared" ca="1" si="48"/>
        <v/>
      </c>
      <c r="D314" s="32" t="str">
        <f t="shared" ca="1" si="52"/>
        <v/>
      </c>
      <c r="E314" s="46" t="str">
        <f t="shared" ca="1" si="53"/>
        <v/>
      </c>
      <c r="F314" s="31" t="str">
        <f t="shared" ca="1" si="49"/>
        <v/>
      </c>
      <c r="G314" s="32" t="str">
        <f t="shared" ca="1" si="54"/>
        <v/>
      </c>
      <c r="H314" s="79" t="str">
        <f t="shared" ca="1" si="55"/>
        <v/>
      </c>
      <c r="N314" s="168" t="str">
        <f t="shared" si="46"/>
        <v/>
      </c>
      <c r="O314" s="168" t="str">
        <f t="shared" si="47"/>
        <v/>
      </c>
    </row>
    <row r="315" spans="1:15">
      <c r="A315" s="173" t="str">
        <f t="shared" ca="1" si="50"/>
        <v/>
      </c>
      <c r="B315" s="45" t="str">
        <f t="shared" ca="1" si="51"/>
        <v/>
      </c>
      <c r="C315" s="31" t="str">
        <f t="shared" ca="1" si="48"/>
        <v/>
      </c>
      <c r="D315" s="32" t="str">
        <f t="shared" ca="1" si="52"/>
        <v/>
      </c>
      <c r="E315" s="46" t="str">
        <f t="shared" ca="1" si="53"/>
        <v/>
      </c>
      <c r="F315" s="31" t="str">
        <f t="shared" ca="1" si="49"/>
        <v/>
      </c>
      <c r="G315" s="32" t="str">
        <f t="shared" ca="1" si="54"/>
        <v/>
      </c>
      <c r="H315" s="79" t="str">
        <f t="shared" ca="1" si="55"/>
        <v/>
      </c>
      <c r="N315" s="168" t="str">
        <f t="shared" si="46"/>
        <v/>
      </c>
      <c r="O315" s="168" t="str">
        <f t="shared" si="47"/>
        <v/>
      </c>
    </row>
    <row r="316" spans="1:15">
      <c r="A316" s="173" t="str">
        <f t="shared" ca="1" si="50"/>
        <v/>
      </c>
      <c r="B316" s="45" t="str">
        <f t="shared" ca="1" si="51"/>
        <v/>
      </c>
      <c r="C316" s="31" t="str">
        <f t="shared" ca="1" si="48"/>
        <v/>
      </c>
      <c r="D316" s="32" t="str">
        <f t="shared" ca="1" si="52"/>
        <v/>
      </c>
      <c r="E316" s="46" t="str">
        <f t="shared" ca="1" si="53"/>
        <v/>
      </c>
      <c r="F316" s="31" t="str">
        <f t="shared" ca="1" si="49"/>
        <v/>
      </c>
      <c r="G316" s="32" t="str">
        <f t="shared" ca="1" si="54"/>
        <v/>
      </c>
      <c r="H316" s="79" t="str">
        <f t="shared" ca="1" si="55"/>
        <v/>
      </c>
      <c r="N316" s="168" t="str">
        <f t="shared" si="46"/>
        <v/>
      </c>
      <c r="O316" s="168" t="str">
        <f t="shared" si="47"/>
        <v/>
      </c>
    </row>
    <row r="317" spans="1:15">
      <c r="A317" s="173" t="str">
        <f t="shared" ca="1" si="50"/>
        <v/>
      </c>
      <c r="B317" s="45" t="str">
        <f t="shared" ca="1" si="51"/>
        <v/>
      </c>
      <c r="C317" s="31" t="str">
        <f t="shared" ca="1" si="48"/>
        <v/>
      </c>
      <c r="D317" s="32" t="str">
        <f t="shared" ca="1" si="52"/>
        <v/>
      </c>
      <c r="E317" s="46" t="str">
        <f t="shared" ca="1" si="53"/>
        <v/>
      </c>
      <c r="F317" s="31" t="str">
        <f t="shared" ca="1" si="49"/>
        <v/>
      </c>
      <c r="G317" s="32" t="str">
        <f t="shared" ca="1" si="54"/>
        <v/>
      </c>
      <c r="H317" s="79" t="str">
        <f t="shared" ca="1" si="55"/>
        <v/>
      </c>
      <c r="N317" s="168" t="str">
        <f t="shared" si="46"/>
        <v/>
      </c>
      <c r="O317" s="168" t="str">
        <f t="shared" si="47"/>
        <v/>
      </c>
    </row>
    <row r="318" spans="1:15">
      <c r="A318" s="173" t="str">
        <f t="shared" ca="1" si="50"/>
        <v/>
      </c>
      <c r="B318" s="45" t="str">
        <f t="shared" ca="1" si="51"/>
        <v/>
      </c>
      <c r="C318" s="31" t="str">
        <f t="shared" ca="1" si="48"/>
        <v/>
      </c>
      <c r="D318" s="32" t="str">
        <f t="shared" ca="1" si="52"/>
        <v/>
      </c>
      <c r="E318" s="46" t="str">
        <f t="shared" ca="1" si="53"/>
        <v/>
      </c>
      <c r="F318" s="31" t="str">
        <f t="shared" ca="1" si="49"/>
        <v/>
      </c>
      <c r="G318" s="32" t="str">
        <f t="shared" ca="1" si="54"/>
        <v/>
      </c>
      <c r="H318" s="79" t="str">
        <f t="shared" ca="1" si="55"/>
        <v/>
      </c>
      <c r="N318" s="168" t="str">
        <f t="shared" si="46"/>
        <v/>
      </c>
      <c r="O318" s="168" t="str">
        <f t="shared" si="47"/>
        <v/>
      </c>
    </row>
    <row r="319" spans="1:15">
      <c r="A319" s="173" t="str">
        <f t="shared" ca="1" si="50"/>
        <v/>
      </c>
      <c r="B319" s="45" t="str">
        <f t="shared" ca="1" si="51"/>
        <v/>
      </c>
      <c r="C319" s="31" t="str">
        <f t="shared" ca="1" si="48"/>
        <v/>
      </c>
      <c r="D319" s="32" t="str">
        <f t="shared" ca="1" si="52"/>
        <v/>
      </c>
      <c r="E319" s="46" t="str">
        <f t="shared" ca="1" si="53"/>
        <v/>
      </c>
      <c r="F319" s="31" t="str">
        <f t="shared" ca="1" si="49"/>
        <v/>
      </c>
      <c r="G319" s="32" t="str">
        <f t="shared" ca="1" si="54"/>
        <v/>
      </c>
      <c r="H319" s="79" t="str">
        <f t="shared" ca="1" si="55"/>
        <v/>
      </c>
      <c r="N319" s="168" t="str">
        <f t="shared" si="46"/>
        <v/>
      </c>
      <c r="O319" s="168" t="str">
        <f t="shared" si="47"/>
        <v/>
      </c>
    </row>
    <row r="320" spans="1:15">
      <c r="A320" s="173" t="str">
        <f t="shared" ca="1" si="50"/>
        <v/>
      </c>
      <c r="B320" s="45" t="str">
        <f t="shared" ca="1" si="51"/>
        <v/>
      </c>
      <c r="C320" s="31" t="str">
        <f t="shared" ca="1" si="48"/>
        <v/>
      </c>
      <c r="D320" s="32" t="str">
        <f t="shared" ca="1" si="52"/>
        <v/>
      </c>
      <c r="E320" s="46" t="str">
        <f t="shared" ca="1" si="53"/>
        <v/>
      </c>
      <c r="F320" s="31" t="str">
        <f t="shared" ca="1" si="49"/>
        <v/>
      </c>
      <c r="G320" s="32" t="str">
        <f t="shared" ca="1" si="54"/>
        <v/>
      </c>
      <c r="H320" s="79" t="str">
        <f t="shared" ca="1" si="55"/>
        <v/>
      </c>
      <c r="N320" s="168" t="str">
        <f t="shared" si="46"/>
        <v/>
      </c>
      <c r="O320" s="168" t="str">
        <f t="shared" si="47"/>
        <v/>
      </c>
    </row>
    <row r="321" spans="1:15">
      <c r="A321" s="173" t="str">
        <f t="shared" ca="1" si="50"/>
        <v/>
      </c>
      <c r="B321" s="45" t="str">
        <f t="shared" ca="1" si="51"/>
        <v/>
      </c>
      <c r="C321" s="31" t="str">
        <f t="shared" ca="1" si="48"/>
        <v/>
      </c>
      <c r="D321" s="32" t="str">
        <f t="shared" ca="1" si="52"/>
        <v/>
      </c>
      <c r="E321" s="46" t="str">
        <f t="shared" ca="1" si="53"/>
        <v/>
      </c>
      <c r="F321" s="31" t="str">
        <f t="shared" ca="1" si="49"/>
        <v/>
      </c>
      <c r="G321" s="32" t="str">
        <f t="shared" ca="1" si="54"/>
        <v/>
      </c>
      <c r="H321" s="79" t="str">
        <f t="shared" ca="1" si="55"/>
        <v/>
      </c>
      <c r="N321" s="168" t="str">
        <f t="shared" si="46"/>
        <v/>
      </c>
      <c r="O321" s="168" t="str">
        <f t="shared" si="47"/>
        <v/>
      </c>
    </row>
    <row r="322" spans="1:15">
      <c r="A322" s="173" t="str">
        <f t="shared" ca="1" si="50"/>
        <v/>
      </c>
      <c r="B322" s="45" t="str">
        <f t="shared" ca="1" si="51"/>
        <v/>
      </c>
      <c r="C322" s="31" t="str">
        <f t="shared" ca="1" si="48"/>
        <v/>
      </c>
      <c r="D322" s="32" t="str">
        <f t="shared" ca="1" si="52"/>
        <v/>
      </c>
      <c r="E322" s="46" t="str">
        <f t="shared" ca="1" si="53"/>
        <v/>
      </c>
      <c r="F322" s="31" t="str">
        <f t="shared" ca="1" si="49"/>
        <v/>
      </c>
      <c r="G322" s="32" t="str">
        <f t="shared" ca="1" si="54"/>
        <v/>
      </c>
      <c r="H322" s="79" t="str">
        <f t="shared" ca="1" si="55"/>
        <v/>
      </c>
      <c r="N322" s="168" t="str">
        <f t="shared" si="46"/>
        <v/>
      </c>
      <c r="O322" s="168" t="str">
        <f t="shared" si="47"/>
        <v/>
      </c>
    </row>
    <row r="323" spans="1:15">
      <c r="A323" s="173" t="str">
        <f t="shared" ca="1" si="50"/>
        <v/>
      </c>
      <c r="B323" s="45" t="str">
        <f t="shared" ca="1" si="51"/>
        <v/>
      </c>
      <c r="C323" s="31" t="str">
        <f t="shared" ca="1" si="48"/>
        <v/>
      </c>
      <c r="D323" s="32" t="str">
        <f t="shared" ca="1" si="52"/>
        <v/>
      </c>
      <c r="E323" s="46" t="str">
        <f t="shared" ca="1" si="53"/>
        <v/>
      </c>
      <c r="F323" s="31" t="str">
        <f t="shared" ca="1" si="49"/>
        <v/>
      </c>
      <c r="G323" s="32" t="str">
        <f t="shared" ca="1" si="54"/>
        <v/>
      </c>
      <c r="H323" s="79" t="str">
        <f t="shared" ca="1" si="55"/>
        <v/>
      </c>
      <c r="N323" s="168" t="str">
        <f t="shared" ref="N323:N386" si="56">IF(COUNTIF(L:L,J324),J324,"")</f>
        <v/>
      </c>
      <c r="O323" s="168" t="str">
        <f t="shared" ref="O323:O386" si="57">IF(N323&gt;$A$14,N323,"")</f>
        <v/>
      </c>
    </row>
    <row r="324" spans="1:15">
      <c r="A324" s="173" t="str">
        <f t="shared" ca="1" si="50"/>
        <v/>
      </c>
      <c r="B324" s="45" t="str">
        <f t="shared" ca="1" si="51"/>
        <v/>
      </c>
      <c r="C324" s="31" t="str">
        <f t="shared" ca="1" si="48"/>
        <v/>
      </c>
      <c r="D324" s="32" t="str">
        <f t="shared" ca="1" si="52"/>
        <v/>
      </c>
      <c r="E324" s="46" t="str">
        <f t="shared" ca="1" si="53"/>
        <v/>
      </c>
      <c r="F324" s="31" t="str">
        <f t="shared" ca="1" si="49"/>
        <v/>
      </c>
      <c r="G324" s="32" t="str">
        <f t="shared" ca="1" si="54"/>
        <v/>
      </c>
      <c r="H324" s="79" t="str">
        <f t="shared" ca="1" si="55"/>
        <v/>
      </c>
      <c r="N324" s="168" t="str">
        <f t="shared" si="56"/>
        <v/>
      </c>
      <c r="O324" s="168" t="str">
        <f t="shared" si="57"/>
        <v/>
      </c>
    </row>
    <row r="325" spans="1:15">
      <c r="A325" s="173" t="str">
        <f t="shared" ca="1" si="50"/>
        <v/>
      </c>
      <c r="B325" s="45" t="str">
        <f t="shared" ca="1" si="51"/>
        <v/>
      </c>
      <c r="C325" s="31" t="str">
        <f t="shared" ca="1" si="48"/>
        <v/>
      </c>
      <c r="D325" s="32" t="str">
        <f t="shared" ca="1" si="52"/>
        <v/>
      </c>
      <c r="E325" s="46" t="str">
        <f t="shared" ca="1" si="53"/>
        <v/>
      </c>
      <c r="F325" s="31" t="str">
        <f t="shared" ca="1" si="49"/>
        <v/>
      </c>
      <c r="G325" s="32" t="str">
        <f t="shared" ca="1" si="54"/>
        <v/>
      </c>
      <c r="H325" s="79" t="str">
        <f t="shared" ca="1" si="55"/>
        <v/>
      </c>
      <c r="N325" s="168" t="str">
        <f t="shared" si="56"/>
        <v/>
      </c>
      <c r="O325" s="168" t="str">
        <f t="shared" si="57"/>
        <v/>
      </c>
    </row>
    <row r="326" spans="1:15">
      <c r="A326" s="173" t="str">
        <f t="shared" ca="1" si="50"/>
        <v/>
      </c>
      <c r="B326" s="45" t="str">
        <f t="shared" ca="1" si="51"/>
        <v/>
      </c>
      <c r="C326" s="31" t="str">
        <f t="shared" ca="1" si="48"/>
        <v/>
      </c>
      <c r="D326" s="32" t="str">
        <f t="shared" ca="1" si="52"/>
        <v/>
      </c>
      <c r="E326" s="46" t="str">
        <f t="shared" ca="1" si="53"/>
        <v/>
      </c>
      <c r="F326" s="31" t="str">
        <f t="shared" ca="1" si="49"/>
        <v/>
      </c>
      <c r="G326" s="32" t="str">
        <f t="shared" ca="1" si="54"/>
        <v/>
      </c>
      <c r="H326" s="79" t="str">
        <f t="shared" ca="1" si="55"/>
        <v/>
      </c>
      <c r="N326" s="168" t="str">
        <f t="shared" si="56"/>
        <v/>
      </c>
      <c r="O326" s="168" t="str">
        <f t="shared" si="57"/>
        <v/>
      </c>
    </row>
    <row r="327" spans="1:15">
      <c r="A327" s="173" t="str">
        <f t="shared" ca="1" si="50"/>
        <v/>
      </c>
      <c r="B327" s="45" t="str">
        <f t="shared" ca="1" si="51"/>
        <v/>
      </c>
      <c r="C327" s="31" t="str">
        <f t="shared" ca="1" si="48"/>
        <v/>
      </c>
      <c r="D327" s="32" t="str">
        <f t="shared" ca="1" si="52"/>
        <v/>
      </c>
      <c r="E327" s="46" t="str">
        <f t="shared" ca="1" si="53"/>
        <v/>
      </c>
      <c r="F327" s="31" t="str">
        <f t="shared" ca="1" si="49"/>
        <v/>
      </c>
      <c r="G327" s="32" t="str">
        <f t="shared" ca="1" si="54"/>
        <v/>
      </c>
      <c r="H327" s="79" t="str">
        <f t="shared" ca="1" si="55"/>
        <v/>
      </c>
      <c r="N327" s="168" t="str">
        <f t="shared" si="56"/>
        <v/>
      </c>
      <c r="O327" s="168" t="str">
        <f t="shared" si="57"/>
        <v/>
      </c>
    </row>
    <row r="328" spans="1:15">
      <c r="A328" s="173" t="str">
        <f t="shared" ca="1" si="50"/>
        <v/>
      </c>
      <c r="B328" s="45" t="str">
        <f t="shared" ca="1" si="51"/>
        <v/>
      </c>
      <c r="C328" s="31" t="str">
        <f t="shared" ca="1" si="48"/>
        <v/>
      </c>
      <c r="D328" s="32" t="str">
        <f t="shared" ca="1" si="52"/>
        <v/>
      </c>
      <c r="E328" s="46" t="str">
        <f t="shared" ca="1" si="53"/>
        <v/>
      </c>
      <c r="F328" s="31" t="str">
        <f t="shared" ca="1" si="49"/>
        <v/>
      </c>
      <c r="G328" s="32" t="str">
        <f t="shared" ca="1" si="54"/>
        <v/>
      </c>
      <c r="H328" s="79" t="str">
        <f t="shared" ca="1" si="55"/>
        <v/>
      </c>
      <c r="N328" s="168" t="str">
        <f t="shared" si="56"/>
        <v/>
      </c>
      <c r="O328" s="168" t="str">
        <f t="shared" si="57"/>
        <v/>
      </c>
    </row>
    <row r="329" spans="1:15">
      <c r="A329" s="173" t="str">
        <f t="shared" ca="1" si="50"/>
        <v/>
      </c>
      <c r="B329" s="45" t="str">
        <f t="shared" ca="1" si="51"/>
        <v/>
      </c>
      <c r="C329" s="31" t="str">
        <f t="shared" ca="1" si="48"/>
        <v/>
      </c>
      <c r="D329" s="32" t="str">
        <f t="shared" ca="1" si="52"/>
        <v/>
      </c>
      <c r="E329" s="46" t="str">
        <f t="shared" ca="1" si="53"/>
        <v/>
      </c>
      <c r="F329" s="31" t="str">
        <f t="shared" ca="1" si="49"/>
        <v/>
      </c>
      <c r="G329" s="32" t="str">
        <f t="shared" ca="1" si="54"/>
        <v/>
      </c>
      <c r="H329" s="79" t="str">
        <f t="shared" ca="1" si="55"/>
        <v/>
      </c>
      <c r="N329" s="168" t="str">
        <f t="shared" si="56"/>
        <v/>
      </c>
      <c r="O329" s="168" t="str">
        <f t="shared" si="57"/>
        <v/>
      </c>
    </row>
    <row r="330" spans="1:15">
      <c r="A330" s="173" t="str">
        <f t="shared" ca="1" si="50"/>
        <v/>
      </c>
      <c r="B330" s="45" t="str">
        <f t="shared" ca="1" si="51"/>
        <v/>
      </c>
      <c r="C330" s="31" t="str">
        <f t="shared" ca="1" si="48"/>
        <v/>
      </c>
      <c r="D330" s="32" t="str">
        <f t="shared" ca="1" si="52"/>
        <v/>
      </c>
      <c r="E330" s="46" t="str">
        <f t="shared" ca="1" si="53"/>
        <v/>
      </c>
      <c r="F330" s="31" t="str">
        <f t="shared" ca="1" si="49"/>
        <v/>
      </c>
      <c r="G330" s="32" t="str">
        <f t="shared" ca="1" si="54"/>
        <v/>
      </c>
      <c r="H330" s="79" t="str">
        <f t="shared" ca="1" si="55"/>
        <v/>
      </c>
      <c r="N330" s="168" t="str">
        <f t="shared" si="56"/>
        <v/>
      </c>
      <c r="O330" s="168" t="str">
        <f t="shared" si="57"/>
        <v/>
      </c>
    </row>
    <row r="331" spans="1:15">
      <c r="A331" s="173" t="str">
        <f t="shared" ca="1" si="50"/>
        <v/>
      </c>
      <c r="B331" s="45" t="str">
        <f t="shared" ca="1" si="51"/>
        <v/>
      </c>
      <c r="C331" s="31" t="str">
        <f t="shared" ca="1" si="48"/>
        <v/>
      </c>
      <c r="D331" s="32" t="str">
        <f t="shared" ca="1" si="52"/>
        <v/>
      </c>
      <c r="E331" s="46" t="str">
        <f t="shared" ca="1" si="53"/>
        <v/>
      </c>
      <c r="F331" s="31" t="str">
        <f t="shared" ca="1" si="49"/>
        <v/>
      </c>
      <c r="G331" s="32" t="str">
        <f t="shared" ca="1" si="54"/>
        <v/>
      </c>
      <c r="H331" s="79" t="str">
        <f t="shared" ca="1" si="55"/>
        <v/>
      </c>
      <c r="N331" s="168" t="str">
        <f t="shared" si="56"/>
        <v/>
      </c>
      <c r="O331" s="168" t="str">
        <f t="shared" si="57"/>
        <v/>
      </c>
    </row>
    <row r="332" spans="1:15">
      <c r="A332" s="173" t="str">
        <f t="shared" ca="1" si="50"/>
        <v/>
      </c>
      <c r="B332" s="45" t="str">
        <f t="shared" ca="1" si="51"/>
        <v/>
      </c>
      <c r="C332" s="31" t="str">
        <f t="shared" ca="1" si="48"/>
        <v/>
      </c>
      <c r="D332" s="32" t="str">
        <f t="shared" ca="1" si="52"/>
        <v/>
      </c>
      <c r="E332" s="46" t="str">
        <f t="shared" ca="1" si="53"/>
        <v/>
      </c>
      <c r="F332" s="31" t="str">
        <f t="shared" ca="1" si="49"/>
        <v/>
      </c>
      <c r="G332" s="32" t="str">
        <f t="shared" ca="1" si="54"/>
        <v/>
      </c>
      <c r="H332" s="79" t="str">
        <f t="shared" ca="1" si="55"/>
        <v/>
      </c>
      <c r="N332" s="168" t="str">
        <f t="shared" si="56"/>
        <v/>
      </c>
      <c r="O332" s="168" t="str">
        <f t="shared" si="57"/>
        <v/>
      </c>
    </row>
    <row r="333" spans="1:15">
      <c r="A333" s="173" t="str">
        <f t="shared" ca="1" si="50"/>
        <v/>
      </c>
      <c r="B333" s="45" t="str">
        <f t="shared" ca="1" si="51"/>
        <v/>
      </c>
      <c r="C333" s="31" t="str">
        <f t="shared" ca="1" si="48"/>
        <v/>
      </c>
      <c r="D333" s="32" t="str">
        <f t="shared" ca="1" si="52"/>
        <v/>
      </c>
      <c r="E333" s="46" t="str">
        <f t="shared" ca="1" si="53"/>
        <v/>
      </c>
      <c r="F333" s="31" t="str">
        <f t="shared" ca="1" si="49"/>
        <v/>
      </c>
      <c r="G333" s="32" t="str">
        <f t="shared" ca="1" si="54"/>
        <v/>
      </c>
      <c r="H333" s="79" t="str">
        <f t="shared" ca="1" si="55"/>
        <v/>
      </c>
      <c r="N333" s="168" t="str">
        <f t="shared" si="56"/>
        <v/>
      </c>
      <c r="O333" s="168" t="str">
        <f t="shared" si="57"/>
        <v/>
      </c>
    </row>
    <row r="334" spans="1:15">
      <c r="A334" s="173" t="str">
        <f t="shared" ca="1" si="50"/>
        <v/>
      </c>
      <c r="B334" s="45" t="str">
        <f t="shared" ca="1" si="51"/>
        <v/>
      </c>
      <c r="C334" s="31" t="str">
        <f t="shared" ca="1" si="48"/>
        <v/>
      </c>
      <c r="D334" s="32" t="str">
        <f t="shared" ca="1" si="52"/>
        <v/>
      </c>
      <c r="E334" s="46" t="str">
        <f t="shared" ca="1" si="53"/>
        <v/>
      </c>
      <c r="F334" s="31" t="str">
        <f t="shared" ca="1" si="49"/>
        <v/>
      </c>
      <c r="G334" s="32" t="str">
        <f t="shared" ca="1" si="54"/>
        <v/>
      </c>
      <c r="H334" s="79" t="str">
        <f t="shared" ca="1" si="55"/>
        <v/>
      </c>
      <c r="N334" s="168" t="str">
        <f t="shared" si="56"/>
        <v/>
      </c>
      <c r="O334" s="168" t="str">
        <f t="shared" si="57"/>
        <v/>
      </c>
    </row>
    <row r="335" spans="1:15">
      <c r="A335" s="173" t="str">
        <f t="shared" ca="1" si="50"/>
        <v/>
      </c>
      <c r="B335" s="45" t="str">
        <f t="shared" ca="1" si="51"/>
        <v/>
      </c>
      <c r="C335" s="31" t="str">
        <f t="shared" ca="1" si="48"/>
        <v/>
      </c>
      <c r="D335" s="32" t="str">
        <f t="shared" ca="1" si="52"/>
        <v/>
      </c>
      <c r="E335" s="46" t="str">
        <f t="shared" ca="1" si="53"/>
        <v/>
      </c>
      <c r="F335" s="31" t="str">
        <f t="shared" ca="1" si="49"/>
        <v/>
      </c>
      <c r="G335" s="32" t="str">
        <f t="shared" ca="1" si="54"/>
        <v/>
      </c>
      <c r="H335" s="79" t="str">
        <f t="shared" ca="1" si="55"/>
        <v/>
      </c>
      <c r="N335" s="168" t="str">
        <f t="shared" si="56"/>
        <v/>
      </c>
      <c r="O335" s="168" t="str">
        <f t="shared" si="57"/>
        <v/>
      </c>
    </row>
    <row r="336" spans="1:15">
      <c r="A336" s="173" t="str">
        <f t="shared" ca="1" si="50"/>
        <v/>
      </c>
      <c r="B336" s="45" t="str">
        <f t="shared" ca="1" si="51"/>
        <v/>
      </c>
      <c r="C336" s="31" t="str">
        <f t="shared" ref="C336:C399" ca="1" si="58">IF(ISERROR(B336-2),"",-1*(B336-$B$14)*10^-4*$B$8*$B$5)</f>
        <v/>
      </c>
      <c r="D336" s="32" t="str">
        <f t="shared" ca="1" si="52"/>
        <v/>
      </c>
      <c r="E336" s="46" t="str">
        <f t="shared" ca="1" si="53"/>
        <v/>
      </c>
      <c r="F336" s="31" t="str">
        <f t="shared" ref="F336:F399" ca="1" si="59">IF(ISERROR(E336-2),"",-1*(E336-$E$14)*10^-4*$C$8*$C$5)</f>
        <v/>
      </c>
      <c r="G336" s="32" t="str">
        <f t="shared" ca="1" si="54"/>
        <v/>
      </c>
      <c r="H336" s="79" t="str">
        <f t="shared" ca="1" si="55"/>
        <v/>
      </c>
      <c r="N336" s="168" t="str">
        <f t="shared" si="56"/>
        <v/>
      </c>
      <c r="O336" s="168" t="str">
        <f t="shared" si="57"/>
        <v/>
      </c>
    </row>
    <row r="337" spans="1:15">
      <c r="A337" s="173" t="str">
        <f t="shared" ca="1" si="50"/>
        <v/>
      </c>
      <c r="B337" s="45" t="str">
        <f t="shared" ca="1" si="51"/>
        <v/>
      </c>
      <c r="C337" s="31" t="str">
        <f t="shared" ca="1" si="58"/>
        <v/>
      </c>
      <c r="D337" s="32" t="str">
        <f t="shared" ca="1" si="52"/>
        <v/>
      </c>
      <c r="E337" s="46" t="str">
        <f t="shared" ca="1" si="53"/>
        <v/>
      </c>
      <c r="F337" s="31" t="str">
        <f t="shared" ca="1" si="59"/>
        <v/>
      </c>
      <c r="G337" s="32" t="str">
        <f t="shared" ca="1" si="54"/>
        <v/>
      </c>
      <c r="H337" s="79" t="str">
        <f t="shared" ca="1" si="55"/>
        <v/>
      </c>
      <c r="N337" s="168" t="str">
        <f t="shared" si="56"/>
        <v/>
      </c>
      <c r="O337" s="168" t="str">
        <f t="shared" si="57"/>
        <v/>
      </c>
    </row>
    <row r="338" spans="1:15">
      <c r="A338" s="173" t="str">
        <f t="shared" ca="1" si="50"/>
        <v/>
      </c>
      <c r="B338" s="45" t="str">
        <f t="shared" ca="1" si="51"/>
        <v/>
      </c>
      <c r="C338" s="31" t="str">
        <f t="shared" ca="1" si="58"/>
        <v/>
      </c>
      <c r="D338" s="32" t="str">
        <f t="shared" ca="1" si="52"/>
        <v/>
      </c>
      <c r="E338" s="46" t="str">
        <f t="shared" ca="1" si="53"/>
        <v/>
      </c>
      <c r="F338" s="31" t="str">
        <f t="shared" ca="1" si="59"/>
        <v/>
      </c>
      <c r="G338" s="32" t="str">
        <f t="shared" ca="1" si="54"/>
        <v/>
      </c>
      <c r="H338" s="79" t="str">
        <f t="shared" ca="1" si="55"/>
        <v/>
      </c>
      <c r="N338" s="168" t="str">
        <f t="shared" si="56"/>
        <v/>
      </c>
      <c r="O338" s="168" t="str">
        <f t="shared" si="57"/>
        <v/>
      </c>
    </row>
    <row r="339" spans="1:15">
      <c r="A339" s="173" t="str">
        <f t="shared" ref="A339:A402" ca="1" si="60">IF(AND(ISBLANK(P328), A338 = $P$1),NOW(),IF(ISBLANK(P328),"",P328))</f>
        <v/>
      </c>
      <c r="B339" s="45" t="str">
        <f t="shared" ref="B339:B402" ca="1" si="61">IF(COUNTIF(J:J,A339)=1,VLOOKUP(A339,J:K,2), IF(COUNTIF(J:J,A339)=0,$B$10,""))</f>
        <v/>
      </c>
      <c r="C339" s="31" t="str">
        <f t="shared" ca="1" si="58"/>
        <v/>
      </c>
      <c r="D339" s="32" t="str">
        <f t="shared" ref="D339:D402" ca="1" si="62">IF(ISERROR(B339-2),"",$B$6*ROUNDUP(A339-$A$14,0)/360*$B$5)</f>
        <v/>
      </c>
      <c r="E339" s="46" t="str">
        <f t="shared" ref="E339:E402" ca="1" si="63">IF(COUNTIF(J:J,A339)=1,VLOOKUP(A339,L:M,2), IF(COUNTIF(J:J,A339)=0,$C$10,""))</f>
        <v/>
      </c>
      <c r="F339" s="31" t="str">
        <f t="shared" ca="1" si="59"/>
        <v/>
      </c>
      <c r="G339" s="32" t="str">
        <f t="shared" ref="G339:G402" ca="1" si="64">IF(ISERROR(E339-2),"",$C$6*(A339-$A$14)/360*$C$5)</f>
        <v/>
      </c>
      <c r="H339" s="79" t="str">
        <f t="shared" ref="H339:H402" ca="1" si="65">IF(ISERROR(E339-2),"",C339+D339-F339-G339)</f>
        <v/>
      </c>
      <c r="N339" s="168" t="str">
        <f t="shared" si="56"/>
        <v/>
      </c>
      <c r="O339" s="168" t="str">
        <f t="shared" si="57"/>
        <v/>
      </c>
    </row>
    <row r="340" spans="1:15">
      <c r="A340" s="173" t="str">
        <f t="shared" ca="1" si="60"/>
        <v/>
      </c>
      <c r="B340" s="45" t="str">
        <f t="shared" ca="1" si="61"/>
        <v/>
      </c>
      <c r="C340" s="31" t="str">
        <f t="shared" ca="1" si="58"/>
        <v/>
      </c>
      <c r="D340" s="32" t="str">
        <f t="shared" ca="1" si="62"/>
        <v/>
      </c>
      <c r="E340" s="46" t="str">
        <f t="shared" ca="1" si="63"/>
        <v/>
      </c>
      <c r="F340" s="31" t="str">
        <f t="shared" ca="1" si="59"/>
        <v/>
      </c>
      <c r="G340" s="32" t="str">
        <f t="shared" ca="1" si="64"/>
        <v/>
      </c>
      <c r="H340" s="79" t="str">
        <f t="shared" ca="1" si="65"/>
        <v/>
      </c>
      <c r="N340" s="168" t="str">
        <f t="shared" si="56"/>
        <v/>
      </c>
      <c r="O340" s="168" t="str">
        <f t="shared" si="57"/>
        <v/>
      </c>
    </row>
    <row r="341" spans="1:15">
      <c r="A341" s="173" t="str">
        <f t="shared" ca="1" si="60"/>
        <v/>
      </c>
      <c r="B341" s="45" t="str">
        <f t="shared" ca="1" si="61"/>
        <v/>
      </c>
      <c r="C341" s="31" t="str">
        <f t="shared" ca="1" si="58"/>
        <v/>
      </c>
      <c r="D341" s="32" t="str">
        <f t="shared" ca="1" si="62"/>
        <v/>
      </c>
      <c r="E341" s="46" t="str">
        <f t="shared" ca="1" si="63"/>
        <v/>
      </c>
      <c r="F341" s="31" t="str">
        <f t="shared" ca="1" si="59"/>
        <v/>
      </c>
      <c r="G341" s="32" t="str">
        <f t="shared" ca="1" si="64"/>
        <v/>
      </c>
      <c r="H341" s="79" t="str">
        <f t="shared" ca="1" si="65"/>
        <v/>
      </c>
      <c r="N341" s="168" t="str">
        <f t="shared" si="56"/>
        <v/>
      </c>
      <c r="O341" s="168" t="str">
        <f t="shared" si="57"/>
        <v/>
      </c>
    </row>
    <row r="342" spans="1:15">
      <c r="A342" s="173" t="str">
        <f t="shared" ca="1" si="60"/>
        <v/>
      </c>
      <c r="B342" s="45" t="str">
        <f t="shared" ca="1" si="61"/>
        <v/>
      </c>
      <c r="C342" s="31" t="str">
        <f t="shared" ca="1" si="58"/>
        <v/>
      </c>
      <c r="D342" s="32" t="str">
        <f t="shared" ca="1" si="62"/>
        <v/>
      </c>
      <c r="E342" s="46" t="str">
        <f t="shared" ca="1" si="63"/>
        <v/>
      </c>
      <c r="F342" s="31" t="str">
        <f t="shared" ca="1" si="59"/>
        <v/>
      </c>
      <c r="G342" s="32" t="str">
        <f t="shared" ca="1" si="64"/>
        <v/>
      </c>
      <c r="H342" s="79" t="str">
        <f t="shared" ca="1" si="65"/>
        <v/>
      </c>
      <c r="N342" s="168" t="str">
        <f t="shared" si="56"/>
        <v/>
      </c>
      <c r="O342" s="168" t="str">
        <f t="shared" si="57"/>
        <v/>
      </c>
    </row>
    <row r="343" spans="1:15">
      <c r="A343" s="173" t="str">
        <f t="shared" ca="1" si="60"/>
        <v/>
      </c>
      <c r="B343" s="45" t="str">
        <f t="shared" ca="1" si="61"/>
        <v/>
      </c>
      <c r="C343" s="31" t="str">
        <f t="shared" ca="1" si="58"/>
        <v/>
      </c>
      <c r="D343" s="32" t="str">
        <f t="shared" ca="1" si="62"/>
        <v/>
      </c>
      <c r="E343" s="46" t="str">
        <f t="shared" ca="1" si="63"/>
        <v/>
      </c>
      <c r="F343" s="31" t="str">
        <f t="shared" ca="1" si="59"/>
        <v/>
      </c>
      <c r="G343" s="32" t="str">
        <f t="shared" ca="1" si="64"/>
        <v/>
      </c>
      <c r="H343" s="79" t="str">
        <f t="shared" ca="1" si="65"/>
        <v/>
      </c>
      <c r="N343" s="168" t="str">
        <f t="shared" si="56"/>
        <v/>
      </c>
      <c r="O343" s="168" t="str">
        <f t="shared" si="57"/>
        <v/>
      </c>
    </row>
    <row r="344" spans="1:15">
      <c r="A344" s="173" t="str">
        <f t="shared" ca="1" si="60"/>
        <v/>
      </c>
      <c r="B344" s="45" t="str">
        <f t="shared" ca="1" si="61"/>
        <v/>
      </c>
      <c r="C344" s="31" t="str">
        <f t="shared" ca="1" si="58"/>
        <v/>
      </c>
      <c r="D344" s="32" t="str">
        <f t="shared" ca="1" si="62"/>
        <v/>
      </c>
      <c r="E344" s="46" t="str">
        <f t="shared" ca="1" si="63"/>
        <v/>
      </c>
      <c r="F344" s="31" t="str">
        <f t="shared" ca="1" si="59"/>
        <v/>
      </c>
      <c r="G344" s="32" t="str">
        <f t="shared" ca="1" si="64"/>
        <v/>
      </c>
      <c r="H344" s="79" t="str">
        <f t="shared" ca="1" si="65"/>
        <v/>
      </c>
      <c r="N344" s="168" t="str">
        <f t="shared" si="56"/>
        <v/>
      </c>
      <c r="O344" s="168" t="str">
        <f t="shared" si="57"/>
        <v/>
      </c>
    </row>
    <row r="345" spans="1:15">
      <c r="A345" s="173" t="str">
        <f t="shared" ca="1" si="60"/>
        <v/>
      </c>
      <c r="B345" s="45" t="str">
        <f t="shared" ca="1" si="61"/>
        <v/>
      </c>
      <c r="C345" s="31" t="str">
        <f t="shared" ca="1" si="58"/>
        <v/>
      </c>
      <c r="D345" s="32" t="str">
        <f t="shared" ca="1" si="62"/>
        <v/>
      </c>
      <c r="E345" s="46" t="str">
        <f t="shared" ca="1" si="63"/>
        <v/>
      </c>
      <c r="F345" s="31" t="str">
        <f t="shared" ca="1" si="59"/>
        <v/>
      </c>
      <c r="G345" s="32" t="str">
        <f t="shared" ca="1" si="64"/>
        <v/>
      </c>
      <c r="H345" s="79" t="str">
        <f t="shared" ca="1" si="65"/>
        <v/>
      </c>
      <c r="N345" s="168" t="str">
        <f t="shared" si="56"/>
        <v/>
      </c>
      <c r="O345" s="168" t="str">
        <f t="shared" si="57"/>
        <v/>
      </c>
    </row>
    <row r="346" spans="1:15">
      <c r="A346" s="173" t="str">
        <f t="shared" ca="1" si="60"/>
        <v/>
      </c>
      <c r="B346" s="45" t="str">
        <f t="shared" ca="1" si="61"/>
        <v/>
      </c>
      <c r="C346" s="31" t="str">
        <f t="shared" ca="1" si="58"/>
        <v/>
      </c>
      <c r="D346" s="32" t="str">
        <f t="shared" ca="1" si="62"/>
        <v/>
      </c>
      <c r="E346" s="46" t="str">
        <f t="shared" ca="1" si="63"/>
        <v/>
      </c>
      <c r="F346" s="31" t="str">
        <f t="shared" ca="1" si="59"/>
        <v/>
      </c>
      <c r="G346" s="32" t="str">
        <f t="shared" ca="1" si="64"/>
        <v/>
      </c>
      <c r="H346" s="79" t="str">
        <f t="shared" ca="1" si="65"/>
        <v/>
      </c>
      <c r="N346" s="168" t="str">
        <f t="shared" si="56"/>
        <v/>
      </c>
      <c r="O346" s="168" t="str">
        <f t="shared" si="57"/>
        <v/>
      </c>
    </row>
    <row r="347" spans="1:15">
      <c r="A347" s="173" t="str">
        <f t="shared" ca="1" si="60"/>
        <v/>
      </c>
      <c r="B347" s="45" t="str">
        <f t="shared" ca="1" si="61"/>
        <v/>
      </c>
      <c r="C347" s="31" t="str">
        <f t="shared" ca="1" si="58"/>
        <v/>
      </c>
      <c r="D347" s="32" t="str">
        <f t="shared" ca="1" si="62"/>
        <v/>
      </c>
      <c r="E347" s="46" t="str">
        <f t="shared" ca="1" si="63"/>
        <v/>
      </c>
      <c r="F347" s="31" t="str">
        <f t="shared" ca="1" si="59"/>
        <v/>
      </c>
      <c r="G347" s="32" t="str">
        <f t="shared" ca="1" si="64"/>
        <v/>
      </c>
      <c r="H347" s="79" t="str">
        <f t="shared" ca="1" si="65"/>
        <v/>
      </c>
      <c r="N347" s="168" t="str">
        <f t="shared" si="56"/>
        <v/>
      </c>
      <c r="O347" s="168" t="str">
        <f t="shared" si="57"/>
        <v/>
      </c>
    </row>
    <row r="348" spans="1:15">
      <c r="A348" s="173" t="str">
        <f t="shared" ca="1" si="60"/>
        <v/>
      </c>
      <c r="B348" s="45" t="str">
        <f t="shared" ca="1" si="61"/>
        <v/>
      </c>
      <c r="C348" s="31" t="str">
        <f t="shared" ca="1" si="58"/>
        <v/>
      </c>
      <c r="D348" s="32" t="str">
        <f t="shared" ca="1" si="62"/>
        <v/>
      </c>
      <c r="E348" s="46" t="str">
        <f t="shared" ca="1" si="63"/>
        <v/>
      </c>
      <c r="F348" s="31" t="str">
        <f t="shared" ca="1" si="59"/>
        <v/>
      </c>
      <c r="G348" s="32" t="str">
        <f t="shared" ca="1" si="64"/>
        <v/>
      </c>
      <c r="H348" s="79" t="str">
        <f t="shared" ca="1" si="65"/>
        <v/>
      </c>
      <c r="N348" s="168" t="str">
        <f t="shared" si="56"/>
        <v/>
      </c>
      <c r="O348" s="168" t="str">
        <f t="shared" si="57"/>
        <v/>
      </c>
    </row>
    <row r="349" spans="1:15">
      <c r="A349" s="173" t="str">
        <f t="shared" ca="1" si="60"/>
        <v/>
      </c>
      <c r="B349" s="45" t="str">
        <f t="shared" ca="1" si="61"/>
        <v/>
      </c>
      <c r="C349" s="31" t="str">
        <f t="shared" ca="1" si="58"/>
        <v/>
      </c>
      <c r="D349" s="32" t="str">
        <f t="shared" ca="1" si="62"/>
        <v/>
      </c>
      <c r="E349" s="46" t="str">
        <f t="shared" ca="1" si="63"/>
        <v/>
      </c>
      <c r="F349" s="31" t="str">
        <f t="shared" ca="1" si="59"/>
        <v/>
      </c>
      <c r="G349" s="32" t="str">
        <f t="shared" ca="1" si="64"/>
        <v/>
      </c>
      <c r="H349" s="79" t="str">
        <f t="shared" ca="1" si="65"/>
        <v/>
      </c>
      <c r="N349" s="168" t="str">
        <f t="shared" si="56"/>
        <v/>
      </c>
      <c r="O349" s="168" t="str">
        <f t="shared" si="57"/>
        <v/>
      </c>
    </row>
    <row r="350" spans="1:15">
      <c r="A350" s="173" t="str">
        <f t="shared" ca="1" si="60"/>
        <v/>
      </c>
      <c r="B350" s="45" t="str">
        <f t="shared" ca="1" si="61"/>
        <v/>
      </c>
      <c r="C350" s="31" t="str">
        <f t="shared" ca="1" si="58"/>
        <v/>
      </c>
      <c r="D350" s="32" t="str">
        <f t="shared" ca="1" si="62"/>
        <v/>
      </c>
      <c r="E350" s="46" t="str">
        <f t="shared" ca="1" si="63"/>
        <v/>
      </c>
      <c r="F350" s="31" t="str">
        <f t="shared" ca="1" si="59"/>
        <v/>
      </c>
      <c r="G350" s="32" t="str">
        <f t="shared" ca="1" si="64"/>
        <v/>
      </c>
      <c r="H350" s="79" t="str">
        <f t="shared" ca="1" si="65"/>
        <v/>
      </c>
      <c r="N350" s="168" t="str">
        <f t="shared" si="56"/>
        <v/>
      </c>
      <c r="O350" s="168" t="str">
        <f t="shared" si="57"/>
        <v/>
      </c>
    </row>
    <row r="351" spans="1:15">
      <c r="A351" s="173" t="str">
        <f t="shared" ca="1" si="60"/>
        <v/>
      </c>
      <c r="B351" s="45" t="str">
        <f t="shared" ca="1" si="61"/>
        <v/>
      </c>
      <c r="C351" s="31" t="str">
        <f t="shared" ca="1" si="58"/>
        <v/>
      </c>
      <c r="D351" s="32" t="str">
        <f t="shared" ca="1" si="62"/>
        <v/>
      </c>
      <c r="E351" s="46" t="str">
        <f t="shared" ca="1" si="63"/>
        <v/>
      </c>
      <c r="F351" s="31" t="str">
        <f t="shared" ca="1" si="59"/>
        <v/>
      </c>
      <c r="G351" s="32" t="str">
        <f t="shared" ca="1" si="64"/>
        <v/>
      </c>
      <c r="H351" s="79" t="str">
        <f t="shared" ca="1" si="65"/>
        <v/>
      </c>
      <c r="N351" s="168" t="str">
        <f t="shared" si="56"/>
        <v/>
      </c>
      <c r="O351" s="168" t="str">
        <f t="shared" si="57"/>
        <v/>
      </c>
    </row>
    <row r="352" spans="1:15">
      <c r="A352" s="173" t="str">
        <f t="shared" ca="1" si="60"/>
        <v/>
      </c>
      <c r="B352" s="45" t="str">
        <f t="shared" ca="1" si="61"/>
        <v/>
      </c>
      <c r="C352" s="31" t="str">
        <f t="shared" ca="1" si="58"/>
        <v/>
      </c>
      <c r="D352" s="32" t="str">
        <f t="shared" ca="1" si="62"/>
        <v/>
      </c>
      <c r="E352" s="46" t="str">
        <f t="shared" ca="1" si="63"/>
        <v/>
      </c>
      <c r="F352" s="31" t="str">
        <f t="shared" ca="1" si="59"/>
        <v/>
      </c>
      <c r="G352" s="32" t="str">
        <f t="shared" ca="1" si="64"/>
        <v/>
      </c>
      <c r="H352" s="79" t="str">
        <f t="shared" ca="1" si="65"/>
        <v/>
      </c>
      <c r="N352" s="168" t="str">
        <f t="shared" si="56"/>
        <v/>
      </c>
      <c r="O352" s="168" t="str">
        <f t="shared" si="57"/>
        <v/>
      </c>
    </row>
    <row r="353" spans="1:15">
      <c r="A353" s="173" t="str">
        <f t="shared" ca="1" si="60"/>
        <v/>
      </c>
      <c r="B353" s="45" t="str">
        <f t="shared" ca="1" si="61"/>
        <v/>
      </c>
      <c r="C353" s="31" t="str">
        <f t="shared" ca="1" si="58"/>
        <v/>
      </c>
      <c r="D353" s="32" t="str">
        <f t="shared" ca="1" si="62"/>
        <v/>
      </c>
      <c r="E353" s="46" t="str">
        <f t="shared" ca="1" si="63"/>
        <v/>
      </c>
      <c r="F353" s="31" t="str">
        <f t="shared" ca="1" si="59"/>
        <v/>
      </c>
      <c r="G353" s="32" t="str">
        <f t="shared" ca="1" si="64"/>
        <v/>
      </c>
      <c r="H353" s="79" t="str">
        <f t="shared" ca="1" si="65"/>
        <v/>
      </c>
      <c r="N353" s="168" t="str">
        <f t="shared" si="56"/>
        <v/>
      </c>
      <c r="O353" s="168" t="str">
        <f t="shared" si="57"/>
        <v/>
      </c>
    </row>
    <row r="354" spans="1:15">
      <c r="A354" s="173" t="str">
        <f t="shared" ca="1" si="60"/>
        <v/>
      </c>
      <c r="B354" s="45" t="str">
        <f t="shared" ca="1" si="61"/>
        <v/>
      </c>
      <c r="C354" s="31" t="str">
        <f t="shared" ca="1" si="58"/>
        <v/>
      </c>
      <c r="D354" s="32" t="str">
        <f t="shared" ca="1" si="62"/>
        <v/>
      </c>
      <c r="E354" s="46" t="str">
        <f t="shared" ca="1" si="63"/>
        <v/>
      </c>
      <c r="F354" s="31" t="str">
        <f t="shared" ca="1" si="59"/>
        <v/>
      </c>
      <c r="G354" s="32" t="str">
        <f t="shared" ca="1" si="64"/>
        <v/>
      </c>
      <c r="H354" s="79" t="str">
        <f t="shared" ca="1" si="65"/>
        <v/>
      </c>
      <c r="N354" s="168" t="str">
        <f t="shared" si="56"/>
        <v/>
      </c>
      <c r="O354" s="168" t="str">
        <f t="shared" si="57"/>
        <v/>
      </c>
    </row>
    <row r="355" spans="1:15">
      <c r="A355" s="173" t="str">
        <f t="shared" ca="1" si="60"/>
        <v/>
      </c>
      <c r="B355" s="45" t="str">
        <f t="shared" ca="1" si="61"/>
        <v/>
      </c>
      <c r="C355" s="31" t="str">
        <f t="shared" ca="1" si="58"/>
        <v/>
      </c>
      <c r="D355" s="32" t="str">
        <f t="shared" ca="1" si="62"/>
        <v/>
      </c>
      <c r="E355" s="46" t="str">
        <f t="shared" ca="1" si="63"/>
        <v/>
      </c>
      <c r="F355" s="31" t="str">
        <f t="shared" ca="1" si="59"/>
        <v/>
      </c>
      <c r="G355" s="32" t="str">
        <f t="shared" ca="1" si="64"/>
        <v/>
      </c>
      <c r="H355" s="79" t="str">
        <f t="shared" ca="1" si="65"/>
        <v/>
      </c>
      <c r="N355" s="168" t="str">
        <f t="shared" si="56"/>
        <v/>
      </c>
      <c r="O355" s="168" t="str">
        <f t="shared" si="57"/>
        <v/>
      </c>
    </row>
    <row r="356" spans="1:15">
      <c r="A356" s="173" t="str">
        <f t="shared" ca="1" si="60"/>
        <v/>
      </c>
      <c r="B356" s="45" t="str">
        <f t="shared" ca="1" si="61"/>
        <v/>
      </c>
      <c r="C356" s="31" t="str">
        <f t="shared" ca="1" si="58"/>
        <v/>
      </c>
      <c r="D356" s="32" t="str">
        <f t="shared" ca="1" si="62"/>
        <v/>
      </c>
      <c r="E356" s="46" t="str">
        <f t="shared" ca="1" si="63"/>
        <v/>
      </c>
      <c r="F356" s="31" t="str">
        <f t="shared" ca="1" si="59"/>
        <v/>
      </c>
      <c r="G356" s="32" t="str">
        <f t="shared" ca="1" si="64"/>
        <v/>
      </c>
      <c r="H356" s="79" t="str">
        <f t="shared" ca="1" si="65"/>
        <v/>
      </c>
      <c r="N356" s="168" t="str">
        <f t="shared" si="56"/>
        <v/>
      </c>
      <c r="O356" s="168" t="str">
        <f t="shared" si="57"/>
        <v/>
      </c>
    </row>
    <row r="357" spans="1:15">
      <c r="A357" s="173" t="str">
        <f t="shared" ca="1" si="60"/>
        <v/>
      </c>
      <c r="B357" s="45" t="str">
        <f t="shared" ca="1" si="61"/>
        <v/>
      </c>
      <c r="C357" s="31" t="str">
        <f t="shared" ca="1" si="58"/>
        <v/>
      </c>
      <c r="D357" s="32" t="str">
        <f t="shared" ca="1" si="62"/>
        <v/>
      </c>
      <c r="E357" s="46" t="str">
        <f t="shared" ca="1" si="63"/>
        <v/>
      </c>
      <c r="F357" s="31" t="str">
        <f t="shared" ca="1" si="59"/>
        <v/>
      </c>
      <c r="G357" s="32" t="str">
        <f t="shared" ca="1" si="64"/>
        <v/>
      </c>
      <c r="H357" s="79" t="str">
        <f t="shared" ca="1" si="65"/>
        <v/>
      </c>
      <c r="N357" s="168" t="str">
        <f t="shared" si="56"/>
        <v/>
      </c>
      <c r="O357" s="168" t="str">
        <f t="shared" si="57"/>
        <v/>
      </c>
    </row>
    <row r="358" spans="1:15">
      <c r="A358" s="173" t="str">
        <f t="shared" ca="1" si="60"/>
        <v/>
      </c>
      <c r="B358" s="45" t="str">
        <f t="shared" ca="1" si="61"/>
        <v/>
      </c>
      <c r="C358" s="31" t="str">
        <f t="shared" ca="1" si="58"/>
        <v/>
      </c>
      <c r="D358" s="32" t="str">
        <f t="shared" ca="1" si="62"/>
        <v/>
      </c>
      <c r="E358" s="46" t="str">
        <f t="shared" ca="1" si="63"/>
        <v/>
      </c>
      <c r="F358" s="31" t="str">
        <f t="shared" ca="1" si="59"/>
        <v/>
      </c>
      <c r="G358" s="32" t="str">
        <f t="shared" ca="1" si="64"/>
        <v/>
      </c>
      <c r="H358" s="79" t="str">
        <f t="shared" ca="1" si="65"/>
        <v/>
      </c>
      <c r="N358" s="168" t="str">
        <f t="shared" si="56"/>
        <v/>
      </c>
      <c r="O358" s="168" t="str">
        <f t="shared" si="57"/>
        <v/>
      </c>
    </row>
    <row r="359" spans="1:15">
      <c r="A359" s="173" t="str">
        <f t="shared" ca="1" si="60"/>
        <v/>
      </c>
      <c r="B359" s="45" t="str">
        <f t="shared" ca="1" si="61"/>
        <v/>
      </c>
      <c r="C359" s="31" t="str">
        <f t="shared" ca="1" si="58"/>
        <v/>
      </c>
      <c r="D359" s="32" t="str">
        <f t="shared" ca="1" si="62"/>
        <v/>
      </c>
      <c r="E359" s="46" t="str">
        <f t="shared" ca="1" si="63"/>
        <v/>
      </c>
      <c r="F359" s="31" t="str">
        <f t="shared" ca="1" si="59"/>
        <v/>
      </c>
      <c r="G359" s="32" t="str">
        <f t="shared" ca="1" si="64"/>
        <v/>
      </c>
      <c r="H359" s="79" t="str">
        <f t="shared" ca="1" si="65"/>
        <v/>
      </c>
      <c r="N359" s="168" t="str">
        <f t="shared" si="56"/>
        <v/>
      </c>
      <c r="O359" s="168" t="str">
        <f t="shared" si="57"/>
        <v/>
      </c>
    </row>
    <row r="360" spans="1:15">
      <c r="A360" s="173" t="str">
        <f t="shared" ca="1" si="60"/>
        <v/>
      </c>
      <c r="B360" s="45" t="str">
        <f t="shared" ca="1" si="61"/>
        <v/>
      </c>
      <c r="C360" s="31" t="str">
        <f t="shared" ca="1" si="58"/>
        <v/>
      </c>
      <c r="D360" s="32" t="str">
        <f t="shared" ca="1" si="62"/>
        <v/>
      </c>
      <c r="E360" s="46" t="str">
        <f t="shared" ca="1" si="63"/>
        <v/>
      </c>
      <c r="F360" s="31" t="str">
        <f t="shared" ca="1" si="59"/>
        <v/>
      </c>
      <c r="G360" s="32" t="str">
        <f t="shared" ca="1" si="64"/>
        <v/>
      </c>
      <c r="H360" s="79" t="str">
        <f t="shared" ca="1" si="65"/>
        <v/>
      </c>
      <c r="N360" s="168" t="str">
        <f t="shared" si="56"/>
        <v/>
      </c>
      <c r="O360" s="168" t="str">
        <f t="shared" si="57"/>
        <v/>
      </c>
    </row>
    <row r="361" spans="1:15">
      <c r="A361" s="173" t="str">
        <f t="shared" ca="1" si="60"/>
        <v/>
      </c>
      <c r="B361" s="45" t="str">
        <f t="shared" ca="1" si="61"/>
        <v/>
      </c>
      <c r="C361" s="31" t="str">
        <f t="shared" ca="1" si="58"/>
        <v/>
      </c>
      <c r="D361" s="32" t="str">
        <f t="shared" ca="1" si="62"/>
        <v/>
      </c>
      <c r="E361" s="46" t="str">
        <f t="shared" ca="1" si="63"/>
        <v/>
      </c>
      <c r="F361" s="31" t="str">
        <f t="shared" ca="1" si="59"/>
        <v/>
      </c>
      <c r="G361" s="32" t="str">
        <f t="shared" ca="1" si="64"/>
        <v/>
      </c>
      <c r="H361" s="79" t="str">
        <f t="shared" ca="1" si="65"/>
        <v/>
      </c>
      <c r="N361" s="168" t="str">
        <f t="shared" si="56"/>
        <v/>
      </c>
      <c r="O361" s="168" t="str">
        <f t="shared" si="57"/>
        <v/>
      </c>
    </row>
    <row r="362" spans="1:15">
      <c r="A362" s="173" t="str">
        <f t="shared" ca="1" si="60"/>
        <v/>
      </c>
      <c r="B362" s="45" t="str">
        <f t="shared" ca="1" si="61"/>
        <v/>
      </c>
      <c r="C362" s="31" t="str">
        <f t="shared" ca="1" si="58"/>
        <v/>
      </c>
      <c r="D362" s="32" t="str">
        <f t="shared" ca="1" si="62"/>
        <v/>
      </c>
      <c r="E362" s="46" t="str">
        <f t="shared" ca="1" si="63"/>
        <v/>
      </c>
      <c r="F362" s="31" t="str">
        <f t="shared" ca="1" si="59"/>
        <v/>
      </c>
      <c r="G362" s="32" t="str">
        <f t="shared" ca="1" si="64"/>
        <v/>
      </c>
      <c r="H362" s="79" t="str">
        <f t="shared" ca="1" si="65"/>
        <v/>
      </c>
      <c r="N362" s="168" t="str">
        <f t="shared" si="56"/>
        <v/>
      </c>
      <c r="O362" s="168" t="str">
        <f t="shared" si="57"/>
        <v/>
      </c>
    </row>
    <row r="363" spans="1:15">
      <c r="A363" s="173" t="str">
        <f t="shared" ca="1" si="60"/>
        <v/>
      </c>
      <c r="B363" s="45" t="str">
        <f t="shared" ca="1" si="61"/>
        <v/>
      </c>
      <c r="C363" s="31" t="str">
        <f t="shared" ca="1" si="58"/>
        <v/>
      </c>
      <c r="D363" s="32" t="str">
        <f t="shared" ca="1" si="62"/>
        <v/>
      </c>
      <c r="E363" s="46" t="str">
        <f t="shared" ca="1" si="63"/>
        <v/>
      </c>
      <c r="F363" s="31" t="str">
        <f t="shared" ca="1" si="59"/>
        <v/>
      </c>
      <c r="G363" s="32" t="str">
        <f t="shared" ca="1" si="64"/>
        <v/>
      </c>
      <c r="H363" s="79" t="str">
        <f t="shared" ca="1" si="65"/>
        <v/>
      </c>
      <c r="N363" s="168" t="str">
        <f t="shared" si="56"/>
        <v/>
      </c>
      <c r="O363" s="168" t="str">
        <f t="shared" si="57"/>
        <v/>
      </c>
    </row>
    <row r="364" spans="1:15">
      <c r="A364" s="173" t="str">
        <f t="shared" ca="1" si="60"/>
        <v/>
      </c>
      <c r="B364" s="45" t="str">
        <f t="shared" ca="1" si="61"/>
        <v/>
      </c>
      <c r="C364" s="31" t="str">
        <f t="shared" ca="1" si="58"/>
        <v/>
      </c>
      <c r="D364" s="32" t="str">
        <f t="shared" ca="1" si="62"/>
        <v/>
      </c>
      <c r="E364" s="46" t="str">
        <f t="shared" ca="1" si="63"/>
        <v/>
      </c>
      <c r="F364" s="31" t="str">
        <f t="shared" ca="1" si="59"/>
        <v/>
      </c>
      <c r="G364" s="32" t="str">
        <f t="shared" ca="1" si="64"/>
        <v/>
      </c>
      <c r="H364" s="79" t="str">
        <f t="shared" ca="1" si="65"/>
        <v/>
      </c>
      <c r="N364" s="168" t="str">
        <f t="shared" si="56"/>
        <v/>
      </c>
      <c r="O364" s="168" t="str">
        <f t="shared" si="57"/>
        <v/>
      </c>
    </row>
    <row r="365" spans="1:15">
      <c r="A365" s="173" t="str">
        <f t="shared" ca="1" si="60"/>
        <v/>
      </c>
      <c r="B365" s="45" t="str">
        <f t="shared" ca="1" si="61"/>
        <v/>
      </c>
      <c r="C365" s="31" t="str">
        <f t="shared" ca="1" si="58"/>
        <v/>
      </c>
      <c r="D365" s="32" t="str">
        <f t="shared" ca="1" si="62"/>
        <v/>
      </c>
      <c r="E365" s="46" t="str">
        <f t="shared" ca="1" si="63"/>
        <v/>
      </c>
      <c r="F365" s="31" t="str">
        <f t="shared" ca="1" si="59"/>
        <v/>
      </c>
      <c r="G365" s="32" t="str">
        <f t="shared" ca="1" si="64"/>
        <v/>
      </c>
      <c r="H365" s="79" t="str">
        <f t="shared" ca="1" si="65"/>
        <v/>
      </c>
      <c r="N365" s="168" t="str">
        <f t="shared" si="56"/>
        <v/>
      </c>
      <c r="O365" s="168" t="str">
        <f t="shared" si="57"/>
        <v/>
      </c>
    </row>
    <row r="366" spans="1:15">
      <c r="A366" s="173" t="str">
        <f t="shared" ca="1" si="60"/>
        <v/>
      </c>
      <c r="B366" s="45" t="str">
        <f t="shared" ca="1" si="61"/>
        <v/>
      </c>
      <c r="C366" s="31" t="str">
        <f t="shared" ca="1" si="58"/>
        <v/>
      </c>
      <c r="D366" s="32" t="str">
        <f t="shared" ca="1" si="62"/>
        <v/>
      </c>
      <c r="E366" s="46" t="str">
        <f t="shared" ca="1" si="63"/>
        <v/>
      </c>
      <c r="F366" s="31" t="str">
        <f t="shared" ca="1" si="59"/>
        <v/>
      </c>
      <c r="G366" s="32" t="str">
        <f t="shared" ca="1" si="64"/>
        <v/>
      </c>
      <c r="H366" s="79" t="str">
        <f t="shared" ca="1" si="65"/>
        <v/>
      </c>
      <c r="N366" s="168" t="str">
        <f t="shared" si="56"/>
        <v/>
      </c>
      <c r="O366" s="168" t="str">
        <f t="shared" si="57"/>
        <v/>
      </c>
    </row>
    <row r="367" spans="1:15">
      <c r="A367" s="173" t="str">
        <f t="shared" ca="1" si="60"/>
        <v/>
      </c>
      <c r="B367" s="45" t="str">
        <f t="shared" ca="1" si="61"/>
        <v/>
      </c>
      <c r="C367" s="31" t="str">
        <f t="shared" ca="1" si="58"/>
        <v/>
      </c>
      <c r="D367" s="32" t="str">
        <f t="shared" ca="1" si="62"/>
        <v/>
      </c>
      <c r="E367" s="46" t="str">
        <f t="shared" ca="1" si="63"/>
        <v/>
      </c>
      <c r="F367" s="31" t="str">
        <f t="shared" ca="1" si="59"/>
        <v/>
      </c>
      <c r="G367" s="32" t="str">
        <f t="shared" ca="1" si="64"/>
        <v/>
      </c>
      <c r="H367" s="79" t="str">
        <f t="shared" ca="1" si="65"/>
        <v/>
      </c>
      <c r="N367" s="168" t="str">
        <f t="shared" si="56"/>
        <v/>
      </c>
      <c r="O367" s="168" t="str">
        <f t="shared" si="57"/>
        <v/>
      </c>
    </row>
    <row r="368" spans="1:15">
      <c r="A368" s="173" t="str">
        <f t="shared" ca="1" si="60"/>
        <v/>
      </c>
      <c r="B368" s="45" t="str">
        <f t="shared" ca="1" si="61"/>
        <v/>
      </c>
      <c r="C368" s="31" t="str">
        <f t="shared" ca="1" si="58"/>
        <v/>
      </c>
      <c r="D368" s="32" t="str">
        <f t="shared" ca="1" si="62"/>
        <v/>
      </c>
      <c r="E368" s="46" t="str">
        <f t="shared" ca="1" si="63"/>
        <v/>
      </c>
      <c r="F368" s="31" t="str">
        <f t="shared" ca="1" si="59"/>
        <v/>
      </c>
      <c r="G368" s="32" t="str">
        <f t="shared" ca="1" si="64"/>
        <v/>
      </c>
      <c r="H368" s="79" t="str">
        <f t="shared" ca="1" si="65"/>
        <v/>
      </c>
      <c r="N368" s="168" t="str">
        <f t="shared" si="56"/>
        <v/>
      </c>
      <c r="O368" s="168" t="str">
        <f t="shared" si="57"/>
        <v/>
      </c>
    </row>
    <row r="369" spans="1:15">
      <c r="A369" s="173" t="str">
        <f t="shared" ca="1" si="60"/>
        <v/>
      </c>
      <c r="B369" s="45" t="str">
        <f t="shared" ca="1" si="61"/>
        <v/>
      </c>
      <c r="C369" s="31" t="str">
        <f t="shared" ca="1" si="58"/>
        <v/>
      </c>
      <c r="D369" s="32" t="str">
        <f t="shared" ca="1" si="62"/>
        <v/>
      </c>
      <c r="E369" s="46" t="str">
        <f t="shared" ca="1" si="63"/>
        <v/>
      </c>
      <c r="F369" s="31" t="str">
        <f t="shared" ca="1" si="59"/>
        <v/>
      </c>
      <c r="G369" s="32" t="str">
        <f t="shared" ca="1" si="64"/>
        <v/>
      </c>
      <c r="H369" s="79" t="str">
        <f t="shared" ca="1" si="65"/>
        <v/>
      </c>
      <c r="N369" s="168" t="str">
        <f t="shared" si="56"/>
        <v/>
      </c>
      <c r="O369" s="168" t="str">
        <f t="shared" si="57"/>
        <v/>
      </c>
    </row>
    <row r="370" spans="1:15">
      <c r="A370" s="173" t="str">
        <f t="shared" ca="1" si="60"/>
        <v/>
      </c>
      <c r="B370" s="45" t="str">
        <f t="shared" ca="1" si="61"/>
        <v/>
      </c>
      <c r="C370" s="31" t="str">
        <f t="shared" ca="1" si="58"/>
        <v/>
      </c>
      <c r="D370" s="32" t="str">
        <f t="shared" ca="1" si="62"/>
        <v/>
      </c>
      <c r="E370" s="46" t="str">
        <f t="shared" ca="1" si="63"/>
        <v/>
      </c>
      <c r="F370" s="31" t="str">
        <f t="shared" ca="1" si="59"/>
        <v/>
      </c>
      <c r="G370" s="32" t="str">
        <f t="shared" ca="1" si="64"/>
        <v/>
      </c>
      <c r="H370" s="79" t="str">
        <f t="shared" ca="1" si="65"/>
        <v/>
      </c>
      <c r="N370" s="168" t="str">
        <f t="shared" si="56"/>
        <v/>
      </c>
      <c r="O370" s="168" t="str">
        <f t="shared" si="57"/>
        <v/>
      </c>
    </row>
    <row r="371" spans="1:15">
      <c r="A371" s="173" t="str">
        <f t="shared" ca="1" si="60"/>
        <v/>
      </c>
      <c r="B371" s="45" t="str">
        <f t="shared" ca="1" si="61"/>
        <v/>
      </c>
      <c r="C371" s="31" t="str">
        <f t="shared" ca="1" si="58"/>
        <v/>
      </c>
      <c r="D371" s="32" t="str">
        <f t="shared" ca="1" si="62"/>
        <v/>
      </c>
      <c r="E371" s="46" t="str">
        <f t="shared" ca="1" si="63"/>
        <v/>
      </c>
      <c r="F371" s="31" t="str">
        <f t="shared" ca="1" si="59"/>
        <v/>
      </c>
      <c r="G371" s="32" t="str">
        <f t="shared" ca="1" si="64"/>
        <v/>
      </c>
      <c r="H371" s="79" t="str">
        <f t="shared" ca="1" si="65"/>
        <v/>
      </c>
      <c r="N371" s="168" t="str">
        <f t="shared" si="56"/>
        <v/>
      </c>
      <c r="O371" s="168" t="str">
        <f t="shared" si="57"/>
        <v/>
      </c>
    </row>
    <row r="372" spans="1:15">
      <c r="A372" s="173" t="str">
        <f t="shared" ca="1" si="60"/>
        <v/>
      </c>
      <c r="B372" s="45" t="str">
        <f t="shared" ca="1" si="61"/>
        <v/>
      </c>
      <c r="C372" s="31" t="str">
        <f t="shared" ca="1" si="58"/>
        <v/>
      </c>
      <c r="D372" s="32" t="str">
        <f t="shared" ca="1" si="62"/>
        <v/>
      </c>
      <c r="E372" s="46" t="str">
        <f t="shared" ca="1" si="63"/>
        <v/>
      </c>
      <c r="F372" s="31" t="str">
        <f t="shared" ca="1" si="59"/>
        <v/>
      </c>
      <c r="G372" s="32" t="str">
        <f t="shared" ca="1" si="64"/>
        <v/>
      </c>
      <c r="H372" s="79" t="str">
        <f t="shared" ca="1" si="65"/>
        <v/>
      </c>
      <c r="N372" s="168" t="str">
        <f t="shared" si="56"/>
        <v/>
      </c>
      <c r="O372" s="168" t="str">
        <f t="shared" si="57"/>
        <v/>
      </c>
    </row>
    <row r="373" spans="1:15">
      <c r="A373" s="173" t="str">
        <f t="shared" ca="1" si="60"/>
        <v/>
      </c>
      <c r="B373" s="45" t="str">
        <f t="shared" ca="1" si="61"/>
        <v/>
      </c>
      <c r="C373" s="31" t="str">
        <f t="shared" ca="1" si="58"/>
        <v/>
      </c>
      <c r="D373" s="32" t="str">
        <f t="shared" ca="1" si="62"/>
        <v/>
      </c>
      <c r="E373" s="46" t="str">
        <f t="shared" ca="1" si="63"/>
        <v/>
      </c>
      <c r="F373" s="31" t="str">
        <f t="shared" ca="1" si="59"/>
        <v/>
      </c>
      <c r="G373" s="32" t="str">
        <f t="shared" ca="1" si="64"/>
        <v/>
      </c>
      <c r="H373" s="79" t="str">
        <f t="shared" ca="1" si="65"/>
        <v/>
      </c>
      <c r="N373" s="168" t="str">
        <f t="shared" si="56"/>
        <v/>
      </c>
      <c r="O373" s="168" t="str">
        <f t="shared" si="57"/>
        <v/>
      </c>
    </row>
    <row r="374" spans="1:15">
      <c r="A374" s="173" t="str">
        <f t="shared" ca="1" si="60"/>
        <v/>
      </c>
      <c r="B374" s="45" t="str">
        <f t="shared" ca="1" si="61"/>
        <v/>
      </c>
      <c r="C374" s="31" t="str">
        <f t="shared" ca="1" si="58"/>
        <v/>
      </c>
      <c r="D374" s="32" t="str">
        <f t="shared" ca="1" si="62"/>
        <v/>
      </c>
      <c r="E374" s="46" t="str">
        <f t="shared" ca="1" si="63"/>
        <v/>
      </c>
      <c r="F374" s="31" t="str">
        <f t="shared" ca="1" si="59"/>
        <v/>
      </c>
      <c r="G374" s="32" t="str">
        <f t="shared" ca="1" si="64"/>
        <v/>
      </c>
      <c r="H374" s="79" t="str">
        <f t="shared" ca="1" si="65"/>
        <v/>
      </c>
      <c r="N374" s="168" t="str">
        <f t="shared" si="56"/>
        <v/>
      </c>
      <c r="O374" s="168" t="str">
        <f t="shared" si="57"/>
        <v/>
      </c>
    </row>
    <row r="375" spans="1:15">
      <c r="A375" s="173" t="str">
        <f t="shared" ca="1" si="60"/>
        <v/>
      </c>
      <c r="B375" s="45" t="str">
        <f t="shared" ca="1" si="61"/>
        <v/>
      </c>
      <c r="C375" s="31" t="str">
        <f t="shared" ca="1" si="58"/>
        <v/>
      </c>
      <c r="D375" s="32" t="str">
        <f t="shared" ca="1" si="62"/>
        <v/>
      </c>
      <c r="E375" s="46" t="str">
        <f t="shared" ca="1" si="63"/>
        <v/>
      </c>
      <c r="F375" s="31" t="str">
        <f t="shared" ca="1" si="59"/>
        <v/>
      </c>
      <c r="G375" s="32" t="str">
        <f t="shared" ca="1" si="64"/>
        <v/>
      </c>
      <c r="H375" s="79" t="str">
        <f t="shared" ca="1" si="65"/>
        <v/>
      </c>
      <c r="N375" s="168" t="str">
        <f t="shared" si="56"/>
        <v/>
      </c>
      <c r="O375" s="168" t="str">
        <f t="shared" si="57"/>
        <v/>
      </c>
    </row>
    <row r="376" spans="1:15">
      <c r="A376" s="173" t="str">
        <f t="shared" ca="1" si="60"/>
        <v/>
      </c>
      <c r="B376" s="45" t="str">
        <f t="shared" ca="1" si="61"/>
        <v/>
      </c>
      <c r="C376" s="31" t="str">
        <f t="shared" ca="1" si="58"/>
        <v/>
      </c>
      <c r="D376" s="32" t="str">
        <f t="shared" ca="1" si="62"/>
        <v/>
      </c>
      <c r="E376" s="46" t="str">
        <f t="shared" ca="1" si="63"/>
        <v/>
      </c>
      <c r="F376" s="31" t="str">
        <f t="shared" ca="1" si="59"/>
        <v/>
      </c>
      <c r="G376" s="32" t="str">
        <f t="shared" ca="1" si="64"/>
        <v/>
      </c>
      <c r="H376" s="79" t="str">
        <f t="shared" ca="1" si="65"/>
        <v/>
      </c>
      <c r="N376" s="168" t="str">
        <f t="shared" si="56"/>
        <v/>
      </c>
      <c r="O376" s="168" t="str">
        <f t="shared" si="57"/>
        <v/>
      </c>
    </row>
    <row r="377" spans="1:15">
      <c r="A377" s="173" t="str">
        <f t="shared" ca="1" si="60"/>
        <v/>
      </c>
      <c r="B377" s="45" t="str">
        <f t="shared" ca="1" si="61"/>
        <v/>
      </c>
      <c r="C377" s="31" t="str">
        <f t="shared" ca="1" si="58"/>
        <v/>
      </c>
      <c r="D377" s="32" t="str">
        <f t="shared" ca="1" si="62"/>
        <v/>
      </c>
      <c r="E377" s="46" t="str">
        <f t="shared" ca="1" si="63"/>
        <v/>
      </c>
      <c r="F377" s="31" t="str">
        <f t="shared" ca="1" si="59"/>
        <v/>
      </c>
      <c r="G377" s="32" t="str">
        <f t="shared" ca="1" si="64"/>
        <v/>
      </c>
      <c r="H377" s="79" t="str">
        <f t="shared" ca="1" si="65"/>
        <v/>
      </c>
      <c r="N377" s="168" t="str">
        <f t="shared" si="56"/>
        <v/>
      </c>
      <c r="O377" s="168" t="str">
        <f t="shared" si="57"/>
        <v/>
      </c>
    </row>
    <row r="378" spans="1:15">
      <c r="A378" s="173" t="str">
        <f t="shared" ca="1" si="60"/>
        <v/>
      </c>
      <c r="B378" s="45" t="str">
        <f t="shared" ca="1" si="61"/>
        <v/>
      </c>
      <c r="C378" s="31" t="str">
        <f t="shared" ca="1" si="58"/>
        <v/>
      </c>
      <c r="D378" s="32" t="str">
        <f t="shared" ca="1" si="62"/>
        <v/>
      </c>
      <c r="E378" s="46" t="str">
        <f t="shared" ca="1" si="63"/>
        <v/>
      </c>
      <c r="F378" s="31" t="str">
        <f t="shared" ca="1" si="59"/>
        <v/>
      </c>
      <c r="G378" s="32" t="str">
        <f t="shared" ca="1" si="64"/>
        <v/>
      </c>
      <c r="H378" s="79" t="str">
        <f t="shared" ca="1" si="65"/>
        <v/>
      </c>
      <c r="N378" s="168" t="str">
        <f t="shared" si="56"/>
        <v/>
      </c>
      <c r="O378" s="168" t="str">
        <f t="shared" si="57"/>
        <v/>
      </c>
    </row>
    <row r="379" spans="1:15">
      <c r="A379" s="173" t="str">
        <f t="shared" ca="1" si="60"/>
        <v/>
      </c>
      <c r="B379" s="45" t="str">
        <f t="shared" ca="1" si="61"/>
        <v/>
      </c>
      <c r="C379" s="31" t="str">
        <f t="shared" ca="1" si="58"/>
        <v/>
      </c>
      <c r="D379" s="32" t="str">
        <f t="shared" ca="1" si="62"/>
        <v/>
      </c>
      <c r="E379" s="46" t="str">
        <f t="shared" ca="1" si="63"/>
        <v/>
      </c>
      <c r="F379" s="31" t="str">
        <f t="shared" ca="1" si="59"/>
        <v/>
      </c>
      <c r="G379" s="32" t="str">
        <f t="shared" ca="1" si="64"/>
        <v/>
      </c>
      <c r="H379" s="79" t="str">
        <f t="shared" ca="1" si="65"/>
        <v/>
      </c>
      <c r="N379" s="168" t="str">
        <f t="shared" si="56"/>
        <v/>
      </c>
      <c r="O379" s="168" t="str">
        <f t="shared" si="57"/>
        <v/>
      </c>
    </row>
    <row r="380" spans="1:15">
      <c r="A380" s="173" t="str">
        <f t="shared" ca="1" si="60"/>
        <v/>
      </c>
      <c r="B380" s="45" t="str">
        <f t="shared" ca="1" si="61"/>
        <v/>
      </c>
      <c r="C380" s="31" t="str">
        <f t="shared" ca="1" si="58"/>
        <v/>
      </c>
      <c r="D380" s="32" t="str">
        <f t="shared" ca="1" si="62"/>
        <v/>
      </c>
      <c r="E380" s="46" t="str">
        <f t="shared" ca="1" si="63"/>
        <v/>
      </c>
      <c r="F380" s="31" t="str">
        <f t="shared" ca="1" si="59"/>
        <v/>
      </c>
      <c r="G380" s="32" t="str">
        <f t="shared" ca="1" si="64"/>
        <v/>
      </c>
      <c r="H380" s="79" t="str">
        <f t="shared" ca="1" si="65"/>
        <v/>
      </c>
      <c r="N380" s="168" t="str">
        <f t="shared" si="56"/>
        <v/>
      </c>
      <c r="O380" s="168" t="str">
        <f t="shared" si="57"/>
        <v/>
      </c>
    </row>
    <row r="381" spans="1:15">
      <c r="A381" s="173" t="str">
        <f t="shared" ca="1" si="60"/>
        <v/>
      </c>
      <c r="B381" s="45" t="str">
        <f t="shared" ca="1" si="61"/>
        <v/>
      </c>
      <c r="C381" s="31" t="str">
        <f t="shared" ca="1" si="58"/>
        <v/>
      </c>
      <c r="D381" s="32" t="str">
        <f t="shared" ca="1" si="62"/>
        <v/>
      </c>
      <c r="E381" s="46" t="str">
        <f t="shared" ca="1" si="63"/>
        <v/>
      </c>
      <c r="F381" s="31" t="str">
        <f t="shared" ca="1" si="59"/>
        <v/>
      </c>
      <c r="G381" s="32" t="str">
        <f t="shared" ca="1" si="64"/>
        <v/>
      </c>
      <c r="H381" s="79" t="str">
        <f t="shared" ca="1" si="65"/>
        <v/>
      </c>
      <c r="N381" s="168" t="str">
        <f t="shared" si="56"/>
        <v/>
      </c>
      <c r="O381" s="168" t="str">
        <f t="shared" si="57"/>
        <v/>
      </c>
    </row>
    <row r="382" spans="1:15">
      <c r="A382" s="173" t="str">
        <f t="shared" ca="1" si="60"/>
        <v/>
      </c>
      <c r="B382" s="45" t="str">
        <f t="shared" ca="1" si="61"/>
        <v/>
      </c>
      <c r="C382" s="31" t="str">
        <f t="shared" ca="1" si="58"/>
        <v/>
      </c>
      <c r="D382" s="32" t="str">
        <f t="shared" ca="1" si="62"/>
        <v/>
      </c>
      <c r="E382" s="46" t="str">
        <f t="shared" ca="1" si="63"/>
        <v/>
      </c>
      <c r="F382" s="31" t="str">
        <f t="shared" ca="1" si="59"/>
        <v/>
      </c>
      <c r="G382" s="32" t="str">
        <f t="shared" ca="1" si="64"/>
        <v/>
      </c>
      <c r="H382" s="79" t="str">
        <f t="shared" ca="1" si="65"/>
        <v/>
      </c>
      <c r="N382" s="168" t="str">
        <f t="shared" si="56"/>
        <v/>
      </c>
      <c r="O382" s="168" t="str">
        <f t="shared" si="57"/>
        <v/>
      </c>
    </row>
    <row r="383" spans="1:15">
      <c r="A383" s="173" t="str">
        <f t="shared" ca="1" si="60"/>
        <v/>
      </c>
      <c r="B383" s="45" t="str">
        <f t="shared" ca="1" si="61"/>
        <v/>
      </c>
      <c r="C383" s="31" t="str">
        <f t="shared" ca="1" si="58"/>
        <v/>
      </c>
      <c r="D383" s="32" t="str">
        <f t="shared" ca="1" si="62"/>
        <v/>
      </c>
      <c r="E383" s="46" t="str">
        <f t="shared" ca="1" si="63"/>
        <v/>
      </c>
      <c r="F383" s="31" t="str">
        <f t="shared" ca="1" si="59"/>
        <v/>
      </c>
      <c r="G383" s="32" t="str">
        <f t="shared" ca="1" si="64"/>
        <v/>
      </c>
      <c r="H383" s="79" t="str">
        <f t="shared" ca="1" si="65"/>
        <v/>
      </c>
      <c r="N383" s="168" t="str">
        <f t="shared" si="56"/>
        <v/>
      </c>
      <c r="O383" s="168" t="str">
        <f t="shared" si="57"/>
        <v/>
      </c>
    </row>
    <row r="384" spans="1:15">
      <c r="A384" s="173" t="str">
        <f t="shared" ca="1" si="60"/>
        <v/>
      </c>
      <c r="B384" s="45" t="str">
        <f t="shared" ca="1" si="61"/>
        <v/>
      </c>
      <c r="C384" s="31" t="str">
        <f t="shared" ca="1" si="58"/>
        <v/>
      </c>
      <c r="D384" s="32" t="str">
        <f t="shared" ca="1" si="62"/>
        <v/>
      </c>
      <c r="E384" s="46" t="str">
        <f t="shared" ca="1" si="63"/>
        <v/>
      </c>
      <c r="F384" s="31" t="str">
        <f t="shared" ca="1" si="59"/>
        <v/>
      </c>
      <c r="G384" s="32" t="str">
        <f t="shared" ca="1" si="64"/>
        <v/>
      </c>
      <c r="H384" s="79" t="str">
        <f t="shared" ca="1" si="65"/>
        <v/>
      </c>
      <c r="N384" s="168" t="str">
        <f t="shared" si="56"/>
        <v/>
      </c>
      <c r="O384" s="168" t="str">
        <f t="shared" si="57"/>
        <v/>
      </c>
    </row>
    <row r="385" spans="1:15">
      <c r="A385" s="173" t="str">
        <f t="shared" ca="1" si="60"/>
        <v/>
      </c>
      <c r="B385" s="45" t="str">
        <f t="shared" ca="1" si="61"/>
        <v/>
      </c>
      <c r="C385" s="31" t="str">
        <f t="shared" ca="1" si="58"/>
        <v/>
      </c>
      <c r="D385" s="32" t="str">
        <f t="shared" ca="1" si="62"/>
        <v/>
      </c>
      <c r="E385" s="46" t="str">
        <f t="shared" ca="1" si="63"/>
        <v/>
      </c>
      <c r="F385" s="31" t="str">
        <f t="shared" ca="1" si="59"/>
        <v/>
      </c>
      <c r="G385" s="32" t="str">
        <f t="shared" ca="1" si="64"/>
        <v/>
      </c>
      <c r="H385" s="79" t="str">
        <f t="shared" ca="1" si="65"/>
        <v/>
      </c>
      <c r="N385" s="168" t="str">
        <f t="shared" si="56"/>
        <v/>
      </c>
      <c r="O385" s="168" t="str">
        <f t="shared" si="57"/>
        <v/>
      </c>
    </row>
    <row r="386" spans="1:15">
      <c r="A386" s="173" t="str">
        <f t="shared" ca="1" si="60"/>
        <v/>
      </c>
      <c r="B386" s="45" t="str">
        <f t="shared" ca="1" si="61"/>
        <v/>
      </c>
      <c r="C386" s="31" t="str">
        <f t="shared" ca="1" si="58"/>
        <v/>
      </c>
      <c r="D386" s="32" t="str">
        <f t="shared" ca="1" si="62"/>
        <v/>
      </c>
      <c r="E386" s="46" t="str">
        <f t="shared" ca="1" si="63"/>
        <v/>
      </c>
      <c r="F386" s="31" t="str">
        <f t="shared" ca="1" si="59"/>
        <v/>
      </c>
      <c r="G386" s="32" t="str">
        <f t="shared" ca="1" si="64"/>
        <v/>
      </c>
      <c r="H386" s="79" t="str">
        <f t="shared" ca="1" si="65"/>
        <v/>
      </c>
      <c r="N386" s="168" t="str">
        <f t="shared" si="56"/>
        <v/>
      </c>
      <c r="O386" s="168" t="str">
        <f t="shared" si="57"/>
        <v/>
      </c>
    </row>
    <row r="387" spans="1:15">
      <c r="A387" s="173" t="str">
        <f t="shared" ca="1" si="60"/>
        <v/>
      </c>
      <c r="B387" s="45" t="str">
        <f t="shared" ca="1" si="61"/>
        <v/>
      </c>
      <c r="C387" s="31" t="str">
        <f t="shared" ca="1" si="58"/>
        <v/>
      </c>
      <c r="D387" s="32" t="str">
        <f t="shared" ca="1" si="62"/>
        <v/>
      </c>
      <c r="E387" s="46" t="str">
        <f t="shared" ca="1" si="63"/>
        <v/>
      </c>
      <c r="F387" s="31" t="str">
        <f t="shared" ca="1" si="59"/>
        <v/>
      </c>
      <c r="G387" s="32" t="str">
        <f t="shared" ca="1" si="64"/>
        <v/>
      </c>
      <c r="H387" s="79" t="str">
        <f t="shared" ca="1" si="65"/>
        <v/>
      </c>
      <c r="N387" s="168" t="str">
        <f t="shared" ref="N387:N450" si="66">IF(COUNTIF(L:L,J388),J388,"")</f>
        <v/>
      </c>
      <c r="O387" s="168" t="str">
        <f t="shared" ref="O387:O450" si="67">IF(N387&gt;$A$14,N387,"")</f>
        <v/>
      </c>
    </row>
    <row r="388" spans="1:15">
      <c r="A388" s="173" t="str">
        <f t="shared" ca="1" si="60"/>
        <v/>
      </c>
      <c r="B388" s="45" t="str">
        <f t="shared" ca="1" si="61"/>
        <v/>
      </c>
      <c r="C388" s="31" t="str">
        <f t="shared" ca="1" si="58"/>
        <v/>
      </c>
      <c r="D388" s="32" t="str">
        <f t="shared" ca="1" si="62"/>
        <v/>
      </c>
      <c r="E388" s="46" t="str">
        <f t="shared" ca="1" si="63"/>
        <v/>
      </c>
      <c r="F388" s="31" t="str">
        <f t="shared" ca="1" si="59"/>
        <v/>
      </c>
      <c r="G388" s="32" t="str">
        <f t="shared" ca="1" si="64"/>
        <v/>
      </c>
      <c r="H388" s="79" t="str">
        <f t="shared" ca="1" si="65"/>
        <v/>
      </c>
      <c r="N388" s="168" t="str">
        <f t="shared" si="66"/>
        <v/>
      </c>
      <c r="O388" s="168" t="str">
        <f t="shared" si="67"/>
        <v/>
      </c>
    </row>
    <row r="389" spans="1:15">
      <c r="A389" s="173" t="str">
        <f t="shared" ca="1" si="60"/>
        <v/>
      </c>
      <c r="B389" s="45" t="str">
        <f t="shared" ca="1" si="61"/>
        <v/>
      </c>
      <c r="C389" s="31" t="str">
        <f t="shared" ca="1" si="58"/>
        <v/>
      </c>
      <c r="D389" s="32" t="str">
        <f t="shared" ca="1" si="62"/>
        <v/>
      </c>
      <c r="E389" s="46" t="str">
        <f t="shared" ca="1" si="63"/>
        <v/>
      </c>
      <c r="F389" s="31" t="str">
        <f t="shared" ca="1" si="59"/>
        <v/>
      </c>
      <c r="G389" s="32" t="str">
        <f t="shared" ca="1" si="64"/>
        <v/>
      </c>
      <c r="H389" s="79" t="str">
        <f t="shared" ca="1" si="65"/>
        <v/>
      </c>
      <c r="N389" s="168" t="str">
        <f t="shared" si="66"/>
        <v/>
      </c>
      <c r="O389" s="168" t="str">
        <f t="shared" si="67"/>
        <v/>
      </c>
    </row>
    <row r="390" spans="1:15">
      <c r="A390" s="173" t="str">
        <f t="shared" ca="1" si="60"/>
        <v/>
      </c>
      <c r="B390" s="45" t="str">
        <f t="shared" ca="1" si="61"/>
        <v/>
      </c>
      <c r="C390" s="31" t="str">
        <f t="shared" ca="1" si="58"/>
        <v/>
      </c>
      <c r="D390" s="32" t="str">
        <f t="shared" ca="1" si="62"/>
        <v/>
      </c>
      <c r="E390" s="46" t="str">
        <f t="shared" ca="1" si="63"/>
        <v/>
      </c>
      <c r="F390" s="31" t="str">
        <f t="shared" ca="1" si="59"/>
        <v/>
      </c>
      <c r="G390" s="32" t="str">
        <f t="shared" ca="1" si="64"/>
        <v/>
      </c>
      <c r="H390" s="79" t="str">
        <f t="shared" ca="1" si="65"/>
        <v/>
      </c>
      <c r="N390" s="168" t="str">
        <f t="shared" si="66"/>
        <v/>
      </c>
      <c r="O390" s="168" t="str">
        <f t="shared" si="67"/>
        <v/>
      </c>
    </row>
    <row r="391" spans="1:15">
      <c r="A391" s="173" t="str">
        <f t="shared" ca="1" si="60"/>
        <v/>
      </c>
      <c r="B391" s="45" t="str">
        <f t="shared" ca="1" si="61"/>
        <v/>
      </c>
      <c r="C391" s="31" t="str">
        <f t="shared" ca="1" si="58"/>
        <v/>
      </c>
      <c r="D391" s="32" t="str">
        <f t="shared" ca="1" si="62"/>
        <v/>
      </c>
      <c r="E391" s="46" t="str">
        <f t="shared" ca="1" si="63"/>
        <v/>
      </c>
      <c r="F391" s="31" t="str">
        <f t="shared" ca="1" si="59"/>
        <v/>
      </c>
      <c r="G391" s="32" t="str">
        <f t="shared" ca="1" si="64"/>
        <v/>
      </c>
      <c r="H391" s="79" t="str">
        <f t="shared" ca="1" si="65"/>
        <v/>
      </c>
      <c r="N391" s="168" t="str">
        <f t="shared" si="66"/>
        <v/>
      </c>
      <c r="O391" s="168" t="str">
        <f t="shared" si="67"/>
        <v/>
      </c>
    </row>
    <row r="392" spans="1:15">
      <c r="A392" s="173" t="str">
        <f t="shared" ca="1" si="60"/>
        <v/>
      </c>
      <c r="B392" s="45" t="str">
        <f t="shared" ca="1" si="61"/>
        <v/>
      </c>
      <c r="C392" s="31" t="str">
        <f t="shared" ca="1" si="58"/>
        <v/>
      </c>
      <c r="D392" s="32" t="str">
        <f t="shared" ca="1" si="62"/>
        <v/>
      </c>
      <c r="E392" s="46" t="str">
        <f t="shared" ca="1" si="63"/>
        <v/>
      </c>
      <c r="F392" s="31" t="str">
        <f t="shared" ca="1" si="59"/>
        <v/>
      </c>
      <c r="G392" s="32" t="str">
        <f t="shared" ca="1" si="64"/>
        <v/>
      </c>
      <c r="H392" s="79" t="str">
        <f t="shared" ca="1" si="65"/>
        <v/>
      </c>
      <c r="N392" s="168" t="str">
        <f t="shared" si="66"/>
        <v/>
      </c>
      <c r="O392" s="168" t="str">
        <f t="shared" si="67"/>
        <v/>
      </c>
    </row>
    <row r="393" spans="1:15">
      <c r="A393" s="173" t="str">
        <f t="shared" ca="1" si="60"/>
        <v/>
      </c>
      <c r="B393" s="45" t="str">
        <f t="shared" ca="1" si="61"/>
        <v/>
      </c>
      <c r="C393" s="31" t="str">
        <f t="shared" ca="1" si="58"/>
        <v/>
      </c>
      <c r="D393" s="32" t="str">
        <f t="shared" ca="1" si="62"/>
        <v/>
      </c>
      <c r="E393" s="46" t="str">
        <f t="shared" ca="1" si="63"/>
        <v/>
      </c>
      <c r="F393" s="31" t="str">
        <f t="shared" ca="1" si="59"/>
        <v/>
      </c>
      <c r="G393" s="32" t="str">
        <f t="shared" ca="1" si="64"/>
        <v/>
      </c>
      <c r="H393" s="79" t="str">
        <f t="shared" ca="1" si="65"/>
        <v/>
      </c>
      <c r="N393" s="168" t="str">
        <f t="shared" si="66"/>
        <v/>
      </c>
      <c r="O393" s="168" t="str">
        <f t="shared" si="67"/>
        <v/>
      </c>
    </row>
    <row r="394" spans="1:15">
      <c r="A394" s="173" t="str">
        <f t="shared" ca="1" si="60"/>
        <v/>
      </c>
      <c r="B394" s="45" t="str">
        <f t="shared" ca="1" si="61"/>
        <v/>
      </c>
      <c r="C394" s="31" t="str">
        <f t="shared" ca="1" si="58"/>
        <v/>
      </c>
      <c r="D394" s="32" t="str">
        <f t="shared" ca="1" si="62"/>
        <v/>
      </c>
      <c r="E394" s="46" t="str">
        <f t="shared" ca="1" si="63"/>
        <v/>
      </c>
      <c r="F394" s="31" t="str">
        <f t="shared" ca="1" si="59"/>
        <v/>
      </c>
      <c r="G394" s="32" t="str">
        <f t="shared" ca="1" si="64"/>
        <v/>
      </c>
      <c r="H394" s="79" t="str">
        <f t="shared" ca="1" si="65"/>
        <v/>
      </c>
      <c r="N394" s="168" t="str">
        <f t="shared" si="66"/>
        <v/>
      </c>
      <c r="O394" s="168" t="str">
        <f t="shared" si="67"/>
        <v/>
      </c>
    </row>
    <row r="395" spans="1:15">
      <c r="A395" s="173" t="str">
        <f t="shared" ca="1" si="60"/>
        <v/>
      </c>
      <c r="B395" s="45" t="str">
        <f t="shared" ca="1" si="61"/>
        <v/>
      </c>
      <c r="C395" s="31" t="str">
        <f t="shared" ca="1" si="58"/>
        <v/>
      </c>
      <c r="D395" s="32" t="str">
        <f t="shared" ca="1" si="62"/>
        <v/>
      </c>
      <c r="E395" s="46" t="str">
        <f t="shared" ca="1" si="63"/>
        <v/>
      </c>
      <c r="F395" s="31" t="str">
        <f t="shared" ca="1" si="59"/>
        <v/>
      </c>
      <c r="G395" s="32" t="str">
        <f t="shared" ca="1" si="64"/>
        <v/>
      </c>
      <c r="H395" s="79" t="str">
        <f t="shared" ca="1" si="65"/>
        <v/>
      </c>
      <c r="N395" s="168" t="str">
        <f t="shared" si="66"/>
        <v/>
      </c>
      <c r="O395" s="168" t="str">
        <f t="shared" si="67"/>
        <v/>
      </c>
    </row>
    <row r="396" spans="1:15">
      <c r="A396" s="173" t="str">
        <f t="shared" ca="1" si="60"/>
        <v/>
      </c>
      <c r="B396" s="45" t="str">
        <f t="shared" ca="1" si="61"/>
        <v/>
      </c>
      <c r="C396" s="31" t="str">
        <f t="shared" ca="1" si="58"/>
        <v/>
      </c>
      <c r="D396" s="32" t="str">
        <f t="shared" ca="1" si="62"/>
        <v/>
      </c>
      <c r="E396" s="46" t="str">
        <f t="shared" ca="1" si="63"/>
        <v/>
      </c>
      <c r="F396" s="31" t="str">
        <f t="shared" ca="1" si="59"/>
        <v/>
      </c>
      <c r="G396" s="32" t="str">
        <f t="shared" ca="1" si="64"/>
        <v/>
      </c>
      <c r="H396" s="79" t="str">
        <f t="shared" ca="1" si="65"/>
        <v/>
      </c>
      <c r="N396" s="168" t="str">
        <f t="shared" si="66"/>
        <v/>
      </c>
      <c r="O396" s="168" t="str">
        <f t="shared" si="67"/>
        <v/>
      </c>
    </row>
    <row r="397" spans="1:15">
      <c r="A397" s="173" t="str">
        <f t="shared" ca="1" si="60"/>
        <v/>
      </c>
      <c r="B397" s="45" t="str">
        <f t="shared" ca="1" si="61"/>
        <v/>
      </c>
      <c r="C397" s="31" t="str">
        <f t="shared" ca="1" si="58"/>
        <v/>
      </c>
      <c r="D397" s="32" t="str">
        <f t="shared" ca="1" si="62"/>
        <v/>
      </c>
      <c r="E397" s="46" t="str">
        <f t="shared" ca="1" si="63"/>
        <v/>
      </c>
      <c r="F397" s="31" t="str">
        <f t="shared" ca="1" si="59"/>
        <v/>
      </c>
      <c r="G397" s="32" t="str">
        <f t="shared" ca="1" si="64"/>
        <v/>
      </c>
      <c r="H397" s="79" t="str">
        <f t="shared" ca="1" si="65"/>
        <v/>
      </c>
      <c r="N397" s="168" t="str">
        <f t="shared" si="66"/>
        <v/>
      </c>
      <c r="O397" s="168" t="str">
        <f t="shared" si="67"/>
        <v/>
      </c>
    </row>
    <row r="398" spans="1:15">
      <c r="A398" s="173" t="str">
        <f t="shared" ca="1" si="60"/>
        <v/>
      </c>
      <c r="B398" s="45" t="str">
        <f t="shared" ca="1" si="61"/>
        <v/>
      </c>
      <c r="C398" s="31" t="str">
        <f t="shared" ca="1" si="58"/>
        <v/>
      </c>
      <c r="D398" s="32" t="str">
        <f t="shared" ca="1" si="62"/>
        <v/>
      </c>
      <c r="E398" s="46" t="str">
        <f t="shared" ca="1" si="63"/>
        <v/>
      </c>
      <c r="F398" s="31" t="str">
        <f t="shared" ca="1" si="59"/>
        <v/>
      </c>
      <c r="G398" s="32" t="str">
        <f t="shared" ca="1" si="64"/>
        <v/>
      </c>
      <c r="H398" s="79" t="str">
        <f t="shared" ca="1" si="65"/>
        <v/>
      </c>
      <c r="N398" s="168" t="str">
        <f t="shared" si="66"/>
        <v/>
      </c>
      <c r="O398" s="168" t="str">
        <f t="shared" si="67"/>
        <v/>
      </c>
    </row>
    <row r="399" spans="1:15">
      <c r="A399" s="173" t="str">
        <f t="shared" ca="1" si="60"/>
        <v/>
      </c>
      <c r="B399" s="45" t="str">
        <f t="shared" ca="1" si="61"/>
        <v/>
      </c>
      <c r="C399" s="31" t="str">
        <f t="shared" ca="1" si="58"/>
        <v/>
      </c>
      <c r="D399" s="32" t="str">
        <f t="shared" ca="1" si="62"/>
        <v/>
      </c>
      <c r="E399" s="46" t="str">
        <f t="shared" ca="1" si="63"/>
        <v/>
      </c>
      <c r="F399" s="31" t="str">
        <f t="shared" ca="1" si="59"/>
        <v/>
      </c>
      <c r="G399" s="32" t="str">
        <f t="shared" ca="1" si="64"/>
        <v/>
      </c>
      <c r="H399" s="79" t="str">
        <f t="shared" ca="1" si="65"/>
        <v/>
      </c>
      <c r="N399" s="168" t="str">
        <f t="shared" si="66"/>
        <v/>
      </c>
      <c r="O399" s="168" t="str">
        <f t="shared" si="67"/>
        <v/>
      </c>
    </row>
    <row r="400" spans="1:15">
      <c r="A400" s="173" t="str">
        <f t="shared" ca="1" si="60"/>
        <v/>
      </c>
      <c r="B400" s="45" t="str">
        <f t="shared" ca="1" si="61"/>
        <v/>
      </c>
      <c r="C400" s="31" t="str">
        <f t="shared" ref="C400:C463" ca="1" si="68">IF(ISERROR(B400-2),"",-1*(B400-$B$14)*10^-4*$B$8*$B$5)</f>
        <v/>
      </c>
      <c r="D400" s="32" t="str">
        <f t="shared" ca="1" si="62"/>
        <v/>
      </c>
      <c r="E400" s="46" t="str">
        <f t="shared" ca="1" si="63"/>
        <v/>
      </c>
      <c r="F400" s="31" t="str">
        <f t="shared" ref="F400:F463" ca="1" si="69">IF(ISERROR(E400-2),"",-1*(E400-$E$14)*10^-4*$C$8*$C$5)</f>
        <v/>
      </c>
      <c r="G400" s="32" t="str">
        <f t="shared" ca="1" si="64"/>
        <v/>
      </c>
      <c r="H400" s="79" t="str">
        <f t="shared" ca="1" si="65"/>
        <v/>
      </c>
      <c r="N400" s="168" t="str">
        <f t="shared" si="66"/>
        <v/>
      </c>
      <c r="O400" s="168" t="str">
        <f t="shared" si="67"/>
        <v/>
      </c>
    </row>
    <row r="401" spans="1:15">
      <c r="A401" s="173" t="str">
        <f t="shared" ca="1" si="60"/>
        <v/>
      </c>
      <c r="B401" s="45" t="str">
        <f t="shared" ca="1" si="61"/>
        <v/>
      </c>
      <c r="C401" s="31" t="str">
        <f t="shared" ca="1" si="68"/>
        <v/>
      </c>
      <c r="D401" s="32" t="str">
        <f t="shared" ca="1" si="62"/>
        <v/>
      </c>
      <c r="E401" s="46" t="str">
        <f t="shared" ca="1" si="63"/>
        <v/>
      </c>
      <c r="F401" s="31" t="str">
        <f t="shared" ca="1" si="69"/>
        <v/>
      </c>
      <c r="G401" s="32" t="str">
        <f t="shared" ca="1" si="64"/>
        <v/>
      </c>
      <c r="H401" s="79" t="str">
        <f t="shared" ca="1" si="65"/>
        <v/>
      </c>
      <c r="N401" s="168" t="str">
        <f t="shared" si="66"/>
        <v/>
      </c>
      <c r="O401" s="168" t="str">
        <f t="shared" si="67"/>
        <v/>
      </c>
    </row>
    <row r="402" spans="1:15">
      <c r="A402" s="173" t="str">
        <f t="shared" ca="1" si="60"/>
        <v/>
      </c>
      <c r="B402" s="45" t="str">
        <f t="shared" ca="1" si="61"/>
        <v/>
      </c>
      <c r="C402" s="31" t="str">
        <f t="shared" ca="1" si="68"/>
        <v/>
      </c>
      <c r="D402" s="32" t="str">
        <f t="shared" ca="1" si="62"/>
        <v/>
      </c>
      <c r="E402" s="46" t="str">
        <f t="shared" ca="1" si="63"/>
        <v/>
      </c>
      <c r="F402" s="31" t="str">
        <f t="shared" ca="1" si="69"/>
        <v/>
      </c>
      <c r="G402" s="32" t="str">
        <f t="shared" ca="1" si="64"/>
        <v/>
      </c>
      <c r="H402" s="79" t="str">
        <f t="shared" ca="1" si="65"/>
        <v/>
      </c>
      <c r="N402" s="168" t="str">
        <f t="shared" si="66"/>
        <v/>
      </c>
      <c r="O402" s="168" t="str">
        <f t="shared" si="67"/>
        <v/>
      </c>
    </row>
    <row r="403" spans="1:15">
      <c r="A403" s="173" t="str">
        <f t="shared" ref="A403:A466" ca="1" si="70">IF(AND(ISBLANK(P392), A402 = $P$1),NOW(),IF(ISBLANK(P392),"",P392))</f>
        <v/>
      </c>
      <c r="B403" s="45" t="str">
        <f t="shared" ref="B403:B466" ca="1" si="71">IF(COUNTIF(J:J,A403)=1,VLOOKUP(A403,J:K,2), IF(COUNTIF(J:J,A403)=0,$B$10,""))</f>
        <v/>
      </c>
      <c r="C403" s="31" t="str">
        <f t="shared" ca="1" si="68"/>
        <v/>
      </c>
      <c r="D403" s="32" t="str">
        <f t="shared" ref="D403:D466" ca="1" si="72">IF(ISERROR(B403-2),"",$B$6*ROUNDUP(A403-$A$14,0)/360*$B$5)</f>
        <v/>
      </c>
      <c r="E403" s="46" t="str">
        <f t="shared" ref="E403:E466" ca="1" si="73">IF(COUNTIF(J:J,A403)=1,VLOOKUP(A403,L:M,2), IF(COUNTIF(J:J,A403)=0,$C$10,""))</f>
        <v/>
      </c>
      <c r="F403" s="31" t="str">
        <f t="shared" ca="1" si="69"/>
        <v/>
      </c>
      <c r="G403" s="32" t="str">
        <f t="shared" ref="G403:G466" ca="1" si="74">IF(ISERROR(E403-2),"",$C$6*(A403-$A$14)/360*$C$5)</f>
        <v/>
      </c>
      <c r="H403" s="79" t="str">
        <f t="shared" ref="H403:H466" ca="1" si="75">IF(ISERROR(E403-2),"",C403+D403-F403-G403)</f>
        <v/>
      </c>
      <c r="N403" s="168" t="str">
        <f t="shared" si="66"/>
        <v/>
      </c>
      <c r="O403" s="168" t="str">
        <f t="shared" si="67"/>
        <v/>
      </c>
    </row>
    <row r="404" spans="1:15">
      <c r="A404" s="173" t="str">
        <f t="shared" ca="1" si="70"/>
        <v/>
      </c>
      <c r="B404" s="45" t="str">
        <f t="shared" ca="1" si="71"/>
        <v/>
      </c>
      <c r="C404" s="31" t="str">
        <f t="shared" ca="1" si="68"/>
        <v/>
      </c>
      <c r="D404" s="32" t="str">
        <f t="shared" ca="1" si="72"/>
        <v/>
      </c>
      <c r="E404" s="46" t="str">
        <f t="shared" ca="1" si="73"/>
        <v/>
      </c>
      <c r="F404" s="31" t="str">
        <f t="shared" ca="1" si="69"/>
        <v/>
      </c>
      <c r="G404" s="32" t="str">
        <f t="shared" ca="1" si="74"/>
        <v/>
      </c>
      <c r="H404" s="79" t="str">
        <f t="shared" ca="1" si="75"/>
        <v/>
      </c>
      <c r="N404" s="168" t="str">
        <f t="shared" si="66"/>
        <v/>
      </c>
      <c r="O404" s="168" t="str">
        <f t="shared" si="67"/>
        <v/>
      </c>
    </row>
    <row r="405" spans="1:15">
      <c r="A405" s="173" t="str">
        <f t="shared" ca="1" si="70"/>
        <v/>
      </c>
      <c r="B405" s="45" t="str">
        <f t="shared" ca="1" si="71"/>
        <v/>
      </c>
      <c r="C405" s="31" t="str">
        <f t="shared" ca="1" si="68"/>
        <v/>
      </c>
      <c r="D405" s="32" t="str">
        <f t="shared" ca="1" si="72"/>
        <v/>
      </c>
      <c r="E405" s="46" t="str">
        <f t="shared" ca="1" si="73"/>
        <v/>
      </c>
      <c r="F405" s="31" t="str">
        <f t="shared" ca="1" si="69"/>
        <v/>
      </c>
      <c r="G405" s="32" t="str">
        <f t="shared" ca="1" si="74"/>
        <v/>
      </c>
      <c r="H405" s="79" t="str">
        <f t="shared" ca="1" si="75"/>
        <v/>
      </c>
      <c r="N405" s="168" t="str">
        <f t="shared" si="66"/>
        <v/>
      </c>
      <c r="O405" s="168" t="str">
        <f t="shared" si="67"/>
        <v/>
      </c>
    </row>
    <row r="406" spans="1:15">
      <c r="A406" s="173" t="str">
        <f t="shared" ca="1" si="70"/>
        <v/>
      </c>
      <c r="B406" s="45" t="str">
        <f t="shared" ca="1" si="71"/>
        <v/>
      </c>
      <c r="C406" s="31" t="str">
        <f t="shared" ca="1" si="68"/>
        <v/>
      </c>
      <c r="D406" s="32" t="str">
        <f t="shared" ca="1" si="72"/>
        <v/>
      </c>
      <c r="E406" s="46" t="str">
        <f t="shared" ca="1" si="73"/>
        <v/>
      </c>
      <c r="F406" s="31" t="str">
        <f t="shared" ca="1" si="69"/>
        <v/>
      </c>
      <c r="G406" s="32" t="str">
        <f t="shared" ca="1" si="74"/>
        <v/>
      </c>
      <c r="H406" s="79" t="str">
        <f t="shared" ca="1" si="75"/>
        <v/>
      </c>
      <c r="N406" s="168" t="str">
        <f t="shared" si="66"/>
        <v/>
      </c>
      <c r="O406" s="168" t="str">
        <f t="shared" si="67"/>
        <v/>
      </c>
    </row>
    <row r="407" spans="1:15">
      <c r="A407" s="173" t="str">
        <f t="shared" ca="1" si="70"/>
        <v/>
      </c>
      <c r="B407" s="45" t="str">
        <f t="shared" ca="1" si="71"/>
        <v/>
      </c>
      <c r="C407" s="31" t="str">
        <f t="shared" ca="1" si="68"/>
        <v/>
      </c>
      <c r="D407" s="32" t="str">
        <f t="shared" ca="1" si="72"/>
        <v/>
      </c>
      <c r="E407" s="46" t="str">
        <f t="shared" ca="1" si="73"/>
        <v/>
      </c>
      <c r="F407" s="31" t="str">
        <f t="shared" ca="1" si="69"/>
        <v/>
      </c>
      <c r="G407" s="32" t="str">
        <f t="shared" ca="1" si="74"/>
        <v/>
      </c>
      <c r="H407" s="79" t="str">
        <f t="shared" ca="1" si="75"/>
        <v/>
      </c>
      <c r="N407" s="168" t="str">
        <f t="shared" si="66"/>
        <v/>
      </c>
      <c r="O407" s="168" t="str">
        <f t="shared" si="67"/>
        <v/>
      </c>
    </row>
    <row r="408" spans="1:15">
      <c r="A408" s="173" t="str">
        <f t="shared" ca="1" si="70"/>
        <v/>
      </c>
      <c r="B408" s="45" t="str">
        <f t="shared" ca="1" si="71"/>
        <v/>
      </c>
      <c r="C408" s="31" t="str">
        <f t="shared" ca="1" si="68"/>
        <v/>
      </c>
      <c r="D408" s="32" t="str">
        <f t="shared" ca="1" si="72"/>
        <v/>
      </c>
      <c r="E408" s="46" t="str">
        <f t="shared" ca="1" si="73"/>
        <v/>
      </c>
      <c r="F408" s="31" t="str">
        <f t="shared" ca="1" si="69"/>
        <v/>
      </c>
      <c r="G408" s="32" t="str">
        <f t="shared" ca="1" si="74"/>
        <v/>
      </c>
      <c r="H408" s="79" t="str">
        <f t="shared" ca="1" si="75"/>
        <v/>
      </c>
      <c r="N408" s="168" t="str">
        <f t="shared" si="66"/>
        <v/>
      </c>
      <c r="O408" s="168" t="str">
        <f t="shared" si="67"/>
        <v/>
      </c>
    </row>
    <row r="409" spans="1:15">
      <c r="A409" s="173" t="str">
        <f t="shared" ca="1" si="70"/>
        <v/>
      </c>
      <c r="B409" s="45" t="str">
        <f t="shared" ca="1" si="71"/>
        <v/>
      </c>
      <c r="C409" s="31" t="str">
        <f t="shared" ca="1" si="68"/>
        <v/>
      </c>
      <c r="D409" s="32" t="str">
        <f t="shared" ca="1" si="72"/>
        <v/>
      </c>
      <c r="E409" s="46" t="str">
        <f t="shared" ca="1" si="73"/>
        <v/>
      </c>
      <c r="F409" s="31" t="str">
        <f t="shared" ca="1" si="69"/>
        <v/>
      </c>
      <c r="G409" s="32" t="str">
        <f t="shared" ca="1" si="74"/>
        <v/>
      </c>
      <c r="H409" s="79" t="str">
        <f t="shared" ca="1" si="75"/>
        <v/>
      </c>
      <c r="N409" s="168" t="str">
        <f t="shared" si="66"/>
        <v/>
      </c>
      <c r="O409" s="168" t="str">
        <f t="shared" si="67"/>
        <v/>
      </c>
    </row>
    <row r="410" spans="1:15">
      <c r="A410" s="173" t="str">
        <f t="shared" ca="1" si="70"/>
        <v/>
      </c>
      <c r="B410" s="45" t="str">
        <f t="shared" ca="1" si="71"/>
        <v/>
      </c>
      <c r="C410" s="31" t="str">
        <f t="shared" ca="1" si="68"/>
        <v/>
      </c>
      <c r="D410" s="32" t="str">
        <f t="shared" ca="1" si="72"/>
        <v/>
      </c>
      <c r="E410" s="46" t="str">
        <f t="shared" ca="1" si="73"/>
        <v/>
      </c>
      <c r="F410" s="31" t="str">
        <f t="shared" ca="1" si="69"/>
        <v/>
      </c>
      <c r="G410" s="32" t="str">
        <f t="shared" ca="1" si="74"/>
        <v/>
      </c>
      <c r="H410" s="79" t="str">
        <f t="shared" ca="1" si="75"/>
        <v/>
      </c>
      <c r="N410" s="168" t="str">
        <f t="shared" si="66"/>
        <v/>
      </c>
      <c r="O410" s="168" t="str">
        <f t="shared" si="67"/>
        <v/>
      </c>
    </row>
    <row r="411" spans="1:15">
      <c r="A411" s="173" t="str">
        <f t="shared" ca="1" si="70"/>
        <v/>
      </c>
      <c r="B411" s="45" t="str">
        <f t="shared" ca="1" si="71"/>
        <v/>
      </c>
      <c r="C411" s="31" t="str">
        <f t="shared" ca="1" si="68"/>
        <v/>
      </c>
      <c r="D411" s="32" t="str">
        <f t="shared" ca="1" si="72"/>
        <v/>
      </c>
      <c r="E411" s="46" t="str">
        <f t="shared" ca="1" si="73"/>
        <v/>
      </c>
      <c r="F411" s="31" t="str">
        <f t="shared" ca="1" si="69"/>
        <v/>
      </c>
      <c r="G411" s="32" t="str">
        <f t="shared" ca="1" si="74"/>
        <v/>
      </c>
      <c r="H411" s="79" t="str">
        <f t="shared" ca="1" si="75"/>
        <v/>
      </c>
      <c r="N411" s="168" t="str">
        <f t="shared" si="66"/>
        <v/>
      </c>
      <c r="O411" s="168" t="str">
        <f t="shared" si="67"/>
        <v/>
      </c>
    </row>
    <row r="412" spans="1:15">
      <c r="A412" s="173" t="str">
        <f t="shared" ca="1" si="70"/>
        <v/>
      </c>
      <c r="B412" s="45" t="str">
        <f t="shared" ca="1" si="71"/>
        <v/>
      </c>
      <c r="C412" s="31" t="str">
        <f t="shared" ca="1" si="68"/>
        <v/>
      </c>
      <c r="D412" s="32" t="str">
        <f t="shared" ca="1" si="72"/>
        <v/>
      </c>
      <c r="E412" s="46" t="str">
        <f t="shared" ca="1" si="73"/>
        <v/>
      </c>
      <c r="F412" s="31" t="str">
        <f t="shared" ca="1" si="69"/>
        <v/>
      </c>
      <c r="G412" s="32" t="str">
        <f t="shared" ca="1" si="74"/>
        <v/>
      </c>
      <c r="H412" s="79" t="str">
        <f t="shared" ca="1" si="75"/>
        <v/>
      </c>
      <c r="N412" s="168" t="str">
        <f t="shared" si="66"/>
        <v/>
      </c>
      <c r="O412" s="168" t="str">
        <f t="shared" si="67"/>
        <v/>
      </c>
    </row>
    <row r="413" spans="1:15">
      <c r="A413" s="173" t="str">
        <f t="shared" ca="1" si="70"/>
        <v/>
      </c>
      <c r="B413" s="45" t="str">
        <f t="shared" ca="1" si="71"/>
        <v/>
      </c>
      <c r="C413" s="31" t="str">
        <f t="shared" ca="1" si="68"/>
        <v/>
      </c>
      <c r="D413" s="32" t="str">
        <f t="shared" ca="1" si="72"/>
        <v/>
      </c>
      <c r="E413" s="46" t="str">
        <f t="shared" ca="1" si="73"/>
        <v/>
      </c>
      <c r="F413" s="31" t="str">
        <f t="shared" ca="1" si="69"/>
        <v/>
      </c>
      <c r="G413" s="32" t="str">
        <f t="shared" ca="1" si="74"/>
        <v/>
      </c>
      <c r="H413" s="79" t="str">
        <f t="shared" ca="1" si="75"/>
        <v/>
      </c>
      <c r="N413" s="168" t="str">
        <f t="shared" si="66"/>
        <v/>
      </c>
      <c r="O413" s="168" t="str">
        <f t="shared" si="67"/>
        <v/>
      </c>
    </row>
    <row r="414" spans="1:15">
      <c r="A414" s="173" t="str">
        <f t="shared" ca="1" si="70"/>
        <v/>
      </c>
      <c r="B414" s="45" t="str">
        <f t="shared" ca="1" si="71"/>
        <v/>
      </c>
      <c r="C414" s="31" t="str">
        <f t="shared" ca="1" si="68"/>
        <v/>
      </c>
      <c r="D414" s="32" t="str">
        <f t="shared" ca="1" si="72"/>
        <v/>
      </c>
      <c r="E414" s="46" t="str">
        <f t="shared" ca="1" si="73"/>
        <v/>
      </c>
      <c r="F414" s="31" t="str">
        <f t="shared" ca="1" si="69"/>
        <v/>
      </c>
      <c r="G414" s="32" t="str">
        <f t="shared" ca="1" si="74"/>
        <v/>
      </c>
      <c r="H414" s="79" t="str">
        <f t="shared" ca="1" si="75"/>
        <v/>
      </c>
      <c r="N414" s="168" t="str">
        <f t="shared" si="66"/>
        <v/>
      </c>
      <c r="O414" s="168" t="str">
        <f t="shared" si="67"/>
        <v/>
      </c>
    </row>
    <row r="415" spans="1:15">
      <c r="A415" s="173" t="str">
        <f t="shared" ca="1" si="70"/>
        <v/>
      </c>
      <c r="B415" s="45" t="str">
        <f t="shared" ca="1" si="71"/>
        <v/>
      </c>
      <c r="C415" s="31" t="str">
        <f t="shared" ca="1" si="68"/>
        <v/>
      </c>
      <c r="D415" s="32" t="str">
        <f t="shared" ca="1" si="72"/>
        <v/>
      </c>
      <c r="E415" s="46" t="str">
        <f t="shared" ca="1" si="73"/>
        <v/>
      </c>
      <c r="F415" s="31" t="str">
        <f t="shared" ca="1" si="69"/>
        <v/>
      </c>
      <c r="G415" s="32" t="str">
        <f t="shared" ca="1" si="74"/>
        <v/>
      </c>
      <c r="H415" s="79" t="str">
        <f t="shared" ca="1" si="75"/>
        <v/>
      </c>
      <c r="N415" s="168" t="str">
        <f t="shared" si="66"/>
        <v/>
      </c>
      <c r="O415" s="168" t="str">
        <f t="shared" si="67"/>
        <v/>
      </c>
    </row>
    <row r="416" spans="1:15">
      <c r="A416" s="173" t="str">
        <f t="shared" ca="1" si="70"/>
        <v/>
      </c>
      <c r="B416" s="45" t="str">
        <f t="shared" ca="1" si="71"/>
        <v/>
      </c>
      <c r="C416" s="31" t="str">
        <f t="shared" ca="1" si="68"/>
        <v/>
      </c>
      <c r="D416" s="32" t="str">
        <f t="shared" ca="1" si="72"/>
        <v/>
      </c>
      <c r="E416" s="46" t="str">
        <f t="shared" ca="1" si="73"/>
        <v/>
      </c>
      <c r="F416" s="31" t="str">
        <f t="shared" ca="1" si="69"/>
        <v/>
      </c>
      <c r="G416" s="32" t="str">
        <f t="shared" ca="1" si="74"/>
        <v/>
      </c>
      <c r="H416" s="79" t="str">
        <f t="shared" ca="1" si="75"/>
        <v/>
      </c>
      <c r="N416" s="168" t="str">
        <f t="shared" si="66"/>
        <v/>
      </c>
      <c r="O416" s="168" t="str">
        <f t="shared" si="67"/>
        <v/>
      </c>
    </row>
    <row r="417" spans="1:15">
      <c r="A417" s="173" t="str">
        <f t="shared" ca="1" si="70"/>
        <v/>
      </c>
      <c r="B417" s="45" t="str">
        <f t="shared" ca="1" si="71"/>
        <v/>
      </c>
      <c r="C417" s="31" t="str">
        <f t="shared" ca="1" si="68"/>
        <v/>
      </c>
      <c r="D417" s="32" t="str">
        <f t="shared" ca="1" si="72"/>
        <v/>
      </c>
      <c r="E417" s="46" t="str">
        <f t="shared" ca="1" si="73"/>
        <v/>
      </c>
      <c r="F417" s="31" t="str">
        <f t="shared" ca="1" si="69"/>
        <v/>
      </c>
      <c r="G417" s="32" t="str">
        <f t="shared" ca="1" si="74"/>
        <v/>
      </c>
      <c r="H417" s="79" t="str">
        <f t="shared" ca="1" si="75"/>
        <v/>
      </c>
      <c r="N417" s="168" t="str">
        <f t="shared" si="66"/>
        <v/>
      </c>
      <c r="O417" s="168" t="str">
        <f t="shared" si="67"/>
        <v/>
      </c>
    </row>
    <row r="418" spans="1:15">
      <c r="A418" s="173" t="str">
        <f t="shared" ca="1" si="70"/>
        <v/>
      </c>
      <c r="B418" s="45" t="str">
        <f t="shared" ca="1" si="71"/>
        <v/>
      </c>
      <c r="C418" s="31" t="str">
        <f t="shared" ca="1" si="68"/>
        <v/>
      </c>
      <c r="D418" s="32" t="str">
        <f t="shared" ca="1" si="72"/>
        <v/>
      </c>
      <c r="E418" s="46" t="str">
        <f t="shared" ca="1" si="73"/>
        <v/>
      </c>
      <c r="F418" s="31" t="str">
        <f t="shared" ca="1" si="69"/>
        <v/>
      </c>
      <c r="G418" s="32" t="str">
        <f t="shared" ca="1" si="74"/>
        <v/>
      </c>
      <c r="H418" s="79" t="str">
        <f t="shared" ca="1" si="75"/>
        <v/>
      </c>
      <c r="N418" s="168" t="str">
        <f t="shared" si="66"/>
        <v/>
      </c>
      <c r="O418" s="168" t="str">
        <f t="shared" si="67"/>
        <v/>
      </c>
    </row>
    <row r="419" spans="1:15">
      <c r="A419" s="173" t="str">
        <f t="shared" ca="1" si="70"/>
        <v/>
      </c>
      <c r="B419" s="45" t="str">
        <f t="shared" ca="1" si="71"/>
        <v/>
      </c>
      <c r="C419" s="31" t="str">
        <f t="shared" ca="1" si="68"/>
        <v/>
      </c>
      <c r="D419" s="32" t="str">
        <f t="shared" ca="1" si="72"/>
        <v/>
      </c>
      <c r="E419" s="46" t="str">
        <f t="shared" ca="1" si="73"/>
        <v/>
      </c>
      <c r="F419" s="31" t="str">
        <f t="shared" ca="1" si="69"/>
        <v/>
      </c>
      <c r="G419" s="32" t="str">
        <f t="shared" ca="1" si="74"/>
        <v/>
      </c>
      <c r="H419" s="79" t="str">
        <f t="shared" ca="1" si="75"/>
        <v/>
      </c>
      <c r="N419" s="168" t="str">
        <f t="shared" si="66"/>
        <v/>
      </c>
      <c r="O419" s="168" t="str">
        <f t="shared" si="67"/>
        <v/>
      </c>
    </row>
    <row r="420" spans="1:15">
      <c r="A420" s="173" t="str">
        <f t="shared" ca="1" si="70"/>
        <v/>
      </c>
      <c r="B420" s="45" t="str">
        <f t="shared" ca="1" si="71"/>
        <v/>
      </c>
      <c r="C420" s="31" t="str">
        <f t="shared" ca="1" si="68"/>
        <v/>
      </c>
      <c r="D420" s="32" t="str">
        <f t="shared" ca="1" si="72"/>
        <v/>
      </c>
      <c r="E420" s="46" t="str">
        <f t="shared" ca="1" si="73"/>
        <v/>
      </c>
      <c r="F420" s="31" t="str">
        <f t="shared" ca="1" si="69"/>
        <v/>
      </c>
      <c r="G420" s="32" t="str">
        <f t="shared" ca="1" si="74"/>
        <v/>
      </c>
      <c r="H420" s="79" t="str">
        <f t="shared" ca="1" si="75"/>
        <v/>
      </c>
      <c r="N420" s="168" t="str">
        <f t="shared" si="66"/>
        <v/>
      </c>
      <c r="O420" s="168" t="str">
        <f t="shared" si="67"/>
        <v/>
      </c>
    </row>
    <row r="421" spans="1:15">
      <c r="A421" s="173" t="str">
        <f t="shared" ca="1" si="70"/>
        <v/>
      </c>
      <c r="B421" s="45" t="str">
        <f t="shared" ca="1" si="71"/>
        <v/>
      </c>
      <c r="C421" s="31" t="str">
        <f t="shared" ca="1" si="68"/>
        <v/>
      </c>
      <c r="D421" s="32" t="str">
        <f t="shared" ca="1" si="72"/>
        <v/>
      </c>
      <c r="E421" s="46" t="str">
        <f t="shared" ca="1" si="73"/>
        <v/>
      </c>
      <c r="F421" s="31" t="str">
        <f t="shared" ca="1" si="69"/>
        <v/>
      </c>
      <c r="G421" s="32" t="str">
        <f t="shared" ca="1" si="74"/>
        <v/>
      </c>
      <c r="H421" s="79" t="str">
        <f t="shared" ca="1" si="75"/>
        <v/>
      </c>
      <c r="N421" s="168" t="str">
        <f t="shared" si="66"/>
        <v/>
      </c>
      <c r="O421" s="168" t="str">
        <f t="shared" si="67"/>
        <v/>
      </c>
    </row>
    <row r="422" spans="1:15">
      <c r="A422" s="173" t="str">
        <f t="shared" ca="1" si="70"/>
        <v/>
      </c>
      <c r="B422" s="45" t="str">
        <f t="shared" ca="1" si="71"/>
        <v/>
      </c>
      <c r="C422" s="31" t="str">
        <f t="shared" ca="1" si="68"/>
        <v/>
      </c>
      <c r="D422" s="32" t="str">
        <f t="shared" ca="1" si="72"/>
        <v/>
      </c>
      <c r="E422" s="46" t="str">
        <f t="shared" ca="1" si="73"/>
        <v/>
      </c>
      <c r="F422" s="31" t="str">
        <f t="shared" ca="1" si="69"/>
        <v/>
      </c>
      <c r="G422" s="32" t="str">
        <f t="shared" ca="1" si="74"/>
        <v/>
      </c>
      <c r="H422" s="79" t="str">
        <f t="shared" ca="1" si="75"/>
        <v/>
      </c>
      <c r="N422" s="168" t="str">
        <f t="shared" si="66"/>
        <v/>
      </c>
      <c r="O422" s="168" t="str">
        <f t="shared" si="67"/>
        <v/>
      </c>
    </row>
    <row r="423" spans="1:15">
      <c r="A423" s="173" t="str">
        <f t="shared" ca="1" si="70"/>
        <v/>
      </c>
      <c r="B423" s="45" t="str">
        <f t="shared" ca="1" si="71"/>
        <v/>
      </c>
      <c r="C423" s="31" t="str">
        <f t="shared" ca="1" si="68"/>
        <v/>
      </c>
      <c r="D423" s="32" t="str">
        <f t="shared" ca="1" si="72"/>
        <v/>
      </c>
      <c r="E423" s="46" t="str">
        <f t="shared" ca="1" si="73"/>
        <v/>
      </c>
      <c r="F423" s="31" t="str">
        <f t="shared" ca="1" si="69"/>
        <v/>
      </c>
      <c r="G423" s="32" t="str">
        <f t="shared" ca="1" si="74"/>
        <v/>
      </c>
      <c r="H423" s="79" t="str">
        <f t="shared" ca="1" si="75"/>
        <v/>
      </c>
      <c r="N423" s="168" t="str">
        <f t="shared" si="66"/>
        <v/>
      </c>
      <c r="O423" s="168" t="str">
        <f t="shared" si="67"/>
        <v/>
      </c>
    </row>
    <row r="424" spans="1:15">
      <c r="A424" s="173" t="str">
        <f t="shared" ca="1" si="70"/>
        <v/>
      </c>
      <c r="B424" s="45" t="str">
        <f t="shared" ca="1" si="71"/>
        <v/>
      </c>
      <c r="C424" s="31" t="str">
        <f t="shared" ca="1" si="68"/>
        <v/>
      </c>
      <c r="D424" s="32" t="str">
        <f t="shared" ca="1" si="72"/>
        <v/>
      </c>
      <c r="E424" s="46" t="str">
        <f t="shared" ca="1" si="73"/>
        <v/>
      </c>
      <c r="F424" s="31" t="str">
        <f t="shared" ca="1" si="69"/>
        <v/>
      </c>
      <c r="G424" s="32" t="str">
        <f t="shared" ca="1" si="74"/>
        <v/>
      </c>
      <c r="H424" s="79" t="str">
        <f t="shared" ca="1" si="75"/>
        <v/>
      </c>
      <c r="N424" s="168" t="str">
        <f t="shared" si="66"/>
        <v/>
      </c>
      <c r="O424" s="168" t="str">
        <f t="shared" si="67"/>
        <v/>
      </c>
    </row>
    <row r="425" spans="1:15">
      <c r="A425" s="173" t="str">
        <f t="shared" ca="1" si="70"/>
        <v/>
      </c>
      <c r="B425" s="45" t="str">
        <f t="shared" ca="1" si="71"/>
        <v/>
      </c>
      <c r="C425" s="31" t="str">
        <f t="shared" ca="1" si="68"/>
        <v/>
      </c>
      <c r="D425" s="32" t="str">
        <f t="shared" ca="1" si="72"/>
        <v/>
      </c>
      <c r="E425" s="46" t="str">
        <f t="shared" ca="1" si="73"/>
        <v/>
      </c>
      <c r="F425" s="31" t="str">
        <f t="shared" ca="1" si="69"/>
        <v/>
      </c>
      <c r="G425" s="32" t="str">
        <f t="shared" ca="1" si="74"/>
        <v/>
      </c>
      <c r="H425" s="79" t="str">
        <f t="shared" ca="1" si="75"/>
        <v/>
      </c>
      <c r="N425" s="168" t="str">
        <f t="shared" si="66"/>
        <v/>
      </c>
      <c r="O425" s="168" t="str">
        <f t="shared" si="67"/>
        <v/>
      </c>
    </row>
    <row r="426" spans="1:15">
      <c r="A426" s="173" t="str">
        <f t="shared" ca="1" si="70"/>
        <v/>
      </c>
      <c r="B426" s="45" t="str">
        <f t="shared" ca="1" si="71"/>
        <v/>
      </c>
      <c r="C426" s="31" t="str">
        <f t="shared" ca="1" si="68"/>
        <v/>
      </c>
      <c r="D426" s="32" t="str">
        <f t="shared" ca="1" si="72"/>
        <v/>
      </c>
      <c r="E426" s="46" t="str">
        <f t="shared" ca="1" si="73"/>
        <v/>
      </c>
      <c r="F426" s="31" t="str">
        <f t="shared" ca="1" si="69"/>
        <v/>
      </c>
      <c r="G426" s="32" t="str">
        <f t="shared" ca="1" si="74"/>
        <v/>
      </c>
      <c r="H426" s="79" t="str">
        <f t="shared" ca="1" si="75"/>
        <v/>
      </c>
      <c r="N426" s="168" t="str">
        <f t="shared" si="66"/>
        <v/>
      </c>
      <c r="O426" s="168" t="str">
        <f t="shared" si="67"/>
        <v/>
      </c>
    </row>
    <row r="427" spans="1:15">
      <c r="A427" s="173" t="str">
        <f t="shared" ca="1" si="70"/>
        <v/>
      </c>
      <c r="B427" s="45" t="str">
        <f t="shared" ca="1" si="71"/>
        <v/>
      </c>
      <c r="C427" s="31" t="str">
        <f t="shared" ca="1" si="68"/>
        <v/>
      </c>
      <c r="D427" s="32" t="str">
        <f t="shared" ca="1" si="72"/>
        <v/>
      </c>
      <c r="E427" s="46" t="str">
        <f t="shared" ca="1" si="73"/>
        <v/>
      </c>
      <c r="F427" s="31" t="str">
        <f t="shared" ca="1" si="69"/>
        <v/>
      </c>
      <c r="G427" s="32" t="str">
        <f t="shared" ca="1" si="74"/>
        <v/>
      </c>
      <c r="H427" s="79" t="str">
        <f t="shared" ca="1" si="75"/>
        <v/>
      </c>
      <c r="N427" s="168" t="str">
        <f t="shared" si="66"/>
        <v/>
      </c>
      <c r="O427" s="168" t="str">
        <f t="shared" si="67"/>
        <v/>
      </c>
    </row>
    <row r="428" spans="1:15">
      <c r="A428" s="173" t="str">
        <f t="shared" ca="1" si="70"/>
        <v/>
      </c>
      <c r="B428" s="45" t="str">
        <f t="shared" ca="1" si="71"/>
        <v/>
      </c>
      <c r="C428" s="31" t="str">
        <f t="shared" ca="1" si="68"/>
        <v/>
      </c>
      <c r="D428" s="32" t="str">
        <f t="shared" ca="1" si="72"/>
        <v/>
      </c>
      <c r="E428" s="46" t="str">
        <f t="shared" ca="1" si="73"/>
        <v/>
      </c>
      <c r="F428" s="31" t="str">
        <f t="shared" ca="1" si="69"/>
        <v/>
      </c>
      <c r="G428" s="32" t="str">
        <f t="shared" ca="1" si="74"/>
        <v/>
      </c>
      <c r="H428" s="79" t="str">
        <f t="shared" ca="1" si="75"/>
        <v/>
      </c>
      <c r="N428" s="168" t="str">
        <f t="shared" si="66"/>
        <v/>
      </c>
      <c r="O428" s="168" t="str">
        <f t="shared" si="67"/>
        <v/>
      </c>
    </row>
    <row r="429" spans="1:15">
      <c r="A429" s="173" t="str">
        <f t="shared" ca="1" si="70"/>
        <v/>
      </c>
      <c r="B429" s="45" t="str">
        <f t="shared" ca="1" si="71"/>
        <v/>
      </c>
      <c r="C429" s="31" t="str">
        <f t="shared" ca="1" si="68"/>
        <v/>
      </c>
      <c r="D429" s="32" t="str">
        <f t="shared" ca="1" si="72"/>
        <v/>
      </c>
      <c r="E429" s="46" t="str">
        <f t="shared" ca="1" si="73"/>
        <v/>
      </c>
      <c r="F429" s="31" t="str">
        <f t="shared" ca="1" si="69"/>
        <v/>
      </c>
      <c r="G429" s="32" t="str">
        <f t="shared" ca="1" si="74"/>
        <v/>
      </c>
      <c r="H429" s="79" t="str">
        <f t="shared" ca="1" si="75"/>
        <v/>
      </c>
      <c r="N429" s="168" t="str">
        <f t="shared" si="66"/>
        <v/>
      </c>
      <c r="O429" s="168" t="str">
        <f t="shared" si="67"/>
        <v/>
      </c>
    </row>
    <row r="430" spans="1:15">
      <c r="A430" s="173" t="str">
        <f t="shared" ca="1" si="70"/>
        <v/>
      </c>
      <c r="B430" s="45" t="str">
        <f t="shared" ca="1" si="71"/>
        <v/>
      </c>
      <c r="C430" s="31" t="str">
        <f t="shared" ca="1" si="68"/>
        <v/>
      </c>
      <c r="D430" s="32" t="str">
        <f t="shared" ca="1" si="72"/>
        <v/>
      </c>
      <c r="E430" s="46" t="str">
        <f t="shared" ca="1" si="73"/>
        <v/>
      </c>
      <c r="F430" s="31" t="str">
        <f t="shared" ca="1" si="69"/>
        <v/>
      </c>
      <c r="G430" s="32" t="str">
        <f t="shared" ca="1" si="74"/>
        <v/>
      </c>
      <c r="H430" s="79" t="str">
        <f t="shared" ca="1" si="75"/>
        <v/>
      </c>
      <c r="N430" s="168" t="str">
        <f t="shared" si="66"/>
        <v/>
      </c>
      <c r="O430" s="168" t="str">
        <f t="shared" si="67"/>
        <v/>
      </c>
    </row>
    <row r="431" spans="1:15">
      <c r="A431" s="173" t="str">
        <f t="shared" ca="1" si="70"/>
        <v/>
      </c>
      <c r="B431" s="45" t="str">
        <f t="shared" ca="1" si="71"/>
        <v/>
      </c>
      <c r="C431" s="31" t="str">
        <f t="shared" ca="1" si="68"/>
        <v/>
      </c>
      <c r="D431" s="32" t="str">
        <f t="shared" ca="1" si="72"/>
        <v/>
      </c>
      <c r="E431" s="46" t="str">
        <f t="shared" ca="1" si="73"/>
        <v/>
      </c>
      <c r="F431" s="31" t="str">
        <f t="shared" ca="1" si="69"/>
        <v/>
      </c>
      <c r="G431" s="32" t="str">
        <f t="shared" ca="1" si="74"/>
        <v/>
      </c>
      <c r="H431" s="79" t="str">
        <f t="shared" ca="1" si="75"/>
        <v/>
      </c>
      <c r="N431" s="168" t="str">
        <f t="shared" si="66"/>
        <v/>
      </c>
      <c r="O431" s="168" t="str">
        <f t="shared" si="67"/>
        <v/>
      </c>
    </row>
    <row r="432" spans="1:15">
      <c r="A432" s="173" t="str">
        <f t="shared" ca="1" si="70"/>
        <v/>
      </c>
      <c r="B432" s="45" t="str">
        <f t="shared" ca="1" si="71"/>
        <v/>
      </c>
      <c r="C432" s="31" t="str">
        <f t="shared" ca="1" si="68"/>
        <v/>
      </c>
      <c r="D432" s="32" t="str">
        <f t="shared" ca="1" si="72"/>
        <v/>
      </c>
      <c r="E432" s="46" t="str">
        <f t="shared" ca="1" si="73"/>
        <v/>
      </c>
      <c r="F432" s="31" t="str">
        <f t="shared" ca="1" si="69"/>
        <v/>
      </c>
      <c r="G432" s="32" t="str">
        <f t="shared" ca="1" si="74"/>
        <v/>
      </c>
      <c r="H432" s="79" t="str">
        <f t="shared" ca="1" si="75"/>
        <v/>
      </c>
      <c r="N432" s="168" t="str">
        <f t="shared" si="66"/>
        <v/>
      </c>
      <c r="O432" s="168" t="str">
        <f t="shared" si="67"/>
        <v/>
      </c>
    </row>
    <row r="433" spans="1:15">
      <c r="A433" s="173" t="str">
        <f t="shared" ca="1" si="70"/>
        <v/>
      </c>
      <c r="B433" s="45" t="str">
        <f t="shared" ca="1" si="71"/>
        <v/>
      </c>
      <c r="C433" s="31" t="str">
        <f t="shared" ca="1" si="68"/>
        <v/>
      </c>
      <c r="D433" s="32" t="str">
        <f t="shared" ca="1" si="72"/>
        <v/>
      </c>
      <c r="E433" s="46" t="str">
        <f t="shared" ca="1" si="73"/>
        <v/>
      </c>
      <c r="F433" s="31" t="str">
        <f t="shared" ca="1" si="69"/>
        <v/>
      </c>
      <c r="G433" s="32" t="str">
        <f t="shared" ca="1" si="74"/>
        <v/>
      </c>
      <c r="H433" s="79" t="str">
        <f t="shared" ca="1" si="75"/>
        <v/>
      </c>
      <c r="N433" s="168" t="str">
        <f t="shared" si="66"/>
        <v/>
      </c>
      <c r="O433" s="168" t="str">
        <f t="shared" si="67"/>
        <v/>
      </c>
    </row>
    <row r="434" spans="1:15">
      <c r="A434" s="173" t="str">
        <f t="shared" ca="1" si="70"/>
        <v/>
      </c>
      <c r="B434" s="45" t="str">
        <f t="shared" ca="1" si="71"/>
        <v/>
      </c>
      <c r="C434" s="31" t="str">
        <f t="shared" ca="1" si="68"/>
        <v/>
      </c>
      <c r="D434" s="32" t="str">
        <f t="shared" ca="1" si="72"/>
        <v/>
      </c>
      <c r="E434" s="46" t="str">
        <f t="shared" ca="1" si="73"/>
        <v/>
      </c>
      <c r="F434" s="31" t="str">
        <f t="shared" ca="1" si="69"/>
        <v/>
      </c>
      <c r="G434" s="32" t="str">
        <f t="shared" ca="1" si="74"/>
        <v/>
      </c>
      <c r="H434" s="79" t="str">
        <f t="shared" ca="1" si="75"/>
        <v/>
      </c>
      <c r="N434" s="168" t="str">
        <f t="shared" si="66"/>
        <v/>
      </c>
      <c r="O434" s="168" t="str">
        <f t="shared" si="67"/>
        <v/>
      </c>
    </row>
    <row r="435" spans="1:15">
      <c r="A435" s="173" t="str">
        <f t="shared" ca="1" si="70"/>
        <v/>
      </c>
      <c r="B435" s="45" t="str">
        <f t="shared" ca="1" si="71"/>
        <v/>
      </c>
      <c r="C435" s="31" t="str">
        <f t="shared" ca="1" si="68"/>
        <v/>
      </c>
      <c r="D435" s="32" t="str">
        <f t="shared" ca="1" si="72"/>
        <v/>
      </c>
      <c r="E435" s="46" t="str">
        <f t="shared" ca="1" si="73"/>
        <v/>
      </c>
      <c r="F435" s="31" t="str">
        <f t="shared" ca="1" si="69"/>
        <v/>
      </c>
      <c r="G435" s="32" t="str">
        <f t="shared" ca="1" si="74"/>
        <v/>
      </c>
      <c r="H435" s="79" t="str">
        <f t="shared" ca="1" si="75"/>
        <v/>
      </c>
      <c r="N435" s="168" t="str">
        <f t="shared" si="66"/>
        <v/>
      </c>
      <c r="O435" s="168" t="str">
        <f t="shared" si="67"/>
        <v/>
      </c>
    </row>
    <row r="436" spans="1:15">
      <c r="A436" s="173" t="str">
        <f t="shared" ca="1" si="70"/>
        <v/>
      </c>
      <c r="B436" s="45" t="str">
        <f t="shared" ca="1" si="71"/>
        <v/>
      </c>
      <c r="C436" s="31" t="str">
        <f t="shared" ca="1" si="68"/>
        <v/>
      </c>
      <c r="D436" s="32" t="str">
        <f t="shared" ca="1" si="72"/>
        <v/>
      </c>
      <c r="E436" s="46" t="str">
        <f t="shared" ca="1" si="73"/>
        <v/>
      </c>
      <c r="F436" s="31" t="str">
        <f t="shared" ca="1" si="69"/>
        <v/>
      </c>
      <c r="G436" s="32" t="str">
        <f t="shared" ca="1" si="74"/>
        <v/>
      </c>
      <c r="H436" s="79" t="str">
        <f t="shared" ca="1" si="75"/>
        <v/>
      </c>
      <c r="N436" s="168" t="str">
        <f t="shared" si="66"/>
        <v/>
      </c>
      <c r="O436" s="168" t="str">
        <f t="shared" si="67"/>
        <v/>
      </c>
    </row>
    <row r="437" spans="1:15">
      <c r="A437" s="173" t="str">
        <f t="shared" ca="1" si="70"/>
        <v/>
      </c>
      <c r="B437" s="45" t="str">
        <f t="shared" ca="1" si="71"/>
        <v/>
      </c>
      <c r="C437" s="31" t="str">
        <f t="shared" ca="1" si="68"/>
        <v/>
      </c>
      <c r="D437" s="32" t="str">
        <f t="shared" ca="1" si="72"/>
        <v/>
      </c>
      <c r="E437" s="46" t="str">
        <f t="shared" ca="1" si="73"/>
        <v/>
      </c>
      <c r="F437" s="31" t="str">
        <f t="shared" ca="1" si="69"/>
        <v/>
      </c>
      <c r="G437" s="32" t="str">
        <f t="shared" ca="1" si="74"/>
        <v/>
      </c>
      <c r="H437" s="79" t="str">
        <f t="shared" ca="1" si="75"/>
        <v/>
      </c>
      <c r="N437" s="168" t="str">
        <f t="shared" si="66"/>
        <v/>
      </c>
      <c r="O437" s="168" t="str">
        <f t="shared" si="67"/>
        <v/>
      </c>
    </row>
    <row r="438" spans="1:15">
      <c r="A438" s="173" t="str">
        <f t="shared" ca="1" si="70"/>
        <v/>
      </c>
      <c r="B438" s="45" t="str">
        <f t="shared" ca="1" si="71"/>
        <v/>
      </c>
      <c r="C438" s="31" t="str">
        <f t="shared" ca="1" si="68"/>
        <v/>
      </c>
      <c r="D438" s="32" t="str">
        <f t="shared" ca="1" si="72"/>
        <v/>
      </c>
      <c r="E438" s="46" t="str">
        <f t="shared" ca="1" si="73"/>
        <v/>
      </c>
      <c r="F438" s="31" t="str">
        <f t="shared" ca="1" si="69"/>
        <v/>
      </c>
      <c r="G438" s="32" t="str">
        <f t="shared" ca="1" si="74"/>
        <v/>
      </c>
      <c r="H438" s="79" t="str">
        <f t="shared" ca="1" si="75"/>
        <v/>
      </c>
      <c r="N438" s="168" t="str">
        <f t="shared" si="66"/>
        <v/>
      </c>
      <c r="O438" s="168" t="str">
        <f t="shared" si="67"/>
        <v/>
      </c>
    </row>
    <row r="439" spans="1:15">
      <c r="A439" s="173" t="str">
        <f t="shared" ca="1" si="70"/>
        <v/>
      </c>
      <c r="B439" s="45" t="str">
        <f t="shared" ca="1" si="71"/>
        <v/>
      </c>
      <c r="C439" s="31" t="str">
        <f t="shared" ca="1" si="68"/>
        <v/>
      </c>
      <c r="D439" s="32" t="str">
        <f t="shared" ca="1" si="72"/>
        <v/>
      </c>
      <c r="E439" s="46" t="str">
        <f t="shared" ca="1" si="73"/>
        <v/>
      </c>
      <c r="F439" s="31" t="str">
        <f t="shared" ca="1" si="69"/>
        <v/>
      </c>
      <c r="G439" s="32" t="str">
        <f t="shared" ca="1" si="74"/>
        <v/>
      </c>
      <c r="H439" s="79" t="str">
        <f t="shared" ca="1" si="75"/>
        <v/>
      </c>
      <c r="N439" s="168" t="str">
        <f t="shared" si="66"/>
        <v/>
      </c>
      <c r="O439" s="168" t="str">
        <f t="shared" si="67"/>
        <v/>
      </c>
    </row>
    <row r="440" spans="1:15">
      <c r="A440" s="173" t="str">
        <f t="shared" ca="1" si="70"/>
        <v/>
      </c>
      <c r="B440" s="45" t="str">
        <f t="shared" ca="1" si="71"/>
        <v/>
      </c>
      <c r="C440" s="31" t="str">
        <f t="shared" ca="1" si="68"/>
        <v/>
      </c>
      <c r="D440" s="32" t="str">
        <f t="shared" ca="1" si="72"/>
        <v/>
      </c>
      <c r="E440" s="46" t="str">
        <f t="shared" ca="1" si="73"/>
        <v/>
      </c>
      <c r="F440" s="31" t="str">
        <f t="shared" ca="1" si="69"/>
        <v/>
      </c>
      <c r="G440" s="32" t="str">
        <f t="shared" ca="1" si="74"/>
        <v/>
      </c>
      <c r="H440" s="79" t="str">
        <f t="shared" ca="1" si="75"/>
        <v/>
      </c>
      <c r="N440" s="168" t="str">
        <f t="shared" si="66"/>
        <v/>
      </c>
      <c r="O440" s="168" t="str">
        <f t="shared" si="67"/>
        <v/>
      </c>
    </row>
    <row r="441" spans="1:15">
      <c r="A441" s="173" t="str">
        <f t="shared" ca="1" si="70"/>
        <v/>
      </c>
      <c r="B441" s="45" t="str">
        <f t="shared" ca="1" si="71"/>
        <v/>
      </c>
      <c r="C441" s="31" t="str">
        <f t="shared" ca="1" si="68"/>
        <v/>
      </c>
      <c r="D441" s="32" t="str">
        <f t="shared" ca="1" si="72"/>
        <v/>
      </c>
      <c r="E441" s="46" t="str">
        <f t="shared" ca="1" si="73"/>
        <v/>
      </c>
      <c r="F441" s="31" t="str">
        <f t="shared" ca="1" si="69"/>
        <v/>
      </c>
      <c r="G441" s="32" t="str">
        <f t="shared" ca="1" si="74"/>
        <v/>
      </c>
      <c r="H441" s="79" t="str">
        <f t="shared" ca="1" si="75"/>
        <v/>
      </c>
      <c r="N441" s="168" t="str">
        <f t="shared" si="66"/>
        <v/>
      </c>
      <c r="O441" s="168" t="str">
        <f t="shared" si="67"/>
        <v/>
      </c>
    </row>
    <row r="442" spans="1:15">
      <c r="A442" s="173" t="str">
        <f t="shared" ca="1" si="70"/>
        <v/>
      </c>
      <c r="B442" s="45" t="str">
        <f t="shared" ca="1" si="71"/>
        <v/>
      </c>
      <c r="C442" s="31" t="str">
        <f t="shared" ca="1" si="68"/>
        <v/>
      </c>
      <c r="D442" s="32" t="str">
        <f t="shared" ca="1" si="72"/>
        <v/>
      </c>
      <c r="E442" s="46" t="str">
        <f t="shared" ca="1" si="73"/>
        <v/>
      </c>
      <c r="F442" s="31" t="str">
        <f t="shared" ca="1" si="69"/>
        <v/>
      </c>
      <c r="G442" s="32" t="str">
        <f t="shared" ca="1" si="74"/>
        <v/>
      </c>
      <c r="H442" s="79" t="str">
        <f t="shared" ca="1" si="75"/>
        <v/>
      </c>
      <c r="N442" s="168" t="str">
        <f t="shared" si="66"/>
        <v/>
      </c>
      <c r="O442" s="168" t="str">
        <f t="shared" si="67"/>
        <v/>
      </c>
    </row>
    <row r="443" spans="1:15">
      <c r="A443" s="173" t="str">
        <f t="shared" ca="1" si="70"/>
        <v/>
      </c>
      <c r="B443" s="45" t="str">
        <f t="shared" ca="1" si="71"/>
        <v/>
      </c>
      <c r="C443" s="31" t="str">
        <f t="shared" ca="1" si="68"/>
        <v/>
      </c>
      <c r="D443" s="32" t="str">
        <f t="shared" ca="1" si="72"/>
        <v/>
      </c>
      <c r="E443" s="46" t="str">
        <f t="shared" ca="1" si="73"/>
        <v/>
      </c>
      <c r="F443" s="31" t="str">
        <f t="shared" ca="1" si="69"/>
        <v/>
      </c>
      <c r="G443" s="32" t="str">
        <f t="shared" ca="1" si="74"/>
        <v/>
      </c>
      <c r="H443" s="79" t="str">
        <f t="shared" ca="1" si="75"/>
        <v/>
      </c>
      <c r="N443" s="168" t="str">
        <f t="shared" si="66"/>
        <v/>
      </c>
      <c r="O443" s="168" t="str">
        <f t="shared" si="67"/>
        <v/>
      </c>
    </row>
    <row r="444" spans="1:15">
      <c r="A444" s="173" t="str">
        <f t="shared" ca="1" si="70"/>
        <v/>
      </c>
      <c r="B444" s="45" t="str">
        <f t="shared" ca="1" si="71"/>
        <v/>
      </c>
      <c r="C444" s="31" t="str">
        <f t="shared" ca="1" si="68"/>
        <v/>
      </c>
      <c r="D444" s="32" t="str">
        <f t="shared" ca="1" si="72"/>
        <v/>
      </c>
      <c r="E444" s="46" t="str">
        <f t="shared" ca="1" si="73"/>
        <v/>
      </c>
      <c r="F444" s="31" t="str">
        <f t="shared" ca="1" si="69"/>
        <v/>
      </c>
      <c r="G444" s="32" t="str">
        <f t="shared" ca="1" si="74"/>
        <v/>
      </c>
      <c r="H444" s="79" t="str">
        <f t="shared" ca="1" si="75"/>
        <v/>
      </c>
      <c r="N444" s="168" t="str">
        <f t="shared" si="66"/>
        <v/>
      </c>
      <c r="O444" s="168" t="str">
        <f t="shared" si="67"/>
        <v/>
      </c>
    </row>
    <row r="445" spans="1:15">
      <c r="A445" s="173" t="str">
        <f t="shared" ca="1" si="70"/>
        <v/>
      </c>
      <c r="B445" s="45" t="str">
        <f t="shared" ca="1" si="71"/>
        <v/>
      </c>
      <c r="C445" s="31" t="str">
        <f t="shared" ca="1" si="68"/>
        <v/>
      </c>
      <c r="D445" s="32" t="str">
        <f t="shared" ca="1" si="72"/>
        <v/>
      </c>
      <c r="E445" s="46" t="str">
        <f t="shared" ca="1" si="73"/>
        <v/>
      </c>
      <c r="F445" s="31" t="str">
        <f t="shared" ca="1" si="69"/>
        <v/>
      </c>
      <c r="G445" s="32" t="str">
        <f t="shared" ca="1" si="74"/>
        <v/>
      </c>
      <c r="H445" s="79" t="str">
        <f t="shared" ca="1" si="75"/>
        <v/>
      </c>
      <c r="N445" s="168" t="str">
        <f t="shared" si="66"/>
        <v/>
      </c>
      <c r="O445" s="168" t="str">
        <f t="shared" si="67"/>
        <v/>
      </c>
    </row>
    <row r="446" spans="1:15">
      <c r="A446" s="173" t="str">
        <f t="shared" ca="1" si="70"/>
        <v/>
      </c>
      <c r="B446" s="45" t="str">
        <f t="shared" ca="1" si="71"/>
        <v/>
      </c>
      <c r="C446" s="31" t="str">
        <f t="shared" ca="1" si="68"/>
        <v/>
      </c>
      <c r="D446" s="32" t="str">
        <f t="shared" ca="1" si="72"/>
        <v/>
      </c>
      <c r="E446" s="46" t="str">
        <f t="shared" ca="1" si="73"/>
        <v/>
      </c>
      <c r="F446" s="31" t="str">
        <f t="shared" ca="1" si="69"/>
        <v/>
      </c>
      <c r="G446" s="32" t="str">
        <f t="shared" ca="1" si="74"/>
        <v/>
      </c>
      <c r="H446" s="79" t="str">
        <f t="shared" ca="1" si="75"/>
        <v/>
      </c>
      <c r="N446" s="168" t="str">
        <f t="shared" si="66"/>
        <v/>
      </c>
      <c r="O446" s="168" t="str">
        <f t="shared" si="67"/>
        <v/>
      </c>
    </row>
    <row r="447" spans="1:15">
      <c r="A447" s="173" t="str">
        <f t="shared" ca="1" si="70"/>
        <v/>
      </c>
      <c r="B447" s="45" t="str">
        <f t="shared" ca="1" si="71"/>
        <v/>
      </c>
      <c r="C447" s="31" t="str">
        <f t="shared" ca="1" si="68"/>
        <v/>
      </c>
      <c r="D447" s="32" t="str">
        <f t="shared" ca="1" si="72"/>
        <v/>
      </c>
      <c r="E447" s="46" t="str">
        <f t="shared" ca="1" si="73"/>
        <v/>
      </c>
      <c r="F447" s="31" t="str">
        <f t="shared" ca="1" si="69"/>
        <v/>
      </c>
      <c r="G447" s="32" t="str">
        <f t="shared" ca="1" si="74"/>
        <v/>
      </c>
      <c r="H447" s="79" t="str">
        <f t="shared" ca="1" si="75"/>
        <v/>
      </c>
      <c r="N447" s="168" t="str">
        <f t="shared" si="66"/>
        <v/>
      </c>
      <c r="O447" s="168" t="str">
        <f t="shared" si="67"/>
        <v/>
      </c>
    </row>
    <row r="448" spans="1:15">
      <c r="A448" s="173" t="str">
        <f t="shared" ca="1" si="70"/>
        <v/>
      </c>
      <c r="B448" s="45" t="str">
        <f t="shared" ca="1" si="71"/>
        <v/>
      </c>
      <c r="C448" s="31" t="str">
        <f t="shared" ca="1" si="68"/>
        <v/>
      </c>
      <c r="D448" s="32" t="str">
        <f t="shared" ca="1" si="72"/>
        <v/>
      </c>
      <c r="E448" s="46" t="str">
        <f t="shared" ca="1" si="73"/>
        <v/>
      </c>
      <c r="F448" s="31" t="str">
        <f t="shared" ca="1" si="69"/>
        <v/>
      </c>
      <c r="G448" s="32" t="str">
        <f t="shared" ca="1" si="74"/>
        <v/>
      </c>
      <c r="H448" s="79" t="str">
        <f t="shared" ca="1" si="75"/>
        <v/>
      </c>
      <c r="N448" s="168" t="str">
        <f t="shared" si="66"/>
        <v/>
      </c>
      <c r="O448" s="168" t="str">
        <f t="shared" si="67"/>
        <v/>
      </c>
    </row>
    <row r="449" spans="1:15">
      <c r="A449" s="173" t="str">
        <f t="shared" ca="1" si="70"/>
        <v/>
      </c>
      <c r="B449" s="45" t="str">
        <f t="shared" ca="1" si="71"/>
        <v/>
      </c>
      <c r="C449" s="31" t="str">
        <f t="shared" ca="1" si="68"/>
        <v/>
      </c>
      <c r="D449" s="32" t="str">
        <f t="shared" ca="1" si="72"/>
        <v/>
      </c>
      <c r="E449" s="46" t="str">
        <f t="shared" ca="1" si="73"/>
        <v/>
      </c>
      <c r="F449" s="31" t="str">
        <f t="shared" ca="1" si="69"/>
        <v/>
      </c>
      <c r="G449" s="32" t="str">
        <f t="shared" ca="1" si="74"/>
        <v/>
      </c>
      <c r="H449" s="79" t="str">
        <f t="shared" ca="1" si="75"/>
        <v/>
      </c>
      <c r="N449" s="168" t="str">
        <f t="shared" si="66"/>
        <v/>
      </c>
      <c r="O449" s="168" t="str">
        <f t="shared" si="67"/>
        <v/>
      </c>
    </row>
    <row r="450" spans="1:15">
      <c r="A450" s="173" t="str">
        <f t="shared" ca="1" si="70"/>
        <v/>
      </c>
      <c r="B450" s="45" t="str">
        <f t="shared" ca="1" si="71"/>
        <v/>
      </c>
      <c r="C450" s="31" t="str">
        <f t="shared" ca="1" si="68"/>
        <v/>
      </c>
      <c r="D450" s="32" t="str">
        <f t="shared" ca="1" si="72"/>
        <v/>
      </c>
      <c r="E450" s="46" t="str">
        <f t="shared" ca="1" si="73"/>
        <v/>
      </c>
      <c r="F450" s="31" t="str">
        <f t="shared" ca="1" si="69"/>
        <v/>
      </c>
      <c r="G450" s="32" t="str">
        <f t="shared" ca="1" si="74"/>
        <v/>
      </c>
      <c r="H450" s="79" t="str">
        <f t="shared" ca="1" si="75"/>
        <v/>
      </c>
      <c r="N450" s="168" t="str">
        <f t="shared" si="66"/>
        <v/>
      </c>
      <c r="O450" s="168" t="str">
        <f t="shared" si="67"/>
        <v/>
      </c>
    </row>
    <row r="451" spans="1:15">
      <c r="A451" s="173" t="str">
        <f t="shared" ca="1" si="70"/>
        <v/>
      </c>
      <c r="B451" s="45" t="str">
        <f t="shared" ca="1" si="71"/>
        <v/>
      </c>
      <c r="C451" s="31" t="str">
        <f t="shared" ca="1" si="68"/>
        <v/>
      </c>
      <c r="D451" s="32" t="str">
        <f t="shared" ca="1" si="72"/>
        <v/>
      </c>
      <c r="E451" s="46" t="str">
        <f t="shared" ca="1" si="73"/>
        <v/>
      </c>
      <c r="F451" s="31" t="str">
        <f t="shared" ca="1" si="69"/>
        <v/>
      </c>
      <c r="G451" s="32" t="str">
        <f t="shared" ca="1" si="74"/>
        <v/>
      </c>
      <c r="H451" s="79" t="str">
        <f t="shared" ca="1" si="75"/>
        <v/>
      </c>
      <c r="N451" s="168" t="str">
        <f t="shared" ref="N451:N514" si="76">IF(COUNTIF(L:L,J452),J452,"")</f>
        <v/>
      </c>
      <c r="O451" s="168" t="str">
        <f t="shared" ref="O451:O514" si="77">IF(N451&gt;$A$14,N451,"")</f>
        <v/>
      </c>
    </row>
    <row r="452" spans="1:15">
      <c r="A452" s="173" t="str">
        <f t="shared" ca="1" si="70"/>
        <v/>
      </c>
      <c r="B452" s="45" t="str">
        <f t="shared" ca="1" si="71"/>
        <v/>
      </c>
      <c r="C452" s="31" t="str">
        <f t="shared" ca="1" si="68"/>
        <v/>
      </c>
      <c r="D452" s="32" t="str">
        <f t="shared" ca="1" si="72"/>
        <v/>
      </c>
      <c r="E452" s="46" t="str">
        <f t="shared" ca="1" si="73"/>
        <v/>
      </c>
      <c r="F452" s="31" t="str">
        <f t="shared" ca="1" si="69"/>
        <v/>
      </c>
      <c r="G452" s="32" t="str">
        <f t="shared" ca="1" si="74"/>
        <v/>
      </c>
      <c r="H452" s="79" t="str">
        <f t="shared" ca="1" si="75"/>
        <v/>
      </c>
      <c r="N452" s="168" t="str">
        <f t="shared" si="76"/>
        <v/>
      </c>
      <c r="O452" s="168" t="str">
        <f t="shared" si="77"/>
        <v/>
      </c>
    </row>
    <row r="453" spans="1:15">
      <c r="A453" s="173" t="str">
        <f t="shared" ca="1" si="70"/>
        <v/>
      </c>
      <c r="B453" s="45" t="str">
        <f t="shared" ca="1" si="71"/>
        <v/>
      </c>
      <c r="C453" s="31" t="str">
        <f t="shared" ca="1" si="68"/>
        <v/>
      </c>
      <c r="D453" s="32" t="str">
        <f t="shared" ca="1" si="72"/>
        <v/>
      </c>
      <c r="E453" s="46" t="str">
        <f t="shared" ca="1" si="73"/>
        <v/>
      </c>
      <c r="F453" s="31" t="str">
        <f t="shared" ca="1" si="69"/>
        <v/>
      </c>
      <c r="G453" s="32" t="str">
        <f t="shared" ca="1" si="74"/>
        <v/>
      </c>
      <c r="H453" s="79" t="str">
        <f t="shared" ca="1" si="75"/>
        <v/>
      </c>
      <c r="N453" s="168" t="str">
        <f t="shared" si="76"/>
        <v/>
      </c>
      <c r="O453" s="168" t="str">
        <f t="shared" si="77"/>
        <v/>
      </c>
    </row>
    <row r="454" spans="1:15">
      <c r="A454" s="173" t="str">
        <f t="shared" ca="1" si="70"/>
        <v/>
      </c>
      <c r="B454" s="45" t="str">
        <f t="shared" ca="1" si="71"/>
        <v/>
      </c>
      <c r="C454" s="31" t="str">
        <f t="shared" ca="1" si="68"/>
        <v/>
      </c>
      <c r="D454" s="32" t="str">
        <f t="shared" ca="1" si="72"/>
        <v/>
      </c>
      <c r="E454" s="46" t="str">
        <f t="shared" ca="1" si="73"/>
        <v/>
      </c>
      <c r="F454" s="31" t="str">
        <f t="shared" ca="1" si="69"/>
        <v/>
      </c>
      <c r="G454" s="32" t="str">
        <f t="shared" ca="1" si="74"/>
        <v/>
      </c>
      <c r="H454" s="79" t="str">
        <f t="shared" ca="1" si="75"/>
        <v/>
      </c>
      <c r="N454" s="168" t="str">
        <f t="shared" si="76"/>
        <v/>
      </c>
      <c r="O454" s="168" t="str">
        <f t="shared" si="77"/>
        <v/>
      </c>
    </row>
    <row r="455" spans="1:15">
      <c r="A455" s="173" t="str">
        <f t="shared" ca="1" si="70"/>
        <v/>
      </c>
      <c r="B455" s="45" t="str">
        <f t="shared" ca="1" si="71"/>
        <v/>
      </c>
      <c r="C455" s="31" t="str">
        <f t="shared" ca="1" si="68"/>
        <v/>
      </c>
      <c r="D455" s="32" t="str">
        <f t="shared" ca="1" si="72"/>
        <v/>
      </c>
      <c r="E455" s="46" t="str">
        <f t="shared" ca="1" si="73"/>
        <v/>
      </c>
      <c r="F455" s="31" t="str">
        <f t="shared" ca="1" si="69"/>
        <v/>
      </c>
      <c r="G455" s="32" t="str">
        <f t="shared" ca="1" si="74"/>
        <v/>
      </c>
      <c r="H455" s="79" t="str">
        <f t="shared" ca="1" si="75"/>
        <v/>
      </c>
      <c r="N455" s="168" t="str">
        <f t="shared" si="76"/>
        <v/>
      </c>
      <c r="O455" s="168" t="str">
        <f t="shared" si="77"/>
        <v/>
      </c>
    </row>
    <row r="456" spans="1:15">
      <c r="A456" s="173" t="str">
        <f t="shared" ca="1" si="70"/>
        <v/>
      </c>
      <c r="B456" s="45" t="str">
        <f t="shared" ca="1" si="71"/>
        <v/>
      </c>
      <c r="C456" s="31" t="str">
        <f t="shared" ca="1" si="68"/>
        <v/>
      </c>
      <c r="D456" s="32" t="str">
        <f t="shared" ca="1" si="72"/>
        <v/>
      </c>
      <c r="E456" s="46" t="str">
        <f t="shared" ca="1" si="73"/>
        <v/>
      </c>
      <c r="F456" s="31" t="str">
        <f t="shared" ca="1" si="69"/>
        <v/>
      </c>
      <c r="G456" s="32" t="str">
        <f t="shared" ca="1" si="74"/>
        <v/>
      </c>
      <c r="H456" s="79" t="str">
        <f t="shared" ca="1" si="75"/>
        <v/>
      </c>
      <c r="N456" s="168" t="str">
        <f t="shared" si="76"/>
        <v/>
      </c>
      <c r="O456" s="168" t="str">
        <f t="shared" si="77"/>
        <v/>
      </c>
    </row>
    <row r="457" spans="1:15">
      <c r="A457" s="173" t="str">
        <f t="shared" ca="1" si="70"/>
        <v/>
      </c>
      <c r="B457" s="45" t="str">
        <f t="shared" ca="1" si="71"/>
        <v/>
      </c>
      <c r="C457" s="31" t="str">
        <f t="shared" ca="1" si="68"/>
        <v/>
      </c>
      <c r="D457" s="32" t="str">
        <f t="shared" ca="1" si="72"/>
        <v/>
      </c>
      <c r="E457" s="46" t="str">
        <f t="shared" ca="1" si="73"/>
        <v/>
      </c>
      <c r="F457" s="31" t="str">
        <f t="shared" ca="1" si="69"/>
        <v/>
      </c>
      <c r="G457" s="32" t="str">
        <f t="shared" ca="1" si="74"/>
        <v/>
      </c>
      <c r="H457" s="79" t="str">
        <f t="shared" ca="1" si="75"/>
        <v/>
      </c>
      <c r="N457" s="168" t="str">
        <f t="shared" si="76"/>
        <v/>
      </c>
      <c r="O457" s="168" t="str">
        <f t="shared" si="77"/>
        <v/>
      </c>
    </row>
    <row r="458" spans="1:15">
      <c r="A458" s="173" t="str">
        <f t="shared" ca="1" si="70"/>
        <v/>
      </c>
      <c r="B458" s="45" t="str">
        <f t="shared" ca="1" si="71"/>
        <v/>
      </c>
      <c r="C458" s="31" t="str">
        <f t="shared" ca="1" si="68"/>
        <v/>
      </c>
      <c r="D458" s="32" t="str">
        <f t="shared" ca="1" si="72"/>
        <v/>
      </c>
      <c r="E458" s="46" t="str">
        <f t="shared" ca="1" si="73"/>
        <v/>
      </c>
      <c r="F458" s="31" t="str">
        <f t="shared" ca="1" si="69"/>
        <v/>
      </c>
      <c r="G458" s="32" t="str">
        <f t="shared" ca="1" si="74"/>
        <v/>
      </c>
      <c r="H458" s="79" t="str">
        <f t="shared" ca="1" si="75"/>
        <v/>
      </c>
      <c r="N458" s="168" t="str">
        <f t="shared" si="76"/>
        <v/>
      </c>
      <c r="O458" s="168" t="str">
        <f t="shared" si="77"/>
        <v/>
      </c>
    </row>
    <row r="459" spans="1:15">
      <c r="A459" s="173" t="str">
        <f t="shared" ca="1" si="70"/>
        <v/>
      </c>
      <c r="B459" s="45" t="str">
        <f t="shared" ca="1" si="71"/>
        <v/>
      </c>
      <c r="C459" s="31" t="str">
        <f t="shared" ca="1" si="68"/>
        <v/>
      </c>
      <c r="D459" s="32" t="str">
        <f t="shared" ca="1" si="72"/>
        <v/>
      </c>
      <c r="E459" s="46" t="str">
        <f t="shared" ca="1" si="73"/>
        <v/>
      </c>
      <c r="F459" s="31" t="str">
        <f t="shared" ca="1" si="69"/>
        <v/>
      </c>
      <c r="G459" s="32" t="str">
        <f t="shared" ca="1" si="74"/>
        <v/>
      </c>
      <c r="H459" s="79" t="str">
        <f t="shared" ca="1" si="75"/>
        <v/>
      </c>
      <c r="N459" s="168" t="str">
        <f t="shared" si="76"/>
        <v/>
      </c>
      <c r="O459" s="168" t="str">
        <f t="shared" si="77"/>
        <v/>
      </c>
    </row>
    <row r="460" spans="1:15">
      <c r="A460" s="173" t="str">
        <f t="shared" ca="1" si="70"/>
        <v/>
      </c>
      <c r="B460" s="45" t="str">
        <f t="shared" ca="1" si="71"/>
        <v/>
      </c>
      <c r="C460" s="31" t="str">
        <f t="shared" ca="1" si="68"/>
        <v/>
      </c>
      <c r="D460" s="32" t="str">
        <f t="shared" ca="1" si="72"/>
        <v/>
      </c>
      <c r="E460" s="46" t="str">
        <f t="shared" ca="1" si="73"/>
        <v/>
      </c>
      <c r="F460" s="31" t="str">
        <f t="shared" ca="1" si="69"/>
        <v/>
      </c>
      <c r="G460" s="32" t="str">
        <f t="shared" ca="1" si="74"/>
        <v/>
      </c>
      <c r="H460" s="79" t="str">
        <f t="shared" ca="1" si="75"/>
        <v/>
      </c>
      <c r="N460" s="168" t="str">
        <f t="shared" si="76"/>
        <v/>
      </c>
      <c r="O460" s="168" t="str">
        <f t="shared" si="77"/>
        <v/>
      </c>
    </row>
    <row r="461" spans="1:15">
      <c r="A461" s="173" t="str">
        <f t="shared" ca="1" si="70"/>
        <v/>
      </c>
      <c r="B461" s="45" t="str">
        <f t="shared" ca="1" si="71"/>
        <v/>
      </c>
      <c r="C461" s="31" t="str">
        <f t="shared" ca="1" si="68"/>
        <v/>
      </c>
      <c r="D461" s="32" t="str">
        <f t="shared" ca="1" si="72"/>
        <v/>
      </c>
      <c r="E461" s="46" t="str">
        <f t="shared" ca="1" si="73"/>
        <v/>
      </c>
      <c r="F461" s="31" t="str">
        <f t="shared" ca="1" si="69"/>
        <v/>
      </c>
      <c r="G461" s="32" t="str">
        <f t="shared" ca="1" si="74"/>
        <v/>
      </c>
      <c r="H461" s="79" t="str">
        <f t="shared" ca="1" si="75"/>
        <v/>
      </c>
      <c r="N461" s="168" t="str">
        <f t="shared" si="76"/>
        <v/>
      </c>
      <c r="O461" s="168" t="str">
        <f t="shared" si="77"/>
        <v/>
      </c>
    </row>
    <row r="462" spans="1:15">
      <c r="A462" s="173" t="str">
        <f t="shared" ca="1" si="70"/>
        <v/>
      </c>
      <c r="B462" s="45" t="str">
        <f t="shared" ca="1" si="71"/>
        <v/>
      </c>
      <c r="C462" s="31" t="str">
        <f t="shared" ca="1" si="68"/>
        <v/>
      </c>
      <c r="D462" s="32" t="str">
        <f t="shared" ca="1" si="72"/>
        <v/>
      </c>
      <c r="E462" s="46" t="str">
        <f t="shared" ca="1" si="73"/>
        <v/>
      </c>
      <c r="F462" s="31" t="str">
        <f t="shared" ca="1" si="69"/>
        <v/>
      </c>
      <c r="G462" s="32" t="str">
        <f t="shared" ca="1" si="74"/>
        <v/>
      </c>
      <c r="H462" s="79" t="str">
        <f t="shared" ca="1" si="75"/>
        <v/>
      </c>
      <c r="N462" s="168" t="str">
        <f t="shared" si="76"/>
        <v/>
      </c>
      <c r="O462" s="168" t="str">
        <f t="shared" si="77"/>
        <v/>
      </c>
    </row>
    <row r="463" spans="1:15">
      <c r="A463" s="173" t="str">
        <f t="shared" ca="1" si="70"/>
        <v/>
      </c>
      <c r="B463" s="45" t="str">
        <f t="shared" ca="1" si="71"/>
        <v/>
      </c>
      <c r="C463" s="31" t="str">
        <f t="shared" ca="1" si="68"/>
        <v/>
      </c>
      <c r="D463" s="32" t="str">
        <f t="shared" ca="1" si="72"/>
        <v/>
      </c>
      <c r="E463" s="46" t="str">
        <f t="shared" ca="1" si="73"/>
        <v/>
      </c>
      <c r="F463" s="31" t="str">
        <f t="shared" ca="1" si="69"/>
        <v/>
      </c>
      <c r="G463" s="32" t="str">
        <f t="shared" ca="1" si="74"/>
        <v/>
      </c>
      <c r="H463" s="79" t="str">
        <f t="shared" ca="1" si="75"/>
        <v/>
      </c>
      <c r="N463" s="168" t="str">
        <f t="shared" si="76"/>
        <v/>
      </c>
      <c r="O463" s="168" t="str">
        <f t="shared" si="77"/>
        <v/>
      </c>
    </row>
    <row r="464" spans="1:15">
      <c r="A464" s="173" t="str">
        <f t="shared" ca="1" si="70"/>
        <v/>
      </c>
      <c r="B464" s="45" t="str">
        <f t="shared" ca="1" si="71"/>
        <v/>
      </c>
      <c r="C464" s="31" t="str">
        <f t="shared" ref="C464:C527" ca="1" si="78">IF(ISERROR(B464-2),"",-1*(B464-$B$14)*10^-4*$B$8*$B$5)</f>
        <v/>
      </c>
      <c r="D464" s="32" t="str">
        <f t="shared" ca="1" si="72"/>
        <v/>
      </c>
      <c r="E464" s="46" t="str">
        <f t="shared" ca="1" si="73"/>
        <v/>
      </c>
      <c r="F464" s="31" t="str">
        <f t="shared" ref="F464:F527" ca="1" si="79">IF(ISERROR(E464-2),"",-1*(E464-$E$14)*10^-4*$C$8*$C$5)</f>
        <v/>
      </c>
      <c r="G464" s="32" t="str">
        <f t="shared" ca="1" si="74"/>
        <v/>
      </c>
      <c r="H464" s="79" t="str">
        <f t="shared" ca="1" si="75"/>
        <v/>
      </c>
      <c r="N464" s="168" t="str">
        <f t="shared" si="76"/>
        <v/>
      </c>
      <c r="O464" s="168" t="str">
        <f t="shared" si="77"/>
        <v/>
      </c>
    </row>
    <row r="465" spans="1:15">
      <c r="A465" s="173" t="str">
        <f t="shared" ca="1" si="70"/>
        <v/>
      </c>
      <c r="B465" s="45" t="str">
        <f t="shared" ca="1" si="71"/>
        <v/>
      </c>
      <c r="C465" s="31" t="str">
        <f t="shared" ca="1" si="78"/>
        <v/>
      </c>
      <c r="D465" s="32" t="str">
        <f t="shared" ca="1" si="72"/>
        <v/>
      </c>
      <c r="E465" s="46" t="str">
        <f t="shared" ca="1" si="73"/>
        <v/>
      </c>
      <c r="F465" s="31" t="str">
        <f t="shared" ca="1" si="79"/>
        <v/>
      </c>
      <c r="G465" s="32" t="str">
        <f t="shared" ca="1" si="74"/>
        <v/>
      </c>
      <c r="H465" s="79" t="str">
        <f t="shared" ca="1" si="75"/>
        <v/>
      </c>
      <c r="N465" s="168" t="str">
        <f t="shared" si="76"/>
        <v/>
      </c>
      <c r="O465" s="168" t="str">
        <f t="shared" si="77"/>
        <v/>
      </c>
    </row>
    <row r="466" spans="1:15">
      <c r="A466" s="173" t="str">
        <f t="shared" ca="1" si="70"/>
        <v/>
      </c>
      <c r="B466" s="45" t="str">
        <f t="shared" ca="1" si="71"/>
        <v/>
      </c>
      <c r="C466" s="31" t="str">
        <f t="shared" ca="1" si="78"/>
        <v/>
      </c>
      <c r="D466" s="32" t="str">
        <f t="shared" ca="1" si="72"/>
        <v/>
      </c>
      <c r="E466" s="46" t="str">
        <f t="shared" ca="1" si="73"/>
        <v/>
      </c>
      <c r="F466" s="31" t="str">
        <f t="shared" ca="1" si="79"/>
        <v/>
      </c>
      <c r="G466" s="32" t="str">
        <f t="shared" ca="1" si="74"/>
        <v/>
      </c>
      <c r="H466" s="79" t="str">
        <f t="shared" ca="1" si="75"/>
        <v/>
      </c>
      <c r="N466" s="168" t="str">
        <f t="shared" si="76"/>
        <v/>
      </c>
      <c r="O466" s="168" t="str">
        <f t="shared" si="77"/>
        <v/>
      </c>
    </row>
    <row r="467" spans="1:15">
      <c r="A467" s="173" t="str">
        <f t="shared" ref="A467:A530" ca="1" si="80">IF(AND(ISBLANK(P456), A466 = $P$1),NOW(),IF(ISBLANK(P456),"",P456))</f>
        <v/>
      </c>
      <c r="B467" s="45" t="str">
        <f t="shared" ref="B467:B530" ca="1" si="81">IF(COUNTIF(J:J,A467)=1,VLOOKUP(A467,J:K,2), IF(COUNTIF(J:J,A467)=0,$B$10,""))</f>
        <v/>
      </c>
      <c r="C467" s="31" t="str">
        <f t="shared" ca="1" si="78"/>
        <v/>
      </c>
      <c r="D467" s="32" t="str">
        <f t="shared" ref="D467:D530" ca="1" si="82">IF(ISERROR(B467-2),"",$B$6*ROUNDUP(A467-$A$14,0)/360*$B$5)</f>
        <v/>
      </c>
      <c r="E467" s="46" t="str">
        <f t="shared" ref="E467:E530" ca="1" si="83">IF(COUNTIF(J:J,A467)=1,VLOOKUP(A467,L:M,2), IF(COUNTIF(J:J,A467)=0,$C$10,""))</f>
        <v/>
      </c>
      <c r="F467" s="31" t="str">
        <f t="shared" ca="1" si="79"/>
        <v/>
      </c>
      <c r="G467" s="32" t="str">
        <f t="shared" ref="G467:G530" ca="1" si="84">IF(ISERROR(E467-2),"",$C$6*(A467-$A$14)/360*$C$5)</f>
        <v/>
      </c>
      <c r="H467" s="79" t="str">
        <f t="shared" ref="H467:H530" ca="1" si="85">IF(ISERROR(E467-2),"",C467+D467-F467-G467)</f>
        <v/>
      </c>
      <c r="N467" s="168" t="str">
        <f t="shared" si="76"/>
        <v/>
      </c>
      <c r="O467" s="168" t="str">
        <f t="shared" si="77"/>
        <v/>
      </c>
    </row>
    <row r="468" spans="1:15">
      <c r="A468" s="173" t="str">
        <f t="shared" ca="1" si="80"/>
        <v/>
      </c>
      <c r="B468" s="45" t="str">
        <f t="shared" ca="1" si="81"/>
        <v/>
      </c>
      <c r="C468" s="31" t="str">
        <f t="shared" ca="1" si="78"/>
        <v/>
      </c>
      <c r="D468" s="32" t="str">
        <f t="shared" ca="1" si="82"/>
        <v/>
      </c>
      <c r="E468" s="46" t="str">
        <f t="shared" ca="1" si="83"/>
        <v/>
      </c>
      <c r="F468" s="31" t="str">
        <f t="shared" ca="1" si="79"/>
        <v/>
      </c>
      <c r="G468" s="32" t="str">
        <f t="shared" ca="1" si="84"/>
        <v/>
      </c>
      <c r="H468" s="79" t="str">
        <f t="shared" ca="1" si="85"/>
        <v/>
      </c>
      <c r="N468" s="168" t="str">
        <f t="shared" si="76"/>
        <v/>
      </c>
      <c r="O468" s="168" t="str">
        <f t="shared" si="77"/>
        <v/>
      </c>
    </row>
    <row r="469" spans="1:15">
      <c r="A469" s="173" t="str">
        <f t="shared" ca="1" si="80"/>
        <v/>
      </c>
      <c r="B469" s="45" t="str">
        <f t="shared" ca="1" si="81"/>
        <v/>
      </c>
      <c r="C469" s="31" t="str">
        <f t="shared" ca="1" si="78"/>
        <v/>
      </c>
      <c r="D469" s="32" t="str">
        <f t="shared" ca="1" si="82"/>
        <v/>
      </c>
      <c r="E469" s="46" t="str">
        <f t="shared" ca="1" si="83"/>
        <v/>
      </c>
      <c r="F469" s="31" t="str">
        <f t="shared" ca="1" si="79"/>
        <v/>
      </c>
      <c r="G469" s="32" t="str">
        <f t="shared" ca="1" si="84"/>
        <v/>
      </c>
      <c r="H469" s="79" t="str">
        <f t="shared" ca="1" si="85"/>
        <v/>
      </c>
      <c r="N469" s="168" t="str">
        <f t="shared" si="76"/>
        <v/>
      </c>
      <c r="O469" s="168" t="str">
        <f t="shared" si="77"/>
        <v/>
      </c>
    </row>
    <row r="470" spans="1:15">
      <c r="A470" s="173" t="str">
        <f t="shared" ca="1" si="80"/>
        <v/>
      </c>
      <c r="B470" s="45" t="str">
        <f t="shared" ca="1" si="81"/>
        <v/>
      </c>
      <c r="C470" s="31" t="str">
        <f t="shared" ca="1" si="78"/>
        <v/>
      </c>
      <c r="D470" s="32" t="str">
        <f t="shared" ca="1" si="82"/>
        <v/>
      </c>
      <c r="E470" s="46" t="str">
        <f t="shared" ca="1" si="83"/>
        <v/>
      </c>
      <c r="F470" s="31" t="str">
        <f t="shared" ca="1" si="79"/>
        <v/>
      </c>
      <c r="G470" s="32" t="str">
        <f t="shared" ca="1" si="84"/>
        <v/>
      </c>
      <c r="H470" s="79" t="str">
        <f t="shared" ca="1" si="85"/>
        <v/>
      </c>
      <c r="N470" s="168" t="str">
        <f t="shared" si="76"/>
        <v/>
      </c>
      <c r="O470" s="168" t="str">
        <f t="shared" si="77"/>
        <v/>
      </c>
    </row>
    <row r="471" spans="1:15">
      <c r="A471" s="173" t="str">
        <f t="shared" ca="1" si="80"/>
        <v/>
      </c>
      <c r="B471" s="45" t="str">
        <f t="shared" ca="1" si="81"/>
        <v/>
      </c>
      <c r="C471" s="31" t="str">
        <f t="shared" ca="1" si="78"/>
        <v/>
      </c>
      <c r="D471" s="32" t="str">
        <f t="shared" ca="1" si="82"/>
        <v/>
      </c>
      <c r="E471" s="46" t="str">
        <f t="shared" ca="1" si="83"/>
        <v/>
      </c>
      <c r="F471" s="31" t="str">
        <f t="shared" ca="1" si="79"/>
        <v/>
      </c>
      <c r="G471" s="32" t="str">
        <f t="shared" ca="1" si="84"/>
        <v/>
      </c>
      <c r="H471" s="79" t="str">
        <f t="shared" ca="1" si="85"/>
        <v/>
      </c>
      <c r="N471" s="168" t="str">
        <f t="shared" si="76"/>
        <v/>
      </c>
      <c r="O471" s="168" t="str">
        <f t="shared" si="77"/>
        <v/>
      </c>
    </row>
    <row r="472" spans="1:15">
      <c r="A472" s="173" t="str">
        <f t="shared" ca="1" si="80"/>
        <v/>
      </c>
      <c r="B472" s="45" t="str">
        <f t="shared" ca="1" si="81"/>
        <v/>
      </c>
      <c r="C472" s="31" t="str">
        <f t="shared" ca="1" si="78"/>
        <v/>
      </c>
      <c r="D472" s="32" t="str">
        <f t="shared" ca="1" si="82"/>
        <v/>
      </c>
      <c r="E472" s="46" t="str">
        <f t="shared" ca="1" si="83"/>
        <v/>
      </c>
      <c r="F472" s="31" t="str">
        <f t="shared" ca="1" si="79"/>
        <v/>
      </c>
      <c r="G472" s="32" t="str">
        <f t="shared" ca="1" si="84"/>
        <v/>
      </c>
      <c r="H472" s="79" t="str">
        <f t="shared" ca="1" si="85"/>
        <v/>
      </c>
      <c r="N472" s="168" t="str">
        <f t="shared" si="76"/>
        <v/>
      </c>
      <c r="O472" s="168" t="str">
        <f t="shared" si="77"/>
        <v/>
      </c>
    </row>
    <row r="473" spans="1:15">
      <c r="A473" s="173" t="str">
        <f t="shared" ca="1" si="80"/>
        <v/>
      </c>
      <c r="B473" s="45" t="str">
        <f t="shared" ca="1" si="81"/>
        <v/>
      </c>
      <c r="C473" s="31" t="str">
        <f t="shared" ca="1" si="78"/>
        <v/>
      </c>
      <c r="D473" s="32" t="str">
        <f t="shared" ca="1" si="82"/>
        <v/>
      </c>
      <c r="E473" s="46" t="str">
        <f t="shared" ca="1" si="83"/>
        <v/>
      </c>
      <c r="F473" s="31" t="str">
        <f t="shared" ca="1" si="79"/>
        <v/>
      </c>
      <c r="G473" s="32" t="str">
        <f t="shared" ca="1" si="84"/>
        <v/>
      </c>
      <c r="H473" s="79" t="str">
        <f t="shared" ca="1" si="85"/>
        <v/>
      </c>
      <c r="N473" s="168" t="str">
        <f t="shared" si="76"/>
        <v/>
      </c>
      <c r="O473" s="168" t="str">
        <f t="shared" si="77"/>
        <v/>
      </c>
    </row>
    <row r="474" spans="1:15">
      <c r="A474" s="173" t="str">
        <f t="shared" ca="1" si="80"/>
        <v/>
      </c>
      <c r="B474" s="45" t="str">
        <f t="shared" ca="1" si="81"/>
        <v/>
      </c>
      <c r="C474" s="31" t="str">
        <f t="shared" ca="1" si="78"/>
        <v/>
      </c>
      <c r="D474" s="32" t="str">
        <f t="shared" ca="1" si="82"/>
        <v/>
      </c>
      <c r="E474" s="46" t="str">
        <f t="shared" ca="1" si="83"/>
        <v/>
      </c>
      <c r="F474" s="31" t="str">
        <f t="shared" ca="1" si="79"/>
        <v/>
      </c>
      <c r="G474" s="32" t="str">
        <f t="shared" ca="1" si="84"/>
        <v/>
      </c>
      <c r="H474" s="79" t="str">
        <f t="shared" ca="1" si="85"/>
        <v/>
      </c>
      <c r="N474" s="168" t="str">
        <f t="shared" si="76"/>
        <v/>
      </c>
      <c r="O474" s="168" t="str">
        <f t="shared" si="77"/>
        <v/>
      </c>
    </row>
    <row r="475" spans="1:15">
      <c r="A475" s="173" t="str">
        <f t="shared" ca="1" si="80"/>
        <v/>
      </c>
      <c r="B475" s="45" t="str">
        <f t="shared" ca="1" si="81"/>
        <v/>
      </c>
      <c r="C475" s="31" t="str">
        <f t="shared" ca="1" si="78"/>
        <v/>
      </c>
      <c r="D475" s="32" t="str">
        <f t="shared" ca="1" si="82"/>
        <v/>
      </c>
      <c r="E475" s="46" t="str">
        <f t="shared" ca="1" si="83"/>
        <v/>
      </c>
      <c r="F475" s="31" t="str">
        <f t="shared" ca="1" si="79"/>
        <v/>
      </c>
      <c r="G475" s="32" t="str">
        <f t="shared" ca="1" si="84"/>
        <v/>
      </c>
      <c r="H475" s="79" t="str">
        <f t="shared" ca="1" si="85"/>
        <v/>
      </c>
      <c r="N475" s="168" t="str">
        <f t="shared" si="76"/>
        <v/>
      </c>
      <c r="O475" s="168" t="str">
        <f t="shared" si="77"/>
        <v/>
      </c>
    </row>
    <row r="476" spans="1:15">
      <c r="A476" s="173" t="str">
        <f t="shared" ca="1" si="80"/>
        <v/>
      </c>
      <c r="B476" s="45" t="str">
        <f t="shared" ca="1" si="81"/>
        <v/>
      </c>
      <c r="C476" s="31" t="str">
        <f t="shared" ca="1" si="78"/>
        <v/>
      </c>
      <c r="D476" s="32" t="str">
        <f t="shared" ca="1" si="82"/>
        <v/>
      </c>
      <c r="E476" s="46" t="str">
        <f t="shared" ca="1" si="83"/>
        <v/>
      </c>
      <c r="F476" s="31" t="str">
        <f t="shared" ca="1" si="79"/>
        <v/>
      </c>
      <c r="G476" s="32" t="str">
        <f t="shared" ca="1" si="84"/>
        <v/>
      </c>
      <c r="H476" s="79" t="str">
        <f t="shared" ca="1" si="85"/>
        <v/>
      </c>
      <c r="N476" s="168" t="str">
        <f t="shared" si="76"/>
        <v/>
      </c>
      <c r="O476" s="168" t="str">
        <f t="shared" si="77"/>
        <v/>
      </c>
    </row>
    <row r="477" spans="1:15">
      <c r="A477" s="173" t="str">
        <f t="shared" ca="1" si="80"/>
        <v/>
      </c>
      <c r="B477" s="45" t="str">
        <f t="shared" ca="1" si="81"/>
        <v/>
      </c>
      <c r="C477" s="31" t="str">
        <f t="shared" ca="1" si="78"/>
        <v/>
      </c>
      <c r="D477" s="32" t="str">
        <f t="shared" ca="1" si="82"/>
        <v/>
      </c>
      <c r="E477" s="46" t="str">
        <f t="shared" ca="1" si="83"/>
        <v/>
      </c>
      <c r="F477" s="31" t="str">
        <f t="shared" ca="1" si="79"/>
        <v/>
      </c>
      <c r="G477" s="32" t="str">
        <f t="shared" ca="1" si="84"/>
        <v/>
      </c>
      <c r="H477" s="79" t="str">
        <f t="shared" ca="1" si="85"/>
        <v/>
      </c>
      <c r="N477" s="168" t="str">
        <f t="shared" si="76"/>
        <v/>
      </c>
      <c r="O477" s="168" t="str">
        <f t="shared" si="77"/>
        <v/>
      </c>
    </row>
    <row r="478" spans="1:15">
      <c r="A478" s="173" t="str">
        <f t="shared" ca="1" si="80"/>
        <v/>
      </c>
      <c r="B478" s="45" t="str">
        <f t="shared" ca="1" si="81"/>
        <v/>
      </c>
      <c r="C478" s="31" t="str">
        <f t="shared" ca="1" si="78"/>
        <v/>
      </c>
      <c r="D478" s="32" t="str">
        <f t="shared" ca="1" si="82"/>
        <v/>
      </c>
      <c r="E478" s="46" t="str">
        <f t="shared" ca="1" si="83"/>
        <v/>
      </c>
      <c r="F478" s="31" t="str">
        <f t="shared" ca="1" si="79"/>
        <v/>
      </c>
      <c r="G478" s="32" t="str">
        <f t="shared" ca="1" si="84"/>
        <v/>
      </c>
      <c r="H478" s="79" t="str">
        <f t="shared" ca="1" si="85"/>
        <v/>
      </c>
      <c r="N478" s="168" t="str">
        <f t="shared" si="76"/>
        <v/>
      </c>
      <c r="O478" s="168" t="str">
        <f t="shared" si="77"/>
        <v/>
      </c>
    </row>
    <row r="479" spans="1:15">
      <c r="A479" s="173" t="str">
        <f t="shared" ca="1" si="80"/>
        <v/>
      </c>
      <c r="B479" s="45" t="str">
        <f t="shared" ca="1" si="81"/>
        <v/>
      </c>
      <c r="C479" s="31" t="str">
        <f t="shared" ca="1" si="78"/>
        <v/>
      </c>
      <c r="D479" s="32" t="str">
        <f t="shared" ca="1" si="82"/>
        <v/>
      </c>
      <c r="E479" s="46" t="str">
        <f t="shared" ca="1" si="83"/>
        <v/>
      </c>
      <c r="F479" s="31" t="str">
        <f t="shared" ca="1" si="79"/>
        <v/>
      </c>
      <c r="G479" s="32" t="str">
        <f t="shared" ca="1" si="84"/>
        <v/>
      </c>
      <c r="H479" s="79" t="str">
        <f t="shared" ca="1" si="85"/>
        <v/>
      </c>
      <c r="N479" s="168" t="str">
        <f t="shared" si="76"/>
        <v/>
      </c>
      <c r="O479" s="168" t="str">
        <f t="shared" si="77"/>
        <v/>
      </c>
    </row>
    <row r="480" spans="1:15">
      <c r="A480" s="173" t="str">
        <f t="shared" ca="1" si="80"/>
        <v/>
      </c>
      <c r="B480" s="45" t="str">
        <f t="shared" ca="1" si="81"/>
        <v/>
      </c>
      <c r="C480" s="31" t="str">
        <f t="shared" ca="1" si="78"/>
        <v/>
      </c>
      <c r="D480" s="32" t="str">
        <f t="shared" ca="1" si="82"/>
        <v/>
      </c>
      <c r="E480" s="46" t="str">
        <f t="shared" ca="1" si="83"/>
        <v/>
      </c>
      <c r="F480" s="31" t="str">
        <f t="shared" ca="1" si="79"/>
        <v/>
      </c>
      <c r="G480" s="32" t="str">
        <f t="shared" ca="1" si="84"/>
        <v/>
      </c>
      <c r="H480" s="79" t="str">
        <f t="shared" ca="1" si="85"/>
        <v/>
      </c>
      <c r="N480" s="168" t="str">
        <f t="shared" si="76"/>
        <v/>
      </c>
      <c r="O480" s="168" t="str">
        <f t="shared" si="77"/>
        <v/>
      </c>
    </row>
    <row r="481" spans="1:15">
      <c r="A481" s="173" t="str">
        <f t="shared" ca="1" si="80"/>
        <v/>
      </c>
      <c r="B481" s="45" t="str">
        <f t="shared" ca="1" si="81"/>
        <v/>
      </c>
      <c r="C481" s="31" t="str">
        <f t="shared" ca="1" si="78"/>
        <v/>
      </c>
      <c r="D481" s="32" t="str">
        <f t="shared" ca="1" si="82"/>
        <v/>
      </c>
      <c r="E481" s="46" t="str">
        <f t="shared" ca="1" si="83"/>
        <v/>
      </c>
      <c r="F481" s="31" t="str">
        <f t="shared" ca="1" si="79"/>
        <v/>
      </c>
      <c r="G481" s="32" t="str">
        <f t="shared" ca="1" si="84"/>
        <v/>
      </c>
      <c r="H481" s="79" t="str">
        <f t="shared" ca="1" si="85"/>
        <v/>
      </c>
      <c r="N481" s="168" t="str">
        <f t="shared" si="76"/>
        <v/>
      </c>
      <c r="O481" s="168" t="str">
        <f t="shared" si="77"/>
        <v/>
      </c>
    </row>
    <row r="482" spans="1:15">
      <c r="A482" s="173" t="str">
        <f t="shared" ca="1" si="80"/>
        <v/>
      </c>
      <c r="B482" s="45" t="str">
        <f t="shared" ca="1" si="81"/>
        <v/>
      </c>
      <c r="C482" s="31" t="str">
        <f t="shared" ca="1" si="78"/>
        <v/>
      </c>
      <c r="D482" s="32" t="str">
        <f t="shared" ca="1" si="82"/>
        <v/>
      </c>
      <c r="E482" s="46" t="str">
        <f t="shared" ca="1" si="83"/>
        <v/>
      </c>
      <c r="F482" s="31" t="str">
        <f t="shared" ca="1" si="79"/>
        <v/>
      </c>
      <c r="G482" s="32" t="str">
        <f t="shared" ca="1" si="84"/>
        <v/>
      </c>
      <c r="H482" s="79" t="str">
        <f t="shared" ca="1" si="85"/>
        <v/>
      </c>
      <c r="N482" s="168" t="str">
        <f t="shared" si="76"/>
        <v/>
      </c>
      <c r="O482" s="168" t="str">
        <f t="shared" si="77"/>
        <v/>
      </c>
    </row>
    <row r="483" spans="1:15">
      <c r="A483" s="173" t="str">
        <f t="shared" ca="1" si="80"/>
        <v/>
      </c>
      <c r="B483" s="45" t="str">
        <f t="shared" ca="1" si="81"/>
        <v/>
      </c>
      <c r="C483" s="31" t="str">
        <f t="shared" ca="1" si="78"/>
        <v/>
      </c>
      <c r="D483" s="32" t="str">
        <f t="shared" ca="1" si="82"/>
        <v/>
      </c>
      <c r="E483" s="46" t="str">
        <f t="shared" ca="1" si="83"/>
        <v/>
      </c>
      <c r="F483" s="31" t="str">
        <f t="shared" ca="1" si="79"/>
        <v/>
      </c>
      <c r="G483" s="32" t="str">
        <f t="shared" ca="1" si="84"/>
        <v/>
      </c>
      <c r="H483" s="79" t="str">
        <f t="shared" ca="1" si="85"/>
        <v/>
      </c>
      <c r="N483" s="168" t="str">
        <f t="shared" si="76"/>
        <v/>
      </c>
      <c r="O483" s="168" t="str">
        <f t="shared" si="77"/>
        <v/>
      </c>
    </row>
    <row r="484" spans="1:15">
      <c r="A484" s="173" t="str">
        <f t="shared" ca="1" si="80"/>
        <v/>
      </c>
      <c r="B484" s="45" t="str">
        <f t="shared" ca="1" si="81"/>
        <v/>
      </c>
      <c r="C484" s="31" t="str">
        <f t="shared" ca="1" si="78"/>
        <v/>
      </c>
      <c r="D484" s="32" t="str">
        <f t="shared" ca="1" si="82"/>
        <v/>
      </c>
      <c r="E484" s="46" t="str">
        <f t="shared" ca="1" si="83"/>
        <v/>
      </c>
      <c r="F484" s="31" t="str">
        <f t="shared" ca="1" si="79"/>
        <v/>
      </c>
      <c r="G484" s="32" t="str">
        <f t="shared" ca="1" si="84"/>
        <v/>
      </c>
      <c r="H484" s="79" t="str">
        <f t="shared" ca="1" si="85"/>
        <v/>
      </c>
      <c r="N484" s="168" t="str">
        <f t="shared" si="76"/>
        <v/>
      </c>
      <c r="O484" s="168" t="str">
        <f t="shared" si="77"/>
        <v/>
      </c>
    </row>
    <row r="485" spans="1:15">
      <c r="A485" s="173" t="str">
        <f t="shared" ca="1" si="80"/>
        <v/>
      </c>
      <c r="B485" s="45" t="str">
        <f t="shared" ca="1" si="81"/>
        <v/>
      </c>
      <c r="C485" s="31" t="str">
        <f t="shared" ca="1" si="78"/>
        <v/>
      </c>
      <c r="D485" s="32" t="str">
        <f t="shared" ca="1" si="82"/>
        <v/>
      </c>
      <c r="E485" s="46" t="str">
        <f t="shared" ca="1" si="83"/>
        <v/>
      </c>
      <c r="F485" s="31" t="str">
        <f t="shared" ca="1" si="79"/>
        <v/>
      </c>
      <c r="G485" s="32" t="str">
        <f t="shared" ca="1" si="84"/>
        <v/>
      </c>
      <c r="H485" s="79" t="str">
        <f t="shared" ca="1" si="85"/>
        <v/>
      </c>
      <c r="N485" s="168" t="str">
        <f t="shared" si="76"/>
        <v/>
      </c>
      <c r="O485" s="168" t="str">
        <f t="shared" si="77"/>
        <v/>
      </c>
    </row>
    <row r="486" spans="1:15">
      <c r="A486" s="173" t="str">
        <f t="shared" ca="1" si="80"/>
        <v/>
      </c>
      <c r="B486" s="45" t="str">
        <f t="shared" ca="1" si="81"/>
        <v/>
      </c>
      <c r="C486" s="31" t="str">
        <f t="shared" ca="1" si="78"/>
        <v/>
      </c>
      <c r="D486" s="32" t="str">
        <f t="shared" ca="1" si="82"/>
        <v/>
      </c>
      <c r="E486" s="46" t="str">
        <f t="shared" ca="1" si="83"/>
        <v/>
      </c>
      <c r="F486" s="31" t="str">
        <f t="shared" ca="1" si="79"/>
        <v/>
      </c>
      <c r="G486" s="32" t="str">
        <f t="shared" ca="1" si="84"/>
        <v/>
      </c>
      <c r="H486" s="79" t="str">
        <f t="shared" ca="1" si="85"/>
        <v/>
      </c>
      <c r="N486" s="168" t="str">
        <f t="shared" si="76"/>
        <v/>
      </c>
      <c r="O486" s="168" t="str">
        <f t="shared" si="77"/>
        <v/>
      </c>
    </row>
    <row r="487" spans="1:15">
      <c r="A487" s="173" t="str">
        <f t="shared" ca="1" si="80"/>
        <v/>
      </c>
      <c r="B487" s="45" t="str">
        <f t="shared" ca="1" si="81"/>
        <v/>
      </c>
      <c r="C487" s="31" t="str">
        <f t="shared" ca="1" si="78"/>
        <v/>
      </c>
      <c r="D487" s="32" t="str">
        <f t="shared" ca="1" si="82"/>
        <v/>
      </c>
      <c r="E487" s="46" t="str">
        <f t="shared" ca="1" si="83"/>
        <v/>
      </c>
      <c r="F487" s="31" t="str">
        <f t="shared" ca="1" si="79"/>
        <v/>
      </c>
      <c r="G487" s="32" t="str">
        <f t="shared" ca="1" si="84"/>
        <v/>
      </c>
      <c r="H487" s="79" t="str">
        <f t="shared" ca="1" si="85"/>
        <v/>
      </c>
      <c r="N487" s="168" t="str">
        <f t="shared" si="76"/>
        <v/>
      </c>
      <c r="O487" s="168" t="str">
        <f t="shared" si="77"/>
        <v/>
      </c>
    </row>
    <row r="488" spans="1:15">
      <c r="A488" s="173" t="str">
        <f t="shared" ca="1" si="80"/>
        <v/>
      </c>
      <c r="B488" s="45" t="str">
        <f t="shared" ca="1" si="81"/>
        <v/>
      </c>
      <c r="C488" s="31" t="str">
        <f t="shared" ca="1" si="78"/>
        <v/>
      </c>
      <c r="D488" s="32" t="str">
        <f t="shared" ca="1" si="82"/>
        <v/>
      </c>
      <c r="E488" s="46" t="str">
        <f t="shared" ca="1" si="83"/>
        <v/>
      </c>
      <c r="F488" s="31" t="str">
        <f t="shared" ca="1" si="79"/>
        <v/>
      </c>
      <c r="G488" s="32" t="str">
        <f t="shared" ca="1" si="84"/>
        <v/>
      </c>
      <c r="H488" s="79" t="str">
        <f t="shared" ca="1" si="85"/>
        <v/>
      </c>
      <c r="N488" s="168" t="str">
        <f t="shared" si="76"/>
        <v/>
      </c>
      <c r="O488" s="168" t="str">
        <f t="shared" si="77"/>
        <v/>
      </c>
    </row>
    <row r="489" spans="1:15">
      <c r="A489" s="173" t="str">
        <f t="shared" ca="1" si="80"/>
        <v/>
      </c>
      <c r="B489" s="45" t="str">
        <f t="shared" ca="1" si="81"/>
        <v/>
      </c>
      <c r="C489" s="31" t="str">
        <f t="shared" ca="1" si="78"/>
        <v/>
      </c>
      <c r="D489" s="32" t="str">
        <f t="shared" ca="1" si="82"/>
        <v/>
      </c>
      <c r="E489" s="46" t="str">
        <f t="shared" ca="1" si="83"/>
        <v/>
      </c>
      <c r="F489" s="31" t="str">
        <f t="shared" ca="1" si="79"/>
        <v/>
      </c>
      <c r="G489" s="32" t="str">
        <f t="shared" ca="1" si="84"/>
        <v/>
      </c>
      <c r="H489" s="79" t="str">
        <f t="shared" ca="1" si="85"/>
        <v/>
      </c>
      <c r="N489" s="168" t="str">
        <f t="shared" si="76"/>
        <v/>
      </c>
      <c r="O489" s="168" t="str">
        <f t="shared" si="77"/>
        <v/>
      </c>
    </row>
    <row r="490" spans="1:15">
      <c r="A490" s="173" t="str">
        <f t="shared" ca="1" si="80"/>
        <v/>
      </c>
      <c r="B490" s="45" t="str">
        <f t="shared" ca="1" si="81"/>
        <v/>
      </c>
      <c r="C490" s="31" t="str">
        <f t="shared" ca="1" si="78"/>
        <v/>
      </c>
      <c r="D490" s="32" t="str">
        <f t="shared" ca="1" si="82"/>
        <v/>
      </c>
      <c r="E490" s="46" t="str">
        <f t="shared" ca="1" si="83"/>
        <v/>
      </c>
      <c r="F490" s="31" t="str">
        <f t="shared" ca="1" si="79"/>
        <v/>
      </c>
      <c r="G490" s="32" t="str">
        <f t="shared" ca="1" si="84"/>
        <v/>
      </c>
      <c r="H490" s="79" t="str">
        <f t="shared" ca="1" si="85"/>
        <v/>
      </c>
      <c r="N490" s="168" t="str">
        <f t="shared" si="76"/>
        <v/>
      </c>
      <c r="O490" s="168" t="str">
        <f t="shared" si="77"/>
        <v/>
      </c>
    </row>
    <row r="491" spans="1:15">
      <c r="A491" s="173" t="str">
        <f t="shared" ca="1" si="80"/>
        <v/>
      </c>
      <c r="B491" s="45" t="str">
        <f t="shared" ca="1" si="81"/>
        <v/>
      </c>
      <c r="C491" s="31" t="str">
        <f t="shared" ca="1" si="78"/>
        <v/>
      </c>
      <c r="D491" s="32" t="str">
        <f t="shared" ca="1" si="82"/>
        <v/>
      </c>
      <c r="E491" s="46" t="str">
        <f t="shared" ca="1" si="83"/>
        <v/>
      </c>
      <c r="F491" s="31" t="str">
        <f t="shared" ca="1" si="79"/>
        <v/>
      </c>
      <c r="G491" s="32" t="str">
        <f t="shared" ca="1" si="84"/>
        <v/>
      </c>
      <c r="H491" s="79" t="str">
        <f t="shared" ca="1" si="85"/>
        <v/>
      </c>
      <c r="N491" s="168" t="str">
        <f t="shared" si="76"/>
        <v/>
      </c>
      <c r="O491" s="168" t="str">
        <f t="shared" si="77"/>
        <v/>
      </c>
    </row>
    <row r="492" spans="1:15">
      <c r="A492" s="173" t="str">
        <f t="shared" ca="1" si="80"/>
        <v/>
      </c>
      <c r="B492" s="45" t="str">
        <f t="shared" ca="1" si="81"/>
        <v/>
      </c>
      <c r="C492" s="31" t="str">
        <f t="shared" ca="1" si="78"/>
        <v/>
      </c>
      <c r="D492" s="32" t="str">
        <f t="shared" ca="1" si="82"/>
        <v/>
      </c>
      <c r="E492" s="46" t="str">
        <f t="shared" ca="1" si="83"/>
        <v/>
      </c>
      <c r="F492" s="31" t="str">
        <f t="shared" ca="1" si="79"/>
        <v/>
      </c>
      <c r="G492" s="32" t="str">
        <f t="shared" ca="1" si="84"/>
        <v/>
      </c>
      <c r="H492" s="79" t="str">
        <f t="shared" ca="1" si="85"/>
        <v/>
      </c>
      <c r="N492" s="168" t="str">
        <f t="shared" si="76"/>
        <v/>
      </c>
      <c r="O492" s="168" t="str">
        <f t="shared" si="77"/>
        <v/>
      </c>
    </row>
    <row r="493" spans="1:15">
      <c r="A493" s="173" t="str">
        <f t="shared" ca="1" si="80"/>
        <v/>
      </c>
      <c r="B493" s="45" t="str">
        <f t="shared" ca="1" si="81"/>
        <v/>
      </c>
      <c r="C493" s="31" t="str">
        <f t="shared" ca="1" si="78"/>
        <v/>
      </c>
      <c r="D493" s="32" t="str">
        <f t="shared" ca="1" si="82"/>
        <v/>
      </c>
      <c r="E493" s="46" t="str">
        <f t="shared" ca="1" si="83"/>
        <v/>
      </c>
      <c r="F493" s="31" t="str">
        <f t="shared" ca="1" si="79"/>
        <v/>
      </c>
      <c r="G493" s="32" t="str">
        <f t="shared" ca="1" si="84"/>
        <v/>
      </c>
      <c r="H493" s="79" t="str">
        <f t="shared" ca="1" si="85"/>
        <v/>
      </c>
      <c r="N493" s="168" t="str">
        <f t="shared" si="76"/>
        <v/>
      </c>
      <c r="O493" s="168" t="str">
        <f t="shared" si="77"/>
        <v/>
      </c>
    </row>
    <row r="494" spans="1:15">
      <c r="A494" s="173" t="str">
        <f t="shared" ca="1" si="80"/>
        <v/>
      </c>
      <c r="B494" s="45" t="str">
        <f t="shared" ca="1" si="81"/>
        <v/>
      </c>
      <c r="C494" s="31" t="str">
        <f t="shared" ca="1" si="78"/>
        <v/>
      </c>
      <c r="D494" s="32" t="str">
        <f t="shared" ca="1" si="82"/>
        <v/>
      </c>
      <c r="E494" s="46" t="str">
        <f t="shared" ca="1" si="83"/>
        <v/>
      </c>
      <c r="F494" s="31" t="str">
        <f t="shared" ca="1" si="79"/>
        <v/>
      </c>
      <c r="G494" s="32" t="str">
        <f t="shared" ca="1" si="84"/>
        <v/>
      </c>
      <c r="H494" s="79" t="str">
        <f t="shared" ca="1" si="85"/>
        <v/>
      </c>
      <c r="N494" s="168" t="str">
        <f t="shared" si="76"/>
        <v/>
      </c>
      <c r="O494" s="168" t="str">
        <f t="shared" si="77"/>
        <v/>
      </c>
    </row>
    <row r="495" spans="1:15">
      <c r="A495" s="173" t="str">
        <f t="shared" ca="1" si="80"/>
        <v/>
      </c>
      <c r="B495" s="45" t="str">
        <f t="shared" ca="1" si="81"/>
        <v/>
      </c>
      <c r="C495" s="31" t="str">
        <f t="shared" ca="1" si="78"/>
        <v/>
      </c>
      <c r="D495" s="32" t="str">
        <f t="shared" ca="1" si="82"/>
        <v/>
      </c>
      <c r="E495" s="46" t="str">
        <f t="shared" ca="1" si="83"/>
        <v/>
      </c>
      <c r="F495" s="31" t="str">
        <f t="shared" ca="1" si="79"/>
        <v/>
      </c>
      <c r="G495" s="32" t="str">
        <f t="shared" ca="1" si="84"/>
        <v/>
      </c>
      <c r="H495" s="79" t="str">
        <f t="shared" ca="1" si="85"/>
        <v/>
      </c>
      <c r="N495" s="168" t="str">
        <f t="shared" si="76"/>
        <v/>
      </c>
      <c r="O495" s="168" t="str">
        <f t="shared" si="77"/>
        <v/>
      </c>
    </row>
    <row r="496" spans="1:15">
      <c r="A496" s="173" t="str">
        <f t="shared" ca="1" si="80"/>
        <v/>
      </c>
      <c r="B496" s="45" t="str">
        <f t="shared" ca="1" si="81"/>
        <v/>
      </c>
      <c r="C496" s="31" t="str">
        <f t="shared" ca="1" si="78"/>
        <v/>
      </c>
      <c r="D496" s="32" t="str">
        <f t="shared" ca="1" si="82"/>
        <v/>
      </c>
      <c r="E496" s="46" t="str">
        <f t="shared" ca="1" si="83"/>
        <v/>
      </c>
      <c r="F496" s="31" t="str">
        <f t="shared" ca="1" si="79"/>
        <v/>
      </c>
      <c r="G496" s="32" t="str">
        <f t="shared" ca="1" si="84"/>
        <v/>
      </c>
      <c r="H496" s="79" t="str">
        <f t="shared" ca="1" si="85"/>
        <v/>
      </c>
      <c r="N496" s="168" t="str">
        <f t="shared" si="76"/>
        <v/>
      </c>
      <c r="O496" s="168" t="str">
        <f t="shared" si="77"/>
        <v/>
      </c>
    </row>
    <row r="497" spans="1:15">
      <c r="A497" s="173" t="str">
        <f t="shared" ca="1" si="80"/>
        <v/>
      </c>
      <c r="B497" s="45" t="str">
        <f t="shared" ca="1" si="81"/>
        <v/>
      </c>
      <c r="C497" s="31" t="str">
        <f t="shared" ca="1" si="78"/>
        <v/>
      </c>
      <c r="D497" s="32" t="str">
        <f t="shared" ca="1" si="82"/>
        <v/>
      </c>
      <c r="E497" s="46" t="str">
        <f t="shared" ca="1" si="83"/>
        <v/>
      </c>
      <c r="F497" s="31" t="str">
        <f t="shared" ca="1" si="79"/>
        <v/>
      </c>
      <c r="G497" s="32" t="str">
        <f t="shared" ca="1" si="84"/>
        <v/>
      </c>
      <c r="H497" s="79" t="str">
        <f t="shared" ca="1" si="85"/>
        <v/>
      </c>
      <c r="N497" s="168" t="str">
        <f t="shared" si="76"/>
        <v/>
      </c>
      <c r="O497" s="168" t="str">
        <f t="shared" si="77"/>
        <v/>
      </c>
    </row>
    <row r="498" spans="1:15">
      <c r="A498" s="173" t="str">
        <f t="shared" ca="1" si="80"/>
        <v/>
      </c>
      <c r="B498" s="45" t="str">
        <f t="shared" ca="1" si="81"/>
        <v/>
      </c>
      <c r="C498" s="31" t="str">
        <f t="shared" ca="1" si="78"/>
        <v/>
      </c>
      <c r="D498" s="32" t="str">
        <f t="shared" ca="1" si="82"/>
        <v/>
      </c>
      <c r="E498" s="46" t="str">
        <f t="shared" ca="1" si="83"/>
        <v/>
      </c>
      <c r="F498" s="31" t="str">
        <f t="shared" ca="1" si="79"/>
        <v/>
      </c>
      <c r="G498" s="32" t="str">
        <f t="shared" ca="1" si="84"/>
        <v/>
      </c>
      <c r="H498" s="79" t="str">
        <f t="shared" ca="1" si="85"/>
        <v/>
      </c>
      <c r="N498" s="168" t="str">
        <f t="shared" si="76"/>
        <v/>
      </c>
      <c r="O498" s="168" t="str">
        <f t="shared" si="77"/>
        <v/>
      </c>
    </row>
    <row r="499" spans="1:15">
      <c r="A499" s="173" t="str">
        <f t="shared" ca="1" si="80"/>
        <v/>
      </c>
      <c r="B499" s="45" t="str">
        <f t="shared" ca="1" si="81"/>
        <v/>
      </c>
      <c r="C499" s="31" t="str">
        <f t="shared" ca="1" si="78"/>
        <v/>
      </c>
      <c r="D499" s="32" t="str">
        <f t="shared" ca="1" si="82"/>
        <v/>
      </c>
      <c r="E499" s="46" t="str">
        <f t="shared" ca="1" si="83"/>
        <v/>
      </c>
      <c r="F499" s="31" t="str">
        <f t="shared" ca="1" si="79"/>
        <v/>
      </c>
      <c r="G499" s="32" t="str">
        <f t="shared" ca="1" si="84"/>
        <v/>
      </c>
      <c r="H499" s="79" t="str">
        <f t="shared" ca="1" si="85"/>
        <v/>
      </c>
      <c r="N499" s="168" t="str">
        <f t="shared" si="76"/>
        <v/>
      </c>
      <c r="O499" s="168" t="str">
        <f t="shared" si="77"/>
        <v/>
      </c>
    </row>
    <row r="500" spans="1:15">
      <c r="A500" s="173" t="str">
        <f t="shared" ca="1" si="80"/>
        <v/>
      </c>
      <c r="B500" s="45" t="str">
        <f t="shared" ca="1" si="81"/>
        <v/>
      </c>
      <c r="C500" s="31" t="str">
        <f t="shared" ca="1" si="78"/>
        <v/>
      </c>
      <c r="D500" s="32" t="str">
        <f t="shared" ca="1" si="82"/>
        <v/>
      </c>
      <c r="E500" s="46" t="str">
        <f t="shared" ca="1" si="83"/>
        <v/>
      </c>
      <c r="F500" s="31" t="str">
        <f t="shared" ca="1" si="79"/>
        <v/>
      </c>
      <c r="G500" s="32" t="str">
        <f t="shared" ca="1" si="84"/>
        <v/>
      </c>
      <c r="H500" s="79" t="str">
        <f t="shared" ca="1" si="85"/>
        <v/>
      </c>
      <c r="N500" s="168" t="str">
        <f t="shared" si="76"/>
        <v/>
      </c>
      <c r="O500" s="168" t="str">
        <f t="shared" si="77"/>
        <v/>
      </c>
    </row>
    <row r="501" spans="1:15">
      <c r="A501" s="173" t="str">
        <f t="shared" ca="1" si="80"/>
        <v/>
      </c>
      <c r="B501" s="45" t="str">
        <f t="shared" ca="1" si="81"/>
        <v/>
      </c>
      <c r="C501" s="31" t="str">
        <f t="shared" ca="1" si="78"/>
        <v/>
      </c>
      <c r="D501" s="32" t="str">
        <f t="shared" ca="1" si="82"/>
        <v/>
      </c>
      <c r="E501" s="46" t="str">
        <f t="shared" ca="1" si="83"/>
        <v/>
      </c>
      <c r="F501" s="31" t="str">
        <f t="shared" ca="1" si="79"/>
        <v/>
      </c>
      <c r="G501" s="32" t="str">
        <f t="shared" ca="1" si="84"/>
        <v/>
      </c>
      <c r="H501" s="79" t="str">
        <f t="shared" ca="1" si="85"/>
        <v/>
      </c>
      <c r="N501" s="168" t="str">
        <f t="shared" si="76"/>
        <v/>
      </c>
      <c r="O501" s="168" t="str">
        <f t="shared" si="77"/>
        <v/>
      </c>
    </row>
    <row r="502" spans="1:15">
      <c r="A502" s="173" t="str">
        <f t="shared" ca="1" si="80"/>
        <v/>
      </c>
      <c r="B502" s="45" t="str">
        <f t="shared" ca="1" si="81"/>
        <v/>
      </c>
      <c r="C502" s="31" t="str">
        <f t="shared" ca="1" si="78"/>
        <v/>
      </c>
      <c r="D502" s="32" t="str">
        <f t="shared" ca="1" si="82"/>
        <v/>
      </c>
      <c r="E502" s="46" t="str">
        <f t="shared" ca="1" si="83"/>
        <v/>
      </c>
      <c r="F502" s="31" t="str">
        <f t="shared" ca="1" si="79"/>
        <v/>
      </c>
      <c r="G502" s="32" t="str">
        <f t="shared" ca="1" si="84"/>
        <v/>
      </c>
      <c r="H502" s="79" t="str">
        <f t="shared" ca="1" si="85"/>
        <v/>
      </c>
      <c r="N502" s="168" t="str">
        <f t="shared" si="76"/>
        <v/>
      </c>
      <c r="O502" s="168" t="str">
        <f t="shared" si="77"/>
        <v/>
      </c>
    </row>
    <row r="503" spans="1:15">
      <c r="A503" s="173" t="str">
        <f t="shared" ca="1" si="80"/>
        <v/>
      </c>
      <c r="B503" s="45" t="str">
        <f t="shared" ca="1" si="81"/>
        <v/>
      </c>
      <c r="C503" s="31" t="str">
        <f t="shared" ca="1" si="78"/>
        <v/>
      </c>
      <c r="D503" s="32" t="str">
        <f t="shared" ca="1" si="82"/>
        <v/>
      </c>
      <c r="E503" s="46" t="str">
        <f t="shared" ca="1" si="83"/>
        <v/>
      </c>
      <c r="F503" s="31" t="str">
        <f t="shared" ca="1" si="79"/>
        <v/>
      </c>
      <c r="G503" s="32" t="str">
        <f t="shared" ca="1" si="84"/>
        <v/>
      </c>
      <c r="H503" s="79" t="str">
        <f t="shared" ca="1" si="85"/>
        <v/>
      </c>
      <c r="N503" s="168" t="str">
        <f t="shared" si="76"/>
        <v/>
      </c>
      <c r="O503" s="168" t="str">
        <f t="shared" si="77"/>
        <v/>
      </c>
    </row>
    <row r="504" spans="1:15">
      <c r="A504" s="173" t="str">
        <f t="shared" ca="1" si="80"/>
        <v/>
      </c>
      <c r="B504" s="45" t="str">
        <f t="shared" ca="1" si="81"/>
        <v/>
      </c>
      <c r="C504" s="31" t="str">
        <f t="shared" ca="1" si="78"/>
        <v/>
      </c>
      <c r="D504" s="32" t="str">
        <f t="shared" ca="1" si="82"/>
        <v/>
      </c>
      <c r="E504" s="46" t="str">
        <f t="shared" ca="1" si="83"/>
        <v/>
      </c>
      <c r="F504" s="31" t="str">
        <f t="shared" ca="1" si="79"/>
        <v/>
      </c>
      <c r="G504" s="32" t="str">
        <f t="shared" ca="1" si="84"/>
        <v/>
      </c>
      <c r="H504" s="79" t="str">
        <f t="shared" ca="1" si="85"/>
        <v/>
      </c>
      <c r="N504" s="168" t="str">
        <f t="shared" si="76"/>
        <v/>
      </c>
      <c r="O504" s="168" t="str">
        <f t="shared" si="77"/>
        <v/>
      </c>
    </row>
    <row r="505" spans="1:15">
      <c r="A505" s="173" t="str">
        <f t="shared" ca="1" si="80"/>
        <v/>
      </c>
      <c r="B505" s="45" t="str">
        <f t="shared" ca="1" si="81"/>
        <v/>
      </c>
      <c r="C505" s="31" t="str">
        <f t="shared" ca="1" si="78"/>
        <v/>
      </c>
      <c r="D505" s="32" t="str">
        <f t="shared" ca="1" si="82"/>
        <v/>
      </c>
      <c r="E505" s="46" t="str">
        <f t="shared" ca="1" si="83"/>
        <v/>
      </c>
      <c r="F505" s="31" t="str">
        <f t="shared" ca="1" si="79"/>
        <v/>
      </c>
      <c r="G505" s="32" t="str">
        <f t="shared" ca="1" si="84"/>
        <v/>
      </c>
      <c r="H505" s="79" t="str">
        <f t="shared" ca="1" si="85"/>
        <v/>
      </c>
      <c r="N505" s="168" t="str">
        <f t="shared" si="76"/>
        <v/>
      </c>
      <c r="O505" s="168" t="str">
        <f t="shared" si="77"/>
        <v/>
      </c>
    </row>
    <row r="506" spans="1:15">
      <c r="A506" s="173" t="str">
        <f t="shared" ca="1" si="80"/>
        <v/>
      </c>
      <c r="B506" s="45" t="str">
        <f t="shared" ca="1" si="81"/>
        <v/>
      </c>
      <c r="C506" s="31" t="str">
        <f t="shared" ca="1" si="78"/>
        <v/>
      </c>
      <c r="D506" s="32" t="str">
        <f t="shared" ca="1" si="82"/>
        <v/>
      </c>
      <c r="E506" s="46" t="str">
        <f t="shared" ca="1" si="83"/>
        <v/>
      </c>
      <c r="F506" s="31" t="str">
        <f t="shared" ca="1" si="79"/>
        <v/>
      </c>
      <c r="G506" s="32" t="str">
        <f t="shared" ca="1" si="84"/>
        <v/>
      </c>
      <c r="H506" s="79" t="str">
        <f t="shared" ca="1" si="85"/>
        <v/>
      </c>
      <c r="N506" s="168" t="str">
        <f t="shared" si="76"/>
        <v/>
      </c>
      <c r="O506" s="168" t="str">
        <f t="shared" si="77"/>
        <v/>
      </c>
    </row>
    <row r="507" spans="1:15">
      <c r="A507" s="173" t="str">
        <f t="shared" ca="1" si="80"/>
        <v/>
      </c>
      <c r="B507" s="45" t="str">
        <f t="shared" ca="1" si="81"/>
        <v/>
      </c>
      <c r="C507" s="31" t="str">
        <f t="shared" ca="1" si="78"/>
        <v/>
      </c>
      <c r="D507" s="32" t="str">
        <f t="shared" ca="1" si="82"/>
        <v/>
      </c>
      <c r="E507" s="46" t="str">
        <f t="shared" ca="1" si="83"/>
        <v/>
      </c>
      <c r="F507" s="31" t="str">
        <f t="shared" ca="1" si="79"/>
        <v/>
      </c>
      <c r="G507" s="32" t="str">
        <f t="shared" ca="1" si="84"/>
        <v/>
      </c>
      <c r="H507" s="79" t="str">
        <f t="shared" ca="1" si="85"/>
        <v/>
      </c>
      <c r="N507" s="168" t="str">
        <f t="shared" si="76"/>
        <v/>
      </c>
      <c r="O507" s="168" t="str">
        <f t="shared" si="77"/>
        <v/>
      </c>
    </row>
    <row r="508" spans="1:15">
      <c r="A508" s="173" t="str">
        <f t="shared" ca="1" si="80"/>
        <v/>
      </c>
      <c r="B508" s="45" t="str">
        <f t="shared" ca="1" si="81"/>
        <v/>
      </c>
      <c r="C508" s="31" t="str">
        <f t="shared" ca="1" si="78"/>
        <v/>
      </c>
      <c r="D508" s="32" t="str">
        <f t="shared" ca="1" si="82"/>
        <v/>
      </c>
      <c r="E508" s="46" t="str">
        <f t="shared" ca="1" si="83"/>
        <v/>
      </c>
      <c r="F508" s="31" t="str">
        <f t="shared" ca="1" si="79"/>
        <v/>
      </c>
      <c r="G508" s="32" t="str">
        <f t="shared" ca="1" si="84"/>
        <v/>
      </c>
      <c r="H508" s="79" t="str">
        <f t="shared" ca="1" si="85"/>
        <v/>
      </c>
      <c r="N508" s="168" t="str">
        <f t="shared" si="76"/>
        <v/>
      </c>
      <c r="O508" s="168" t="str">
        <f t="shared" si="77"/>
        <v/>
      </c>
    </row>
    <row r="509" spans="1:15">
      <c r="A509" s="173" t="str">
        <f t="shared" ca="1" si="80"/>
        <v/>
      </c>
      <c r="B509" s="45" t="str">
        <f t="shared" ca="1" si="81"/>
        <v/>
      </c>
      <c r="C509" s="31" t="str">
        <f t="shared" ca="1" si="78"/>
        <v/>
      </c>
      <c r="D509" s="32" t="str">
        <f t="shared" ca="1" si="82"/>
        <v/>
      </c>
      <c r="E509" s="46" t="str">
        <f t="shared" ca="1" si="83"/>
        <v/>
      </c>
      <c r="F509" s="31" t="str">
        <f t="shared" ca="1" si="79"/>
        <v/>
      </c>
      <c r="G509" s="32" t="str">
        <f t="shared" ca="1" si="84"/>
        <v/>
      </c>
      <c r="H509" s="79" t="str">
        <f t="shared" ca="1" si="85"/>
        <v/>
      </c>
      <c r="N509" s="168" t="str">
        <f t="shared" si="76"/>
        <v/>
      </c>
      <c r="O509" s="168" t="str">
        <f t="shared" si="77"/>
        <v/>
      </c>
    </row>
    <row r="510" spans="1:15">
      <c r="A510" s="173" t="str">
        <f t="shared" ca="1" si="80"/>
        <v/>
      </c>
      <c r="B510" s="45" t="str">
        <f t="shared" ca="1" si="81"/>
        <v/>
      </c>
      <c r="C510" s="31" t="str">
        <f t="shared" ca="1" si="78"/>
        <v/>
      </c>
      <c r="D510" s="32" t="str">
        <f t="shared" ca="1" si="82"/>
        <v/>
      </c>
      <c r="E510" s="46" t="str">
        <f t="shared" ca="1" si="83"/>
        <v/>
      </c>
      <c r="F510" s="31" t="str">
        <f t="shared" ca="1" si="79"/>
        <v/>
      </c>
      <c r="G510" s="32" t="str">
        <f t="shared" ca="1" si="84"/>
        <v/>
      </c>
      <c r="H510" s="79" t="str">
        <f t="shared" ca="1" si="85"/>
        <v/>
      </c>
      <c r="N510" s="168" t="str">
        <f t="shared" si="76"/>
        <v/>
      </c>
      <c r="O510" s="168" t="str">
        <f t="shared" si="77"/>
        <v/>
      </c>
    </row>
    <row r="511" spans="1:15">
      <c r="A511" s="173" t="str">
        <f t="shared" ca="1" si="80"/>
        <v/>
      </c>
      <c r="B511" s="45" t="str">
        <f t="shared" ca="1" si="81"/>
        <v/>
      </c>
      <c r="C511" s="31" t="str">
        <f t="shared" ca="1" si="78"/>
        <v/>
      </c>
      <c r="D511" s="32" t="str">
        <f t="shared" ca="1" si="82"/>
        <v/>
      </c>
      <c r="E511" s="46" t="str">
        <f t="shared" ca="1" si="83"/>
        <v/>
      </c>
      <c r="F511" s="31" t="str">
        <f t="shared" ca="1" si="79"/>
        <v/>
      </c>
      <c r="G511" s="32" t="str">
        <f t="shared" ca="1" si="84"/>
        <v/>
      </c>
      <c r="H511" s="79" t="str">
        <f t="shared" ca="1" si="85"/>
        <v/>
      </c>
      <c r="N511" s="168" t="str">
        <f t="shared" si="76"/>
        <v/>
      </c>
      <c r="O511" s="168" t="str">
        <f t="shared" si="77"/>
        <v/>
      </c>
    </row>
    <row r="512" spans="1:15">
      <c r="A512" s="173" t="str">
        <f t="shared" ca="1" si="80"/>
        <v/>
      </c>
      <c r="B512" s="45" t="str">
        <f t="shared" ca="1" si="81"/>
        <v/>
      </c>
      <c r="C512" s="31" t="str">
        <f t="shared" ca="1" si="78"/>
        <v/>
      </c>
      <c r="D512" s="32" t="str">
        <f t="shared" ca="1" si="82"/>
        <v/>
      </c>
      <c r="E512" s="46" t="str">
        <f t="shared" ca="1" si="83"/>
        <v/>
      </c>
      <c r="F512" s="31" t="str">
        <f t="shared" ca="1" si="79"/>
        <v/>
      </c>
      <c r="G512" s="32" t="str">
        <f t="shared" ca="1" si="84"/>
        <v/>
      </c>
      <c r="H512" s="79" t="str">
        <f t="shared" ca="1" si="85"/>
        <v/>
      </c>
      <c r="N512" s="168" t="str">
        <f t="shared" si="76"/>
        <v/>
      </c>
      <c r="O512" s="168" t="str">
        <f t="shared" si="77"/>
        <v/>
      </c>
    </row>
    <row r="513" spans="1:15">
      <c r="A513" s="173" t="str">
        <f t="shared" ca="1" si="80"/>
        <v/>
      </c>
      <c r="B513" s="45" t="str">
        <f t="shared" ca="1" si="81"/>
        <v/>
      </c>
      <c r="C513" s="31" t="str">
        <f t="shared" ca="1" si="78"/>
        <v/>
      </c>
      <c r="D513" s="32" t="str">
        <f t="shared" ca="1" si="82"/>
        <v/>
      </c>
      <c r="E513" s="46" t="str">
        <f t="shared" ca="1" si="83"/>
        <v/>
      </c>
      <c r="F513" s="31" t="str">
        <f t="shared" ca="1" si="79"/>
        <v/>
      </c>
      <c r="G513" s="32" t="str">
        <f t="shared" ca="1" si="84"/>
        <v/>
      </c>
      <c r="H513" s="79" t="str">
        <f t="shared" ca="1" si="85"/>
        <v/>
      </c>
      <c r="N513" s="168" t="str">
        <f t="shared" si="76"/>
        <v/>
      </c>
      <c r="O513" s="168" t="str">
        <f t="shared" si="77"/>
        <v/>
      </c>
    </row>
    <row r="514" spans="1:15">
      <c r="A514" s="173" t="str">
        <f t="shared" ca="1" si="80"/>
        <v/>
      </c>
      <c r="B514" s="45" t="str">
        <f t="shared" ca="1" si="81"/>
        <v/>
      </c>
      <c r="C514" s="31" t="str">
        <f t="shared" ca="1" si="78"/>
        <v/>
      </c>
      <c r="D514" s="32" t="str">
        <f t="shared" ca="1" si="82"/>
        <v/>
      </c>
      <c r="E514" s="46" t="str">
        <f t="shared" ca="1" si="83"/>
        <v/>
      </c>
      <c r="F514" s="31" t="str">
        <f t="shared" ca="1" si="79"/>
        <v/>
      </c>
      <c r="G514" s="32" t="str">
        <f t="shared" ca="1" si="84"/>
        <v/>
      </c>
      <c r="H514" s="79" t="str">
        <f t="shared" ca="1" si="85"/>
        <v/>
      </c>
      <c r="N514" s="168" t="str">
        <f t="shared" si="76"/>
        <v/>
      </c>
      <c r="O514" s="168" t="str">
        <f t="shared" si="77"/>
        <v/>
      </c>
    </row>
    <row r="515" spans="1:15">
      <c r="A515" s="173" t="str">
        <f t="shared" ca="1" si="80"/>
        <v/>
      </c>
      <c r="B515" s="45" t="str">
        <f t="shared" ca="1" si="81"/>
        <v/>
      </c>
      <c r="C515" s="31" t="str">
        <f t="shared" ca="1" si="78"/>
        <v/>
      </c>
      <c r="D515" s="32" t="str">
        <f t="shared" ca="1" si="82"/>
        <v/>
      </c>
      <c r="E515" s="46" t="str">
        <f t="shared" ca="1" si="83"/>
        <v/>
      </c>
      <c r="F515" s="31" t="str">
        <f t="shared" ca="1" si="79"/>
        <v/>
      </c>
      <c r="G515" s="32" t="str">
        <f t="shared" ca="1" si="84"/>
        <v/>
      </c>
      <c r="H515" s="79" t="str">
        <f t="shared" ca="1" si="85"/>
        <v/>
      </c>
      <c r="N515" s="168" t="str">
        <f t="shared" ref="N515:N578" si="86">IF(COUNTIF(L:L,J516),J516,"")</f>
        <v/>
      </c>
      <c r="O515" s="168" t="str">
        <f t="shared" ref="O515:O578" si="87">IF(N515&gt;$A$14,N515,"")</f>
        <v/>
      </c>
    </row>
    <row r="516" spans="1:15">
      <c r="A516" s="173" t="str">
        <f t="shared" ca="1" si="80"/>
        <v/>
      </c>
      <c r="B516" s="45" t="str">
        <f t="shared" ca="1" si="81"/>
        <v/>
      </c>
      <c r="C516" s="31" t="str">
        <f t="shared" ca="1" si="78"/>
        <v/>
      </c>
      <c r="D516" s="32" t="str">
        <f t="shared" ca="1" si="82"/>
        <v/>
      </c>
      <c r="E516" s="46" t="str">
        <f t="shared" ca="1" si="83"/>
        <v/>
      </c>
      <c r="F516" s="31" t="str">
        <f t="shared" ca="1" si="79"/>
        <v/>
      </c>
      <c r="G516" s="32" t="str">
        <f t="shared" ca="1" si="84"/>
        <v/>
      </c>
      <c r="H516" s="79" t="str">
        <f t="shared" ca="1" si="85"/>
        <v/>
      </c>
      <c r="N516" s="168" t="str">
        <f t="shared" si="86"/>
        <v/>
      </c>
      <c r="O516" s="168" t="str">
        <f t="shared" si="87"/>
        <v/>
      </c>
    </row>
    <row r="517" spans="1:15">
      <c r="A517" s="173" t="str">
        <f t="shared" ca="1" si="80"/>
        <v/>
      </c>
      <c r="B517" s="45" t="str">
        <f t="shared" ca="1" si="81"/>
        <v/>
      </c>
      <c r="C517" s="31" t="str">
        <f t="shared" ca="1" si="78"/>
        <v/>
      </c>
      <c r="D517" s="32" t="str">
        <f t="shared" ca="1" si="82"/>
        <v/>
      </c>
      <c r="E517" s="46" t="str">
        <f t="shared" ca="1" si="83"/>
        <v/>
      </c>
      <c r="F517" s="31" t="str">
        <f t="shared" ca="1" si="79"/>
        <v/>
      </c>
      <c r="G517" s="32" t="str">
        <f t="shared" ca="1" si="84"/>
        <v/>
      </c>
      <c r="H517" s="79" t="str">
        <f t="shared" ca="1" si="85"/>
        <v/>
      </c>
      <c r="N517" s="168" t="str">
        <f t="shared" si="86"/>
        <v/>
      </c>
      <c r="O517" s="168" t="str">
        <f t="shared" si="87"/>
        <v/>
      </c>
    </row>
    <row r="518" spans="1:15">
      <c r="A518" s="173" t="str">
        <f t="shared" ca="1" si="80"/>
        <v/>
      </c>
      <c r="B518" s="45" t="str">
        <f t="shared" ca="1" si="81"/>
        <v/>
      </c>
      <c r="C518" s="31" t="str">
        <f t="shared" ca="1" si="78"/>
        <v/>
      </c>
      <c r="D518" s="32" t="str">
        <f t="shared" ca="1" si="82"/>
        <v/>
      </c>
      <c r="E518" s="46" t="str">
        <f t="shared" ca="1" si="83"/>
        <v/>
      </c>
      <c r="F518" s="31" t="str">
        <f t="shared" ca="1" si="79"/>
        <v/>
      </c>
      <c r="G518" s="32" t="str">
        <f t="shared" ca="1" si="84"/>
        <v/>
      </c>
      <c r="H518" s="79" t="str">
        <f t="shared" ca="1" si="85"/>
        <v/>
      </c>
      <c r="N518" s="168" t="str">
        <f t="shared" si="86"/>
        <v/>
      </c>
      <c r="O518" s="168" t="str">
        <f t="shared" si="87"/>
        <v/>
      </c>
    </row>
    <row r="519" spans="1:15">
      <c r="A519" s="173" t="str">
        <f t="shared" ca="1" si="80"/>
        <v/>
      </c>
      <c r="B519" s="45" t="str">
        <f t="shared" ca="1" si="81"/>
        <v/>
      </c>
      <c r="C519" s="31" t="str">
        <f t="shared" ca="1" si="78"/>
        <v/>
      </c>
      <c r="D519" s="32" t="str">
        <f t="shared" ca="1" si="82"/>
        <v/>
      </c>
      <c r="E519" s="46" t="str">
        <f t="shared" ca="1" si="83"/>
        <v/>
      </c>
      <c r="F519" s="31" t="str">
        <f t="shared" ca="1" si="79"/>
        <v/>
      </c>
      <c r="G519" s="32" t="str">
        <f t="shared" ca="1" si="84"/>
        <v/>
      </c>
      <c r="H519" s="79" t="str">
        <f t="shared" ca="1" si="85"/>
        <v/>
      </c>
      <c r="N519" s="168" t="str">
        <f t="shared" si="86"/>
        <v/>
      </c>
      <c r="O519" s="168" t="str">
        <f t="shared" si="87"/>
        <v/>
      </c>
    </row>
    <row r="520" spans="1:15">
      <c r="A520" s="173" t="str">
        <f t="shared" ca="1" si="80"/>
        <v/>
      </c>
      <c r="B520" s="45" t="str">
        <f t="shared" ca="1" si="81"/>
        <v/>
      </c>
      <c r="C520" s="31" t="str">
        <f t="shared" ca="1" si="78"/>
        <v/>
      </c>
      <c r="D520" s="32" t="str">
        <f t="shared" ca="1" si="82"/>
        <v/>
      </c>
      <c r="E520" s="46" t="str">
        <f t="shared" ca="1" si="83"/>
        <v/>
      </c>
      <c r="F520" s="31" t="str">
        <f t="shared" ca="1" si="79"/>
        <v/>
      </c>
      <c r="G520" s="32" t="str">
        <f t="shared" ca="1" si="84"/>
        <v/>
      </c>
      <c r="H520" s="79" t="str">
        <f t="shared" ca="1" si="85"/>
        <v/>
      </c>
      <c r="N520" s="168" t="str">
        <f t="shared" si="86"/>
        <v/>
      </c>
      <c r="O520" s="168" t="str">
        <f t="shared" si="87"/>
        <v/>
      </c>
    </row>
    <row r="521" spans="1:15">
      <c r="A521" s="173" t="str">
        <f t="shared" ca="1" si="80"/>
        <v/>
      </c>
      <c r="B521" s="45" t="str">
        <f t="shared" ca="1" si="81"/>
        <v/>
      </c>
      <c r="C521" s="31" t="str">
        <f t="shared" ca="1" si="78"/>
        <v/>
      </c>
      <c r="D521" s="32" t="str">
        <f t="shared" ca="1" si="82"/>
        <v/>
      </c>
      <c r="E521" s="46" t="str">
        <f t="shared" ca="1" si="83"/>
        <v/>
      </c>
      <c r="F521" s="31" t="str">
        <f t="shared" ca="1" si="79"/>
        <v/>
      </c>
      <c r="G521" s="32" t="str">
        <f t="shared" ca="1" si="84"/>
        <v/>
      </c>
      <c r="H521" s="79" t="str">
        <f t="shared" ca="1" si="85"/>
        <v/>
      </c>
      <c r="N521" s="168" t="str">
        <f t="shared" si="86"/>
        <v/>
      </c>
      <c r="O521" s="168" t="str">
        <f t="shared" si="87"/>
        <v/>
      </c>
    </row>
    <row r="522" spans="1:15">
      <c r="A522" s="173" t="str">
        <f t="shared" ca="1" si="80"/>
        <v/>
      </c>
      <c r="B522" s="45" t="str">
        <f t="shared" ca="1" si="81"/>
        <v/>
      </c>
      <c r="C522" s="31" t="str">
        <f t="shared" ca="1" si="78"/>
        <v/>
      </c>
      <c r="D522" s="32" t="str">
        <f t="shared" ca="1" si="82"/>
        <v/>
      </c>
      <c r="E522" s="46" t="str">
        <f t="shared" ca="1" si="83"/>
        <v/>
      </c>
      <c r="F522" s="31" t="str">
        <f t="shared" ca="1" si="79"/>
        <v/>
      </c>
      <c r="G522" s="32" t="str">
        <f t="shared" ca="1" si="84"/>
        <v/>
      </c>
      <c r="H522" s="79" t="str">
        <f t="shared" ca="1" si="85"/>
        <v/>
      </c>
      <c r="N522" s="168" t="str">
        <f t="shared" si="86"/>
        <v/>
      </c>
      <c r="O522" s="168" t="str">
        <f t="shared" si="87"/>
        <v/>
      </c>
    </row>
    <row r="523" spans="1:15">
      <c r="A523" s="173" t="str">
        <f t="shared" ca="1" si="80"/>
        <v/>
      </c>
      <c r="B523" s="45" t="str">
        <f t="shared" ca="1" si="81"/>
        <v/>
      </c>
      <c r="C523" s="31" t="str">
        <f t="shared" ca="1" si="78"/>
        <v/>
      </c>
      <c r="D523" s="32" t="str">
        <f t="shared" ca="1" si="82"/>
        <v/>
      </c>
      <c r="E523" s="46" t="str">
        <f t="shared" ca="1" si="83"/>
        <v/>
      </c>
      <c r="F523" s="31" t="str">
        <f t="shared" ca="1" si="79"/>
        <v/>
      </c>
      <c r="G523" s="32" t="str">
        <f t="shared" ca="1" si="84"/>
        <v/>
      </c>
      <c r="H523" s="79" t="str">
        <f t="shared" ca="1" si="85"/>
        <v/>
      </c>
      <c r="N523" s="168" t="str">
        <f t="shared" si="86"/>
        <v/>
      </c>
      <c r="O523" s="168" t="str">
        <f t="shared" si="87"/>
        <v/>
      </c>
    </row>
    <row r="524" spans="1:15">
      <c r="A524" s="173" t="str">
        <f t="shared" ca="1" si="80"/>
        <v/>
      </c>
      <c r="B524" s="45" t="str">
        <f t="shared" ca="1" si="81"/>
        <v/>
      </c>
      <c r="C524" s="31" t="str">
        <f t="shared" ca="1" si="78"/>
        <v/>
      </c>
      <c r="D524" s="32" t="str">
        <f t="shared" ca="1" si="82"/>
        <v/>
      </c>
      <c r="E524" s="46" t="str">
        <f t="shared" ca="1" si="83"/>
        <v/>
      </c>
      <c r="F524" s="31" t="str">
        <f t="shared" ca="1" si="79"/>
        <v/>
      </c>
      <c r="G524" s="32" t="str">
        <f t="shared" ca="1" si="84"/>
        <v/>
      </c>
      <c r="H524" s="79" t="str">
        <f t="shared" ca="1" si="85"/>
        <v/>
      </c>
      <c r="N524" s="168" t="str">
        <f t="shared" si="86"/>
        <v/>
      </c>
      <c r="O524" s="168" t="str">
        <f t="shared" si="87"/>
        <v/>
      </c>
    </row>
    <row r="525" spans="1:15">
      <c r="A525" s="173" t="str">
        <f t="shared" ca="1" si="80"/>
        <v/>
      </c>
      <c r="B525" s="45" t="str">
        <f t="shared" ca="1" si="81"/>
        <v/>
      </c>
      <c r="C525" s="31" t="str">
        <f t="shared" ca="1" si="78"/>
        <v/>
      </c>
      <c r="D525" s="32" t="str">
        <f t="shared" ca="1" si="82"/>
        <v/>
      </c>
      <c r="E525" s="46" t="str">
        <f t="shared" ca="1" si="83"/>
        <v/>
      </c>
      <c r="F525" s="31" t="str">
        <f t="shared" ca="1" si="79"/>
        <v/>
      </c>
      <c r="G525" s="32" t="str">
        <f t="shared" ca="1" si="84"/>
        <v/>
      </c>
      <c r="H525" s="79" t="str">
        <f t="shared" ca="1" si="85"/>
        <v/>
      </c>
      <c r="N525" s="168" t="str">
        <f t="shared" si="86"/>
        <v/>
      </c>
      <c r="O525" s="168" t="str">
        <f t="shared" si="87"/>
        <v/>
      </c>
    </row>
    <row r="526" spans="1:15">
      <c r="A526" s="173" t="str">
        <f t="shared" ca="1" si="80"/>
        <v/>
      </c>
      <c r="B526" s="45" t="str">
        <f t="shared" ca="1" si="81"/>
        <v/>
      </c>
      <c r="C526" s="31" t="str">
        <f t="shared" ca="1" si="78"/>
        <v/>
      </c>
      <c r="D526" s="32" t="str">
        <f t="shared" ca="1" si="82"/>
        <v/>
      </c>
      <c r="E526" s="46" t="str">
        <f t="shared" ca="1" si="83"/>
        <v/>
      </c>
      <c r="F526" s="31" t="str">
        <f t="shared" ca="1" si="79"/>
        <v/>
      </c>
      <c r="G526" s="32" t="str">
        <f t="shared" ca="1" si="84"/>
        <v/>
      </c>
      <c r="H526" s="79" t="str">
        <f t="shared" ca="1" si="85"/>
        <v/>
      </c>
      <c r="N526" s="168" t="str">
        <f t="shared" si="86"/>
        <v/>
      </c>
      <c r="O526" s="168" t="str">
        <f t="shared" si="87"/>
        <v/>
      </c>
    </row>
    <row r="527" spans="1:15">
      <c r="A527" s="173" t="str">
        <f t="shared" ca="1" si="80"/>
        <v/>
      </c>
      <c r="B527" s="45" t="str">
        <f t="shared" ca="1" si="81"/>
        <v/>
      </c>
      <c r="C527" s="31" t="str">
        <f t="shared" ca="1" si="78"/>
        <v/>
      </c>
      <c r="D527" s="32" t="str">
        <f t="shared" ca="1" si="82"/>
        <v/>
      </c>
      <c r="E527" s="46" t="str">
        <f t="shared" ca="1" si="83"/>
        <v/>
      </c>
      <c r="F527" s="31" t="str">
        <f t="shared" ca="1" si="79"/>
        <v/>
      </c>
      <c r="G527" s="32" t="str">
        <f t="shared" ca="1" si="84"/>
        <v/>
      </c>
      <c r="H527" s="79" t="str">
        <f t="shared" ca="1" si="85"/>
        <v/>
      </c>
      <c r="N527" s="168" t="str">
        <f t="shared" si="86"/>
        <v/>
      </c>
      <c r="O527" s="168" t="str">
        <f t="shared" si="87"/>
        <v/>
      </c>
    </row>
    <row r="528" spans="1:15">
      <c r="A528" s="173" t="str">
        <f t="shared" ca="1" si="80"/>
        <v/>
      </c>
      <c r="B528" s="45" t="str">
        <f t="shared" ca="1" si="81"/>
        <v/>
      </c>
      <c r="C528" s="31" t="str">
        <f t="shared" ref="C528:C586" ca="1" si="88">IF(ISERROR(B528-2),"",-1*(B528-$B$14)*10^-4*$B$8*$B$5)</f>
        <v/>
      </c>
      <c r="D528" s="32" t="str">
        <f t="shared" ca="1" si="82"/>
        <v/>
      </c>
      <c r="E528" s="46" t="str">
        <f t="shared" ca="1" si="83"/>
        <v/>
      </c>
      <c r="F528" s="31" t="str">
        <f t="shared" ref="F528:F586" ca="1" si="89">IF(ISERROR(E528-2),"",-1*(E528-$E$14)*10^-4*$C$8*$C$5)</f>
        <v/>
      </c>
      <c r="G528" s="32" t="str">
        <f t="shared" ca="1" si="84"/>
        <v/>
      </c>
      <c r="H528" s="79" t="str">
        <f t="shared" ca="1" si="85"/>
        <v/>
      </c>
      <c r="N528" s="168" t="str">
        <f t="shared" si="86"/>
        <v/>
      </c>
      <c r="O528" s="168" t="str">
        <f t="shared" si="87"/>
        <v/>
      </c>
    </row>
    <row r="529" spans="1:15">
      <c r="A529" s="173" t="str">
        <f t="shared" ca="1" si="80"/>
        <v/>
      </c>
      <c r="B529" s="45" t="str">
        <f t="shared" ca="1" si="81"/>
        <v/>
      </c>
      <c r="C529" s="31" t="str">
        <f t="shared" ca="1" si="88"/>
        <v/>
      </c>
      <c r="D529" s="32" t="str">
        <f t="shared" ca="1" si="82"/>
        <v/>
      </c>
      <c r="E529" s="46" t="str">
        <f t="shared" ca="1" si="83"/>
        <v/>
      </c>
      <c r="F529" s="31" t="str">
        <f t="shared" ca="1" si="89"/>
        <v/>
      </c>
      <c r="G529" s="32" t="str">
        <f t="shared" ca="1" si="84"/>
        <v/>
      </c>
      <c r="H529" s="79" t="str">
        <f t="shared" ca="1" si="85"/>
        <v/>
      </c>
      <c r="N529" s="168" t="str">
        <f t="shared" si="86"/>
        <v/>
      </c>
      <c r="O529" s="168" t="str">
        <f t="shared" si="87"/>
        <v/>
      </c>
    </row>
    <row r="530" spans="1:15">
      <c r="A530" s="173" t="str">
        <f t="shared" ca="1" si="80"/>
        <v/>
      </c>
      <c r="B530" s="45" t="str">
        <f t="shared" ca="1" si="81"/>
        <v/>
      </c>
      <c r="C530" s="31" t="str">
        <f t="shared" ca="1" si="88"/>
        <v/>
      </c>
      <c r="D530" s="32" t="str">
        <f t="shared" ca="1" si="82"/>
        <v/>
      </c>
      <c r="E530" s="46" t="str">
        <f t="shared" ca="1" si="83"/>
        <v/>
      </c>
      <c r="F530" s="31" t="str">
        <f t="shared" ca="1" si="89"/>
        <v/>
      </c>
      <c r="G530" s="32" t="str">
        <f t="shared" ca="1" si="84"/>
        <v/>
      </c>
      <c r="H530" s="79" t="str">
        <f t="shared" ca="1" si="85"/>
        <v/>
      </c>
      <c r="N530" s="168" t="str">
        <f t="shared" si="86"/>
        <v/>
      </c>
      <c r="O530" s="168" t="str">
        <f t="shared" si="87"/>
        <v/>
      </c>
    </row>
    <row r="531" spans="1:15">
      <c r="A531" s="173" t="str">
        <f t="shared" ref="A531:A586" ca="1" si="90">IF(AND(ISBLANK(P520), A530 = $P$1),NOW(),IF(ISBLANK(P520),"",P520))</f>
        <v/>
      </c>
      <c r="B531" s="45" t="str">
        <f t="shared" ref="B531:B586" ca="1" si="91">IF(COUNTIF(J:J,A531)=1,VLOOKUP(A531,J:K,2), IF(COUNTIF(J:J,A531)=0,$B$10,""))</f>
        <v/>
      </c>
      <c r="C531" s="31" t="str">
        <f t="shared" ca="1" si="88"/>
        <v/>
      </c>
      <c r="D531" s="32" t="str">
        <f t="shared" ref="D531:D586" ca="1" si="92">IF(ISERROR(B531-2),"",$B$6*ROUNDUP(A531-$A$14,0)/360*$B$5)</f>
        <v/>
      </c>
      <c r="E531" s="46" t="str">
        <f t="shared" ref="E531:E586" ca="1" si="93">IF(COUNTIF(J:J,A531)=1,VLOOKUP(A531,L:M,2), IF(COUNTIF(J:J,A531)=0,$C$10,""))</f>
        <v/>
      </c>
      <c r="F531" s="31" t="str">
        <f t="shared" ca="1" si="89"/>
        <v/>
      </c>
      <c r="G531" s="32" t="str">
        <f t="shared" ref="G531:G586" ca="1" si="94">IF(ISERROR(E531-2),"",$C$6*(A531-$A$14)/360*$C$5)</f>
        <v/>
      </c>
      <c r="H531" s="79" t="str">
        <f t="shared" ref="H531:H586" ca="1" si="95">IF(ISERROR(E531-2),"",C531+D531-F531-G531)</f>
        <v/>
      </c>
      <c r="N531" s="168" t="str">
        <f t="shared" si="86"/>
        <v/>
      </c>
      <c r="O531" s="168" t="str">
        <f t="shared" si="87"/>
        <v/>
      </c>
    </row>
    <row r="532" spans="1:15">
      <c r="A532" s="173" t="str">
        <f t="shared" ca="1" si="90"/>
        <v/>
      </c>
      <c r="B532" s="45" t="str">
        <f t="shared" ca="1" si="91"/>
        <v/>
      </c>
      <c r="C532" s="31" t="str">
        <f t="shared" ca="1" si="88"/>
        <v/>
      </c>
      <c r="D532" s="32" t="str">
        <f t="shared" ca="1" si="92"/>
        <v/>
      </c>
      <c r="E532" s="46" t="str">
        <f t="shared" ca="1" si="93"/>
        <v/>
      </c>
      <c r="F532" s="31" t="str">
        <f t="shared" ca="1" si="89"/>
        <v/>
      </c>
      <c r="G532" s="32" t="str">
        <f t="shared" ca="1" si="94"/>
        <v/>
      </c>
      <c r="H532" s="79" t="str">
        <f t="shared" ca="1" si="95"/>
        <v/>
      </c>
      <c r="N532" s="168" t="str">
        <f t="shared" si="86"/>
        <v/>
      </c>
      <c r="O532" s="168" t="str">
        <f t="shared" si="87"/>
        <v/>
      </c>
    </row>
    <row r="533" spans="1:15">
      <c r="A533" s="173" t="str">
        <f t="shared" ca="1" si="90"/>
        <v/>
      </c>
      <c r="B533" s="45" t="str">
        <f t="shared" ca="1" si="91"/>
        <v/>
      </c>
      <c r="C533" s="31" t="str">
        <f t="shared" ca="1" si="88"/>
        <v/>
      </c>
      <c r="D533" s="32" t="str">
        <f t="shared" ca="1" si="92"/>
        <v/>
      </c>
      <c r="E533" s="46" t="str">
        <f t="shared" ca="1" si="93"/>
        <v/>
      </c>
      <c r="F533" s="31" t="str">
        <f t="shared" ca="1" si="89"/>
        <v/>
      </c>
      <c r="G533" s="32" t="str">
        <f t="shared" ca="1" si="94"/>
        <v/>
      </c>
      <c r="H533" s="79" t="str">
        <f t="shared" ca="1" si="95"/>
        <v/>
      </c>
      <c r="N533" s="168" t="str">
        <f t="shared" si="86"/>
        <v/>
      </c>
      <c r="O533" s="168" t="str">
        <f t="shared" si="87"/>
        <v/>
      </c>
    </row>
    <row r="534" spans="1:15">
      <c r="A534" s="173" t="str">
        <f t="shared" ca="1" si="90"/>
        <v/>
      </c>
      <c r="B534" s="45" t="str">
        <f t="shared" ca="1" si="91"/>
        <v/>
      </c>
      <c r="C534" s="31" t="str">
        <f t="shared" ca="1" si="88"/>
        <v/>
      </c>
      <c r="D534" s="32" t="str">
        <f t="shared" ca="1" si="92"/>
        <v/>
      </c>
      <c r="E534" s="46" t="str">
        <f t="shared" ca="1" si="93"/>
        <v/>
      </c>
      <c r="F534" s="31" t="str">
        <f t="shared" ca="1" si="89"/>
        <v/>
      </c>
      <c r="G534" s="32" t="str">
        <f t="shared" ca="1" si="94"/>
        <v/>
      </c>
      <c r="H534" s="79" t="str">
        <f t="shared" ca="1" si="95"/>
        <v/>
      </c>
      <c r="N534" s="168" t="str">
        <f t="shared" si="86"/>
        <v/>
      </c>
      <c r="O534" s="168" t="str">
        <f t="shared" si="87"/>
        <v/>
      </c>
    </row>
    <row r="535" spans="1:15">
      <c r="A535" s="173" t="str">
        <f t="shared" ca="1" si="90"/>
        <v/>
      </c>
      <c r="B535" s="45" t="str">
        <f t="shared" ca="1" si="91"/>
        <v/>
      </c>
      <c r="C535" s="31" t="str">
        <f t="shared" ca="1" si="88"/>
        <v/>
      </c>
      <c r="D535" s="32" t="str">
        <f t="shared" ca="1" si="92"/>
        <v/>
      </c>
      <c r="E535" s="46" t="str">
        <f t="shared" ca="1" si="93"/>
        <v/>
      </c>
      <c r="F535" s="31" t="str">
        <f t="shared" ca="1" si="89"/>
        <v/>
      </c>
      <c r="G535" s="32" t="str">
        <f t="shared" ca="1" si="94"/>
        <v/>
      </c>
      <c r="H535" s="79" t="str">
        <f t="shared" ca="1" si="95"/>
        <v/>
      </c>
      <c r="N535" s="168" t="str">
        <f t="shared" si="86"/>
        <v/>
      </c>
      <c r="O535" s="168" t="str">
        <f t="shared" si="87"/>
        <v/>
      </c>
    </row>
    <row r="536" spans="1:15">
      <c r="A536" s="173" t="str">
        <f t="shared" ca="1" si="90"/>
        <v/>
      </c>
      <c r="B536" s="45" t="str">
        <f t="shared" ca="1" si="91"/>
        <v/>
      </c>
      <c r="C536" s="31" t="str">
        <f t="shared" ca="1" si="88"/>
        <v/>
      </c>
      <c r="D536" s="32" t="str">
        <f t="shared" ca="1" si="92"/>
        <v/>
      </c>
      <c r="E536" s="46" t="str">
        <f t="shared" ca="1" si="93"/>
        <v/>
      </c>
      <c r="F536" s="31" t="str">
        <f t="shared" ca="1" si="89"/>
        <v/>
      </c>
      <c r="G536" s="32" t="str">
        <f t="shared" ca="1" si="94"/>
        <v/>
      </c>
      <c r="H536" s="79" t="str">
        <f t="shared" ca="1" si="95"/>
        <v/>
      </c>
      <c r="N536" s="168" t="str">
        <f t="shared" si="86"/>
        <v/>
      </c>
      <c r="O536" s="168" t="str">
        <f t="shared" si="87"/>
        <v/>
      </c>
    </row>
    <row r="537" spans="1:15">
      <c r="A537" s="173" t="str">
        <f t="shared" ca="1" si="90"/>
        <v/>
      </c>
      <c r="B537" s="45" t="str">
        <f t="shared" ca="1" si="91"/>
        <v/>
      </c>
      <c r="C537" s="31" t="str">
        <f t="shared" ca="1" si="88"/>
        <v/>
      </c>
      <c r="D537" s="32" t="str">
        <f t="shared" ca="1" si="92"/>
        <v/>
      </c>
      <c r="E537" s="46" t="str">
        <f t="shared" ca="1" si="93"/>
        <v/>
      </c>
      <c r="F537" s="31" t="str">
        <f t="shared" ca="1" si="89"/>
        <v/>
      </c>
      <c r="G537" s="32" t="str">
        <f t="shared" ca="1" si="94"/>
        <v/>
      </c>
      <c r="H537" s="79" t="str">
        <f t="shared" ca="1" si="95"/>
        <v/>
      </c>
      <c r="N537" s="168" t="str">
        <f t="shared" si="86"/>
        <v/>
      </c>
      <c r="O537" s="168" t="str">
        <f t="shared" si="87"/>
        <v/>
      </c>
    </row>
    <row r="538" spans="1:15">
      <c r="A538" s="173" t="str">
        <f t="shared" ca="1" si="90"/>
        <v/>
      </c>
      <c r="B538" s="45" t="str">
        <f t="shared" ca="1" si="91"/>
        <v/>
      </c>
      <c r="C538" s="31" t="str">
        <f t="shared" ca="1" si="88"/>
        <v/>
      </c>
      <c r="D538" s="32" t="str">
        <f t="shared" ca="1" si="92"/>
        <v/>
      </c>
      <c r="E538" s="46" t="str">
        <f t="shared" ca="1" si="93"/>
        <v/>
      </c>
      <c r="F538" s="31" t="str">
        <f t="shared" ca="1" si="89"/>
        <v/>
      </c>
      <c r="G538" s="32" t="str">
        <f t="shared" ca="1" si="94"/>
        <v/>
      </c>
      <c r="H538" s="79" t="str">
        <f t="shared" ca="1" si="95"/>
        <v/>
      </c>
      <c r="N538" s="168" t="str">
        <f t="shared" si="86"/>
        <v/>
      </c>
      <c r="O538" s="168" t="str">
        <f t="shared" si="87"/>
        <v/>
      </c>
    </row>
    <row r="539" spans="1:15">
      <c r="A539" s="173" t="str">
        <f t="shared" ca="1" si="90"/>
        <v/>
      </c>
      <c r="B539" s="45" t="str">
        <f t="shared" ca="1" si="91"/>
        <v/>
      </c>
      <c r="C539" s="31" t="str">
        <f t="shared" ca="1" si="88"/>
        <v/>
      </c>
      <c r="D539" s="32" t="str">
        <f t="shared" ca="1" si="92"/>
        <v/>
      </c>
      <c r="E539" s="46" t="str">
        <f t="shared" ca="1" si="93"/>
        <v/>
      </c>
      <c r="F539" s="31" t="str">
        <f t="shared" ca="1" si="89"/>
        <v/>
      </c>
      <c r="G539" s="32" t="str">
        <f t="shared" ca="1" si="94"/>
        <v/>
      </c>
      <c r="H539" s="79" t="str">
        <f t="shared" ca="1" si="95"/>
        <v/>
      </c>
      <c r="N539" s="168" t="str">
        <f t="shared" si="86"/>
        <v/>
      </c>
      <c r="O539" s="168" t="str">
        <f t="shared" si="87"/>
        <v/>
      </c>
    </row>
    <row r="540" spans="1:15">
      <c r="A540" s="173" t="str">
        <f t="shared" ca="1" si="90"/>
        <v/>
      </c>
      <c r="B540" s="45" t="str">
        <f t="shared" ca="1" si="91"/>
        <v/>
      </c>
      <c r="C540" s="31" t="str">
        <f t="shared" ca="1" si="88"/>
        <v/>
      </c>
      <c r="D540" s="32" t="str">
        <f t="shared" ca="1" si="92"/>
        <v/>
      </c>
      <c r="E540" s="46" t="str">
        <f t="shared" ca="1" si="93"/>
        <v/>
      </c>
      <c r="F540" s="31" t="str">
        <f t="shared" ca="1" si="89"/>
        <v/>
      </c>
      <c r="G540" s="32" t="str">
        <f t="shared" ca="1" si="94"/>
        <v/>
      </c>
      <c r="H540" s="79" t="str">
        <f t="shared" ca="1" si="95"/>
        <v/>
      </c>
      <c r="N540" s="168" t="str">
        <f t="shared" si="86"/>
        <v/>
      </c>
      <c r="O540" s="168" t="str">
        <f t="shared" si="87"/>
        <v/>
      </c>
    </row>
    <row r="541" spans="1:15">
      <c r="A541" s="173" t="str">
        <f t="shared" ca="1" si="90"/>
        <v/>
      </c>
      <c r="B541" s="45" t="str">
        <f t="shared" ca="1" si="91"/>
        <v/>
      </c>
      <c r="C541" s="31" t="str">
        <f t="shared" ca="1" si="88"/>
        <v/>
      </c>
      <c r="D541" s="32" t="str">
        <f t="shared" ca="1" si="92"/>
        <v/>
      </c>
      <c r="E541" s="46" t="str">
        <f t="shared" ca="1" si="93"/>
        <v/>
      </c>
      <c r="F541" s="31" t="str">
        <f t="shared" ca="1" si="89"/>
        <v/>
      </c>
      <c r="G541" s="32" t="str">
        <f t="shared" ca="1" si="94"/>
        <v/>
      </c>
      <c r="H541" s="79" t="str">
        <f t="shared" ca="1" si="95"/>
        <v/>
      </c>
      <c r="N541" s="168" t="str">
        <f t="shared" si="86"/>
        <v/>
      </c>
      <c r="O541" s="168" t="str">
        <f t="shared" si="87"/>
        <v/>
      </c>
    </row>
    <row r="542" spans="1:15">
      <c r="A542" s="173" t="str">
        <f t="shared" ca="1" si="90"/>
        <v/>
      </c>
      <c r="B542" s="45" t="str">
        <f t="shared" ca="1" si="91"/>
        <v/>
      </c>
      <c r="C542" s="31" t="str">
        <f t="shared" ca="1" si="88"/>
        <v/>
      </c>
      <c r="D542" s="32" t="str">
        <f t="shared" ca="1" si="92"/>
        <v/>
      </c>
      <c r="E542" s="46" t="str">
        <f t="shared" ca="1" si="93"/>
        <v/>
      </c>
      <c r="F542" s="31" t="str">
        <f t="shared" ca="1" si="89"/>
        <v/>
      </c>
      <c r="G542" s="32" t="str">
        <f t="shared" ca="1" si="94"/>
        <v/>
      </c>
      <c r="H542" s="79" t="str">
        <f t="shared" ca="1" si="95"/>
        <v/>
      </c>
      <c r="N542" s="168" t="str">
        <f t="shared" si="86"/>
        <v/>
      </c>
      <c r="O542" s="168" t="str">
        <f t="shared" si="87"/>
        <v/>
      </c>
    </row>
    <row r="543" spans="1:15">
      <c r="A543" s="173" t="str">
        <f t="shared" ca="1" si="90"/>
        <v/>
      </c>
      <c r="B543" s="45" t="str">
        <f t="shared" ca="1" si="91"/>
        <v/>
      </c>
      <c r="C543" s="31" t="str">
        <f t="shared" ca="1" si="88"/>
        <v/>
      </c>
      <c r="D543" s="32" t="str">
        <f t="shared" ca="1" si="92"/>
        <v/>
      </c>
      <c r="E543" s="46" t="str">
        <f t="shared" ca="1" si="93"/>
        <v/>
      </c>
      <c r="F543" s="31" t="str">
        <f t="shared" ca="1" si="89"/>
        <v/>
      </c>
      <c r="G543" s="32" t="str">
        <f t="shared" ca="1" si="94"/>
        <v/>
      </c>
      <c r="H543" s="79" t="str">
        <f t="shared" ca="1" si="95"/>
        <v/>
      </c>
      <c r="N543" s="168" t="str">
        <f t="shared" si="86"/>
        <v/>
      </c>
      <c r="O543" s="168" t="str">
        <f t="shared" si="87"/>
        <v/>
      </c>
    </row>
    <row r="544" spans="1:15">
      <c r="A544" s="173" t="str">
        <f t="shared" ca="1" si="90"/>
        <v/>
      </c>
      <c r="B544" s="45" t="str">
        <f t="shared" ca="1" si="91"/>
        <v/>
      </c>
      <c r="C544" s="31" t="str">
        <f t="shared" ca="1" si="88"/>
        <v/>
      </c>
      <c r="D544" s="32" t="str">
        <f t="shared" ca="1" si="92"/>
        <v/>
      </c>
      <c r="E544" s="46" t="str">
        <f t="shared" ca="1" si="93"/>
        <v/>
      </c>
      <c r="F544" s="31" t="str">
        <f t="shared" ca="1" si="89"/>
        <v/>
      </c>
      <c r="G544" s="32" t="str">
        <f t="shared" ca="1" si="94"/>
        <v/>
      </c>
      <c r="H544" s="79" t="str">
        <f t="shared" ca="1" si="95"/>
        <v/>
      </c>
      <c r="N544" s="168" t="str">
        <f t="shared" si="86"/>
        <v/>
      </c>
      <c r="O544" s="168" t="str">
        <f t="shared" si="87"/>
        <v/>
      </c>
    </row>
    <row r="545" spans="1:15">
      <c r="A545" s="173" t="str">
        <f t="shared" ca="1" si="90"/>
        <v/>
      </c>
      <c r="B545" s="45" t="str">
        <f t="shared" ca="1" si="91"/>
        <v/>
      </c>
      <c r="C545" s="31" t="str">
        <f t="shared" ca="1" si="88"/>
        <v/>
      </c>
      <c r="D545" s="32" t="str">
        <f t="shared" ca="1" si="92"/>
        <v/>
      </c>
      <c r="E545" s="46" t="str">
        <f t="shared" ca="1" si="93"/>
        <v/>
      </c>
      <c r="F545" s="31" t="str">
        <f t="shared" ca="1" si="89"/>
        <v/>
      </c>
      <c r="G545" s="32" t="str">
        <f t="shared" ca="1" si="94"/>
        <v/>
      </c>
      <c r="H545" s="79" t="str">
        <f t="shared" ca="1" si="95"/>
        <v/>
      </c>
      <c r="N545" s="168" t="str">
        <f t="shared" si="86"/>
        <v/>
      </c>
      <c r="O545" s="168" t="str">
        <f t="shared" si="87"/>
        <v/>
      </c>
    </row>
    <row r="546" spans="1:15">
      <c r="A546" s="173" t="str">
        <f t="shared" ca="1" si="90"/>
        <v/>
      </c>
      <c r="B546" s="45" t="str">
        <f t="shared" ca="1" si="91"/>
        <v/>
      </c>
      <c r="C546" s="31" t="str">
        <f t="shared" ca="1" si="88"/>
        <v/>
      </c>
      <c r="D546" s="32" t="str">
        <f t="shared" ca="1" si="92"/>
        <v/>
      </c>
      <c r="E546" s="46" t="str">
        <f t="shared" ca="1" si="93"/>
        <v/>
      </c>
      <c r="F546" s="31" t="str">
        <f t="shared" ca="1" si="89"/>
        <v/>
      </c>
      <c r="G546" s="32" t="str">
        <f t="shared" ca="1" si="94"/>
        <v/>
      </c>
      <c r="H546" s="79" t="str">
        <f t="shared" ca="1" si="95"/>
        <v/>
      </c>
      <c r="N546" s="168" t="str">
        <f t="shared" si="86"/>
        <v/>
      </c>
      <c r="O546" s="168" t="str">
        <f t="shared" si="87"/>
        <v/>
      </c>
    </row>
    <row r="547" spans="1:15">
      <c r="A547" s="173" t="str">
        <f t="shared" ca="1" si="90"/>
        <v/>
      </c>
      <c r="B547" s="45" t="str">
        <f t="shared" ca="1" si="91"/>
        <v/>
      </c>
      <c r="C547" s="31" t="str">
        <f t="shared" ca="1" si="88"/>
        <v/>
      </c>
      <c r="D547" s="32" t="str">
        <f t="shared" ca="1" si="92"/>
        <v/>
      </c>
      <c r="E547" s="46" t="str">
        <f t="shared" ca="1" si="93"/>
        <v/>
      </c>
      <c r="F547" s="31" t="str">
        <f t="shared" ca="1" si="89"/>
        <v/>
      </c>
      <c r="G547" s="32" t="str">
        <f t="shared" ca="1" si="94"/>
        <v/>
      </c>
      <c r="H547" s="79" t="str">
        <f t="shared" ca="1" si="95"/>
        <v/>
      </c>
      <c r="N547" s="168" t="str">
        <f t="shared" si="86"/>
        <v/>
      </c>
      <c r="O547" s="168" t="str">
        <f t="shared" si="87"/>
        <v/>
      </c>
    </row>
    <row r="548" spans="1:15">
      <c r="A548" s="173" t="str">
        <f t="shared" ca="1" si="90"/>
        <v/>
      </c>
      <c r="B548" s="45" t="str">
        <f t="shared" ca="1" si="91"/>
        <v/>
      </c>
      <c r="C548" s="31" t="str">
        <f t="shared" ca="1" si="88"/>
        <v/>
      </c>
      <c r="D548" s="32" t="str">
        <f t="shared" ca="1" si="92"/>
        <v/>
      </c>
      <c r="E548" s="46" t="str">
        <f t="shared" ca="1" si="93"/>
        <v/>
      </c>
      <c r="F548" s="31" t="str">
        <f t="shared" ca="1" si="89"/>
        <v/>
      </c>
      <c r="G548" s="32" t="str">
        <f t="shared" ca="1" si="94"/>
        <v/>
      </c>
      <c r="H548" s="79" t="str">
        <f t="shared" ca="1" si="95"/>
        <v/>
      </c>
      <c r="N548" s="168" t="str">
        <f t="shared" si="86"/>
        <v/>
      </c>
      <c r="O548" s="168" t="str">
        <f t="shared" si="87"/>
        <v/>
      </c>
    </row>
    <row r="549" spans="1:15">
      <c r="A549" s="173" t="str">
        <f t="shared" ca="1" si="90"/>
        <v/>
      </c>
      <c r="B549" s="45" t="str">
        <f t="shared" ca="1" si="91"/>
        <v/>
      </c>
      <c r="C549" s="31" t="str">
        <f t="shared" ca="1" si="88"/>
        <v/>
      </c>
      <c r="D549" s="32" t="str">
        <f t="shared" ca="1" si="92"/>
        <v/>
      </c>
      <c r="E549" s="46" t="str">
        <f t="shared" ca="1" si="93"/>
        <v/>
      </c>
      <c r="F549" s="31" t="str">
        <f t="shared" ca="1" si="89"/>
        <v/>
      </c>
      <c r="G549" s="32" t="str">
        <f t="shared" ca="1" si="94"/>
        <v/>
      </c>
      <c r="H549" s="79" t="str">
        <f t="shared" ca="1" si="95"/>
        <v/>
      </c>
      <c r="N549" s="168" t="str">
        <f t="shared" si="86"/>
        <v/>
      </c>
      <c r="O549" s="168" t="str">
        <f t="shared" si="87"/>
        <v/>
      </c>
    </row>
    <row r="550" spans="1:15">
      <c r="A550" s="173" t="str">
        <f t="shared" ca="1" si="90"/>
        <v/>
      </c>
      <c r="B550" s="45" t="str">
        <f t="shared" ca="1" si="91"/>
        <v/>
      </c>
      <c r="C550" s="31" t="str">
        <f t="shared" ca="1" si="88"/>
        <v/>
      </c>
      <c r="D550" s="32" t="str">
        <f t="shared" ca="1" si="92"/>
        <v/>
      </c>
      <c r="E550" s="46" t="str">
        <f t="shared" ca="1" si="93"/>
        <v/>
      </c>
      <c r="F550" s="31" t="str">
        <f t="shared" ca="1" si="89"/>
        <v/>
      </c>
      <c r="G550" s="32" t="str">
        <f t="shared" ca="1" si="94"/>
        <v/>
      </c>
      <c r="H550" s="79" t="str">
        <f t="shared" ca="1" si="95"/>
        <v/>
      </c>
      <c r="N550" s="168" t="str">
        <f t="shared" si="86"/>
        <v/>
      </c>
      <c r="O550" s="168" t="str">
        <f t="shared" si="87"/>
        <v/>
      </c>
    </row>
    <row r="551" spans="1:15">
      <c r="A551" s="173" t="str">
        <f t="shared" ca="1" si="90"/>
        <v/>
      </c>
      <c r="B551" s="45" t="str">
        <f t="shared" ca="1" si="91"/>
        <v/>
      </c>
      <c r="C551" s="31" t="str">
        <f t="shared" ca="1" si="88"/>
        <v/>
      </c>
      <c r="D551" s="32" t="str">
        <f t="shared" ca="1" si="92"/>
        <v/>
      </c>
      <c r="E551" s="46" t="str">
        <f t="shared" ca="1" si="93"/>
        <v/>
      </c>
      <c r="F551" s="31" t="str">
        <f t="shared" ca="1" si="89"/>
        <v/>
      </c>
      <c r="G551" s="32" t="str">
        <f t="shared" ca="1" si="94"/>
        <v/>
      </c>
      <c r="H551" s="79" t="str">
        <f t="shared" ca="1" si="95"/>
        <v/>
      </c>
      <c r="N551" s="168" t="str">
        <f t="shared" si="86"/>
        <v/>
      </c>
      <c r="O551" s="168" t="str">
        <f t="shared" si="87"/>
        <v/>
      </c>
    </row>
    <row r="552" spans="1:15">
      <c r="A552" s="173" t="str">
        <f t="shared" ca="1" si="90"/>
        <v/>
      </c>
      <c r="B552" s="45" t="str">
        <f t="shared" ca="1" si="91"/>
        <v/>
      </c>
      <c r="C552" s="31" t="str">
        <f t="shared" ca="1" si="88"/>
        <v/>
      </c>
      <c r="D552" s="32" t="str">
        <f t="shared" ca="1" si="92"/>
        <v/>
      </c>
      <c r="E552" s="46" t="str">
        <f t="shared" ca="1" si="93"/>
        <v/>
      </c>
      <c r="F552" s="31" t="str">
        <f t="shared" ca="1" si="89"/>
        <v/>
      </c>
      <c r="G552" s="32" t="str">
        <f t="shared" ca="1" si="94"/>
        <v/>
      </c>
      <c r="H552" s="79" t="str">
        <f t="shared" ca="1" si="95"/>
        <v/>
      </c>
      <c r="N552" s="168" t="str">
        <f t="shared" si="86"/>
        <v/>
      </c>
      <c r="O552" s="168" t="str">
        <f t="shared" si="87"/>
        <v/>
      </c>
    </row>
    <row r="553" spans="1:15">
      <c r="A553" s="173" t="str">
        <f t="shared" ca="1" si="90"/>
        <v/>
      </c>
      <c r="B553" s="45" t="str">
        <f t="shared" ca="1" si="91"/>
        <v/>
      </c>
      <c r="C553" s="31" t="str">
        <f t="shared" ca="1" si="88"/>
        <v/>
      </c>
      <c r="D553" s="32" t="str">
        <f t="shared" ca="1" si="92"/>
        <v/>
      </c>
      <c r="E553" s="46" t="str">
        <f t="shared" ca="1" si="93"/>
        <v/>
      </c>
      <c r="F553" s="31" t="str">
        <f t="shared" ca="1" si="89"/>
        <v/>
      </c>
      <c r="G553" s="32" t="str">
        <f t="shared" ca="1" si="94"/>
        <v/>
      </c>
      <c r="H553" s="79" t="str">
        <f t="shared" ca="1" si="95"/>
        <v/>
      </c>
      <c r="N553" s="168" t="str">
        <f t="shared" si="86"/>
        <v/>
      </c>
      <c r="O553" s="168" t="str">
        <f t="shared" si="87"/>
        <v/>
      </c>
    </row>
    <row r="554" spans="1:15">
      <c r="A554" s="173" t="str">
        <f t="shared" ca="1" si="90"/>
        <v/>
      </c>
      <c r="B554" s="45" t="str">
        <f t="shared" ca="1" si="91"/>
        <v/>
      </c>
      <c r="C554" s="31" t="str">
        <f t="shared" ca="1" si="88"/>
        <v/>
      </c>
      <c r="D554" s="32" t="str">
        <f t="shared" ca="1" si="92"/>
        <v/>
      </c>
      <c r="E554" s="46" t="str">
        <f t="shared" ca="1" si="93"/>
        <v/>
      </c>
      <c r="F554" s="31" t="str">
        <f t="shared" ca="1" si="89"/>
        <v/>
      </c>
      <c r="G554" s="32" t="str">
        <f t="shared" ca="1" si="94"/>
        <v/>
      </c>
      <c r="H554" s="79" t="str">
        <f t="shared" ca="1" si="95"/>
        <v/>
      </c>
      <c r="N554" s="168" t="str">
        <f t="shared" si="86"/>
        <v/>
      </c>
      <c r="O554" s="168" t="str">
        <f t="shared" si="87"/>
        <v/>
      </c>
    </row>
    <row r="555" spans="1:15">
      <c r="A555" s="173" t="str">
        <f t="shared" ca="1" si="90"/>
        <v/>
      </c>
      <c r="B555" s="45" t="str">
        <f t="shared" ca="1" si="91"/>
        <v/>
      </c>
      <c r="C555" s="31" t="str">
        <f t="shared" ca="1" si="88"/>
        <v/>
      </c>
      <c r="D555" s="32" t="str">
        <f t="shared" ca="1" si="92"/>
        <v/>
      </c>
      <c r="E555" s="46" t="str">
        <f t="shared" ca="1" si="93"/>
        <v/>
      </c>
      <c r="F555" s="31" t="str">
        <f t="shared" ca="1" si="89"/>
        <v/>
      </c>
      <c r="G555" s="32" t="str">
        <f t="shared" ca="1" si="94"/>
        <v/>
      </c>
      <c r="H555" s="79" t="str">
        <f t="shared" ca="1" si="95"/>
        <v/>
      </c>
      <c r="N555" s="168" t="str">
        <f t="shared" si="86"/>
        <v/>
      </c>
      <c r="O555" s="168" t="str">
        <f t="shared" si="87"/>
        <v/>
      </c>
    </row>
    <row r="556" spans="1:15">
      <c r="A556" s="173" t="str">
        <f t="shared" ca="1" si="90"/>
        <v/>
      </c>
      <c r="B556" s="45" t="str">
        <f t="shared" ca="1" si="91"/>
        <v/>
      </c>
      <c r="C556" s="31" t="str">
        <f t="shared" ca="1" si="88"/>
        <v/>
      </c>
      <c r="D556" s="32" t="str">
        <f t="shared" ca="1" si="92"/>
        <v/>
      </c>
      <c r="E556" s="46" t="str">
        <f t="shared" ca="1" si="93"/>
        <v/>
      </c>
      <c r="F556" s="31" t="str">
        <f t="shared" ca="1" si="89"/>
        <v/>
      </c>
      <c r="G556" s="32" t="str">
        <f t="shared" ca="1" si="94"/>
        <v/>
      </c>
      <c r="H556" s="79" t="str">
        <f t="shared" ca="1" si="95"/>
        <v/>
      </c>
      <c r="N556" s="168" t="str">
        <f t="shared" si="86"/>
        <v/>
      </c>
      <c r="O556" s="168" t="str">
        <f t="shared" si="87"/>
        <v/>
      </c>
    </row>
    <row r="557" spans="1:15">
      <c r="A557" s="173" t="str">
        <f t="shared" ca="1" si="90"/>
        <v/>
      </c>
      <c r="B557" s="45" t="str">
        <f t="shared" ca="1" si="91"/>
        <v/>
      </c>
      <c r="C557" s="31" t="str">
        <f t="shared" ca="1" si="88"/>
        <v/>
      </c>
      <c r="D557" s="32" t="str">
        <f t="shared" ca="1" si="92"/>
        <v/>
      </c>
      <c r="E557" s="46" t="str">
        <f t="shared" ca="1" si="93"/>
        <v/>
      </c>
      <c r="F557" s="31" t="str">
        <f t="shared" ca="1" si="89"/>
        <v/>
      </c>
      <c r="G557" s="32" t="str">
        <f t="shared" ca="1" si="94"/>
        <v/>
      </c>
      <c r="H557" s="79" t="str">
        <f t="shared" ca="1" si="95"/>
        <v/>
      </c>
      <c r="N557" s="168" t="str">
        <f t="shared" si="86"/>
        <v/>
      </c>
      <c r="O557" s="168" t="str">
        <f t="shared" si="87"/>
        <v/>
      </c>
    </row>
    <row r="558" spans="1:15">
      <c r="A558" s="173" t="str">
        <f t="shared" ca="1" si="90"/>
        <v/>
      </c>
      <c r="B558" s="45" t="str">
        <f t="shared" ca="1" si="91"/>
        <v/>
      </c>
      <c r="C558" s="31" t="str">
        <f t="shared" ca="1" si="88"/>
        <v/>
      </c>
      <c r="D558" s="32" t="str">
        <f t="shared" ca="1" si="92"/>
        <v/>
      </c>
      <c r="E558" s="46" t="str">
        <f t="shared" ca="1" si="93"/>
        <v/>
      </c>
      <c r="F558" s="31" t="str">
        <f t="shared" ca="1" si="89"/>
        <v/>
      </c>
      <c r="G558" s="32" t="str">
        <f t="shared" ca="1" si="94"/>
        <v/>
      </c>
      <c r="H558" s="79" t="str">
        <f t="shared" ca="1" si="95"/>
        <v/>
      </c>
      <c r="N558" s="168" t="str">
        <f t="shared" si="86"/>
        <v/>
      </c>
      <c r="O558" s="168" t="str">
        <f t="shared" si="87"/>
        <v/>
      </c>
    </row>
    <row r="559" spans="1:15">
      <c r="A559" s="173" t="str">
        <f t="shared" ca="1" si="90"/>
        <v/>
      </c>
      <c r="B559" s="45" t="str">
        <f t="shared" ca="1" si="91"/>
        <v/>
      </c>
      <c r="C559" s="31" t="str">
        <f t="shared" ca="1" si="88"/>
        <v/>
      </c>
      <c r="D559" s="32" t="str">
        <f t="shared" ca="1" si="92"/>
        <v/>
      </c>
      <c r="E559" s="46" t="str">
        <f t="shared" ca="1" si="93"/>
        <v/>
      </c>
      <c r="F559" s="31" t="str">
        <f t="shared" ca="1" si="89"/>
        <v/>
      </c>
      <c r="G559" s="32" t="str">
        <f t="shared" ca="1" si="94"/>
        <v/>
      </c>
      <c r="H559" s="79" t="str">
        <f t="shared" ca="1" si="95"/>
        <v/>
      </c>
      <c r="N559" s="168" t="str">
        <f t="shared" si="86"/>
        <v/>
      </c>
      <c r="O559" s="168" t="str">
        <f t="shared" si="87"/>
        <v/>
      </c>
    </row>
    <row r="560" spans="1:15">
      <c r="A560" s="173" t="str">
        <f t="shared" ca="1" si="90"/>
        <v/>
      </c>
      <c r="B560" s="45" t="str">
        <f t="shared" ca="1" si="91"/>
        <v/>
      </c>
      <c r="C560" s="31" t="str">
        <f t="shared" ca="1" si="88"/>
        <v/>
      </c>
      <c r="D560" s="32" t="str">
        <f t="shared" ca="1" si="92"/>
        <v/>
      </c>
      <c r="E560" s="46" t="str">
        <f t="shared" ca="1" si="93"/>
        <v/>
      </c>
      <c r="F560" s="31" t="str">
        <f t="shared" ca="1" si="89"/>
        <v/>
      </c>
      <c r="G560" s="32" t="str">
        <f t="shared" ca="1" si="94"/>
        <v/>
      </c>
      <c r="H560" s="79" t="str">
        <f t="shared" ca="1" si="95"/>
        <v/>
      </c>
      <c r="N560" s="168" t="str">
        <f t="shared" si="86"/>
        <v/>
      </c>
      <c r="O560" s="168" t="str">
        <f t="shared" si="87"/>
        <v/>
      </c>
    </row>
    <row r="561" spans="1:15">
      <c r="A561" s="173" t="str">
        <f t="shared" ca="1" si="90"/>
        <v/>
      </c>
      <c r="B561" s="45" t="str">
        <f t="shared" ca="1" si="91"/>
        <v/>
      </c>
      <c r="C561" s="31" t="str">
        <f t="shared" ca="1" si="88"/>
        <v/>
      </c>
      <c r="D561" s="32" t="str">
        <f t="shared" ca="1" si="92"/>
        <v/>
      </c>
      <c r="E561" s="46" t="str">
        <f t="shared" ca="1" si="93"/>
        <v/>
      </c>
      <c r="F561" s="31" t="str">
        <f t="shared" ca="1" si="89"/>
        <v/>
      </c>
      <c r="G561" s="32" t="str">
        <f t="shared" ca="1" si="94"/>
        <v/>
      </c>
      <c r="H561" s="79" t="str">
        <f t="shared" ca="1" si="95"/>
        <v/>
      </c>
      <c r="N561" s="168" t="str">
        <f t="shared" si="86"/>
        <v/>
      </c>
      <c r="O561" s="168" t="str">
        <f t="shared" si="87"/>
        <v/>
      </c>
    </row>
    <row r="562" spans="1:15">
      <c r="A562" s="173" t="str">
        <f t="shared" ca="1" si="90"/>
        <v/>
      </c>
      <c r="B562" s="45" t="str">
        <f t="shared" ca="1" si="91"/>
        <v/>
      </c>
      <c r="C562" s="31" t="str">
        <f t="shared" ca="1" si="88"/>
        <v/>
      </c>
      <c r="D562" s="32" t="str">
        <f t="shared" ca="1" si="92"/>
        <v/>
      </c>
      <c r="E562" s="46" t="str">
        <f t="shared" ca="1" si="93"/>
        <v/>
      </c>
      <c r="F562" s="31" t="str">
        <f t="shared" ca="1" si="89"/>
        <v/>
      </c>
      <c r="G562" s="32" t="str">
        <f t="shared" ca="1" si="94"/>
        <v/>
      </c>
      <c r="H562" s="79" t="str">
        <f t="shared" ca="1" si="95"/>
        <v/>
      </c>
      <c r="N562" s="168" t="str">
        <f t="shared" si="86"/>
        <v/>
      </c>
      <c r="O562" s="168" t="str">
        <f t="shared" si="87"/>
        <v/>
      </c>
    </row>
    <row r="563" spans="1:15">
      <c r="A563" s="173" t="str">
        <f t="shared" ca="1" si="90"/>
        <v/>
      </c>
      <c r="B563" s="45" t="str">
        <f t="shared" ca="1" si="91"/>
        <v/>
      </c>
      <c r="C563" s="31" t="str">
        <f t="shared" ca="1" si="88"/>
        <v/>
      </c>
      <c r="D563" s="32" t="str">
        <f t="shared" ca="1" si="92"/>
        <v/>
      </c>
      <c r="E563" s="46" t="str">
        <f t="shared" ca="1" si="93"/>
        <v/>
      </c>
      <c r="F563" s="31" t="str">
        <f t="shared" ca="1" si="89"/>
        <v/>
      </c>
      <c r="G563" s="32" t="str">
        <f t="shared" ca="1" si="94"/>
        <v/>
      </c>
      <c r="H563" s="79" t="str">
        <f t="shared" ca="1" si="95"/>
        <v/>
      </c>
      <c r="N563" s="168" t="str">
        <f t="shared" si="86"/>
        <v/>
      </c>
      <c r="O563" s="168" t="str">
        <f t="shared" si="87"/>
        <v/>
      </c>
    </row>
    <row r="564" spans="1:15">
      <c r="A564" s="173" t="str">
        <f t="shared" ca="1" si="90"/>
        <v/>
      </c>
      <c r="B564" s="45" t="str">
        <f t="shared" ca="1" si="91"/>
        <v/>
      </c>
      <c r="C564" s="31" t="str">
        <f t="shared" ca="1" si="88"/>
        <v/>
      </c>
      <c r="D564" s="32" t="str">
        <f t="shared" ca="1" si="92"/>
        <v/>
      </c>
      <c r="E564" s="46" t="str">
        <f t="shared" ca="1" si="93"/>
        <v/>
      </c>
      <c r="F564" s="31" t="str">
        <f t="shared" ca="1" si="89"/>
        <v/>
      </c>
      <c r="G564" s="32" t="str">
        <f t="shared" ca="1" si="94"/>
        <v/>
      </c>
      <c r="H564" s="79" t="str">
        <f t="shared" ca="1" si="95"/>
        <v/>
      </c>
      <c r="N564" s="168" t="str">
        <f t="shared" si="86"/>
        <v/>
      </c>
      <c r="O564" s="168" t="str">
        <f t="shared" si="87"/>
        <v/>
      </c>
    </row>
    <row r="565" spans="1:15">
      <c r="A565" s="173" t="str">
        <f t="shared" ca="1" si="90"/>
        <v/>
      </c>
      <c r="B565" s="45" t="str">
        <f t="shared" ca="1" si="91"/>
        <v/>
      </c>
      <c r="C565" s="31" t="str">
        <f t="shared" ca="1" si="88"/>
        <v/>
      </c>
      <c r="D565" s="32" t="str">
        <f t="shared" ca="1" si="92"/>
        <v/>
      </c>
      <c r="E565" s="46" t="str">
        <f t="shared" ca="1" si="93"/>
        <v/>
      </c>
      <c r="F565" s="31" t="str">
        <f t="shared" ca="1" si="89"/>
        <v/>
      </c>
      <c r="G565" s="32" t="str">
        <f t="shared" ca="1" si="94"/>
        <v/>
      </c>
      <c r="H565" s="79" t="str">
        <f t="shared" ca="1" si="95"/>
        <v/>
      </c>
      <c r="N565" s="168" t="str">
        <f t="shared" si="86"/>
        <v/>
      </c>
      <c r="O565" s="168" t="str">
        <f t="shared" si="87"/>
        <v/>
      </c>
    </row>
    <row r="566" spans="1:15">
      <c r="A566" s="173" t="str">
        <f t="shared" ca="1" si="90"/>
        <v/>
      </c>
      <c r="B566" s="45" t="str">
        <f t="shared" ca="1" si="91"/>
        <v/>
      </c>
      <c r="C566" s="31" t="str">
        <f t="shared" ca="1" si="88"/>
        <v/>
      </c>
      <c r="D566" s="32" t="str">
        <f t="shared" ca="1" si="92"/>
        <v/>
      </c>
      <c r="E566" s="46" t="str">
        <f t="shared" ca="1" si="93"/>
        <v/>
      </c>
      <c r="F566" s="31" t="str">
        <f t="shared" ca="1" si="89"/>
        <v/>
      </c>
      <c r="G566" s="32" t="str">
        <f t="shared" ca="1" si="94"/>
        <v/>
      </c>
      <c r="H566" s="79" t="str">
        <f t="shared" ca="1" si="95"/>
        <v/>
      </c>
      <c r="N566" s="168" t="str">
        <f t="shared" si="86"/>
        <v/>
      </c>
      <c r="O566" s="168" t="str">
        <f t="shared" si="87"/>
        <v/>
      </c>
    </row>
    <row r="567" spans="1:15">
      <c r="A567" s="173" t="str">
        <f t="shared" ca="1" si="90"/>
        <v/>
      </c>
      <c r="B567" s="45" t="str">
        <f t="shared" ca="1" si="91"/>
        <v/>
      </c>
      <c r="C567" s="31" t="str">
        <f t="shared" ca="1" si="88"/>
        <v/>
      </c>
      <c r="D567" s="32" t="str">
        <f t="shared" ca="1" si="92"/>
        <v/>
      </c>
      <c r="E567" s="46" t="str">
        <f t="shared" ca="1" si="93"/>
        <v/>
      </c>
      <c r="F567" s="31" t="str">
        <f t="shared" ca="1" si="89"/>
        <v/>
      </c>
      <c r="G567" s="32" t="str">
        <f t="shared" ca="1" si="94"/>
        <v/>
      </c>
      <c r="H567" s="79" t="str">
        <f t="shared" ca="1" si="95"/>
        <v/>
      </c>
      <c r="N567" s="168" t="str">
        <f t="shared" si="86"/>
        <v/>
      </c>
      <c r="O567" s="168" t="str">
        <f t="shared" si="87"/>
        <v/>
      </c>
    </row>
    <row r="568" spans="1:15">
      <c r="A568" s="173" t="str">
        <f t="shared" ca="1" si="90"/>
        <v/>
      </c>
      <c r="B568" s="45" t="str">
        <f t="shared" ca="1" si="91"/>
        <v/>
      </c>
      <c r="C568" s="31" t="str">
        <f t="shared" ca="1" si="88"/>
        <v/>
      </c>
      <c r="D568" s="32" t="str">
        <f t="shared" ca="1" si="92"/>
        <v/>
      </c>
      <c r="E568" s="46" t="str">
        <f t="shared" ca="1" si="93"/>
        <v/>
      </c>
      <c r="F568" s="31" t="str">
        <f t="shared" ca="1" si="89"/>
        <v/>
      </c>
      <c r="G568" s="32" t="str">
        <f t="shared" ca="1" si="94"/>
        <v/>
      </c>
      <c r="H568" s="79" t="str">
        <f t="shared" ca="1" si="95"/>
        <v/>
      </c>
      <c r="N568" s="168" t="str">
        <f t="shared" si="86"/>
        <v/>
      </c>
      <c r="O568" s="168" t="str">
        <f t="shared" si="87"/>
        <v/>
      </c>
    </row>
    <row r="569" spans="1:15">
      <c r="A569" s="173" t="str">
        <f t="shared" ca="1" si="90"/>
        <v/>
      </c>
      <c r="B569" s="45" t="str">
        <f t="shared" ca="1" si="91"/>
        <v/>
      </c>
      <c r="C569" s="31" t="str">
        <f t="shared" ca="1" si="88"/>
        <v/>
      </c>
      <c r="D569" s="32" t="str">
        <f t="shared" ca="1" si="92"/>
        <v/>
      </c>
      <c r="E569" s="46" t="str">
        <f t="shared" ca="1" si="93"/>
        <v/>
      </c>
      <c r="F569" s="31" t="str">
        <f t="shared" ca="1" si="89"/>
        <v/>
      </c>
      <c r="G569" s="32" t="str">
        <f t="shared" ca="1" si="94"/>
        <v/>
      </c>
      <c r="H569" s="79" t="str">
        <f t="shared" ca="1" si="95"/>
        <v/>
      </c>
      <c r="N569" s="168" t="str">
        <f t="shared" si="86"/>
        <v/>
      </c>
      <c r="O569" s="168" t="str">
        <f t="shared" si="87"/>
        <v/>
      </c>
    </row>
    <row r="570" spans="1:15">
      <c r="A570" s="173" t="str">
        <f t="shared" ca="1" si="90"/>
        <v/>
      </c>
      <c r="B570" s="45" t="str">
        <f t="shared" ca="1" si="91"/>
        <v/>
      </c>
      <c r="C570" s="31" t="str">
        <f t="shared" ca="1" si="88"/>
        <v/>
      </c>
      <c r="D570" s="32" t="str">
        <f t="shared" ca="1" si="92"/>
        <v/>
      </c>
      <c r="E570" s="46" t="str">
        <f t="shared" ca="1" si="93"/>
        <v/>
      </c>
      <c r="F570" s="31" t="str">
        <f t="shared" ca="1" si="89"/>
        <v/>
      </c>
      <c r="G570" s="32" t="str">
        <f t="shared" ca="1" si="94"/>
        <v/>
      </c>
      <c r="H570" s="79" t="str">
        <f t="shared" ca="1" si="95"/>
        <v/>
      </c>
      <c r="N570" s="168" t="str">
        <f t="shared" si="86"/>
        <v/>
      </c>
      <c r="O570" s="168" t="str">
        <f t="shared" si="87"/>
        <v/>
      </c>
    </row>
    <row r="571" spans="1:15">
      <c r="A571" s="173" t="str">
        <f t="shared" ca="1" si="90"/>
        <v/>
      </c>
      <c r="B571" s="45" t="str">
        <f t="shared" ca="1" si="91"/>
        <v/>
      </c>
      <c r="C571" s="31" t="str">
        <f t="shared" ca="1" si="88"/>
        <v/>
      </c>
      <c r="D571" s="32" t="str">
        <f t="shared" ca="1" si="92"/>
        <v/>
      </c>
      <c r="E571" s="46" t="str">
        <f t="shared" ca="1" si="93"/>
        <v/>
      </c>
      <c r="F571" s="31" t="str">
        <f t="shared" ca="1" si="89"/>
        <v/>
      </c>
      <c r="G571" s="32" t="str">
        <f t="shared" ca="1" si="94"/>
        <v/>
      </c>
      <c r="H571" s="79" t="str">
        <f t="shared" ca="1" si="95"/>
        <v/>
      </c>
      <c r="N571" s="168" t="str">
        <f t="shared" si="86"/>
        <v/>
      </c>
      <c r="O571" s="168" t="str">
        <f t="shared" si="87"/>
        <v/>
      </c>
    </row>
    <row r="572" spans="1:15">
      <c r="A572" s="173" t="str">
        <f t="shared" ca="1" si="90"/>
        <v/>
      </c>
      <c r="B572" s="45" t="str">
        <f t="shared" ca="1" si="91"/>
        <v/>
      </c>
      <c r="C572" s="31" t="str">
        <f t="shared" ca="1" si="88"/>
        <v/>
      </c>
      <c r="D572" s="32" t="str">
        <f t="shared" ca="1" si="92"/>
        <v/>
      </c>
      <c r="E572" s="46" t="str">
        <f t="shared" ca="1" si="93"/>
        <v/>
      </c>
      <c r="F572" s="31" t="str">
        <f t="shared" ca="1" si="89"/>
        <v/>
      </c>
      <c r="G572" s="32" t="str">
        <f t="shared" ca="1" si="94"/>
        <v/>
      </c>
      <c r="H572" s="79" t="str">
        <f t="shared" ca="1" si="95"/>
        <v/>
      </c>
      <c r="N572" s="168" t="str">
        <f t="shared" si="86"/>
        <v/>
      </c>
      <c r="O572" s="168" t="str">
        <f t="shared" si="87"/>
        <v/>
      </c>
    </row>
    <row r="573" spans="1:15">
      <c r="A573" s="173" t="str">
        <f t="shared" ca="1" si="90"/>
        <v/>
      </c>
      <c r="B573" s="45" t="str">
        <f t="shared" ca="1" si="91"/>
        <v/>
      </c>
      <c r="C573" s="31" t="str">
        <f t="shared" ca="1" si="88"/>
        <v/>
      </c>
      <c r="D573" s="32" t="str">
        <f t="shared" ca="1" si="92"/>
        <v/>
      </c>
      <c r="E573" s="46" t="str">
        <f t="shared" ca="1" si="93"/>
        <v/>
      </c>
      <c r="F573" s="31" t="str">
        <f t="shared" ca="1" si="89"/>
        <v/>
      </c>
      <c r="G573" s="32" t="str">
        <f t="shared" ca="1" si="94"/>
        <v/>
      </c>
      <c r="H573" s="79" t="str">
        <f t="shared" ca="1" si="95"/>
        <v/>
      </c>
      <c r="N573" s="168" t="str">
        <f t="shared" si="86"/>
        <v/>
      </c>
      <c r="O573" s="168" t="str">
        <f t="shared" si="87"/>
        <v/>
      </c>
    </row>
    <row r="574" spans="1:15">
      <c r="A574" s="173" t="str">
        <f t="shared" ca="1" si="90"/>
        <v/>
      </c>
      <c r="B574" s="45" t="str">
        <f t="shared" ca="1" si="91"/>
        <v/>
      </c>
      <c r="C574" s="31" t="str">
        <f t="shared" ca="1" si="88"/>
        <v/>
      </c>
      <c r="D574" s="32" t="str">
        <f t="shared" ca="1" si="92"/>
        <v/>
      </c>
      <c r="E574" s="46" t="str">
        <f t="shared" ca="1" si="93"/>
        <v/>
      </c>
      <c r="F574" s="31" t="str">
        <f t="shared" ca="1" si="89"/>
        <v/>
      </c>
      <c r="G574" s="32" t="str">
        <f t="shared" ca="1" si="94"/>
        <v/>
      </c>
      <c r="H574" s="79" t="str">
        <f t="shared" ca="1" si="95"/>
        <v/>
      </c>
      <c r="N574" s="168" t="str">
        <f t="shared" si="86"/>
        <v/>
      </c>
      <c r="O574" s="168" t="str">
        <f t="shared" si="87"/>
        <v/>
      </c>
    </row>
    <row r="575" spans="1:15">
      <c r="A575" s="173" t="str">
        <f t="shared" ca="1" si="90"/>
        <v/>
      </c>
      <c r="B575" s="45" t="str">
        <f t="shared" ca="1" si="91"/>
        <v/>
      </c>
      <c r="C575" s="31" t="str">
        <f t="shared" ca="1" si="88"/>
        <v/>
      </c>
      <c r="D575" s="32" t="str">
        <f t="shared" ca="1" si="92"/>
        <v/>
      </c>
      <c r="E575" s="46" t="str">
        <f t="shared" ca="1" si="93"/>
        <v/>
      </c>
      <c r="F575" s="31" t="str">
        <f t="shared" ca="1" si="89"/>
        <v/>
      </c>
      <c r="G575" s="32" t="str">
        <f t="shared" ca="1" si="94"/>
        <v/>
      </c>
      <c r="H575" s="79" t="str">
        <f t="shared" ca="1" si="95"/>
        <v/>
      </c>
      <c r="N575" s="168" t="str">
        <f t="shared" si="86"/>
        <v/>
      </c>
      <c r="O575" s="168" t="str">
        <f t="shared" si="87"/>
        <v/>
      </c>
    </row>
    <row r="576" spans="1:15">
      <c r="A576" s="173" t="str">
        <f t="shared" ca="1" si="90"/>
        <v/>
      </c>
      <c r="B576" s="45" t="str">
        <f t="shared" ca="1" si="91"/>
        <v/>
      </c>
      <c r="C576" s="31" t="str">
        <f t="shared" ca="1" si="88"/>
        <v/>
      </c>
      <c r="D576" s="32" t="str">
        <f t="shared" ca="1" si="92"/>
        <v/>
      </c>
      <c r="E576" s="46" t="str">
        <f t="shared" ca="1" si="93"/>
        <v/>
      </c>
      <c r="F576" s="31" t="str">
        <f t="shared" ca="1" si="89"/>
        <v/>
      </c>
      <c r="G576" s="32" t="str">
        <f t="shared" ca="1" si="94"/>
        <v/>
      </c>
      <c r="H576" s="79" t="str">
        <f t="shared" ca="1" si="95"/>
        <v/>
      </c>
      <c r="N576" s="168" t="str">
        <f t="shared" si="86"/>
        <v/>
      </c>
      <c r="O576" s="168" t="str">
        <f t="shared" si="87"/>
        <v/>
      </c>
    </row>
    <row r="577" spans="1:15">
      <c r="A577" s="173" t="str">
        <f t="shared" ca="1" si="90"/>
        <v/>
      </c>
      <c r="B577" s="45" t="str">
        <f t="shared" ca="1" si="91"/>
        <v/>
      </c>
      <c r="C577" s="31" t="str">
        <f t="shared" ca="1" si="88"/>
        <v/>
      </c>
      <c r="D577" s="32" t="str">
        <f t="shared" ca="1" si="92"/>
        <v/>
      </c>
      <c r="E577" s="46" t="str">
        <f t="shared" ca="1" si="93"/>
        <v/>
      </c>
      <c r="F577" s="31" t="str">
        <f t="shared" ca="1" si="89"/>
        <v/>
      </c>
      <c r="G577" s="32" t="str">
        <f t="shared" ca="1" si="94"/>
        <v/>
      </c>
      <c r="H577" s="79" t="str">
        <f t="shared" ca="1" si="95"/>
        <v/>
      </c>
      <c r="N577" s="168" t="str">
        <f t="shared" si="86"/>
        <v/>
      </c>
      <c r="O577" s="168" t="str">
        <f t="shared" si="87"/>
        <v/>
      </c>
    </row>
    <row r="578" spans="1:15">
      <c r="A578" s="173" t="str">
        <f t="shared" ca="1" si="90"/>
        <v/>
      </c>
      <c r="B578" s="45" t="str">
        <f t="shared" ca="1" si="91"/>
        <v/>
      </c>
      <c r="C578" s="31" t="str">
        <f t="shared" ca="1" si="88"/>
        <v/>
      </c>
      <c r="D578" s="32" t="str">
        <f t="shared" ca="1" si="92"/>
        <v/>
      </c>
      <c r="E578" s="46" t="str">
        <f t="shared" ca="1" si="93"/>
        <v/>
      </c>
      <c r="F578" s="31" t="str">
        <f t="shared" ca="1" si="89"/>
        <v/>
      </c>
      <c r="G578" s="32" t="str">
        <f t="shared" ca="1" si="94"/>
        <v/>
      </c>
      <c r="H578" s="79" t="str">
        <f t="shared" ca="1" si="95"/>
        <v/>
      </c>
      <c r="N578" s="168" t="str">
        <f t="shared" si="86"/>
        <v/>
      </c>
      <c r="O578" s="168" t="str">
        <f t="shared" si="87"/>
        <v/>
      </c>
    </row>
    <row r="579" spans="1:15">
      <c r="A579" s="173" t="str">
        <f t="shared" ca="1" si="90"/>
        <v/>
      </c>
      <c r="B579" s="45" t="str">
        <f t="shared" ca="1" si="91"/>
        <v/>
      </c>
      <c r="C579" s="31" t="str">
        <f t="shared" ca="1" si="88"/>
        <v/>
      </c>
      <c r="D579" s="32" t="str">
        <f t="shared" ca="1" si="92"/>
        <v/>
      </c>
      <c r="E579" s="46" t="str">
        <f t="shared" ca="1" si="93"/>
        <v/>
      </c>
      <c r="F579" s="31" t="str">
        <f t="shared" ca="1" si="89"/>
        <v/>
      </c>
      <c r="G579" s="32" t="str">
        <f t="shared" ca="1" si="94"/>
        <v/>
      </c>
      <c r="H579" s="79" t="str">
        <f t="shared" ca="1" si="95"/>
        <v/>
      </c>
      <c r="N579" s="168" t="str">
        <f t="shared" ref="N579:N588" si="96">IF(COUNTIF(L:L,J580),J580,"")</f>
        <v/>
      </c>
      <c r="O579" s="168" t="str">
        <f t="shared" ref="O579:O588" si="97">IF(N579&gt;$A$14,N579,"")</f>
        <v/>
      </c>
    </row>
    <row r="580" spans="1:15">
      <c r="A580" s="173" t="str">
        <f t="shared" ca="1" si="90"/>
        <v/>
      </c>
      <c r="B580" s="45" t="str">
        <f t="shared" ca="1" si="91"/>
        <v/>
      </c>
      <c r="C580" s="31" t="str">
        <f t="shared" ca="1" si="88"/>
        <v/>
      </c>
      <c r="D580" s="32" t="str">
        <f t="shared" ca="1" si="92"/>
        <v/>
      </c>
      <c r="E580" s="46" t="str">
        <f t="shared" ca="1" si="93"/>
        <v/>
      </c>
      <c r="F580" s="31" t="str">
        <f t="shared" ca="1" si="89"/>
        <v/>
      </c>
      <c r="G580" s="32" t="str">
        <f t="shared" ca="1" si="94"/>
        <v/>
      </c>
      <c r="H580" s="79" t="str">
        <f t="shared" ca="1" si="95"/>
        <v/>
      </c>
      <c r="N580" s="168" t="str">
        <f t="shared" si="96"/>
        <v/>
      </c>
      <c r="O580" s="168" t="str">
        <f t="shared" si="97"/>
        <v/>
      </c>
    </row>
    <row r="581" spans="1:15">
      <c r="A581" s="173" t="str">
        <f t="shared" ca="1" si="90"/>
        <v/>
      </c>
      <c r="B581" s="45" t="str">
        <f t="shared" ca="1" si="91"/>
        <v/>
      </c>
      <c r="C581" s="31" t="str">
        <f t="shared" ca="1" si="88"/>
        <v/>
      </c>
      <c r="D581" s="32" t="str">
        <f t="shared" ca="1" si="92"/>
        <v/>
      </c>
      <c r="E581" s="46" t="str">
        <f t="shared" ca="1" si="93"/>
        <v/>
      </c>
      <c r="F581" s="31" t="str">
        <f t="shared" ca="1" si="89"/>
        <v/>
      </c>
      <c r="G581" s="32" t="str">
        <f t="shared" ca="1" si="94"/>
        <v/>
      </c>
      <c r="H581" s="79" t="str">
        <f t="shared" ca="1" si="95"/>
        <v/>
      </c>
      <c r="N581" s="168" t="str">
        <f t="shared" si="96"/>
        <v/>
      </c>
      <c r="O581" s="168" t="str">
        <f t="shared" si="97"/>
        <v/>
      </c>
    </row>
    <row r="582" spans="1:15">
      <c r="A582" s="173" t="str">
        <f t="shared" ca="1" si="90"/>
        <v/>
      </c>
      <c r="B582" s="45" t="str">
        <f t="shared" ca="1" si="91"/>
        <v/>
      </c>
      <c r="C582" s="31" t="str">
        <f t="shared" ca="1" si="88"/>
        <v/>
      </c>
      <c r="D582" s="32" t="str">
        <f t="shared" ca="1" si="92"/>
        <v/>
      </c>
      <c r="E582" s="46" t="str">
        <f t="shared" ca="1" si="93"/>
        <v/>
      </c>
      <c r="F582" s="31" t="str">
        <f t="shared" ca="1" si="89"/>
        <v/>
      </c>
      <c r="G582" s="32" t="str">
        <f t="shared" ca="1" si="94"/>
        <v/>
      </c>
      <c r="H582" s="79" t="str">
        <f t="shared" ca="1" si="95"/>
        <v/>
      </c>
      <c r="N582" s="168" t="str">
        <f t="shared" si="96"/>
        <v/>
      </c>
      <c r="O582" s="168" t="str">
        <f t="shared" si="97"/>
        <v/>
      </c>
    </row>
    <row r="583" spans="1:15">
      <c r="A583" s="173" t="str">
        <f t="shared" ca="1" si="90"/>
        <v/>
      </c>
      <c r="B583" s="45" t="str">
        <f t="shared" ca="1" si="91"/>
        <v/>
      </c>
      <c r="C583" s="31" t="str">
        <f t="shared" ca="1" si="88"/>
        <v/>
      </c>
      <c r="D583" s="32" t="str">
        <f t="shared" ca="1" si="92"/>
        <v/>
      </c>
      <c r="E583" s="46" t="str">
        <f t="shared" ca="1" si="93"/>
        <v/>
      </c>
      <c r="F583" s="31" t="str">
        <f t="shared" ca="1" si="89"/>
        <v/>
      </c>
      <c r="G583" s="32" t="str">
        <f t="shared" ca="1" si="94"/>
        <v/>
      </c>
      <c r="H583" s="79" t="str">
        <f t="shared" ca="1" si="95"/>
        <v/>
      </c>
      <c r="N583" s="168" t="str">
        <f t="shared" si="96"/>
        <v/>
      </c>
      <c r="O583" s="168" t="str">
        <f t="shared" si="97"/>
        <v/>
      </c>
    </row>
    <row r="584" spans="1:15">
      <c r="A584" s="173" t="str">
        <f t="shared" ca="1" si="90"/>
        <v/>
      </c>
      <c r="B584" s="45" t="str">
        <f t="shared" ca="1" si="91"/>
        <v/>
      </c>
      <c r="C584" s="31" t="str">
        <f t="shared" ca="1" si="88"/>
        <v/>
      </c>
      <c r="D584" s="32" t="str">
        <f t="shared" ca="1" si="92"/>
        <v/>
      </c>
      <c r="E584" s="46" t="str">
        <f t="shared" ca="1" si="93"/>
        <v/>
      </c>
      <c r="F584" s="31" t="str">
        <f t="shared" ca="1" si="89"/>
        <v/>
      </c>
      <c r="G584" s="32" t="str">
        <f t="shared" ca="1" si="94"/>
        <v/>
      </c>
      <c r="H584" s="79" t="str">
        <f t="shared" ca="1" si="95"/>
        <v/>
      </c>
      <c r="N584" s="168" t="str">
        <f t="shared" si="96"/>
        <v/>
      </c>
      <c r="O584" s="168" t="str">
        <f t="shared" si="97"/>
        <v/>
      </c>
    </row>
    <row r="585" spans="1:15">
      <c r="A585" s="173" t="str">
        <f t="shared" ca="1" si="90"/>
        <v/>
      </c>
      <c r="B585" s="45" t="str">
        <f t="shared" ca="1" si="91"/>
        <v/>
      </c>
      <c r="C585" s="31" t="str">
        <f t="shared" ca="1" si="88"/>
        <v/>
      </c>
      <c r="D585" s="32" t="str">
        <f t="shared" ca="1" si="92"/>
        <v/>
      </c>
      <c r="E585" s="46" t="str">
        <f t="shared" ca="1" si="93"/>
        <v/>
      </c>
      <c r="F585" s="31" t="str">
        <f t="shared" ca="1" si="89"/>
        <v/>
      </c>
      <c r="G585" s="32" t="str">
        <f t="shared" ca="1" si="94"/>
        <v/>
      </c>
      <c r="H585" s="79" t="str">
        <f t="shared" ca="1" si="95"/>
        <v/>
      </c>
      <c r="N585" s="168" t="str">
        <f t="shared" si="96"/>
        <v/>
      </c>
      <c r="O585" s="168" t="str">
        <f t="shared" si="97"/>
        <v/>
      </c>
    </row>
    <row r="586" spans="1:15">
      <c r="A586" s="173" t="str">
        <f t="shared" ca="1" si="90"/>
        <v/>
      </c>
      <c r="B586" s="45" t="str">
        <f t="shared" ca="1" si="91"/>
        <v/>
      </c>
      <c r="C586" s="31" t="str">
        <f t="shared" ca="1" si="88"/>
        <v/>
      </c>
      <c r="D586" s="32" t="str">
        <f t="shared" ca="1" si="92"/>
        <v/>
      </c>
      <c r="E586" s="46" t="str">
        <f t="shared" ca="1" si="93"/>
        <v/>
      </c>
      <c r="F586" s="31" t="str">
        <f t="shared" ca="1" si="89"/>
        <v/>
      </c>
      <c r="G586" s="32" t="str">
        <f t="shared" ca="1" si="94"/>
        <v/>
      </c>
      <c r="H586" s="79" t="str">
        <f t="shared" ca="1" si="95"/>
        <v/>
      </c>
      <c r="N586" s="168" t="str">
        <f t="shared" si="96"/>
        <v/>
      </c>
      <c r="O586" s="168" t="str">
        <f t="shared" si="97"/>
        <v/>
      </c>
    </row>
    <row r="587" spans="1:15">
      <c r="A587" s="168"/>
      <c r="N587" s="168" t="str">
        <f t="shared" si="96"/>
        <v/>
      </c>
      <c r="O587" s="168" t="str">
        <f t="shared" si="97"/>
        <v/>
      </c>
    </row>
    <row r="588" spans="1:15">
      <c r="A588" s="168"/>
      <c r="N588" s="168" t="str">
        <f t="shared" si="96"/>
        <v/>
      </c>
      <c r="O588" s="168" t="str">
        <f t="shared" si="97"/>
        <v/>
      </c>
    </row>
  </sheetData>
  <mergeCells count="2">
    <mergeCell ref="B12:D12"/>
    <mergeCell ref="E12:G12"/>
  </mergeCells>
  <conditionalFormatting sqref="H12:H58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AB1075"/>
  <sheetViews>
    <sheetView zoomScale="80" zoomScaleNormal="80" workbookViewId="0">
      <selection activeCell="M8" sqref="M8"/>
    </sheetView>
  </sheetViews>
  <sheetFormatPr defaultColWidth="8.88671875" defaultRowHeight="14.4"/>
  <cols>
    <col min="1" max="1" width="15.44140625" style="172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2" customWidth="1"/>
    <col min="17" max="17" width="6" style="54" customWidth="1"/>
    <col min="18" max="18" width="10.5546875" style="72" customWidth="1"/>
    <col min="19" max="19" width="8.88671875" style="54" customWidth="1"/>
    <col min="20" max="20" width="15.6640625" style="121" customWidth="1"/>
    <col min="21" max="21" width="8.88671875" style="54" customWidth="1"/>
    <col min="22" max="22" width="10.5546875" style="72" customWidth="1"/>
    <col min="23" max="23" width="8.88671875" style="54" customWidth="1"/>
    <col min="24" max="24" width="15.6640625" style="172" bestFit="1" customWidth="1"/>
    <col min="25" max="25" width="15.88671875" style="172" customWidth="1"/>
    <col min="26" max="26" width="15.6640625" style="172" bestFit="1" customWidth="1"/>
    <col min="27" max="28" width="8.88671875" style="172"/>
    <col min="29" max="16384" width="8.88671875" style="54"/>
  </cols>
  <sheetData>
    <row r="1" spans="1:26" ht="15" thickBot="1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P1" s="53"/>
      <c r="Q1" s="1"/>
      <c r="R1" s="53"/>
      <c r="S1" s="1"/>
      <c r="T1" s="118"/>
      <c r="U1" s="1"/>
      <c r="V1" s="53"/>
      <c r="Z1" s="172" cm="1">
        <f t="array" ref="Z1">LOOKUP(2,1/(Z:Z&lt;&gt;""),Z:Z)</f>
        <v>45961.625</v>
      </c>
    </row>
    <row r="2" spans="1:26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3"/>
      <c r="I2" s="124"/>
      <c r="J2" s="1"/>
      <c r="K2" s="53"/>
      <c r="L2" s="1"/>
      <c r="M2" s="53"/>
      <c r="P2" s="99" t="s">
        <v>0</v>
      </c>
      <c r="Q2" s="1"/>
      <c r="R2" s="100" t="s">
        <v>1</v>
      </c>
      <c r="S2" s="2"/>
      <c r="T2" s="119" t="s">
        <v>1</v>
      </c>
      <c r="U2" s="1"/>
      <c r="V2" s="98" t="s">
        <v>0</v>
      </c>
      <c r="Z2" s="203" cm="1">
        <f t="array" ref="Z2:Z20">_xlfn.UNIQUE(Y:Y)</f>
        <v>0</v>
      </c>
    </row>
    <row r="3" spans="1:26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72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45769.625</v>
      </c>
      <c r="Q3" s="1">
        <v>91.4</v>
      </c>
      <c r="R3" s="52" cm="1">
        <f t="array" ref="R3:S140">_xll.BDH(C4, "LAST_PRICE", "01/01/2025 15:00:00", "01/01/2035 16:00:00", "BarSize=60", "BarType=T", "RecurDaily=True", "TZ=London")</f>
        <v>45769.625</v>
      </c>
      <c r="S3" s="46">
        <v>101.94</v>
      </c>
      <c r="T3" s="120" cm="1">
        <f t="array" ref="T3:U128">_xll.BDH(D4, "LAST_PRICE", "01/01/2025 15:00:00", "01/01/2035 16:00:00", "BarSize=60", "BarType=T", "RecurDaily=True", "TZ=London")</f>
        <v>45769.625</v>
      </c>
      <c r="U3" s="1">
        <v>120.54</v>
      </c>
      <c r="V3" s="52" cm="1">
        <f t="array" ref="V3:W86">_xll.BDH(E4, "LAST_PRICE", "01/01/2025 15:00:00", "01/01/2035 16:00:00", "BarSize=60", "BarType=T", "RecurDaily=True", "TZ=London")</f>
        <v>45846.625</v>
      </c>
      <c r="W3" s="54">
        <v>99.76</v>
      </c>
      <c r="X3" s="172" t="str">
        <f>IF(COUNTIF(R:R,P3)*COUNTIF(T:T,P3)*COUNTIF(V:V,P3),P3,"")</f>
        <v/>
      </c>
      <c r="Y3" s="172" t="str">
        <f>IF(X3&gt;$A$14,X3,"")</f>
        <v/>
      </c>
      <c r="Z3" s="172" t="str">
        <v/>
      </c>
    </row>
    <row r="4" spans="1:26" ht="32.25" customHeight="1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2">
        <v>45770.625</v>
      </c>
      <c r="Q4" s="54">
        <v>92.29</v>
      </c>
      <c r="R4" s="72">
        <v>45770.625</v>
      </c>
      <c r="S4" s="54">
        <v>101.694</v>
      </c>
      <c r="T4" s="121">
        <v>45770.625</v>
      </c>
      <c r="U4" s="54">
        <v>120.5</v>
      </c>
      <c r="V4" s="72">
        <v>45847.625</v>
      </c>
      <c r="W4" s="54">
        <v>99.84</v>
      </c>
      <c r="X4" s="172" t="str">
        <f t="shared" ref="X4:X67" si="0">IF(COUNTIF(R:R,P4)*COUNTIF(T:T,P4)*COUNTIF(V:V,P4),P4,"")</f>
        <v/>
      </c>
      <c r="Y4" s="172" t="str">
        <f t="shared" ref="Y4:Y67" si="1">IF(X4&gt;$A$14,X4,"")</f>
        <v/>
      </c>
      <c r="Z4" s="172">
        <v>45938.625</v>
      </c>
    </row>
    <row r="5" spans="1:26">
      <c r="A5" s="15" t="s">
        <v>8</v>
      </c>
      <c r="B5" s="64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2">
        <v>45771.625</v>
      </c>
      <c r="Q5" s="54">
        <v>92.32</v>
      </c>
      <c r="R5" s="72">
        <v>45771.625</v>
      </c>
      <c r="S5" s="54">
        <v>101.90300000000001</v>
      </c>
      <c r="T5" s="121">
        <v>45771.625</v>
      </c>
      <c r="U5" s="54">
        <v>120.87</v>
      </c>
      <c r="V5" s="72">
        <v>45848.625</v>
      </c>
      <c r="W5" s="54">
        <v>99.671999999999997</v>
      </c>
      <c r="X5" s="172" t="str">
        <f t="shared" si="0"/>
        <v/>
      </c>
      <c r="Y5" s="172" t="str">
        <f t="shared" si="1"/>
        <v/>
      </c>
      <c r="Z5" s="172">
        <v>45939.625</v>
      </c>
    </row>
    <row r="6" spans="1:26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2">
        <v>45772.625</v>
      </c>
      <c r="Q6" s="54">
        <v>92.35</v>
      </c>
      <c r="R6" s="72">
        <v>45772.625</v>
      </c>
      <c r="S6" s="54">
        <v>101.78100000000001</v>
      </c>
      <c r="T6" s="121">
        <v>45772.625</v>
      </c>
      <c r="U6" s="54">
        <v>120.71</v>
      </c>
      <c r="V6" s="72">
        <v>45849.625</v>
      </c>
      <c r="W6" s="54">
        <v>99.567999999999998</v>
      </c>
      <c r="X6" s="172" t="str">
        <f t="shared" si="0"/>
        <v/>
      </c>
      <c r="Y6" s="172" t="str">
        <f t="shared" si="1"/>
        <v/>
      </c>
      <c r="Z6" s="172">
        <v>45940.625</v>
      </c>
    </row>
    <row r="7" spans="1:26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2">
        <v>45776.625</v>
      </c>
      <c r="Q7" s="54">
        <v>92.23</v>
      </c>
      <c r="R7" s="72">
        <v>45775.625</v>
      </c>
      <c r="S7" s="54">
        <v>101.74299999999999</v>
      </c>
      <c r="T7" s="121">
        <v>45775.625</v>
      </c>
      <c r="U7" s="54">
        <v>120.57</v>
      </c>
      <c r="V7" s="72">
        <v>45852.625</v>
      </c>
      <c r="W7" s="54">
        <v>99.611999999999995</v>
      </c>
      <c r="X7" s="172" t="str">
        <f t="shared" si="0"/>
        <v/>
      </c>
      <c r="Y7" s="172" t="str">
        <f t="shared" si="1"/>
        <v/>
      </c>
      <c r="Z7" s="172">
        <v>45943.625</v>
      </c>
    </row>
    <row r="8" spans="1:26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2">
        <v>45777.625</v>
      </c>
      <c r="Q8" s="54">
        <v>91.86</v>
      </c>
      <c r="R8" s="72">
        <v>45776.625</v>
      </c>
      <c r="S8" s="54">
        <v>101.75</v>
      </c>
      <c r="T8" s="121">
        <v>45777.625</v>
      </c>
      <c r="U8" s="54">
        <v>120.56</v>
      </c>
      <c r="V8" s="72">
        <v>45853.625</v>
      </c>
      <c r="W8" s="54">
        <v>99.713999999999999</v>
      </c>
      <c r="X8" s="172" t="str">
        <f t="shared" si="0"/>
        <v/>
      </c>
      <c r="Y8" s="172" t="str">
        <f t="shared" si="1"/>
        <v/>
      </c>
      <c r="Z8" s="172">
        <v>45944.625</v>
      </c>
    </row>
    <row r="9" spans="1:26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2">
        <v>45778.625</v>
      </c>
      <c r="Q9" s="54">
        <v>92.17</v>
      </c>
      <c r="R9" s="72">
        <v>45777.625</v>
      </c>
      <c r="S9" s="54">
        <v>101.923</v>
      </c>
      <c r="T9" s="121">
        <v>45778.625</v>
      </c>
      <c r="U9" s="54">
        <v>120.75</v>
      </c>
      <c r="V9" s="72">
        <v>45854.625</v>
      </c>
      <c r="W9" s="54">
        <v>99.841999999999999</v>
      </c>
      <c r="X9" s="172" t="str">
        <f t="shared" si="0"/>
        <v/>
      </c>
      <c r="Y9" s="172" t="str">
        <f t="shared" si="1"/>
        <v/>
      </c>
      <c r="Z9" s="172">
        <v>45945.625</v>
      </c>
    </row>
    <row r="10" spans="1:26" ht="15" thickBot="1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21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P10" s="72">
        <v>45779.625</v>
      </c>
      <c r="Q10" s="54">
        <v>92.25</v>
      </c>
      <c r="R10" s="72">
        <v>45779.625</v>
      </c>
      <c r="S10" s="54">
        <v>101.658</v>
      </c>
      <c r="T10" s="121">
        <v>45779.625</v>
      </c>
      <c r="U10" s="54">
        <v>120.42</v>
      </c>
      <c r="V10" s="72">
        <v>45855.625</v>
      </c>
      <c r="W10" s="54">
        <v>99.9</v>
      </c>
      <c r="X10" s="172" t="str">
        <f t="shared" si="0"/>
        <v/>
      </c>
      <c r="Y10" s="172" t="str">
        <f t="shared" si="1"/>
        <v/>
      </c>
      <c r="Z10" s="172">
        <v>45946.625</v>
      </c>
    </row>
    <row r="11" spans="1:26" ht="15" thickBot="1">
      <c r="A11" s="5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2">
        <v>45783.625</v>
      </c>
      <c r="Q11" s="54">
        <v>92.25</v>
      </c>
      <c r="R11" s="72">
        <v>45782.625</v>
      </c>
      <c r="S11" s="54">
        <v>101.652</v>
      </c>
      <c r="T11" s="121">
        <v>45783.625</v>
      </c>
      <c r="U11" s="54">
        <v>120.4</v>
      </c>
      <c r="V11" s="72">
        <v>45856.625</v>
      </c>
      <c r="W11" s="54">
        <v>99.805999999999997</v>
      </c>
      <c r="X11" s="172" t="str">
        <f t="shared" si="0"/>
        <v/>
      </c>
      <c r="Y11" s="172" t="str">
        <f t="shared" si="1"/>
        <v/>
      </c>
      <c r="Z11" s="172">
        <v>45947.625</v>
      </c>
    </row>
    <row r="12" spans="1:26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16</v>
      </c>
      <c r="P12" s="72">
        <v>45784.625</v>
      </c>
      <c r="Q12" s="54">
        <v>92.3</v>
      </c>
      <c r="R12" s="72">
        <v>45783.625</v>
      </c>
      <c r="S12" s="54">
        <v>101.666</v>
      </c>
      <c r="T12" s="121">
        <v>45785.625</v>
      </c>
      <c r="U12" s="54">
        <v>120.69</v>
      </c>
      <c r="V12" s="72">
        <v>45859.625</v>
      </c>
      <c r="W12" s="54">
        <v>100.142</v>
      </c>
      <c r="X12" s="172" t="str">
        <f t="shared" si="0"/>
        <v/>
      </c>
      <c r="Y12" s="172" t="str">
        <f t="shared" si="1"/>
        <v/>
      </c>
      <c r="Z12" s="172">
        <v>45950.625</v>
      </c>
    </row>
    <row r="13" spans="1:2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72">
        <v>45785.625</v>
      </c>
      <c r="Q13" s="54">
        <v>92.52</v>
      </c>
      <c r="R13" s="72">
        <v>45784.625</v>
      </c>
      <c r="S13" s="54">
        <v>101.788</v>
      </c>
      <c r="T13" s="121">
        <v>45786.625</v>
      </c>
      <c r="U13" s="54">
        <v>120.68</v>
      </c>
      <c r="V13" s="72">
        <v>45860.625</v>
      </c>
      <c r="W13" s="54">
        <v>100.247</v>
      </c>
      <c r="X13" s="172" t="str">
        <f t="shared" si="0"/>
        <v/>
      </c>
      <c r="Y13" s="172" t="str">
        <f t="shared" si="1"/>
        <v/>
      </c>
      <c r="Z13" s="172">
        <v>45952.625</v>
      </c>
    </row>
    <row r="14" spans="1:26">
      <c r="A14" s="173">
        <v>45937.625</v>
      </c>
      <c r="B14" s="73">
        <v>92.37</v>
      </c>
      <c r="C14" s="46"/>
      <c r="D14" s="47"/>
      <c r="E14" s="73">
        <v>100.9</v>
      </c>
      <c r="F14" s="1"/>
      <c r="G14" s="5"/>
      <c r="H14" s="73">
        <v>120.9</v>
      </c>
      <c r="I14" s="1"/>
      <c r="J14" s="5"/>
      <c r="K14" s="73">
        <v>99.48</v>
      </c>
      <c r="L14" s="1"/>
      <c r="M14" s="5"/>
      <c r="N14" s="79">
        <v>0</v>
      </c>
      <c r="P14" s="72">
        <v>45786.625</v>
      </c>
      <c r="Q14" s="54">
        <v>92.56</v>
      </c>
      <c r="R14" s="72">
        <v>45785.625</v>
      </c>
      <c r="S14" s="54">
        <v>101.69499999999999</v>
      </c>
      <c r="T14" s="121">
        <v>45789.625</v>
      </c>
      <c r="U14" s="54">
        <v>120.3</v>
      </c>
      <c r="V14" s="72">
        <v>45861.625</v>
      </c>
      <c r="W14" s="54">
        <v>100.22499999999999</v>
      </c>
      <c r="X14" s="172" t="str">
        <f t="shared" si="0"/>
        <v/>
      </c>
      <c r="Y14" s="172" t="str">
        <f t="shared" si="1"/>
        <v/>
      </c>
      <c r="Z14" s="172">
        <v>45953.625</v>
      </c>
    </row>
    <row r="15" spans="1:26">
      <c r="A15" s="173">
        <f ca="1">IF(AND(ISBLANK(Z4), A14 = $Z$1),NOW(),IF(ISBLANK(Z4),"",Z4))</f>
        <v>45938.625</v>
      </c>
      <c r="B15" s="73">
        <f ca="1">IF(COUNTIF(P:P,A15)=1,VLOOKUP(A15,P:Q,2), IF(COUNTIF(P:P,A15)=0,$B$10,""))</f>
        <v>92.12</v>
      </c>
      <c r="C15" s="31">
        <f ca="1">IF(ISERROR(B15-2),"",(B15/$B$14-1)*$B$5)</f>
        <v>-67662.66103713226</v>
      </c>
      <c r="D15" s="32">
        <f ca="1">IF(ISERROR(B15-2),"",-1*ROUNDUP(A15-$A$14,0)/360*$B$7*$B$5)</f>
        <v>-2937.5</v>
      </c>
      <c r="E15" s="73">
        <f ca="1">IF(COUNTIF(P:P,A15)=1,VLOOKUP(A15,R:S,2), IF(COUNTIF(P:P,A15)=0,$C$10,""))</f>
        <v>100.99299999999999</v>
      </c>
      <c r="F15" s="31">
        <f ca="1">IF(ISERROR(B15-2),"",(E15-$E$14)/100*$C$5)</f>
        <v>18599.999999997865</v>
      </c>
      <c r="G15" s="32">
        <f ca="1">IF(ISERROR(B15-2),"",ROUNDUP(A15-$A$14,0)/360*$C$6*$C$5-ROUNDUP(A15-$A$14,0)/360*$C$7*$C$5*$E$14/100)</f>
        <v>-1037.8166666666666</v>
      </c>
      <c r="H15" s="73">
        <f ca="1">IF(COUNTIF(P:P,A15)=1,VLOOKUP(A15,T:U,2), IF(COUNTIF(P:P,A15)=0,$D$10,""))</f>
        <v>121.12</v>
      </c>
      <c r="I15" s="31">
        <f ca="1">IF(ISERROR(B15-2),"",(H15/$H$14-1)*$D$5)</f>
        <v>78246.484698095475</v>
      </c>
      <c r="J15" s="32">
        <f ca="1">IF(ISERROR(B15-2),"",-1*ROUNDUP(A15-$A$14,0)/360*$D$7*$D$5)</f>
        <v>-5052.5</v>
      </c>
      <c r="K15" s="73">
        <f ca="1">IF(COUNTIF(P:P,A15)=1,VLOOKUP(A15,V:W,2), IF(COUNTIF(P:P,A15)=0,$E$10,""))</f>
        <v>99.673000000000002</v>
      </c>
      <c r="L15" s="31">
        <f ca="1">IF(ISERROR(B15-2),"",(K15-$K$14)/100*$E$5)</f>
        <v>79129.999999999112</v>
      </c>
      <c r="M15" s="32">
        <f ca="1">IF(ISERROR(B15-2),"",ROUNDUP(A15-$A$14,0)/360*$E$6*$E$5-ROUNDUP(A15-$A$14,0)/360*$E$7*$E$5*$K$14/100)</f>
        <v>-2286.8934444444453</v>
      </c>
      <c r="N15" s="79">
        <f ca="1">IF(ISERROR(B15-2),"",C15+D15-F15-G15-I15-J15+L15+M15)</f>
        <v>-84513.222513004264</v>
      </c>
      <c r="P15" s="72">
        <v>45789.625</v>
      </c>
      <c r="Q15" s="54">
        <v>92.85</v>
      </c>
      <c r="R15" s="72">
        <v>45786.625</v>
      </c>
      <c r="S15" s="54">
        <v>101.578</v>
      </c>
      <c r="T15" s="121">
        <v>45790.625</v>
      </c>
      <c r="U15" s="54">
        <v>120.31</v>
      </c>
      <c r="V15" s="72">
        <v>45862.625</v>
      </c>
      <c r="W15" s="54">
        <v>99.679000000000002</v>
      </c>
      <c r="X15" s="172" t="str">
        <f t="shared" si="0"/>
        <v/>
      </c>
      <c r="Y15" s="172" t="str">
        <f t="shared" si="1"/>
        <v/>
      </c>
      <c r="Z15" s="172">
        <v>45954.625</v>
      </c>
    </row>
    <row r="16" spans="1:26">
      <c r="A16" s="173">
        <f t="shared" ref="A16:A32" ca="1" si="2">IF(AND(ISBLANK(Z5), A15 = $Z$1),NOW(),IF(ISBLANK(Z5),"",Z5))</f>
        <v>45939.625</v>
      </c>
      <c r="B16" s="73">
        <f t="shared" ref="B16:B32" ca="1" si="3">IF(COUNTIF(P:P,A16)=1,VLOOKUP(A16,P:Q,2), IF(COUNTIF(P:P,A16)=0,$B$10,""))</f>
        <v>92</v>
      </c>
      <c r="C16" s="31">
        <f t="shared" ref="C16:C79" ca="1" si="4">IF(ISERROR(B16-2),"",(B16/$B$14-1)*$B$5)</f>
        <v>-100140.7383349584</v>
      </c>
      <c r="D16" s="32">
        <f t="shared" ref="D16:D32" ca="1" si="5">IF(ISERROR(B16-2),"",-1*ROUNDUP(A16-$A$14,0)/360*$B$7*$B$5)</f>
        <v>-5875</v>
      </c>
      <c r="E16" s="73">
        <f t="shared" ref="E16:E32" ca="1" si="6">IF(COUNTIF(P:P,A16)=1,VLOOKUP(A16,R:S,2), IF(COUNTIF(P:P,A16)=0,$C$10,""))</f>
        <v>100.934</v>
      </c>
      <c r="F16" s="31">
        <f t="shared" ref="F16:F32" ca="1" si="7">IF(ISERROR(B16-2),"",(E16-$E$14)/100*$C$5)</f>
        <v>6799.9999999983629</v>
      </c>
      <c r="G16" s="32">
        <f t="shared" ref="G16:G32" ca="1" si="8">IF(ISERROR(B16-2),"",ROUNDUP(A16-$A$14,0)/360*$C$6*$C$5-ROUNDUP(A16-$A$14,0)/360*$C$7*$C$5*$E$14/100)</f>
        <v>-2075.6333333333332</v>
      </c>
      <c r="H16" s="73">
        <f t="shared" ref="H16:H32" ca="1" si="9">IF(COUNTIF(P:P,A16)=1,VLOOKUP(A16,T:U,2), IF(COUNTIF(P:P,A16)=0,$D$10,""))</f>
        <v>120.99</v>
      </c>
      <c r="I16" s="31">
        <f t="shared" ref="I16:I32" ca="1" si="10">IF(ISERROR(B16-2),"",(H16/$H$14-1)*$D$5)</f>
        <v>32009.92555830484</v>
      </c>
      <c r="J16" s="32">
        <f t="shared" ref="J16:J32" ca="1" si="11">IF(ISERROR(B16-2),"",-1*ROUNDUP(A16-$A$14,0)/360*$D$7*$D$5)</f>
        <v>-10105</v>
      </c>
      <c r="K16" s="73">
        <f t="shared" ref="K16:K32" ca="1" si="12">IF(COUNTIF(P:P,A16)=1,VLOOKUP(A16,V:W,2), IF(COUNTIF(P:P,A16)=0,$E$10,""))</f>
        <v>99.552999999999997</v>
      </c>
      <c r="L16" s="31">
        <f t="shared" ref="L16:L32" ca="1" si="13">IF(ISERROR(B16-2),"",(K16-$K$14)/100*$E$5)</f>
        <v>29929.99999999725</v>
      </c>
      <c r="M16" s="32">
        <f t="shared" ref="M16:M32" ca="1" si="14">IF(ISERROR(B16-2),"",ROUNDUP(A16-$A$14,0)/360*$E$6*$E$5-ROUNDUP(A16-$A$14,0)/360*$E$7*$E$5*$K$14/100)</f>
        <v>-4573.7868888888906</v>
      </c>
      <c r="N16" s="79">
        <f t="shared" ref="N16:N32" ca="1" si="15">IF(ISERROR(B16-2),"",C16+D16-F16-G16-I16-J16+L16+M16)</f>
        <v>-107288.81744881991</v>
      </c>
      <c r="P16" s="72">
        <v>45790.625</v>
      </c>
      <c r="Q16" s="54">
        <v>93.02</v>
      </c>
      <c r="R16" s="72">
        <v>45789.625</v>
      </c>
      <c r="S16" s="54">
        <v>101.15600000000001</v>
      </c>
      <c r="T16" s="121">
        <v>45791.625</v>
      </c>
      <c r="U16" s="54">
        <v>120.27</v>
      </c>
      <c r="V16" s="72">
        <v>45863.625</v>
      </c>
      <c r="W16" s="54">
        <v>99.524000000000001</v>
      </c>
      <c r="X16" s="172" t="str">
        <f t="shared" si="0"/>
        <v/>
      </c>
      <c r="Y16" s="172" t="str">
        <f t="shared" si="1"/>
        <v/>
      </c>
      <c r="Z16" s="172">
        <v>45957.625</v>
      </c>
    </row>
    <row r="17" spans="1:26">
      <c r="A17" s="173">
        <f t="shared" ca="1" si="2"/>
        <v>45940.625</v>
      </c>
      <c r="B17" s="73">
        <f t="shared" ca="1" si="3"/>
        <v>91.78</v>
      </c>
      <c r="C17" s="31">
        <f t="shared" ca="1" si="4"/>
        <v>-159683.88004763413</v>
      </c>
      <c r="D17" s="32">
        <f t="shared" ca="1" si="5"/>
        <v>-8812.4999999999982</v>
      </c>
      <c r="E17" s="73">
        <f t="shared" ca="1" si="6"/>
        <v>101.017</v>
      </c>
      <c r="F17" s="31">
        <f t="shared" ca="1" si="7"/>
        <v>23399.999999998046</v>
      </c>
      <c r="G17" s="32">
        <f t="shared" ca="1" si="8"/>
        <v>-3113.45</v>
      </c>
      <c r="H17" s="73">
        <f t="shared" ca="1" si="9"/>
        <v>121</v>
      </c>
      <c r="I17" s="31">
        <f t="shared" ca="1" si="10"/>
        <v>35566.583953676287</v>
      </c>
      <c r="J17" s="32">
        <f t="shared" ca="1" si="11"/>
        <v>-15157.499999999998</v>
      </c>
      <c r="K17" s="73">
        <f t="shared" ca="1" si="12"/>
        <v>99.754000000000005</v>
      </c>
      <c r="L17" s="31">
        <f t="shared" ca="1" si="13"/>
        <v>112340.00000000036</v>
      </c>
      <c r="M17" s="32">
        <f t="shared" ca="1" si="14"/>
        <v>-6860.6803333333337</v>
      </c>
      <c r="N17" s="79">
        <f t="shared" ca="1" si="15"/>
        <v>-103712.69433464142</v>
      </c>
      <c r="P17" s="72">
        <v>45791.625</v>
      </c>
      <c r="Q17" s="54">
        <v>92.87</v>
      </c>
      <c r="R17" s="72">
        <v>45790.625</v>
      </c>
      <c r="S17" s="54">
        <v>101.125</v>
      </c>
      <c r="T17" s="121">
        <v>45792.625</v>
      </c>
      <c r="U17" s="54">
        <v>120.4</v>
      </c>
      <c r="V17" s="72">
        <v>45866.625</v>
      </c>
      <c r="W17" s="54">
        <v>99.715000000000003</v>
      </c>
      <c r="X17" s="172" t="str">
        <f t="shared" si="0"/>
        <v/>
      </c>
      <c r="Y17" s="172" t="str">
        <f t="shared" si="1"/>
        <v/>
      </c>
      <c r="Z17" s="172">
        <v>45958.625</v>
      </c>
    </row>
    <row r="18" spans="1:26">
      <c r="A18" s="173">
        <f t="shared" ca="1" si="2"/>
        <v>45943.625</v>
      </c>
      <c r="B18" s="73">
        <f t="shared" ca="1" si="3"/>
        <v>91.79</v>
      </c>
      <c r="C18" s="31">
        <f t="shared" ca="1" si="4"/>
        <v>-156977.37360614861</v>
      </c>
      <c r="D18" s="32">
        <f t="shared" ca="1" si="5"/>
        <v>-17624.999999999996</v>
      </c>
      <c r="E18" s="73">
        <f t="shared" ca="1" si="6"/>
        <v>101.122</v>
      </c>
      <c r="F18" s="31">
        <f t="shared" ca="1" si="7"/>
        <v>44399.999999998843</v>
      </c>
      <c r="G18" s="32">
        <f t="shared" ca="1" si="8"/>
        <v>-6226.9</v>
      </c>
      <c r="H18" s="73">
        <f t="shared" ca="1" si="9"/>
        <v>121.1</v>
      </c>
      <c r="I18" s="31">
        <f t="shared" ca="1" si="10"/>
        <v>71133.16790736212</v>
      </c>
      <c r="J18" s="32">
        <f t="shared" ca="1" si="11"/>
        <v>-30314.999999999996</v>
      </c>
      <c r="K18" s="73">
        <f t="shared" ca="1" si="12"/>
        <v>99.923000000000002</v>
      </c>
      <c r="L18" s="31">
        <f t="shared" ca="1" si="13"/>
        <v>181629.9999999991</v>
      </c>
      <c r="M18" s="32">
        <f t="shared" ca="1" si="14"/>
        <v>-13721.360666666667</v>
      </c>
      <c r="N18" s="79">
        <f t="shared" ca="1" si="15"/>
        <v>-85685.002180177136</v>
      </c>
      <c r="P18" s="72">
        <v>45792.625</v>
      </c>
      <c r="Q18" s="54">
        <v>92.74</v>
      </c>
      <c r="R18" s="72">
        <v>45791.625</v>
      </c>
      <c r="S18" s="54">
        <v>101.087</v>
      </c>
      <c r="T18" s="121">
        <v>45793.625</v>
      </c>
      <c r="U18" s="54">
        <v>120.73</v>
      </c>
      <c r="V18" s="72">
        <v>45867.625</v>
      </c>
      <c r="W18" s="54">
        <v>99.623999999999995</v>
      </c>
      <c r="X18" s="172" t="str">
        <f t="shared" si="0"/>
        <v/>
      </c>
      <c r="Y18" s="172" t="str">
        <f t="shared" si="1"/>
        <v/>
      </c>
      <c r="Z18" s="172">
        <v>45959.625</v>
      </c>
    </row>
    <row r="19" spans="1:26">
      <c r="A19" s="173">
        <f t="shared" ca="1" si="2"/>
        <v>45944.625</v>
      </c>
      <c r="B19" s="73">
        <f t="shared" ca="1" si="3"/>
        <v>91.85</v>
      </c>
      <c r="C19" s="31">
        <f t="shared" ca="1" si="4"/>
        <v>-140738.33495724108</v>
      </c>
      <c r="D19" s="32">
        <f t="shared" ca="1" si="5"/>
        <v>-20562.5</v>
      </c>
      <c r="E19" s="73">
        <f t="shared" ca="1" si="6"/>
        <v>101.13800000000001</v>
      </c>
      <c r="F19" s="31">
        <f t="shared" ca="1" si="7"/>
        <v>47599.999999999905</v>
      </c>
      <c r="G19" s="32">
        <f t="shared" ca="1" si="8"/>
        <v>-7264.7166666666653</v>
      </c>
      <c r="H19" s="73">
        <f t="shared" ca="1" si="9"/>
        <v>121.2</v>
      </c>
      <c r="I19" s="31">
        <f t="shared" ca="1" si="10"/>
        <v>106699.75186103841</v>
      </c>
      <c r="J19" s="32">
        <f t="shared" ca="1" si="11"/>
        <v>-35367.5</v>
      </c>
      <c r="K19" s="73">
        <f t="shared" ca="1" si="12"/>
        <v>99.977999999999994</v>
      </c>
      <c r="L19" s="31">
        <f t="shared" ca="1" si="13"/>
        <v>204179.9999999961</v>
      </c>
      <c r="M19" s="32">
        <f t="shared" ca="1" si="14"/>
        <v>-16008.254111111117</v>
      </c>
      <c r="N19" s="79">
        <f t="shared" ca="1" si="15"/>
        <v>-84796.624262727753</v>
      </c>
      <c r="P19" s="72">
        <v>45793.625</v>
      </c>
      <c r="Q19" s="54">
        <v>92.96</v>
      </c>
      <c r="R19" s="72">
        <v>45792.625</v>
      </c>
      <c r="S19" s="54">
        <v>101.241</v>
      </c>
      <c r="T19" s="121">
        <v>45796.625</v>
      </c>
      <c r="U19" s="54">
        <v>120.66</v>
      </c>
      <c r="V19" s="72">
        <v>45868.625</v>
      </c>
      <c r="W19" s="54">
        <v>99.552999999999997</v>
      </c>
      <c r="X19" s="172" t="str">
        <f t="shared" si="0"/>
        <v/>
      </c>
      <c r="Y19" s="172" t="str">
        <f t="shared" si="1"/>
        <v/>
      </c>
      <c r="Z19" s="172">
        <v>45960.625</v>
      </c>
    </row>
    <row r="20" spans="1:26">
      <c r="A20" s="173">
        <f t="shared" ca="1" si="2"/>
        <v>45945.625</v>
      </c>
      <c r="B20" s="73">
        <f t="shared" ca="1" si="3"/>
        <v>92.38</v>
      </c>
      <c r="C20" s="31">
        <f t="shared" ca="1" si="4"/>
        <v>2706.5064414855124</v>
      </c>
      <c r="D20" s="32">
        <f t="shared" ca="1" si="5"/>
        <v>-23500</v>
      </c>
      <c r="E20" s="73">
        <f t="shared" ca="1" si="6"/>
        <v>101.23699999999999</v>
      </c>
      <c r="F20" s="31">
        <f t="shared" ca="1" si="7"/>
        <v>67399.999999997817</v>
      </c>
      <c r="G20" s="32">
        <f t="shared" ca="1" si="8"/>
        <v>-8302.5333333333328</v>
      </c>
      <c r="H20" s="73">
        <f t="shared" ca="1" si="9"/>
        <v>121.62</v>
      </c>
      <c r="I20" s="31">
        <f t="shared" ca="1" si="10"/>
        <v>256079.40446650557</v>
      </c>
      <c r="J20" s="32">
        <f t="shared" ca="1" si="11"/>
        <v>-40420</v>
      </c>
      <c r="K20" s="73">
        <f t="shared" ca="1" si="12"/>
        <v>100.18899999999999</v>
      </c>
      <c r="L20" s="31">
        <f t="shared" ca="1" si="13"/>
        <v>290689.99999999546</v>
      </c>
      <c r="M20" s="32">
        <f t="shared" ca="1" si="14"/>
        <v>-18295.147555555563</v>
      </c>
      <c r="N20" s="79">
        <f t="shared" ca="1" si="15"/>
        <v>-23155.512247244649</v>
      </c>
      <c r="P20" s="72">
        <v>45796.625</v>
      </c>
      <c r="Q20" s="54">
        <v>92.89</v>
      </c>
      <c r="R20" s="72">
        <v>45793.625</v>
      </c>
      <c r="S20" s="54">
        <v>101.34</v>
      </c>
      <c r="T20" s="121">
        <v>45797.625</v>
      </c>
      <c r="U20" s="54">
        <v>120.68</v>
      </c>
      <c r="V20" s="72">
        <v>45869.625</v>
      </c>
      <c r="W20" s="54">
        <v>99.549000000000007</v>
      </c>
      <c r="X20" s="172" t="str">
        <f t="shared" si="0"/>
        <v/>
      </c>
      <c r="Y20" s="172" t="str">
        <f t="shared" si="1"/>
        <v/>
      </c>
      <c r="Z20" s="172">
        <v>45961.625</v>
      </c>
    </row>
    <row r="21" spans="1:26">
      <c r="A21" s="173">
        <f t="shared" ca="1" si="2"/>
        <v>45946.625</v>
      </c>
      <c r="B21" s="73">
        <f t="shared" ca="1" si="3"/>
        <v>92.23</v>
      </c>
      <c r="C21" s="31">
        <f t="shared" ca="1" si="4"/>
        <v>-37891.090180794396</v>
      </c>
      <c r="D21" s="32">
        <f t="shared" ca="1" si="5"/>
        <v>-26437.5</v>
      </c>
      <c r="E21" s="73">
        <f t="shared" ca="1" si="6"/>
        <v>101.221</v>
      </c>
      <c r="F21" s="31">
        <f t="shared" ca="1" si="7"/>
        <v>64199.999999999585</v>
      </c>
      <c r="G21" s="32">
        <f t="shared" ca="1" si="8"/>
        <v>-9340.3499999999967</v>
      </c>
      <c r="H21" s="73">
        <f t="shared" ca="1" si="9"/>
        <v>121.6</v>
      </c>
      <c r="I21" s="31">
        <f t="shared" ca="1" si="10"/>
        <v>248966.08767576268</v>
      </c>
      <c r="J21" s="32">
        <f t="shared" ca="1" si="11"/>
        <v>-45472.5</v>
      </c>
      <c r="K21" s="73">
        <f t="shared" ca="1" si="12"/>
        <v>100.14700000000001</v>
      </c>
      <c r="L21" s="31">
        <f t="shared" ca="1" si="13"/>
        <v>273470.00000000064</v>
      </c>
      <c r="M21" s="32">
        <f t="shared" ca="1" si="14"/>
        <v>-20582.041000000005</v>
      </c>
      <c r="N21" s="79">
        <f t="shared" ca="1" si="15"/>
        <v>-69793.868856556044</v>
      </c>
      <c r="P21" s="72">
        <v>45797.625</v>
      </c>
      <c r="Q21" s="54">
        <v>93.05</v>
      </c>
      <c r="R21" s="72">
        <v>45796.625</v>
      </c>
      <c r="S21" s="54">
        <v>101.408</v>
      </c>
      <c r="T21" s="121">
        <v>45798.625</v>
      </c>
      <c r="U21" s="54">
        <v>120.59</v>
      </c>
      <c r="V21" s="72">
        <v>45870.625</v>
      </c>
      <c r="W21" s="54">
        <v>99.751000000000005</v>
      </c>
      <c r="X21" s="172" t="str">
        <f t="shared" si="0"/>
        <v/>
      </c>
      <c r="Y21" s="172" t="str">
        <f t="shared" si="1"/>
        <v/>
      </c>
    </row>
    <row r="22" spans="1:26">
      <c r="A22" s="173">
        <f t="shared" ca="1" si="2"/>
        <v>45947.625</v>
      </c>
      <c r="B22" s="73">
        <f t="shared" ca="1" si="3"/>
        <v>92.1</v>
      </c>
      <c r="C22" s="31">
        <f t="shared" ca="1" si="4"/>
        <v>-73075.673920106055</v>
      </c>
      <c r="D22" s="32">
        <f t="shared" ca="1" si="5"/>
        <v>-29374.999999999996</v>
      </c>
      <c r="E22" s="73">
        <f t="shared" ca="1" si="6"/>
        <v>101.253</v>
      </c>
      <c r="F22" s="31">
        <f t="shared" ca="1" si="7"/>
        <v>70599.99999999888</v>
      </c>
      <c r="G22" s="32">
        <f t="shared" ca="1" si="8"/>
        <v>-10378.166666666664</v>
      </c>
      <c r="H22" s="73">
        <f t="shared" ca="1" si="9"/>
        <v>121.51</v>
      </c>
      <c r="I22" s="31">
        <f t="shared" ca="1" si="10"/>
        <v>216956.16211744829</v>
      </c>
      <c r="J22" s="32">
        <f t="shared" ca="1" si="11"/>
        <v>-50524.999999999993</v>
      </c>
      <c r="K22" s="73">
        <f t="shared" ca="1" si="12"/>
        <v>100.146</v>
      </c>
      <c r="L22" s="31">
        <f t="shared" ca="1" si="13"/>
        <v>273059.99999999866</v>
      </c>
      <c r="M22" s="32">
        <f t="shared" ca="1" si="14"/>
        <v>-22868.93444444444</v>
      </c>
      <c r="N22" s="79">
        <f t="shared" ca="1" si="15"/>
        <v>-78912.603815332302</v>
      </c>
      <c r="P22" s="72">
        <v>45798.625</v>
      </c>
      <c r="Q22" s="54">
        <v>92.95</v>
      </c>
      <c r="R22" s="72">
        <v>45797.625</v>
      </c>
      <c r="S22" s="54">
        <v>101.352</v>
      </c>
      <c r="T22" s="121">
        <v>45799.625</v>
      </c>
      <c r="U22" s="54">
        <v>120.57</v>
      </c>
      <c r="V22" s="72">
        <v>45873.625</v>
      </c>
      <c r="W22" s="54">
        <v>99.884</v>
      </c>
      <c r="X22" s="172" t="str">
        <f t="shared" si="0"/>
        <v/>
      </c>
      <c r="Y22" s="172" t="str">
        <f t="shared" si="1"/>
        <v/>
      </c>
    </row>
    <row r="23" spans="1:26">
      <c r="A23" s="173">
        <f t="shared" ca="1" si="2"/>
        <v>45950.625</v>
      </c>
      <c r="B23" s="73">
        <f t="shared" ca="1" si="3"/>
        <v>92.33</v>
      </c>
      <c r="C23" s="31">
        <f t="shared" ca="1" si="4"/>
        <v>-10826.025765942049</v>
      </c>
      <c r="D23" s="32">
        <f t="shared" ca="1" si="5"/>
        <v>-38187.499999999993</v>
      </c>
      <c r="E23" s="73">
        <f t="shared" ca="1" si="6"/>
        <v>101.25</v>
      </c>
      <c r="F23" s="31">
        <f t="shared" ca="1" si="7"/>
        <v>69999.999999998865</v>
      </c>
      <c r="G23" s="32">
        <f t="shared" ca="1" si="8"/>
        <v>-13491.616666666669</v>
      </c>
      <c r="H23" s="73">
        <f t="shared" ca="1" si="9"/>
        <v>121.57</v>
      </c>
      <c r="I23" s="31">
        <f t="shared" ca="1" si="10"/>
        <v>238296.11248965788</v>
      </c>
      <c r="J23" s="32">
        <f t="shared" ca="1" si="11"/>
        <v>-65682.499999999985</v>
      </c>
      <c r="K23" s="73">
        <f t="shared" ca="1" si="12"/>
        <v>100.10599999999999</v>
      </c>
      <c r="L23" s="31">
        <f t="shared" ca="1" si="13"/>
        <v>256659.99999999613</v>
      </c>
      <c r="M23" s="32">
        <f t="shared" ca="1" si="14"/>
        <v>-29729.614777777777</v>
      </c>
      <c r="N23" s="79">
        <f t="shared" ca="1" si="15"/>
        <v>-51205.136366713792</v>
      </c>
      <c r="P23" s="72">
        <v>45799.625</v>
      </c>
      <c r="Q23" s="54">
        <v>92.82</v>
      </c>
      <c r="R23" s="72">
        <v>45798.625</v>
      </c>
      <c r="S23" s="54">
        <v>101.282</v>
      </c>
      <c r="T23" s="121">
        <v>45800.625</v>
      </c>
      <c r="U23" s="54">
        <v>120.79</v>
      </c>
      <c r="V23" s="72">
        <v>45874.625</v>
      </c>
      <c r="W23" s="54">
        <v>99.923000000000002</v>
      </c>
      <c r="X23" s="172" t="str">
        <f t="shared" si="0"/>
        <v/>
      </c>
      <c r="Y23" s="172" t="str">
        <f t="shared" si="1"/>
        <v/>
      </c>
    </row>
    <row r="24" spans="1:26">
      <c r="A24" s="173">
        <f t="shared" ca="1" si="2"/>
        <v>45952.625</v>
      </c>
      <c r="B24" s="73">
        <f t="shared" ca="1" si="3"/>
        <v>92.37</v>
      </c>
      <c r="C24" s="31">
        <f t="shared" ca="1" si="4"/>
        <v>0</v>
      </c>
      <c r="D24" s="32">
        <f t="shared" ca="1" si="5"/>
        <v>-44062.499999999993</v>
      </c>
      <c r="E24" s="73">
        <f t="shared" ca="1" si="6"/>
        <v>101.261</v>
      </c>
      <c r="F24" s="31">
        <f t="shared" ca="1" si="7"/>
        <v>72199.999999997992</v>
      </c>
      <c r="G24" s="32">
        <f t="shared" ca="1" si="8"/>
        <v>-15567.249999999993</v>
      </c>
      <c r="H24" s="73">
        <f t="shared" ca="1" si="9"/>
        <v>121.65</v>
      </c>
      <c r="I24" s="31">
        <f t="shared" ca="1" si="10"/>
        <v>266749.37965260079</v>
      </c>
      <c r="J24" s="32">
        <f t="shared" ca="1" si="11"/>
        <v>-75787.499999999985</v>
      </c>
      <c r="K24" s="73">
        <f t="shared" ca="1" si="12"/>
        <v>100.13800000000001</v>
      </c>
      <c r="L24" s="31">
        <f t="shared" ca="1" si="13"/>
        <v>269780.00000000052</v>
      </c>
      <c r="M24" s="32">
        <f t="shared" ca="1" si="14"/>
        <v>-34303.401666666658</v>
      </c>
      <c r="N24" s="79">
        <f t="shared" ca="1" si="15"/>
        <v>-56180.53131926489</v>
      </c>
      <c r="P24" s="72">
        <v>45800.625</v>
      </c>
      <c r="Q24" s="54">
        <v>92.47</v>
      </c>
      <c r="R24" s="72">
        <v>45799.625</v>
      </c>
      <c r="S24" s="54">
        <v>101.363</v>
      </c>
      <c r="T24" s="121">
        <v>45804.625</v>
      </c>
      <c r="U24" s="54">
        <v>121.1</v>
      </c>
      <c r="V24" s="72">
        <v>45875.625</v>
      </c>
      <c r="W24" s="54">
        <v>99.869</v>
      </c>
      <c r="X24" s="172" t="str">
        <f t="shared" si="0"/>
        <v/>
      </c>
      <c r="Y24" s="172" t="str">
        <f t="shared" si="1"/>
        <v/>
      </c>
    </row>
    <row r="25" spans="1:26">
      <c r="A25" s="173">
        <f t="shared" ca="1" si="2"/>
        <v>45953.625</v>
      </c>
      <c r="B25" s="73">
        <f t="shared" ca="1" si="3"/>
        <v>92.5</v>
      </c>
      <c r="C25" s="31">
        <f t="shared" ca="1" si="4"/>
        <v>35184.583739306108</v>
      </c>
      <c r="D25" s="32">
        <f t="shared" ca="1" si="5"/>
        <v>-47000</v>
      </c>
      <c r="E25" s="73">
        <f t="shared" ca="1" si="6"/>
        <v>101.229</v>
      </c>
      <c r="F25" s="31">
        <f t="shared" ca="1" si="7"/>
        <v>65799.999999998705</v>
      </c>
      <c r="G25" s="32">
        <f t="shared" ca="1" si="8"/>
        <v>-16605.066666666666</v>
      </c>
      <c r="H25" s="73">
        <f t="shared" ca="1" si="9"/>
        <v>121.61</v>
      </c>
      <c r="I25" s="31">
        <f t="shared" ca="1" si="10"/>
        <v>252522.74607113411</v>
      </c>
      <c r="J25" s="32">
        <f t="shared" ca="1" si="11"/>
        <v>-80840</v>
      </c>
      <c r="K25" s="73">
        <f t="shared" ca="1" si="12"/>
        <v>100.104</v>
      </c>
      <c r="L25" s="31">
        <f t="shared" ca="1" si="13"/>
        <v>255839.99999999805</v>
      </c>
      <c r="M25" s="32">
        <f t="shared" ca="1" si="14"/>
        <v>-36590.295111111125</v>
      </c>
      <c r="N25" s="79">
        <f t="shared" ca="1" si="15"/>
        <v>-13443.390776273118</v>
      </c>
      <c r="P25" s="72">
        <v>45804.625</v>
      </c>
      <c r="Q25" s="54">
        <v>93.11</v>
      </c>
      <c r="R25" s="72">
        <v>45800.625</v>
      </c>
      <c r="S25" s="54">
        <v>101.581</v>
      </c>
      <c r="T25" s="121">
        <v>45805.625</v>
      </c>
      <c r="U25" s="54">
        <v>120.98</v>
      </c>
      <c r="V25" s="72">
        <v>45876.625</v>
      </c>
      <c r="W25" s="54">
        <v>99.838999999999999</v>
      </c>
      <c r="X25" s="172" t="str">
        <f t="shared" si="0"/>
        <v/>
      </c>
      <c r="Y25" s="172" t="str">
        <f t="shared" si="1"/>
        <v/>
      </c>
    </row>
    <row r="26" spans="1:26">
      <c r="A26" s="173">
        <f t="shared" ca="1" si="2"/>
        <v>45954.625</v>
      </c>
      <c r="B26" s="73">
        <f t="shared" ca="1" si="3"/>
        <v>92.56</v>
      </c>
      <c r="C26" s="31">
        <f t="shared" ca="1" si="4"/>
        <v>51423.622388219184</v>
      </c>
      <c r="D26" s="32">
        <f t="shared" ca="1" si="5"/>
        <v>-49937.499999999993</v>
      </c>
      <c r="E26" s="73">
        <f t="shared" ca="1" si="6"/>
        <v>101.092</v>
      </c>
      <c r="F26" s="31">
        <f t="shared" ca="1" si="7"/>
        <v>38399.99999999861</v>
      </c>
      <c r="G26" s="32">
        <f t="shared" ca="1" si="8"/>
        <v>-17642.883333333328</v>
      </c>
      <c r="H26" s="73">
        <f t="shared" ca="1" si="9"/>
        <v>121.49</v>
      </c>
      <c r="I26" s="31">
        <f t="shared" ca="1" si="10"/>
        <v>209842.84532671495</v>
      </c>
      <c r="J26" s="32">
        <f t="shared" ca="1" si="11"/>
        <v>-85892.499999999985</v>
      </c>
      <c r="K26" s="73">
        <f t="shared" ca="1" si="12"/>
        <v>99.841999999999999</v>
      </c>
      <c r="L26" s="31">
        <f t="shared" ca="1" si="13"/>
        <v>148419.99999999788</v>
      </c>
      <c r="M26" s="32">
        <f t="shared" ca="1" si="14"/>
        <v>-38877.188555555542</v>
      </c>
      <c r="N26" s="79">
        <f t="shared" ca="1" si="15"/>
        <v>-33678.528160718713</v>
      </c>
      <c r="P26" s="72">
        <v>45805.625</v>
      </c>
      <c r="Q26" s="54">
        <v>93.01</v>
      </c>
      <c r="R26" s="72">
        <v>45803.625</v>
      </c>
      <c r="S26" s="54">
        <v>101.53100000000001</v>
      </c>
      <c r="T26" s="121">
        <v>45806.625</v>
      </c>
      <c r="U26" s="54">
        <v>121.25</v>
      </c>
      <c r="V26" s="72">
        <v>45877.625</v>
      </c>
      <c r="W26" s="54">
        <v>99.611000000000004</v>
      </c>
      <c r="X26" s="172" t="str">
        <f t="shared" si="0"/>
        <v/>
      </c>
      <c r="Y26" s="172" t="str">
        <f t="shared" si="1"/>
        <v/>
      </c>
    </row>
    <row r="27" spans="1:26">
      <c r="A27" s="173">
        <f t="shared" ca="1" si="2"/>
        <v>45957.625</v>
      </c>
      <c r="B27" s="73">
        <f t="shared" ca="1" si="3"/>
        <v>92.8</v>
      </c>
      <c r="C27" s="31">
        <f t="shared" ca="1" si="4"/>
        <v>116379.77698386593</v>
      </c>
      <c r="D27" s="32">
        <f t="shared" ca="1" si="5"/>
        <v>-58749.999999999993</v>
      </c>
      <c r="E27" s="73">
        <f t="shared" ca="1" si="6"/>
        <v>101.077</v>
      </c>
      <c r="F27" s="31">
        <f t="shared" ca="1" si="7"/>
        <v>35399.999999998501</v>
      </c>
      <c r="G27" s="32">
        <f t="shared" ca="1" si="8"/>
        <v>-20756.333333333328</v>
      </c>
      <c r="H27" s="73">
        <f t="shared" ca="1" si="9"/>
        <v>121.55</v>
      </c>
      <c r="I27" s="31">
        <f t="shared" ca="1" si="10"/>
        <v>231182.79569892451</v>
      </c>
      <c r="J27" s="32">
        <f t="shared" ca="1" si="11"/>
        <v>-101049.99999999999</v>
      </c>
      <c r="K27" s="73">
        <f t="shared" ca="1" si="12"/>
        <v>99.850999999999999</v>
      </c>
      <c r="L27" s="31">
        <f t="shared" ca="1" si="13"/>
        <v>152109.99999999799</v>
      </c>
      <c r="M27" s="32">
        <f t="shared" ca="1" si="14"/>
        <v>-45737.868888888879</v>
      </c>
      <c r="N27" s="79">
        <f t="shared" ca="1" si="15"/>
        <v>19225.445729385356</v>
      </c>
      <c r="P27" s="72">
        <v>45806.625</v>
      </c>
      <c r="Q27" s="54">
        <v>93.33</v>
      </c>
      <c r="R27" s="72">
        <v>45804.625</v>
      </c>
      <c r="S27" s="54">
        <v>101.529</v>
      </c>
      <c r="T27" s="121">
        <v>45810.625</v>
      </c>
      <c r="U27" s="54">
        <v>121.27</v>
      </c>
      <c r="V27" s="72">
        <v>45880.625</v>
      </c>
      <c r="W27" s="54">
        <v>99.561999999999998</v>
      </c>
      <c r="X27" s="172" t="str">
        <f t="shared" si="0"/>
        <v/>
      </c>
      <c r="Y27" s="172" t="str">
        <f t="shared" si="1"/>
        <v/>
      </c>
    </row>
    <row r="28" spans="1:26">
      <c r="A28" s="173">
        <f t="shared" ca="1" si="2"/>
        <v>45958.625</v>
      </c>
      <c r="B28" s="73">
        <f t="shared" ca="1" si="3"/>
        <v>92.79</v>
      </c>
      <c r="C28" s="31">
        <f t="shared" ca="1" si="4"/>
        <v>113673.27054238596</v>
      </c>
      <c r="D28" s="32">
        <f t="shared" ca="1" si="5"/>
        <v>-61687.5</v>
      </c>
      <c r="E28" s="73">
        <f t="shared" ca="1" si="6"/>
        <v>101.083</v>
      </c>
      <c r="F28" s="31">
        <f t="shared" ca="1" si="7"/>
        <v>36599.999999998545</v>
      </c>
      <c r="G28" s="32">
        <f t="shared" ca="1" si="8"/>
        <v>-21794.15</v>
      </c>
      <c r="H28" s="73">
        <f t="shared" ca="1" si="9"/>
        <v>121.6</v>
      </c>
      <c r="I28" s="31">
        <f t="shared" ca="1" si="10"/>
        <v>248966.08767576268</v>
      </c>
      <c r="J28" s="32">
        <f t="shared" ca="1" si="11"/>
        <v>-106102.5</v>
      </c>
      <c r="K28" s="73">
        <f t="shared" ca="1" si="12"/>
        <v>99.867999999999995</v>
      </c>
      <c r="L28" s="31">
        <f t="shared" ca="1" si="13"/>
        <v>159079.9999999963</v>
      </c>
      <c r="M28" s="32">
        <f t="shared" ca="1" si="14"/>
        <v>-48024.762333333332</v>
      </c>
      <c r="N28" s="79">
        <f t="shared" ca="1" si="15"/>
        <v>5371.5705332876969</v>
      </c>
      <c r="P28" s="72">
        <v>45807.625</v>
      </c>
      <c r="Q28" s="54">
        <v>93.44</v>
      </c>
      <c r="R28" s="72">
        <v>45805.625</v>
      </c>
      <c r="S28" s="54">
        <v>101.491</v>
      </c>
      <c r="T28" s="121">
        <v>45811.625</v>
      </c>
      <c r="U28" s="54">
        <v>121.47</v>
      </c>
      <c r="V28" s="72">
        <v>45881.625</v>
      </c>
      <c r="W28" s="54">
        <v>99.405000000000001</v>
      </c>
      <c r="X28" s="172" t="str">
        <f t="shared" si="0"/>
        <v/>
      </c>
      <c r="Y28" s="172" t="str">
        <f t="shared" si="1"/>
        <v/>
      </c>
    </row>
    <row r="29" spans="1:26">
      <c r="A29" s="173">
        <f t="shared" ca="1" si="2"/>
        <v>45959.625</v>
      </c>
      <c r="B29" s="73">
        <f t="shared" ca="1" si="3"/>
        <v>92.78</v>
      </c>
      <c r="C29" s="31">
        <f t="shared" ca="1" si="4"/>
        <v>110966.7641008949</v>
      </c>
      <c r="D29" s="32">
        <f t="shared" ca="1" si="5"/>
        <v>-64624.999999999993</v>
      </c>
      <c r="E29" s="73">
        <f t="shared" ca="1" si="6"/>
        <v>101.07899999999999</v>
      </c>
      <c r="F29" s="31">
        <f t="shared" ca="1" si="7"/>
        <v>35799.999999997563</v>
      </c>
      <c r="G29" s="32">
        <f t="shared" ca="1" si="8"/>
        <v>-22831.966666666671</v>
      </c>
      <c r="H29" s="73">
        <f t="shared" ca="1" si="9"/>
        <v>121.65</v>
      </c>
      <c r="I29" s="31">
        <f t="shared" ca="1" si="10"/>
        <v>266749.37965260079</v>
      </c>
      <c r="J29" s="32">
        <f t="shared" ca="1" si="11"/>
        <v>-111154.99999999999</v>
      </c>
      <c r="K29" s="73">
        <f t="shared" ca="1" si="12"/>
        <v>99.85</v>
      </c>
      <c r="L29" s="31">
        <f t="shared" ca="1" si="13"/>
        <v>151699.99999999604</v>
      </c>
      <c r="M29" s="32">
        <f t="shared" ca="1" si="14"/>
        <v>-50311.655777777763</v>
      </c>
      <c r="N29" s="79">
        <f t="shared" ca="1" si="15"/>
        <v>-20832.304662818497</v>
      </c>
      <c r="P29" s="72">
        <v>45810.625</v>
      </c>
      <c r="Q29" s="54">
        <v>93.5</v>
      </c>
      <c r="R29" s="72">
        <v>45806.625</v>
      </c>
      <c r="S29" s="54">
        <v>101.58</v>
      </c>
      <c r="T29" s="121">
        <v>45812.625</v>
      </c>
      <c r="U29" s="54">
        <v>121.35</v>
      </c>
      <c r="V29" s="72">
        <v>45882.625</v>
      </c>
      <c r="W29" s="54">
        <v>99.745000000000005</v>
      </c>
      <c r="X29" s="172" t="str">
        <f t="shared" si="0"/>
        <v/>
      </c>
      <c r="Y29" s="172" t="str">
        <f t="shared" si="1"/>
        <v/>
      </c>
    </row>
    <row r="30" spans="1:26">
      <c r="A30" s="173">
        <f t="shared" ca="1" si="2"/>
        <v>45960.625</v>
      </c>
      <c r="B30" s="73">
        <f t="shared" ca="1" si="3"/>
        <v>92.49</v>
      </c>
      <c r="C30" s="31">
        <f t="shared" ca="1" si="4"/>
        <v>32478.077297820597</v>
      </c>
      <c r="D30" s="32">
        <f t="shared" ca="1" si="5"/>
        <v>-67562.499999999985</v>
      </c>
      <c r="E30" s="73">
        <f t="shared" ca="1" si="6"/>
        <v>101.026</v>
      </c>
      <c r="F30" s="31">
        <f t="shared" ca="1" si="7"/>
        <v>25199.999999998116</v>
      </c>
      <c r="G30" s="32">
        <f t="shared" ca="1" si="8"/>
        <v>-23869.783333333333</v>
      </c>
      <c r="H30" s="73">
        <f t="shared" ca="1" si="9"/>
        <v>121.55</v>
      </c>
      <c r="I30" s="31">
        <f t="shared" ca="1" si="10"/>
        <v>231182.79569892451</v>
      </c>
      <c r="J30" s="32">
        <f t="shared" ca="1" si="11"/>
        <v>-116207.49999999999</v>
      </c>
      <c r="K30" s="73">
        <f t="shared" ca="1" si="12"/>
        <v>99.772999999999996</v>
      </c>
      <c r="L30" s="31">
        <f t="shared" ca="1" si="13"/>
        <v>120129.99999999677</v>
      </c>
      <c r="M30" s="32">
        <f t="shared" ca="1" si="14"/>
        <v>-52598.549222222224</v>
      </c>
      <c r="N30" s="79">
        <f t="shared" ca="1" si="15"/>
        <v>-83858.484289994129</v>
      </c>
      <c r="P30" s="72">
        <v>45811.625</v>
      </c>
      <c r="Q30" s="54">
        <v>93.62</v>
      </c>
      <c r="R30" s="72">
        <v>45807.625</v>
      </c>
      <c r="S30" s="54">
        <v>101.56</v>
      </c>
      <c r="T30" s="121">
        <v>45813.625</v>
      </c>
      <c r="U30" s="54">
        <v>121.02</v>
      </c>
      <c r="V30" s="72">
        <v>45883.625</v>
      </c>
      <c r="W30" s="54">
        <v>99.620999999999995</v>
      </c>
      <c r="X30" s="172" t="str">
        <f t="shared" si="0"/>
        <v/>
      </c>
      <c r="Y30" s="172" t="str">
        <f t="shared" si="1"/>
        <v/>
      </c>
    </row>
    <row r="31" spans="1:26">
      <c r="A31" s="173">
        <f t="shared" ca="1" si="2"/>
        <v>45961.625</v>
      </c>
      <c r="B31" s="73">
        <f t="shared" ca="1" si="3"/>
        <v>92.63</v>
      </c>
      <c r="C31" s="31">
        <f t="shared" ca="1" si="4"/>
        <v>70369.167478617761</v>
      </c>
      <c r="D31" s="32">
        <f t="shared" ca="1" si="5"/>
        <v>-70499.999999999985</v>
      </c>
      <c r="E31" s="73">
        <f t="shared" ca="1" si="6"/>
        <v>101.04900000000001</v>
      </c>
      <c r="F31" s="31">
        <f t="shared" ca="1" si="7"/>
        <v>29800.000000000182</v>
      </c>
      <c r="G31" s="32">
        <f t="shared" ca="1" si="8"/>
        <v>-24907.599999999999</v>
      </c>
      <c r="H31" s="73">
        <f t="shared" ca="1" si="9"/>
        <v>121.49</v>
      </c>
      <c r="I31" s="31">
        <f t="shared" ca="1" si="10"/>
        <v>209842.84532671495</v>
      </c>
      <c r="J31" s="32">
        <f t="shared" ca="1" si="11"/>
        <v>-121259.99999999999</v>
      </c>
      <c r="K31" s="73">
        <f t="shared" ca="1" si="12"/>
        <v>99.798000000000002</v>
      </c>
      <c r="L31" s="31">
        <f t="shared" ca="1" si="13"/>
        <v>130379.99999999911</v>
      </c>
      <c r="M31" s="32">
        <f t="shared" ca="1" si="14"/>
        <v>-54885.44266666667</v>
      </c>
      <c r="N31" s="79">
        <f t="shared" ca="1" si="15"/>
        <v>-18111.520514764939</v>
      </c>
      <c r="P31" s="72">
        <v>45812.625</v>
      </c>
      <c r="Q31" s="54">
        <v>93.7</v>
      </c>
      <c r="R31" s="72">
        <v>45810.625</v>
      </c>
      <c r="S31" s="54">
        <v>101.574</v>
      </c>
      <c r="T31" s="121">
        <v>45814.625</v>
      </c>
      <c r="U31" s="54">
        <v>121.27</v>
      </c>
      <c r="V31" s="72">
        <v>45884.625</v>
      </c>
      <c r="W31" s="54">
        <v>99.375</v>
      </c>
      <c r="X31" s="172" t="str">
        <f t="shared" si="0"/>
        <v/>
      </c>
      <c r="Y31" s="172" t="str">
        <f t="shared" si="1"/>
        <v/>
      </c>
    </row>
    <row r="32" spans="1:26">
      <c r="A32" s="173">
        <f t="shared" ca="1" si="2"/>
        <v>45961.721304513892</v>
      </c>
      <c r="B32" s="73">
        <f t="shared" ca="1" si="3"/>
        <v>92.64</v>
      </c>
      <c r="C32" s="31">
        <f t="shared" ca="1" si="4"/>
        <v>73075.673920103276</v>
      </c>
      <c r="D32" s="32">
        <f t="shared" ca="1" si="5"/>
        <v>-73437.5</v>
      </c>
      <c r="E32" s="73">
        <f t="shared" ca="1" si="6"/>
        <v>101.071</v>
      </c>
      <c r="F32" s="31">
        <f t="shared" ca="1" si="7"/>
        <v>34199.999999998457</v>
      </c>
      <c r="G32" s="32">
        <f t="shared" ca="1" si="8"/>
        <v>-25945.416666666664</v>
      </c>
      <c r="H32" s="73">
        <f t="shared" ca="1" si="9"/>
        <v>121.55</v>
      </c>
      <c r="I32" s="31">
        <f t="shared" ca="1" si="10"/>
        <v>231182.79569892451</v>
      </c>
      <c r="J32" s="32">
        <f t="shared" ca="1" si="11"/>
        <v>-126312.5</v>
      </c>
      <c r="K32" s="73">
        <f t="shared" ca="1" si="12"/>
        <v>99.843999999999994</v>
      </c>
      <c r="L32" s="31">
        <f t="shared" ca="1" si="13"/>
        <v>149239.99999999595</v>
      </c>
      <c r="M32" s="32">
        <f t="shared" ca="1" si="14"/>
        <v>-57172.336111111115</v>
      </c>
      <c r="N32" s="79">
        <f t="shared" ca="1" si="15"/>
        <v>-21419.041223268185</v>
      </c>
      <c r="P32" s="72">
        <v>45813.625</v>
      </c>
      <c r="Q32" s="54">
        <v>93.55</v>
      </c>
      <c r="R32" s="72">
        <v>45811.625</v>
      </c>
      <c r="S32" s="54">
        <v>101.60599999999999</v>
      </c>
      <c r="T32" s="121">
        <v>45817.625</v>
      </c>
      <c r="U32" s="54">
        <v>121.32</v>
      </c>
      <c r="V32" s="72">
        <v>45887.625</v>
      </c>
      <c r="W32" s="54">
        <v>99.388999999999996</v>
      </c>
      <c r="X32" s="172" t="str">
        <f t="shared" si="0"/>
        <v/>
      </c>
      <c r="Y32" s="172" t="str">
        <f t="shared" si="1"/>
        <v/>
      </c>
    </row>
    <row r="33" spans="1:25">
      <c r="A33" s="173" t="str">
        <f t="shared" ref="A33:A96" ca="1" si="16">IF(AND(ISBLANK(Z22), A32 = $Z$1),NOW(),IF(ISBLANK(Z22),"",Z22))</f>
        <v/>
      </c>
      <c r="B33" s="73" t="str">
        <f t="shared" ref="B33:B96" ca="1" si="17">IF(COUNTIF(P:P,A33)=1,VLOOKUP(A33,P:Q,2), IF(COUNTIF(P:P,A33)=0,$B$10,""))</f>
        <v/>
      </c>
      <c r="C33" s="31" t="str">
        <f t="shared" ca="1" si="4"/>
        <v/>
      </c>
      <c r="D33" s="32" t="str">
        <f t="shared" ref="D33:D96" ca="1" si="18">IF(ISERROR(B33-2),"",-1*ROUNDUP(A33-$A$14,0)/360*$B$7*$B$5)</f>
        <v/>
      </c>
      <c r="E33" s="73" t="str">
        <f t="shared" ref="E33:E96" ca="1" si="19">IF(COUNTIF(P:P,A33)=1,VLOOKUP(A33,R:S,2), IF(COUNTIF(P:P,A33)=0,$C$10,""))</f>
        <v/>
      </c>
      <c r="F33" s="31" t="str">
        <f t="shared" ref="F33:F96" ca="1" si="20">IF(ISERROR(B33-2),"",(E33-$E$14)/100*$C$5)</f>
        <v/>
      </c>
      <c r="G33" s="32" t="str">
        <f t="shared" ref="G33:G96" ca="1" si="21">IF(ISERROR(B33-2),"",ROUNDUP(A33-$A$14,0)/360*$C$6*$C$5-ROUNDUP(A33-$A$14,0)/360*$C$7*$C$5*$E$14/100)</f>
        <v/>
      </c>
      <c r="H33" s="73" t="str">
        <f t="shared" ref="H33:H96" ca="1" si="22">IF(COUNTIF(P:P,A33)=1,VLOOKUP(A33,T:U,2), IF(COUNTIF(P:P,A33)=0,$D$10,""))</f>
        <v/>
      </c>
      <c r="I33" s="31" t="str">
        <f t="shared" ref="I33:I96" ca="1" si="23">IF(ISERROR(B33-2),"",(H33/$H$14-1)*$D$5)</f>
        <v/>
      </c>
      <c r="J33" s="32" t="str">
        <f t="shared" ref="J33:J96" ca="1" si="24">IF(ISERROR(B33-2),"",-1*ROUNDUP(A33-$A$14,0)/360*$D$7*$D$5)</f>
        <v/>
      </c>
      <c r="K33" s="73" t="str">
        <f t="shared" ref="K33:K96" ca="1" si="25">IF(COUNTIF(P:P,A33)=1,VLOOKUP(A33,V:W,2), IF(COUNTIF(P:P,A33)=0,$E$10,""))</f>
        <v/>
      </c>
      <c r="L33" s="31" t="str">
        <f t="shared" ref="L33:L96" ca="1" si="26">IF(ISERROR(B33-2),"",(K33-$K$14)/100*$E$5)</f>
        <v/>
      </c>
      <c r="M33" s="32" t="str">
        <f t="shared" ref="M33:M96" ca="1" si="27">IF(ISERROR(B33-2),"",ROUNDUP(A33-$A$14,0)/360*$E$6*$E$5-ROUNDUP(A33-$A$14,0)/360*$E$7*$E$5*$K$14/100)</f>
        <v/>
      </c>
      <c r="N33" s="79" t="str">
        <f t="shared" ref="N33:N96" ca="1" si="28">IF(ISERROR(B33-2),"",C33+D33-F33-G33-I33-J33+L33+M33)</f>
        <v/>
      </c>
      <c r="P33" s="72">
        <v>45814.625</v>
      </c>
      <c r="Q33" s="54">
        <v>93.7</v>
      </c>
      <c r="R33" s="72">
        <v>45812.625</v>
      </c>
      <c r="S33" s="54">
        <v>101.54</v>
      </c>
      <c r="T33" s="121">
        <v>45818.625</v>
      </c>
      <c r="U33" s="54">
        <v>121.52</v>
      </c>
      <c r="V33" s="72">
        <v>45888.625</v>
      </c>
      <c r="W33" s="54">
        <v>99.484999999999999</v>
      </c>
      <c r="X33" s="172" t="str">
        <f t="shared" si="0"/>
        <v/>
      </c>
      <c r="Y33" s="172" t="str">
        <f t="shared" si="1"/>
        <v/>
      </c>
    </row>
    <row r="34" spans="1:25">
      <c r="A34" s="173" t="str">
        <f t="shared" ca="1" si="16"/>
        <v/>
      </c>
      <c r="B34" s="73" t="str">
        <f t="shared" ca="1" si="17"/>
        <v/>
      </c>
      <c r="C34" s="31" t="str">
        <f t="shared" ca="1" si="4"/>
        <v/>
      </c>
      <c r="D34" s="32" t="str">
        <f t="shared" ca="1" si="18"/>
        <v/>
      </c>
      <c r="E34" s="73" t="str">
        <f t="shared" ca="1" si="19"/>
        <v/>
      </c>
      <c r="F34" s="31" t="str">
        <f t="shared" ca="1" si="20"/>
        <v/>
      </c>
      <c r="G34" s="32" t="str">
        <f t="shared" ca="1" si="21"/>
        <v/>
      </c>
      <c r="H34" s="73" t="str">
        <f t="shared" ca="1" si="22"/>
        <v/>
      </c>
      <c r="I34" s="31" t="str">
        <f t="shared" ca="1" si="23"/>
        <v/>
      </c>
      <c r="J34" s="32" t="str">
        <f t="shared" ca="1" si="24"/>
        <v/>
      </c>
      <c r="K34" s="73" t="str">
        <f t="shared" ca="1" si="25"/>
        <v/>
      </c>
      <c r="L34" s="31" t="str">
        <f t="shared" ca="1" si="26"/>
        <v/>
      </c>
      <c r="M34" s="32" t="str">
        <f t="shared" ca="1" si="27"/>
        <v/>
      </c>
      <c r="N34" s="79" t="str">
        <f t="shared" ca="1" si="28"/>
        <v/>
      </c>
      <c r="P34" s="72">
        <v>45817.625</v>
      </c>
      <c r="Q34" s="54">
        <v>93.62</v>
      </c>
      <c r="R34" s="72">
        <v>45813.625</v>
      </c>
      <c r="S34" s="54">
        <v>101.26</v>
      </c>
      <c r="T34" s="121">
        <v>45819.625</v>
      </c>
      <c r="U34" s="54">
        <v>121.56</v>
      </c>
      <c r="V34" s="72">
        <v>45889.625</v>
      </c>
      <c r="W34" s="54">
        <v>99.653999999999996</v>
      </c>
      <c r="X34" s="172" t="str">
        <f t="shared" si="0"/>
        <v/>
      </c>
      <c r="Y34" s="172" t="str">
        <f t="shared" si="1"/>
        <v/>
      </c>
    </row>
    <row r="35" spans="1:25">
      <c r="A35" s="173" t="str">
        <f t="shared" ca="1" si="16"/>
        <v/>
      </c>
      <c r="B35" s="73" t="str">
        <f t="shared" ca="1" si="17"/>
        <v/>
      </c>
      <c r="C35" s="31" t="str">
        <f t="shared" ca="1" si="4"/>
        <v/>
      </c>
      <c r="D35" s="32" t="str">
        <f t="shared" ca="1" si="18"/>
        <v/>
      </c>
      <c r="E35" s="73" t="str">
        <f t="shared" ca="1" si="19"/>
        <v/>
      </c>
      <c r="F35" s="31" t="str">
        <f t="shared" ca="1" si="20"/>
        <v/>
      </c>
      <c r="G35" s="32" t="str">
        <f t="shared" ca="1" si="21"/>
        <v/>
      </c>
      <c r="H35" s="73" t="str">
        <f t="shared" ca="1" si="22"/>
        <v/>
      </c>
      <c r="I35" s="31" t="str">
        <f t="shared" ca="1" si="23"/>
        <v/>
      </c>
      <c r="J35" s="32" t="str">
        <f t="shared" ca="1" si="24"/>
        <v/>
      </c>
      <c r="K35" s="73" t="str">
        <f t="shared" ca="1" si="25"/>
        <v/>
      </c>
      <c r="L35" s="31" t="str">
        <f t="shared" ca="1" si="26"/>
        <v/>
      </c>
      <c r="M35" s="32" t="str">
        <f t="shared" ca="1" si="27"/>
        <v/>
      </c>
      <c r="N35" s="79" t="str">
        <f t="shared" ca="1" si="28"/>
        <v/>
      </c>
      <c r="P35" s="72">
        <v>45818.625</v>
      </c>
      <c r="Q35" s="54">
        <v>93.67</v>
      </c>
      <c r="R35" s="72">
        <v>45814.625</v>
      </c>
      <c r="S35" s="54">
        <v>101.29900000000001</v>
      </c>
      <c r="T35" s="121">
        <v>45820.625</v>
      </c>
      <c r="U35" s="54">
        <v>121.7</v>
      </c>
      <c r="V35" s="72">
        <v>45890.625</v>
      </c>
      <c r="W35" s="54">
        <v>99.468999999999994</v>
      </c>
      <c r="X35" s="172" t="str">
        <f t="shared" si="0"/>
        <v/>
      </c>
      <c r="Y35" s="172" t="str">
        <f t="shared" si="1"/>
        <v/>
      </c>
    </row>
    <row r="36" spans="1:25">
      <c r="A36" s="173" t="str">
        <f t="shared" ca="1" si="16"/>
        <v/>
      </c>
      <c r="B36" s="73" t="str">
        <f t="shared" ca="1" si="17"/>
        <v/>
      </c>
      <c r="C36" s="31" t="str">
        <f t="shared" ca="1" si="4"/>
        <v/>
      </c>
      <c r="D36" s="32" t="str">
        <f t="shared" ca="1" si="18"/>
        <v/>
      </c>
      <c r="E36" s="73" t="str">
        <f t="shared" ca="1" si="19"/>
        <v/>
      </c>
      <c r="F36" s="31" t="str">
        <f t="shared" ca="1" si="20"/>
        <v/>
      </c>
      <c r="G36" s="32" t="str">
        <f t="shared" ca="1" si="21"/>
        <v/>
      </c>
      <c r="H36" s="73" t="str">
        <f t="shared" ca="1" si="22"/>
        <v/>
      </c>
      <c r="I36" s="31" t="str">
        <f t="shared" ca="1" si="23"/>
        <v/>
      </c>
      <c r="J36" s="32" t="str">
        <f t="shared" ca="1" si="24"/>
        <v/>
      </c>
      <c r="K36" s="73" t="str">
        <f t="shared" ca="1" si="25"/>
        <v/>
      </c>
      <c r="L36" s="31" t="str">
        <f t="shared" ca="1" si="26"/>
        <v/>
      </c>
      <c r="M36" s="32" t="str">
        <f t="shared" ca="1" si="27"/>
        <v/>
      </c>
      <c r="N36" s="79" t="str">
        <f t="shared" ca="1" si="28"/>
        <v/>
      </c>
      <c r="P36" s="72">
        <v>45819.625</v>
      </c>
      <c r="Q36" s="54">
        <v>93.76</v>
      </c>
      <c r="R36" s="72">
        <v>45817.625</v>
      </c>
      <c r="S36" s="54">
        <v>101.297</v>
      </c>
      <c r="T36" s="121">
        <v>45821.625</v>
      </c>
      <c r="U36" s="54">
        <v>121.38</v>
      </c>
      <c r="V36" s="72">
        <v>45891.625</v>
      </c>
      <c r="W36" s="54">
        <v>99.596000000000004</v>
      </c>
      <c r="X36" s="172" t="str">
        <f t="shared" si="0"/>
        <v/>
      </c>
      <c r="Y36" s="172" t="str">
        <f t="shared" si="1"/>
        <v/>
      </c>
    </row>
    <row r="37" spans="1:25">
      <c r="A37" s="173" t="str">
        <f t="shared" ca="1" si="16"/>
        <v/>
      </c>
      <c r="B37" s="73" t="str">
        <f t="shared" ca="1" si="17"/>
        <v/>
      </c>
      <c r="C37" s="31" t="str">
        <f t="shared" ca="1" si="4"/>
        <v/>
      </c>
      <c r="D37" s="32" t="str">
        <f t="shared" ca="1" si="18"/>
        <v/>
      </c>
      <c r="E37" s="73" t="str">
        <f t="shared" ca="1" si="19"/>
        <v/>
      </c>
      <c r="F37" s="31" t="str">
        <f t="shared" ca="1" si="20"/>
        <v/>
      </c>
      <c r="G37" s="32" t="str">
        <f t="shared" ca="1" si="21"/>
        <v/>
      </c>
      <c r="H37" s="73" t="str">
        <f t="shared" ca="1" si="22"/>
        <v/>
      </c>
      <c r="I37" s="31" t="str">
        <f t="shared" ca="1" si="23"/>
        <v/>
      </c>
      <c r="J37" s="32" t="str">
        <f t="shared" ca="1" si="24"/>
        <v/>
      </c>
      <c r="K37" s="73" t="str">
        <f t="shared" ca="1" si="25"/>
        <v/>
      </c>
      <c r="L37" s="31" t="str">
        <f t="shared" ca="1" si="26"/>
        <v/>
      </c>
      <c r="M37" s="32" t="str">
        <f t="shared" ca="1" si="27"/>
        <v/>
      </c>
      <c r="N37" s="79" t="str">
        <f t="shared" ca="1" si="28"/>
        <v/>
      </c>
      <c r="P37" s="72">
        <v>45820.625</v>
      </c>
      <c r="Q37" s="54">
        <v>93.76</v>
      </c>
      <c r="R37" s="72">
        <v>45818.625</v>
      </c>
      <c r="S37" s="54">
        <v>101.38500000000001</v>
      </c>
      <c r="T37" s="121">
        <v>45825.625</v>
      </c>
      <c r="U37" s="54">
        <v>121.5</v>
      </c>
      <c r="V37" s="72">
        <v>45894.625</v>
      </c>
      <c r="W37" s="54">
        <v>99.394999999999996</v>
      </c>
      <c r="X37" s="172" t="str">
        <f t="shared" si="0"/>
        <v/>
      </c>
      <c r="Y37" s="172" t="str">
        <f t="shared" si="1"/>
        <v/>
      </c>
    </row>
    <row r="38" spans="1:25">
      <c r="A38" s="173" t="str">
        <f t="shared" ca="1" si="16"/>
        <v/>
      </c>
      <c r="B38" s="73" t="str">
        <f t="shared" ca="1" si="17"/>
        <v/>
      </c>
      <c r="C38" s="31" t="str">
        <f t="shared" ca="1" si="4"/>
        <v/>
      </c>
      <c r="D38" s="32" t="str">
        <f t="shared" ca="1" si="18"/>
        <v/>
      </c>
      <c r="E38" s="73" t="str">
        <f t="shared" ca="1" si="19"/>
        <v/>
      </c>
      <c r="F38" s="31" t="str">
        <f t="shared" ca="1" si="20"/>
        <v/>
      </c>
      <c r="G38" s="32" t="str">
        <f t="shared" ca="1" si="21"/>
        <v/>
      </c>
      <c r="H38" s="73" t="str">
        <f t="shared" ca="1" si="22"/>
        <v/>
      </c>
      <c r="I38" s="31" t="str">
        <f t="shared" ca="1" si="23"/>
        <v/>
      </c>
      <c r="J38" s="32" t="str">
        <f t="shared" ca="1" si="24"/>
        <v/>
      </c>
      <c r="K38" s="73" t="str">
        <f t="shared" ca="1" si="25"/>
        <v/>
      </c>
      <c r="L38" s="31" t="str">
        <f t="shared" ca="1" si="26"/>
        <v/>
      </c>
      <c r="M38" s="32" t="str">
        <f t="shared" ca="1" si="27"/>
        <v/>
      </c>
      <c r="N38" s="79" t="str">
        <f t="shared" ca="1" si="28"/>
        <v/>
      </c>
      <c r="P38" s="72">
        <v>45821.625</v>
      </c>
      <c r="Q38" s="54">
        <v>93.42</v>
      </c>
      <c r="R38" s="72">
        <v>45819.625</v>
      </c>
      <c r="S38" s="54">
        <v>101.398</v>
      </c>
      <c r="T38" s="121">
        <v>45826.625</v>
      </c>
      <c r="U38" s="54">
        <v>121.52</v>
      </c>
      <c r="V38" s="72">
        <v>45895.625</v>
      </c>
      <c r="W38" s="54">
        <v>99.643000000000001</v>
      </c>
      <c r="X38" s="172" t="str">
        <f t="shared" si="0"/>
        <v/>
      </c>
      <c r="Y38" s="172" t="str">
        <f t="shared" si="1"/>
        <v/>
      </c>
    </row>
    <row r="39" spans="1:25">
      <c r="A39" s="173" t="str">
        <f t="shared" ca="1" si="16"/>
        <v/>
      </c>
      <c r="B39" s="73" t="str">
        <f t="shared" ca="1" si="17"/>
        <v/>
      </c>
      <c r="C39" s="31" t="str">
        <f t="shared" ca="1" si="4"/>
        <v/>
      </c>
      <c r="D39" s="32" t="str">
        <f t="shared" ca="1" si="18"/>
        <v/>
      </c>
      <c r="E39" s="73" t="str">
        <f t="shared" ca="1" si="19"/>
        <v/>
      </c>
      <c r="F39" s="31" t="str">
        <f t="shared" ca="1" si="20"/>
        <v/>
      </c>
      <c r="G39" s="32" t="str">
        <f t="shared" ca="1" si="21"/>
        <v/>
      </c>
      <c r="H39" s="73" t="str">
        <f t="shared" ca="1" si="22"/>
        <v/>
      </c>
      <c r="I39" s="31" t="str">
        <f t="shared" ca="1" si="23"/>
        <v/>
      </c>
      <c r="J39" s="32" t="str">
        <f t="shared" ca="1" si="24"/>
        <v/>
      </c>
      <c r="K39" s="73" t="str">
        <f t="shared" ca="1" si="25"/>
        <v/>
      </c>
      <c r="L39" s="31" t="str">
        <f t="shared" ca="1" si="26"/>
        <v/>
      </c>
      <c r="M39" s="32" t="str">
        <f t="shared" ca="1" si="27"/>
        <v/>
      </c>
      <c r="N39" s="79" t="str">
        <f t="shared" ca="1" si="28"/>
        <v/>
      </c>
      <c r="P39" s="72">
        <v>45824.625</v>
      </c>
      <c r="Q39" s="54">
        <v>93.76</v>
      </c>
      <c r="R39" s="72">
        <v>45820.625</v>
      </c>
      <c r="S39" s="54">
        <v>101.509</v>
      </c>
      <c r="T39" s="121">
        <v>45827.625</v>
      </c>
      <c r="U39" s="54">
        <v>121.37</v>
      </c>
      <c r="V39" s="72">
        <v>45896.625</v>
      </c>
      <c r="W39" s="54">
        <v>99.801000000000002</v>
      </c>
      <c r="X39" s="172" t="str">
        <f t="shared" si="0"/>
        <v/>
      </c>
      <c r="Y39" s="172" t="str">
        <f t="shared" si="1"/>
        <v/>
      </c>
    </row>
    <row r="40" spans="1:25">
      <c r="A40" s="173" t="str">
        <f t="shared" ca="1" si="16"/>
        <v/>
      </c>
      <c r="B40" s="73" t="str">
        <f t="shared" ca="1" si="17"/>
        <v/>
      </c>
      <c r="C40" s="31" t="str">
        <f t="shared" ca="1" si="4"/>
        <v/>
      </c>
      <c r="D40" s="32" t="str">
        <f t="shared" ca="1" si="18"/>
        <v/>
      </c>
      <c r="E40" s="73" t="str">
        <f t="shared" ca="1" si="19"/>
        <v/>
      </c>
      <c r="F40" s="31" t="str">
        <f t="shared" ca="1" si="20"/>
        <v/>
      </c>
      <c r="G40" s="32" t="str">
        <f t="shared" ca="1" si="21"/>
        <v/>
      </c>
      <c r="H40" s="73" t="str">
        <f t="shared" ca="1" si="22"/>
        <v/>
      </c>
      <c r="I40" s="31" t="str">
        <f t="shared" ca="1" si="23"/>
        <v/>
      </c>
      <c r="J40" s="32" t="str">
        <f t="shared" ca="1" si="24"/>
        <v/>
      </c>
      <c r="K40" s="73" t="str">
        <f t="shared" ca="1" si="25"/>
        <v/>
      </c>
      <c r="L40" s="31" t="str">
        <f t="shared" ca="1" si="26"/>
        <v/>
      </c>
      <c r="M40" s="32" t="str">
        <f t="shared" ca="1" si="27"/>
        <v/>
      </c>
      <c r="N40" s="79" t="str">
        <f t="shared" ca="1" si="28"/>
        <v/>
      </c>
      <c r="P40" s="72">
        <v>45825.625</v>
      </c>
      <c r="Q40" s="54">
        <v>93.56</v>
      </c>
      <c r="R40" s="72">
        <v>45821.625</v>
      </c>
      <c r="S40" s="54">
        <v>101.375</v>
      </c>
      <c r="T40" s="121">
        <v>45828.625</v>
      </c>
      <c r="U40" s="54">
        <v>121.48</v>
      </c>
      <c r="V40" s="72">
        <v>45897.625</v>
      </c>
      <c r="W40" s="54">
        <v>99.775999999999996</v>
      </c>
      <c r="X40" s="172" t="str">
        <f t="shared" si="0"/>
        <v/>
      </c>
      <c r="Y40" s="172" t="str">
        <f t="shared" si="1"/>
        <v/>
      </c>
    </row>
    <row r="41" spans="1:25">
      <c r="A41" s="173" t="str">
        <f t="shared" ca="1" si="16"/>
        <v/>
      </c>
      <c r="B41" s="73" t="str">
        <f t="shared" ca="1" si="17"/>
        <v/>
      </c>
      <c r="C41" s="31" t="str">
        <f t="shared" ca="1" si="4"/>
        <v/>
      </c>
      <c r="D41" s="32" t="str">
        <f t="shared" ca="1" si="18"/>
        <v/>
      </c>
      <c r="E41" s="73" t="str">
        <f t="shared" ca="1" si="19"/>
        <v/>
      </c>
      <c r="F41" s="31" t="str">
        <f t="shared" ca="1" si="20"/>
        <v/>
      </c>
      <c r="G41" s="32" t="str">
        <f t="shared" ca="1" si="21"/>
        <v/>
      </c>
      <c r="H41" s="73" t="str">
        <f t="shared" ca="1" si="22"/>
        <v/>
      </c>
      <c r="I41" s="31" t="str">
        <f t="shared" ca="1" si="23"/>
        <v/>
      </c>
      <c r="J41" s="32" t="str">
        <f t="shared" ca="1" si="24"/>
        <v/>
      </c>
      <c r="K41" s="73" t="str">
        <f t="shared" ca="1" si="25"/>
        <v/>
      </c>
      <c r="L41" s="31" t="str">
        <f t="shared" ca="1" si="26"/>
        <v/>
      </c>
      <c r="M41" s="32" t="str">
        <f t="shared" ca="1" si="27"/>
        <v/>
      </c>
      <c r="N41" s="79" t="str">
        <f t="shared" ca="1" si="28"/>
        <v/>
      </c>
      <c r="P41" s="72">
        <v>45826.625</v>
      </c>
      <c r="Q41" s="54">
        <v>93.37</v>
      </c>
      <c r="R41" s="72">
        <v>45824.625</v>
      </c>
      <c r="S41" s="54">
        <v>101.402</v>
      </c>
      <c r="T41" s="121">
        <v>45831.625</v>
      </c>
      <c r="U41" s="54">
        <v>121.56</v>
      </c>
      <c r="V41" s="72">
        <v>45898.625</v>
      </c>
      <c r="W41" s="54">
        <v>99.783000000000001</v>
      </c>
      <c r="X41" s="172" t="str">
        <f t="shared" si="0"/>
        <v/>
      </c>
      <c r="Y41" s="172" t="str">
        <f t="shared" si="1"/>
        <v/>
      </c>
    </row>
    <row r="42" spans="1:25">
      <c r="A42" s="173" t="str">
        <f t="shared" ca="1" si="16"/>
        <v/>
      </c>
      <c r="B42" s="73" t="str">
        <f t="shared" ca="1" si="17"/>
        <v/>
      </c>
      <c r="C42" s="31" t="str">
        <f t="shared" ca="1" si="4"/>
        <v/>
      </c>
      <c r="D42" s="32" t="str">
        <f t="shared" ca="1" si="18"/>
        <v/>
      </c>
      <c r="E42" s="73" t="str">
        <f t="shared" ca="1" si="19"/>
        <v/>
      </c>
      <c r="F42" s="31" t="str">
        <f t="shared" ca="1" si="20"/>
        <v/>
      </c>
      <c r="G42" s="32" t="str">
        <f t="shared" ca="1" si="21"/>
        <v/>
      </c>
      <c r="H42" s="73" t="str">
        <f t="shared" ca="1" si="22"/>
        <v/>
      </c>
      <c r="I42" s="31" t="str">
        <f t="shared" ca="1" si="23"/>
        <v/>
      </c>
      <c r="J42" s="32" t="str">
        <f t="shared" ca="1" si="24"/>
        <v/>
      </c>
      <c r="K42" s="73" t="str">
        <f t="shared" ca="1" si="25"/>
        <v/>
      </c>
      <c r="L42" s="31" t="str">
        <f t="shared" ca="1" si="26"/>
        <v/>
      </c>
      <c r="M42" s="32" t="str">
        <f t="shared" ca="1" si="27"/>
        <v/>
      </c>
      <c r="N42" s="79" t="str">
        <f t="shared" ca="1" si="28"/>
        <v/>
      </c>
      <c r="P42" s="72">
        <v>45827.625</v>
      </c>
      <c r="Q42" s="54">
        <v>93.19</v>
      </c>
      <c r="R42" s="72">
        <v>45825.625</v>
      </c>
      <c r="S42" s="54">
        <v>101.369</v>
      </c>
      <c r="T42" s="121">
        <v>45832.625</v>
      </c>
      <c r="U42" s="54">
        <v>121.66</v>
      </c>
      <c r="V42" s="72">
        <v>45901.625</v>
      </c>
      <c r="W42" s="54">
        <v>99.632000000000005</v>
      </c>
      <c r="X42" s="172" t="str">
        <f t="shared" si="0"/>
        <v/>
      </c>
      <c r="Y42" s="172" t="str">
        <f t="shared" si="1"/>
        <v/>
      </c>
    </row>
    <row r="43" spans="1:25">
      <c r="A43" s="173" t="str">
        <f t="shared" ca="1" si="16"/>
        <v/>
      </c>
      <c r="B43" s="73" t="str">
        <f t="shared" ca="1" si="17"/>
        <v/>
      </c>
      <c r="C43" s="31" t="str">
        <f t="shared" ca="1" si="4"/>
        <v/>
      </c>
      <c r="D43" s="32" t="str">
        <f t="shared" ca="1" si="18"/>
        <v/>
      </c>
      <c r="E43" s="73" t="str">
        <f t="shared" ca="1" si="19"/>
        <v/>
      </c>
      <c r="F43" s="31" t="str">
        <f t="shared" ca="1" si="20"/>
        <v/>
      </c>
      <c r="G43" s="32" t="str">
        <f t="shared" ca="1" si="21"/>
        <v/>
      </c>
      <c r="H43" s="73" t="str">
        <f t="shared" ca="1" si="22"/>
        <v/>
      </c>
      <c r="I43" s="31" t="str">
        <f t="shared" ca="1" si="23"/>
        <v/>
      </c>
      <c r="J43" s="32" t="str">
        <f t="shared" ca="1" si="24"/>
        <v/>
      </c>
      <c r="K43" s="73" t="str">
        <f t="shared" ca="1" si="25"/>
        <v/>
      </c>
      <c r="L43" s="31" t="str">
        <f t="shared" ca="1" si="26"/>
        <v/>
      </c>
      <c r="M43" s="32" t="str">
        <f t="shared" ca="1" si="27"/>
        <v/>
      </c>
      <c r="N43" s="79" t="str">
        <f t="shared" ca="1" si="28"/>
        <v/>
      </c>
      <c r="P43" s="72">
        <v>45828.625</v>
      </c>
      <c r="Q43" s="54">
        <v>93.4</v>
      </c>
      <c r="R43" s="72">
        <v>45826.625</v>
      </c>
      <c r="S43" s="54">
        <v>101.449</v>
      </c>
      <c r="T43" s="121">
        <v>45833.625</v>
      </c>
      <c r="U43" s="54">
        <v>121.62</v>
      </c>
      <c r="V43" s="72">
        <v>45902.625</v>
      </c>
      <c r="W43" s="54">
        <v>99.481999999999999</v>
      </c>
      <c r="X43" s="172" t="str">
        <f t="shared" si="0"/>
        <v/>
      </c>
      <c r="Y43" s="172" t="str">
        <f t="shared" si="1"/>
        <v/>
      </c>
    </row>
    <row r="44" spans="1:25">
      <c r="A44" s="173" t="str">
        <f t="shared" ca="1" si="16"/>
        <v/>
      </c>
      <c r="B44" s="73" t="str">
        <f t="shared" ca="1" si="17"/>
        <v/>
      </c>
      <c r="C44" s="31" t="str">
        <f t="shared" ca="1" si="4"/>
        <v/>
      </c>
      <c r="D44" s="32" t="str">
        <f t="shared" ca="1" si="18"/>
        <v/>
      </c>
      <c r="E44" s="73" t="str">
        <f t="shared" ca="1" si="19"/>
        <v/>
      </c>
      <c r="F44" s="31" t="str">
        <f t="shared" ca="1" si="20"/>
        <v/>
      </c>
      <c r="G44" s="32" t="str">
        <f t="shared" ca="1" si="21"/>
        <v/>
      </c>
      <c r="H44" s="73" t="str">
        <f t="shared" ca="1" si="22"/>
        <v/>
      </c>
      <c r="I44" s="31" t="str">
        <f t="shared" ca="1" si="23"/>
        <v/>
      </c>
      <c r="J44" s="32" t="str">
        <f t="shared" ca="1" si="24"/>
        <v/>
      </c>
      <c r="K44" s="73" t="str">
        <f t="shared" ca="1" si="25"/>
        <v/>
      </c>
      <c r="L44" s="31" t="str">
        <f t="shared" ca="1" si="26"/>
        <v/>
      </c>
      <c r="M44" s="32" t="str">
        <f t="shared" ca="1" si="27"/>
        <v/>
      </c>
      <c r="N44" s="79" t="str">
        <f t="shared" ca="1" si="28"/>
        <v/>
      </c>
      <c r="P44" s="72">
        <v>45831.625</v>
      </c>
      <c r="Q44" s="54">
        <v>93.3</v>
      </c>
      <c r="R44" s="72">
        <v>45827.625</v>
      </c>
      <c r="S44" s="54">
        <v>101.432</v>
      </c>
      <c r="T44" s="121">
        <v>45834.625</v>
      </c>
      <c r="U44" s="54">
        <v>121.66</v>
      </c>
      <c r="V44" s="72">
        <v>45903.625</v>
      </c>
      <c r="W44" s="54">
        <v>99.596000000000004</v>
      </c>
      <c r="X44" s="172" t="str">
        <f t="shared" si="0"/>
        <v/>
      </c>
      <c r="Y44" s="172" t="str">
        <f t="shared" si="1"/>
        <v/>
      </c>
    </row>
    <row r="45" spans="1:25">
      <c r="A45" s="173" t="str">
        <f t="shared" ca="1" si="16"/>
        <v/>
      </c>
      <c r="B45" s="73" t="str">
        <f t="shared" ca="1" si="17"/>
        <v/>
      </c>
      <c r="C45" s="31" t="str">
        <f t="shared" ca="1" si="4"/>
        <v/>
      </c>
      <c r="D45" s="32" t="str">
        <f t="shared" ca="1" si="18"/>
        <v/>
      </c>
      <c r="E45" s="73" t="str">
        <f t="shared" ca="1" si="19"/>
        <v/>
      </c>
      <c r="F45" s="31" t="str">
        <f t="shared" ca="1" si="20"/>
        <v/>
      </c>
      <c r="G45" s="32" t="str">
        <f t="shared" ca="1" si="21"/>
        <v/>
      </c>
      <c r="H45" s="73" t="str">
        <f t="shared" ca="1" si="22"/>
        <v/>
      </c>
      <c r="I45" s="31" t="str">
        <f t="shared" ca="1" si="23"/>
        <v/>
      </c>
      <c r="J45" s="32" t="str">
        <f t="shared" ca="1" si="24"/>
        <v/>
      </c>
      <c r="K45" s="73" t="str">
        <f t="shared" ca="1" si="25"/>
        <v/>
      </c>
      <c r="L45" s="31" t="str">
        <f t="shared" ca="1" si="26"/>
        <v/>
      </c>
      <c r="M45" s="32" t="str">
        <f t="shared" ca="1" si="27"/>
        <v/>
      </c>
      <c r="N45" s="79" t="str">
        <f t="shared" ca="1" si="28"/>
        <v/>
      </c>
      <c r="P45" s="72">
        <v>45832.625</v>
      </c>
      <c r="Q45" s="54">
        <v>93.63</v>
      </c>
      <c r="R45" s="72">
        <v>45828.625</v>
      </c>
      <c r="S45" s="54">
        <v>101.38200000000001</v>
      </c>
      <c r="T45" s="121">
        <v>45835.625</v>
      </c>
      <c r="U45" s="54">
        <v>121.55</v>
      </c>
      <c r="V45" s="72">
        <v>45904.625</v>
      </c>
      <c r="W45" s="54">
        <v>99.653999999999996</v>
      </c>
      <c r="X45" s="172" t="str">
        <f t="shared" si="0"/>
        <v/>
      </c>
      <c r="Y45" s="172" t="str">
        <f t="shared" si="1"/>
        <v/>
      </c>
    </row>
    <row r="46" spans="1:25">
      <c r="A46" s="173" t="str">
        <f t="shared" ca="1" si="16"/>
        <v/>
      </c>
      <c r="B46" s="73" t="str">
        <f t="shared" ca="1" si="17"/>
        <v/>
      </c>
      <c r="C46" s="31" t="str">
        <f t="shared" ca="1" si="4"/>
        <v/>
      </c>
      <c r="D46" s="32" t="str">
        <f t="shared" ca="1" si="18"/>
        <v/>
      </c>
      <c r="E46" s="73" t="str">
        <f t="shared" ca="1" si="19"/>
        <v/>
      </c>
      <c r="F46" s="31" t="str">
        <f t="shared" ca="1" si="20"/>
        <v/>
      </c>
      <c r="G46" s="32" t="str">
        <f t="shared" ca="1" si="21"/>
        <v/>
      </c>
      <c r="H46" s="73" t="str">
        <f t="shared" ca="1" si="22"/>
        <v/>
      </c>
      <c r="I46" s="31" t="str">
        <f t="shared" ca="1" si="23"/>
        <v/>
      </c>
      <c r="J46" s="32" t="str">
        <f t="shared" ca="1" si="24"/>
        <v/>
      </c>
      <c r="K46" s="73" t="str">
        <f t="shared" ca="1" si="25"/>
        <v/>
      </c>
      <c r="L46" s="31" t="str">
        <f t="shared" ca="1" si="26"/>
        <v/>
      </c>
      <c r="M46" s="32" t="str">
        <f t="shared" ca="1" si="27"/>
        <v/>
      </c>
      <c r="N46" s="79" t="str">
        <f t="shared" ca="1" si="28"/>
        <v/>
      </c>
      <c r="P46" s="72">
        <v>45833.625</v>
      </c>
      <c r="Q46" s="54">
        <v>93.47</v>
      </c>
      <c r="R46" s="72">
        <v>45831.625</v>
      </c>
      <c r="S46" s="54">
        <v>101.441</v>
      </c>
      <c r="T46" s="121">
        <v>45838.625</v>
      </c>
      <c r="U46" s="54">
        <v>121.69</v>
      </c>
      <c r="V46" s="72">
        <v>45905.625</v>
      </c>
      <c r="W46" s="54">
        <v>99.900999999999996</v>
      </c>
      <c r="X46" s="172" t="str">
        <f t="shared" si="0"/>
        <v/>
      </c>
      <c r="Y46" s="172" t="str">
        <f t="shared" si="1"/>
        <v/>
      </c>
    </row>
    <row r="47" spans="1:25">
      <c r="A47" s="173" t="str">
        <f t="shared" ca="1" si="16"/>
        <v/>
      </c>
      <c r="B47" s="73" t="str">
        <f t="shared" ca="1" si="17"/>
        <v/>
      </c>
      <c r="C47" s="31" t="str">
        <f t="shared" ca="1" si="4"/>
        <v/>
      </c>
      <c r="D47" s="32" t="str">
        <f t="shared" ca="1" si="18"/>
        <v/>
      </c>
      <c r="E47" s="73" t="str">
        <f t="shared" ca="1" si="19"/>
        <v/>
      </c>
      <c r="F47" s="31" t="str">
        <f t="shared" ca="1" si="20"/>
        <v/>
      </c>
      <c r="G47" s="32" t="str">
        <f t="shared" ca="1" si="21"/>
        <v/>
      </c>
      <c r="H47" s="73" t="str">
        <f t="shared" ca="1" si="22"/>
        <v/>
      </c>
      <c r="I47" s="31" t="str">
        <f t="shared" ca="1" si="23"/>
        <v/>
      </c>
      <c r="J47" s="32" t="str">
        <f t="shared" ca="1" si="24"/>
        <v/>
      </c>
      <c r="K47" s="73" t="str">
        <f t="shared" ca="1" si="25"/>
        <v/>
      </c>
      <c r="L47" s="31" t="str">
        <f t="shared" ca="1" si="26"/>
        <v/>
      </c>
      <c r="M47" s="32" t="str">
        <f t="shared" ca="1" si="27"/>
        <v/>
      </c>
      <c r="N47" s="79" t="str">
        <f t="shared" ca="1" si="28"/>
        <v/>
      </c>
      <c r="P47" s="72">
        <v>45834.625</v>
      </c>
      <c r="Q47" s="54">
        <v>93.5</v>
      </c>
      <c r="R47" s="72">
        <v>45832.625</v>
      </c>
      <c r="S47" s="54">
        <v>101.40600000000001</v>
      </c>
      <c r="T47" s="121">
        <v>45839.625</v>
      </c>
      <c r="U47" s="54">
        <v>121.84</v>
      </c>
      <c r="V47" s="72">
        <v>45908.625</v>
      </c>
      <c r="W47" s="54">
        <v>99.972999999999999</v>
      </c>
      <c r="X47" s="172" t="str">
        <f t="shared" si="0"/>
        <v/>
      </c>
      <c r="Y47" s="172" t="str">
        <f t="shared" si="1"/>
        <v/>
      </c>
    </row>
    <row r="48" spans="1:25">
      <c r="A48" s="173" t="str">
        <f t="shared" ca="1" si="16"/>
        <v/>
      </c>
      <c r="B48" s="73" t="str">
        <f t="shared" ca="1" si="17"/>
        <v/>
      </c>
      <c r="C48" s="31" t="str">
        <f t="shared" ca="1" si="4"/>
        <v/>
      </c>
      <c r="D48" s="32" t="str">
        <f t="shared" ca="1" si="18"/>
        <v/>
      </c>
      <c r="E48" s="73" t="str">
        <f t="shared" ca="1" si="19"/>
        <v/>
      </c>
      <c r="F48" s="31" t="str">
        <f t="shared" ca="1" si="20"/>
        <v/>
      </c>
      <c r="G48" s="32" t="str">
        <f t="shared" ca="1" si="21"/>
        <v/>
      </c>
      <c r="H48" s="73" t="str">
        <f t="shared" ca="1" si="22"/>
        <v/>
      </c>
      <c r="I48" s="31" t="str">
        <f t="shared" ca="1" si="23"/>
        <v/>
      </c>
      <c r="J48" s="32" t="str">
        <f t="shared" ca="1" si="24"/>
        <v/>
      </c>
      <c r="K48" s="73" t="str">
        <f t="shared" ca="1" si="25"/>
        <v/>
      </c>
      <c r="L48" s="31" t="str">
        <f t="shared" ca="1" si="26"/>
        <v/>
      </c>
      <c r="M48" s="32" t="str">
        <f t="shared" ca="1" si="27"/>
        <v/>
      </c>
      <c r="N48" s="79" t="str">
        <f t="shared" ca="1" si="28"/>
        <v/>
      </c>
      <c r="P48" s="72">
        <v>45835.625</v>
      </c>
      <c r="Q48" s="54">
        <v>93.63</v>
      </c>
      <c r="R48" s="72">
        <v>45833.625</v>
      </c>
      <c r="S48" s="54">
        <v>101.367</v>
      </c>
      <c r="T48" s="121">
        <v>45840.625</v>
      </c>
      <c r="U48" s="54">
        <v>121.82</v>
      </c>
      <c r="V48" s="72">
        <v>45909.625</v>
      </c>
      <c r="W48" s="54">
        <v>99.885999999999996</v>
      </c>
      <c r="X48" s="172" t="str">
        <f t="shared" si="0"/>
        <v/>
      </c>
      <c r="Y48" s="172" t="str">
        <f t="shared" si="1"/>
        <v/>
      </c>
    </row>
    <row r="49" spans="1:25">
      <c r="A49" s="173" t="str">
        <f t="shared" ca="1" si="16"/>
        <v/>
      </c>
      <c r="B49" s="73" t="str">
        <f t="shared" ca="1" si="17"/>
        <v/>
      </c>
      <c r="C49" s="31" t="str">
        <f t="shared" ca="1" si="4"/>
        <v/>
      </c>
      <c r="D49" s="32" t="str">
        <f t="shared" ca="1" si="18"/>
        <v/>
      </c>
      <c r="E49" s="73" t="str">
        <f t="shared" ca="1" si="19"/>
        <v/>
      </c>
      <c r="F49" s="31" t="str">
        <f t="shared" ca="1" si="20"/>
        <v/>
      </c>
      <c r="G49" s="32" t="str">
        <f t="shared" ca="1" si="21"/>
        <v/>
      </c>
      <c r="H49" s="73" t="str">
        <f t="shared" ca="1" si="22"/>
        <v/>
      </c>
      <c r="I49" s="31" t="str">
        <f t="shared" ca="1" si="23"/>
        <v/>
      </c>
      <c r="J49" s="32" t="str">
        <f t="shared" ca="1" si="24"/>
        <v/>
      </c>
      <c r="K49" s="73" t="str">
        <f t="shared" ca="1" si="25"/>
        <v/>
      </c>
      <c r="L49" s="31" t="str">
        <f t="shared" ca="1" si="26"/>
        <v/>
      </c>
      <c r="M49" s="32" t="str">
        <f t="shared" ca="1" si="27"/>
        <v/>
      </c>
      <c r="N49" s="79" t="str">
        <f t="shared" ca="1" si="28"/>
        <v/>
      </c>
      <c r="P49" s="72">
        <v>45838.625</v>
      </c>
      <c r="Q49" s="54">
        <v>93.64</v>
      </c>
      <c r="R49" s="72">
        <v>45834.625</v>
      </c>
      <c r="S49" s="54">
        <v>101.43</v>
      </c>
      <c r="T49" s="121">
        <v>45841.625</v>
      </c>
      <c r="U49" s="54">
        <v>122.16</v>
      </c>
      <c r="V49" s="72">
        <v>45910.625</v>
      </c>
      <c r="W49" s="54">
        <v>99.86</v>
      </c>
      <c r="X49" s="172" t="str">
        <f t="shared" si="0"/>
        <v/>
      </c>
      <c r="Y49" s="172" t="str">
        <f t="shared" si="1"/>
        <v/>
      </c>
    </row>
    <row r="50" spans="1:25">
      <c r="A50" s="173" t="str">
        <f t="shared" ca="1" si="16"/>
        <v/>
      </c>
      <c r="B50" s="73" t="str">
        <f t="shared" ca="1" si="17"/>
        <v/>
      </c>
      <c r="C50" s="31" t="str">
        <f t="shared" ca="1" si="4"/>
        <v/>
      </c>
      <c r="D50" s="32" t="str">
        <f t="shared" ca="1" si="18"/>
        <v/>
      </c>
      <c r="E50" s="73" t="str">
        <f t="shared" ca="1" si="19"/>
        <v/>
      </c>
      <c r="F50" s="31" t="str">
        <f t="shared" ca="1" si="20"/>
        <v/>
      </c>
      <c r="G50" s="32" t="str">
        <f t="shared" ca="1" si="21"/>
        <v/>
      </c>
      <c r="H50" s="73" t="str">
        <f t="shared" ca="1" si="22"/>
        <v/>
      </c>
      <c r="I50" s="31" t="str">
        <f t="shared" ca="1" si="23"/>
        <v/>
      </c>
      <c r="J50" s="32" t="str">
        <f t="shared" ca="1" si="24"/>
        <v/>
      </c>
      <c r="K50" s="73" t="str">
        <f t="shared" ca="1" si="25"/>
        <v/>
      </c>
      <c r="L50" s="31" t="str">
        <f t="shared" ca="1" si="26"/>
        <v/>
      </c>
      <c r="M50" s="32" t="str">
        <f t="shared" ca="1" si="27"/>
        <v/>
      </c>
      <c r="N50" s="79" t="str">
        <f t="shared" ca="1" si="28"/>
        <v/>
      </c>
      <c r="P50" s="72">
        <v>45839.625</v>
      </c>
      <c r="Q50" s="54">
        <v>93.68</v>
      </c>
      <c r="R50" s="72">
        <v>45835.625</v>
      </c>
      <c r="S50" s="54">
        <v>101.3</v>
      </c>
      <c r="T50" s="121">
        <v>45842.625</v>
      </c>
      <c r="U50" s="54">
        <v>122.27</v>
      </c>
      <c r="V50" s="72">
        <v>45911.625</v>
      </c>
      <c r="W50" s="54">
        <v>99.715000000000003</v>
      </c>
      <c r="X50" s="172" t="str">
        <f t="shared" si="0"/>
        <v/>
      </c>
      <c r="Y50" s="172" t="str">
        <f t="shared" si="1"/>
        <v/>
      </c>
    </row>
    <row r="51" spans="1:25">
      <c r="A51" s="173" t="str">
        <f t="shared" ca="1" si="16"/>
        <v/>
      </c>
      <c r="B51" s="73" t="str">
        <f t="shared" ca="1" si="17"/>
        <v/>
      </c>
      <c r="C51" s="31" t="str">
        <f t="shared" ca="1" si="4"/>
        <v/>
      </c>
      <c r="D51" s="32" t="str">
        <f t="shared" ca="1" si="18"/>
        <v/>
      </c>
      <c r="E51" s="73" t="str">
        <f t="shared" ca="1" si="19"/>
        <v/>
      </c>
      <c r="F51" s="31" t="str">
        <f t="shared" ca="1" si="20"/>
        <v/>
      </c>
      <c r="G51" s="32" t="str">
        <f t="shared" ca="1" si="21"/>
        <v/>
      </c>
      <c r="H51" s="73" t="str">
        <f t="shared" ca="1" si="22"/>
        <v/>
      </c>
      <c r="I51" s="31" t="str">
        <f t="shared" ca="1" si="23"/>
        <v/>
      </c>
      <c r="J51" s="32" t="str">
        <f t="shared" ca="1" si="24"/>
        <v/>
      </c>
      <c r="K51" s="73" t="str">
        <f t="shared" ca="1" si="25"/>
        <v/>
      </c>
      <c r="L51" s="31" t="str">
        <f t="shared" ca="1" si="26"/>
        <v/>
      </c>
      <c r="M51" s="32" t="str">
        <f t="shared" ca="1" si="27"/>
        <v/>
      </c>
      <c r="N51" s="79" t="str">
        <f t="shared" ca="1" si="28"/>
        <v/>
      </c>
      <c r="P51" s="72">
        <v>45840.625</v>
      </c>
      <c r="Q51" s="54">
        <v>93.74</v>
      </c>
      <c r="R51" s="72">
        <v>45838.625</v>
      </c>
      <c r="S51" s="54">
        <v>101.331</v>
      </c>
      <c r="T51" s="121">
        <v>45845.625</v>
      </c>
      <c r="U51" s="54">
        <v>122.05</v>
      </c>
      <c r="V51" s="72">
        <v>45912.625</v>
      </c>
      <c r="W51" s="54">
        <v>99.519000000000005</v>
      </c>
      <c r="X51" s="172" t="str">
        <f t="shared" si="0"/>
        <v/>
      </c>
      <c r="Y51" s="172" t="str">
        <f t="shared" si="1"/>
        <v/>
      </c>
    </row>
    <row r="52" spans="1:25">
      <c r="A52" s="173" t="str">
        <f t="shared" ca="1" si="16"/>
        <v/>
      </c>
      <c r="B52" s="73" t="str">
        <f t="shared" ca="1" si="17"/>
        <v/>
      </c>
      <c r="C52" s="31" t="str">
        <f t="shared" ca="1" si="4"/>
        <v/>
      </c>
      <c r="D52" s="32" t="str">
        <f t="shared" ca="1" si="18"/>
        <v/>
      </c>
      <c r="E52" s="73" t="str">
        <f t="shared" ca="1" si="19"/>
        <v/>
      </c>
      <c r="F52" s="31" t="str">
        <f t="shared" ca="1" si="20"/>
        <v/>
      </c>
      <c r="G52" s="32" t="str">
        <f t="shared" ca="1" si="21"/>
        <v/>
      </c>
      <c r="H52" s="73" t="str">
        <f t="shared" ca="1" si="22"/>
        <v/>
      </c>
      <c r="I52" s="31" t="str">
        <f t="shared" ca="1" si="23"/>
        <v/>
      </c>
      <c r="J52" s="32" t="str">
        <f t="shared" ca="1" si="24"/>
        <v/>
      </c>
      <c r="K52" s="73" t="str">
        <f t="shared" ca="1" si="25"/>
        <v/>
      </c>
      <c r="L52" s="31" t="str">
        <f t="shared" ca="1" si="26"/>
        <v/>
      </c>
      <c r="M52" s="32" t="str">
        <f t="shared" ca="1" si="27"/>
        <v/>
      </c>
      <c r="N52" s="79" t="str">
        <f t="shared" ca="1" si="28"/>
        <v/>
      </c>
      <c r="P52" s="72">
        <v>45841.625</v>
      </c>
      <c r="Q52" s="54">
        <v>93.9</v>
      </c>
      <c r="R52" s="72">
        <v>45839.625</v>
      </c>
      <c r="S52" s="54">
        <v>101.357</v>
      </c>
      <c r="T52" s="121">
        <v>45846.625</v>
      </c>
      <c r="U52" s="54">
        <v>121.9</v>
      </c>
      <c r="V52" s="72">
        <v>45915.625</v>
      </c>
      <c r="W52" s="54">
        <v>99.558000000000007</v>
      </c>
      <c r="X52" s="172" t="str">
        <f t="shared" si="0"/>
        <v/>
      </c>
      <c r="Y52" s="172" t="str">
        <f t="shared" si="1"/>
        <v/>
      </c>
    </row>
    <row r="53" spans="1:25">
      <c r="A53" s="173" t="str">
        <f t="shared" ca="1" si="16"/>
        <v/>
      </c>
      <c r="B53" s="73" t="str">
        <f t="shared" ca="1" si="17"/>
        <v/>
      </c>
      <c r="C53" s="31" t="str">
        <f t="shared" ca="1" si="4"/>
        <v/>
      </c>
      <c r="D53" s="32" t="str">
        <f t="shared" ca="1" si="18"/>
        <v/>
      </c>
      <c r="E53" s="73" t="str">
        <f t="shared" ca="1" si="19"/>
        <v/>
      </c>
      <c r="F53" s="31" t="str">
        <f t="shared" ca="1" si="20"/>
        <v/>
      </c>
      <c r="G53" s="32" t="str">
        <f t="shared" ca="1" si="21"/>
        <v/>
      </c>
      <c r="H53" s="73" t="str">
        <f t="shared" ca="1" si="22"/>
        <v/>
      </c>
      <c r="I53" s="31" t="str">
        <f t="shared" ca="1" si="23"/>
        <v/>
      </c>
      <c r="J53" s="32" t="str">
        <f t="shared" ca="1" si="24"/>
        <v/>
      </c>
      <c r="K53" s="73" t="str">
        <f t="shared" ca="1" si="25"/>
        <v/>
      </c>
      <c r="L53" s="31" t="str">
        <f t="shared" ca="1" si="26"/>
        <v/>
      </c>
      <c r="M53" s="32" t="str">
        <f t="shared" ca="1" si="27"/>
        <v/>
      </c>
      <c r="N53" s="79" t="str">
        <f t="shared" ca="1" si="28"/>
        <v/>
      </c>
      <c r="P53" s="72">
        <v>45842.625</v>
      </c>
      <c r="Q53" s="54">
        <v>93.86</v>
      </c>
      <c r="R53" s="72">
        <v>45840.625</v>
      </c>
      <c r="S53" s="54">
        <v>101.286</v>
      </c>
      <c r="T53" s="121">
        <v>45847.625</v>
      </c>
      <c r="U53" s="54">
        <v>122</v>
      </c>
      <c r="V53" s="72">
        <v>45916.625</v>
      </c>
      <c r="W53" s="54">
        <v>99.569000000000003</v>
      </c>
      <c r="X53" s="172" t="str">
        <f t="shared" si="0"/>
        <v/>
      </c>
      <c r="Y53" s="172" t="str">
        <f t="shared" si="1"/>
        <v/>
      </c>
    </row>
    <row r="54" spans="1:25">
      <c r="A54" s="173" t="str">
        <f t="shared" ca="1" si="16"/>
        <v/>
      </c>
      <c r="B54" s="73" t="str">
        <f t="shared" ca="1" si="17"/>
        <v/>
      </c>
      <c r="C54" s="31" t="str">
        <f t="shared" ca="1" si="4"/>
        <v/>
      </c>
      <c r="D54" s="32" t="str">
        <f t="shared" ca="1" si="18"/>
        <v/>
      </c>
      <c r="E54" s="73" t="str">
        <f t="shared" ca="1" si="19"/>
        <v/>
      </c>
      <c r="F54" s="31" t="str">
        <f t="shared" ca="1" si="20"/>
        <v/>
      </c>
      <c r="G54" s="32" t="str">
        <f t="shared" ca="1" si="21"/>
        <v/>
      </c>
      <c r="H54" s="73" t="str">
        <f t="shared" ca="1" si="22"/>
        <v/>
      </c>
      <c r="I54" s="31" t="str">
        <f t="shared" ca="1" si="23"/>
        <v/>
      </c>
      <c r="J54" s="32" t="str">
        <f t="shared" ca="1" si="24"/>
        <v/>
      </c>
      <c r="K54" s="73" t="str">
        <f t="shared" ca="1" si="25"/>
        <v/>
      </c>
      <c r="L54" s="31" t="str">
        <f t="shared" ca="1" si="26"/>
        <v/>
      </c>
      <c r="M54" s="32" t="str">
        <f t="shared" ca="1" si="27"/>
        <v/>
      </c>
      <c r="N54" s="79" t="str">
        <f t="shared" ca="1" si="28"/>
        <v/>
      </c>
      <c r="P54" s="72">
        <v>45845.625</v>
      </c>
      <c r="Q54" s="54">
        <v>93.91</v>
      </c>
      <c r="R54" s="72">
        <v>45841.625</v>
      </c>
      <c r="S54" s="54">
        <v>101.379</v>
      </c>
      <c r="T54" s="121">
        <v>45848.625</v>
      </c>
      <c r="U54" s="54">
        <v>121.86</v>
      </c>
      <c r="V54" s="72">
        <v>45917.625</v>
      </c>
      <c r="W54" s="54">
        <v>99.600999999999999</v>
      </c>
      <c r="X54" s="172" t="str">
        <f t="shared" si="0"/>
        <v/>
      </c>
      <c r="Y54" s="172" t="str">
        <f t="shared" si="1"/>
        <v/>
      </c>
    </row>
    <row r="55" spans="1:25">
      <c r="A55" s="173" t="str">
        <f t="shared" ca="1" si="16"/>
        <v/>
      </c>
      <c r="B55" s="73" t="str">
        <f t="shared" ca="1" si="17"/>
        <v/>
      </c>
      <c r="C55" s="31" t="str">
        <f t="shared" ca="1" si="4"/>
        <v/>
      </c>
      <c r="D55" s="32" t="str">
        <f t="shared" ca="1" si="18"/>
        <v/>
      </c>
      <c r="E55" s="73" t="str">
        <f t="shared" ca="1" si="19"/>
        <v/>
      </c>
      <c r="F55" s="31" t="str">
        <f t="shared" ca="1" si="20"/>
        <v/>
      </c>
      <c r="G55" s="32" t="str">
        <f t="shared" ca="1" si="21"/>
        <v/>
      </c>
      <c r="H55" s="73" t="str">
        <f t="shared" ca="1" si="22"/>
        <v/>
      </c>
      <c r="I55" s="31" t="str">
        <f t="shared" ca="1" si="23"/>
        <v/>
      </c>
      <c r="J55" s="32" t="str">
        <f t="shared" ca="1" si="24"/>
        <v/>
      </c>
      <c r="K55" s="73" t="str">
        <f t="shared" ca="1" si="25"/>
        <v/>
      </c>
      <c r="L55" s="31" t="str">
        <f t="shared" ca="1" si="26"/>
        <v/>
      </c>
      <c r="M55" s="32" t="str">
        <f t="shared" ca="1" si="27"/>
        <v/>
      </c>
      <c r="N55" s="79" t="str">
        <f t="shared" ca="1" si="28"/>
        <v/>
      </c>
      <c r="P55" s="72">
        <v>45846.625</v>
      </c>
      <c r="Q55" s="54">
        <v>93.9</v>
      </c>
      <c r="R55" s="72">
        <v>45842.625</v>
      </c>
      <c r="S55" s="54">
        <v>101.465</v>
      </c>
      <c r="T55" s="121">
        <v>45849.625</v>
      </c>
      <c r="U55" s="54">
        <v>121.72</v>
      </c>
      <c r="V55" s="72">
        <v>45918.625</v>
      </c>
      <c r="W55" s="54">
        <v>99.516000000000005</v>
      </c>
      <c r="X55" s="172">
        <f t="shared" si="0"/>
        <v>45846.625</v>
      </c>
      <c r="Y55" s="172" t="str">
        <f t="shared" si="1"/>
        <v/>
      </c>
    </row>
    <row r="56" spans="1:25">
      <c r="A56" s="173" t="str">
        <f t="shared" ca="1" si="16"/>
        <v/>
      </c>
      <c r="B56" s="73" t="str">
        <f t="shared" ca="1" si="17"/>
        <v/>
      </c>
      <c r="C56" s="31" t="str">
        <f t="shared" ca="1" si="4"/>
        <v/>
      </c>
      <c r="D56" s="32" t="str">
        <f t="shared" ca="1" si="18"/>
        <v/>
      </c>
      <c r="E56" s="73" t="str">
        <f t="shared" ca="1" si="19"/>
        <v/>
      </c>
      <c r="F56" s="31" t="str">
        <f t="shared" ca="1" si="20"/>
        <v/>
      </c>
      <c r="G56" s="32" t="str">
        <f t="shared" ca="1" si="21"/>
        <v/>
      </c>
      <c r="H56" s="73" t="str">
        <f t="shared" ca="1" si="22"/>
        <v/>
      </c>
      <c r="I56" s="31" t="str">
        <f t="shared" ca="1" si="23"/>
        <v/>
      </c>
      <c r="J56" s="32" t="str">
        <f t="shared" ca="1" si="24"/>
        <v/>
      </c>
      <c r="K56" s="73" t="str">
        <f t="shared" ca="1" si="25"/>
        <v/>
      </c>
      <c r="L56" s="31" t="str">
        <f t="shared" ca="1" si="26"/>
        <v/>
      </c>
      <c r="M56" s="32" t="str">
        <f t="shared" ca="1" si="27"/>
        <v/>
      </c>
      <c r="N56" s="79" t="str">
        <f t="shared" ca="1" si="28"/>
        <v/>
      </c>
      <c r="P56" s="72">
        <v>45847.625</v>
      </c>
      <c r="Q56" s="54">
        <v>94.17</v>
      </c>
      <c r="R56" s="72">
        <v>45845.625</v>
      </c>
      <c r="S56" s="54">
        <v>101.348</v>
      </c>
      <c r="T56" s="121">
        <v>45852.625</v>
      </c>
      <c r="U56" s="54">
        <v>121.74</v>
      </c>
      <c r="V56" s="72">
        <v>45919.625</v>
      </c>
      <c r="W56" s="54">
        <v>99.414000000000001</v>
      </c>
      <c r="X56" s="172">
        <f t="shared" si="0"/>
        <v>45847.625</v>
      </c>
      <c r="Y56" s="172" t="str">
        <f t="shared" si="1"/>
        <v/>
      </c>
    </row>
    <row r="57" spans="1:25">
      <c r="A57" s="173" t="str">
        <f t="shared" ca="1" si="16"/>
        <v/>
      </c>
      <c r="B57" s="73" t="str">
        <f t="shared" ca="1" si="17"/>
        <v/>
      </c>
      <c r="C57" s="31" t="str">
        <f t="shared" ca="1" si="4"/>
        <v/>
      </c>
      <c r="D57" s="32" t="str">
        <f t="shared" ca="1" si="18"/>
        <v/>
      </c>
      <c r="E57" s="73" t="str">
        <f t="shared" ca="1" si="19"/>
        <v/>
      </c>
      <c r="F57" s="31" t="str">
        <f t="shared" ca="1" si="20"/>
        <v/>
      </c>
      <c r="G57" s="32" t="str">
        <f t="shared" ca="1" si="21"/>
        <v/>
      </c>
      <c r="H57" s="73" t="str">
        <f t="shared" ca="1" si="22"/>
        <v/>
      </c>
      <c r="I57" s="31" t="str">
        <f t="shared" ca="1" si="23"/>
        <v/>
      </c>
      <c r="J57" s="32" t="str">
        <f t="shared" ca="1" si="24"/>
        <v/>
      </c>
      <c r="K57" s="73" t="str">
        <f t="shared" ca="1" si="25"/>
        <v/>
      </c>
      <c r="L57" s="31" t="str">
        <f t="shared" ca="1" si="26"/>
        <v/>
      </c>
      <c r="M57" s="32" t="str">
        <f t="shared" ca="1" si="27"/>
        <v/>
      </c>
      <c r="N57" s="79" t="str">
        <f t="shared" ca="1" si="28"/>
        <v/>
      </c>
      <c r="P57" s="72">
        <v>45848.625</v>
      </c>
      <c r="Q57" s="54">
        <v>94.22</v>
      </c>
      <c r="R57" s="72">
        <v>45846.625</v>
      </c>
      <c r="S57" s="54">
        <v>101.241</v>
      </c>
      <c r="T57" s="121">
        <v>45853.625</v>
      </c>
      <c r="U57" s="54">
        <v>121.85</v>
      </c>
      <c r="V57" s="72">
        <v>45922.625</v>
      </c>
      <c r="W57" s="54">
        <v>99.441000000000003</v>
      </c>
      <c r="X57" s="172">
        <f t="shared" si="0"/>
        <v>45848.625</v>
      </c>
      <c r="Y57" s="172" t="str">
        <f t="shared" si="1"/>
        <v/>
      </c>
    </row>
    <row r="58" spans="1:25">
      <c r="A58" s="173" t="str">
        <f t="shared" ca="1" si="16"/>
        <v/>
      </c>
      <c r="B58" s="73" t="str">
        <f t="shared" ca="1" si="17"/>
        <v/>
      </c>
      <c r="C58" s="31" t="str">
        <f t="shared" ca="1" si="4"/>
        <v/>
      </c>
      <c r="D58" s="32" t="str">
        <f t="shared" ca="1" si="18"/>
        <v/>
      </c>
      <c r="E58" s="73" t="str">
        <f t="shared" ca="1" si="19"/>
        <v/>
      </c>
      <c r="F58" s="31" t="str">
        <f t="shared" ca="1" si="20"/>
        <v/>
      </c>
      <c r="G58" s="32" t="str">
        <f t="shared" ca="1" si="21"/>
        <v/>
      </c>
      <c r="H58" s="73" t="str">
        <f t="shared" ca="1" si="22"/>
        <v/>
      </c>
      <c r="I58" s="31" t="str">
        <f t="shared" ca="1" si="23"/>
        <v/>
      </c>
      <c r="J58" s="32" t="str">
        <f t="shared" ca="1" si="24"/>
        <v/>
      </c>
      <c r="K58" s="73" t="str">
        <f t="shared" ca="1" si="25"/>
        <v/>
      </c>
      <c r="L58" s="31" t="str">
        <f t="shared" ca="1" si="26"/>
        <v/>
      </c>
      <c r="M58" s="32" t="str">
        <f t="shared" ca="1" si="27"/>
        <v/>
      </c>
      <c r="N58" s="79" t="str">
        <f t="shared" ca="1" si="28"/>
        <v/>
      </c>
      <c r="P58" s="72">
        <v>45849.625</v>
      </c>
      <c r="Q58" s="54">
        <v>94.12</v>
      </c>
      <c r="R58" s="72">
        <v>45847.625</v>
      </c>
      <c r="S58" s="54">
        <v>101.289</v>
      </c>
      <c r="T58" s="121">
        <v>45854.625</v>
      </c>
      <c r="U58" s="54">
        <v>121.87</v>
      </c>
      <c r="V58" s="72">
        <v>45923.625</v>
      </c>
      <c r="W58" s="54">
        <v>99.381</v>
      </c>
      <c r="X58" s="172">
        <f t="shared" si="0"/>
        <v>45849.625</v>
      </c>
      <c r="Y58" s="172" t="str">
        <f t="shared" si="1"/>
        <v/>
      </c>
    </row>
    <row r="59" spans="1:25">
      <c r="A59" s="173" t="str">
        <f t="shared" ca="1" si="16"/>
        <v/>
      </c>
      <c r="B59" s="73" t="str">
        <f t="shared" ca="1" si="17"/>
        <v/>
      </c>
      <c r="C59" s="31" t="str">
        <f t="shared" ca="1" si="4"/>
        <v/>
      </c>
      <c r="D59" s="32" t="str">
        <f t="shared" ca="1" si="18"/>
        <v/>
      </c>
      <c r="E59" s="73" t="str">
        <f t="shared" ca="1" si="19"/>
        <v/>
      </c>
      <c r="F59" s="31" t="str">
        <f t="shared" ca="1" si="20"/>
        <v/>
      </c>
      <c r="G59" s="32" t="str">
        <f t="shared" ca="1" si="21"/>
        <v/>
      </c>
      <c r="H59" s="73" t="str">
        <f t="shared" ca="1" si="22"/>
        <v/>
      </c>
      <c r="I59" s="31" t="str">
        <f t="shared" ca="1" si="23"/>
        <v/>
      </c>
      <c r="J59" s="32" t="str">
        <f t="shared" ca="1" si="24"/>
        <v/>
      </c>
      <c r="K59" s="73" t="str">
        <f t="shared" ca="1" si="25"/>
        <v/>
      </c>
      <c r="L59" s="31" t="str">
        <f t="shared" ca="1" si="26"/>
        <v/>
      </c>
      <c r="M59" s="32" t="str">
        <f t="shared" ca="1" si="27"/>
        <v/>
      </c>
      <c r="N59" s="79" t="str">
        <f t="shared" ca="1" si="28"/>
        <v/>
      </c>
      <c r="P59" s="72">
        <v>45852.625</v>
      </c>
      <c r="Q59" s="54">
        <v>94.05</v>
      </c>
      <c r="R59" s="72">
        <v>45848.625</v>
      </c>
      <c r="S59" s="54">
        <v>101.181</v>
      </c>
      <c r="T59" s="121">
        <v>45855.625</v>
      </c>
      <c r="U59" s="54">
        <v>120.13</v>
      </c>
      <c r="V59" s="72">
        <v>45924.625</v>
      </c>
      <c r="W59" s="54">
        <v>99.414000000000001</v>
      </c>
      <c r="X59" s="172">
        <f t="shared" si="0"/>
        <v>45852.625</v>
      </c>
      <c r="Y59" s="172" t="str">
        <f t="shared" si="1"/>
        <v/>
      </c>
    </row>
    <row r="60" spans="1:25">
      <c r="A60" s="173" t="str">
        <f t="shared" ca="1" si="16"/>
        <v/>
      </c>
      <c r="B60" s="73" t="str">
        <f t="shared" ca="1" si="17"/>
        <v/>
      </c>
      <c r="C60" s="31" t="str">
        <f t="shared" ca="1" si="4"/>
        <v/>
      </c>
      <c r="D60" s="32" t="str">
        <f t="shared" ca="1" si="18"/>
        <v/>
      </c>
      <c r="E60" s="73" t="str">
        <f t="shared" ca="1" si="19"/>
        <v/>
      </c>
      <c r="F60" s="31" t="str">
        <f t="shared" ca="1" si="20"/>
        <v/>
      </c>
      <c r="G60" s="32" t="str">
        <f t="shared" ca="1" si="21"/>
        <v/>
      </c>
      <c r="H60" s="73" t="str">
        <f t="shared" ca="1" si="22"/>
        <v/>
      </c>
      <c r="I60" s="31" t="str">
        <f t="shared" ca="1" si="23"/>
        <v/>
      </c>
      <c r="J60" s="32" t="str">
        <f t="shared" ca="1" si="24"/>
        <v/>
      </c>
      <c r="K60" s="73" t="str">
        <f t="shared" ca="1" si="25"/>
        <v/>
      </c>
      <c r="L60" s="31" t="str">
        <f t="shared" ca="1" si="26"/>
        <v/>
      </c>
      <c r="M60" s="32" t="str">
        <f t="shared" ca="1" si="27"/>
        <v/>
      </c>
      <c r="N60" s="79" t="str">
        <f t="shared" ca="1" si="28"/>
        <v/>
      </c>
      <c r="P60" s="72">
        <v>45853.625</v>
      </c>
      <c r="Q60" s="54">
        <v>94.05</v>
      </c>
      <c r="R60" s="72">
        <v>45849.625</v>
      </c>
      <c r="S60" s="54">
        <v>101.123</v>
      </c>
      <c r="T60" s="121">
        <v>45856.625</v>
      </c>
      <c r="U60" s="54">
        <v>120.01</v>
      </c>
      <c r="V60" s="72">
        <v>45925.625</v>
      </c>
      <c r="W60" s="54">
        <v>99.263000000000005</v>
      </c>
      <c r="X60" s="172">
        <f t="shared" si="0"/>
        <v>45853.625</v>
      </c>
      <c r="Y60" s="172" t="str">
        <f t="shared" si="1"/>
        <v/>
      </c>
    </row>
    <row r="61" spans="1:25">
      <c r="A61" s="173" t="str">
        <f t="shared" ca="1" si="16"/>
        <v/>
      </c>
      <c r="B61" s="73" t="str">
        <f t="shared" ca="1" si="17"/>
        <v/>
      </c>
      <c r="C61" s="31" t="str">
        <f t="shared" ca="1" si="4"/>
        <v/>
      </c>
      <c r="D61" s="32" t="str">
        <f t="shared" ca="1" si="18"/>
        <v/>
      </c>
      <c r="E61" s="73" t="str">
        <f t="shared" ca="1" si="19"/>
        <v/>
      </c>
      <c r="F61" s="31" t="str">
        <f t="shared" ca="1" si="20"/>
        <v/>
      </c>
      <c r="G61" s="32" t="str">
        <f t="shared" ca="1" si="21"/>
        <v/>
      </c>
      <c r="H61" s="73" t="str">
        <f t="shared" ca="1" si="22"/>
        <v/>
      </c>
      <c r="I61" s="31" t="str">
        <f t="shared" ca="1" si="23"/>
        <v/>
      </c>
      <c r="J61" s="32" t="str">
        <f t="shared" ca="1" si="24"/>
        <v/>
      </c>
      <c r="K61" s="73" t="str">
        <f t="shared" ca="1" si="25"/>
        <v/>
      </c>
      <c r="L61" s="31" t="str">
        <f t="shared" ca="1" si="26"/>
        <v/>
      </c>
      <c r="M61" s="32" t="str">
        <f t="shared" ca="1" si="27"/>
        <v/>
      </c>
      <c r="N61" s="79" t="str">
        <f t="shared" ca="1" si="28"/>
        <v/>
      </c>
      <c r="P61" s="72">
        <v>45854.625</v>
      </c>
      <c r="Q61" s="54">
        <v>93.96</v>
      </c>
      <c r="R61" s="72">
        <v>45852.625</v>
      </c>
      <c r="S61" s="54">
        <v>101.181</v>
      </c>
      <c r="T61" s="121">
        <v>45859.625</v>
      </c>
      <c r="U61" s="54">
        <v>120.31</v>
      </c>
      <c r="V61" s="72">
        <v>45926.625</v>
      </c>
      <c r="W61" s="54">
        <v>99.38</v>
      </c>
      <c r="X61" s="172">
        <f t="shared" si="0"/>
        <v>45854.625</v>
      </c>
      <c r="Y61" s="172" t="str">
        <f t="shared" si="1"/>
        <v/>
      </c>
    </row>
    <row r="62" spans="1:25">
      <c r="A62" s="173" t="str">
        <f t="shared" ca="1" si="16"/>
        <v/>
      </c>
      <c r="B62" s="73" t="str">
        <f t="shared" ca="1" si="17"/>
        <v/>
      </c>
      <c r="C62" s="31" t="str">
        <f t="shared" ca="1" si="4"/>
        <v/>
      </c>
      <c r="D62" s="32" t="str">
        <f t="shared" ca="1" si="18"/>
        <v/>
      </c>
      <c r="E62" s="73" t="str">
        <f t="shared" ca="1" si="19"/>
        <v/>
      </c>
      <c r="F62" s="31" t="str">
        <f t="shared" ca="1" si="20"/>
        <v/>
      </c>
      <c r="G62" s="32" t="str">
        <f t="shared" ca="1" si="21"/>
        <v/>
      </c>
      <c r="H62" s="73" t="str">
        <f t="shared" ca="1" si="22"/>
        <v/>
      </c>
      <c r="I62" s="31" t="str">
        <f t="shared" ca="1" si="23"/>
        <v/>
      </c>
      <c r="J62" s="32" t="str">
        <f t="shared" ca="1" si="24"/>
        <v/>
      </c>
      <c r="K62" s="73" t="str">
        <f t="shared" ca="1" si="25"/>
        <v/>
      </c>
      <c r="L62" s="31" t="str">
        <f t="shared" ca="1" si="26"/>
        <v/>
      </c>
      <c r="M62" s="32" t="str">
        <f t="shared" ca="1" si="27"/>
        <v/>
      </c>
      <c r="N62" s="79" t="str">
        <f t="shared" ca="1" si="28"/>
        <v/>
      </c>
      <c r="P62" s="72">
        <v>45855.625</v>
      </c>
      <c r="Q62" s="54">
        <v>94.08</v>
      </c>
      <c r="R62" s="72">
        <v>45853.625</v>
      </c>
      <c r="S62" s="54">
        <v>101.23699999999999</v>
      </c>
      <c r="T62" s="121">
        <v>45860.625</v>
      </c>
      <c r="U62" s="54">
        <v>120.48</v>
      </c>
      <c r="V62" s="72">
        <v>45929.625</v>
      </c>
      <c r="W62" s="54">
        <v>99.456000000000003</v>
      </c>
      <c r="X62" s="172">
        <f t="shared" si="0"/>
        <v>45855.625</v>
      </c>
      <c r="Y62" s="172" t="str">
        <f t="shared" si="1"/>
        <v/>
      </c>
    </row>
    <row r="63" spans="1:25">
      <c r="A63" s="173" t="str">
        <f t="shared" ca="1" si="16"/>
        <v/>
      </c>
      <c r="B63" s="73" t="str">
        <f t="shared" ca="1" si="17"/>
        <v/>
      </c>
      <c r="C63" s="31" t="str">
        <f t="shared" ca="1" si="4"/>
        <v/>
      </c>
      <c r="D63" s="32" t="str">
        <f t="shared" ca="1" si="18"/>
        <v/>
      </c>
      <c r="E63" s="73" t="str">
        <f t="shared" ca="1" si="19"/>
        <v/>
      </c>
      <c r="F63" s="31" t="str">
        <f t="shared" ca="1" si="20"/>
        <v/>
      </c>
      <c r="G63" s="32" t="str">
        <f t="shared" ca="1" si="21"/>
        <v/>
      </c>
      <c r="H63" s="73" t="str">
        <f t="shared" ca="1" si="22"/>
        <v/>
      </c>
      <c r="I63" s="31" t="str">
        <f t="shared" ca="1" si="23"/>
        <v/>
      </c>
      <c r="J63" s="32" t="str">
        <f t="shared" ca="1" si="24"/>
        <v/>
      </c>
      <c r="K63" s="73" t="str">
        <f t="shared" ca="1" si="25"/>
        <v/>
      </c>
      <c r="L63" s="31" t="str">
        <f t="shared" ca="1" si="26"/>
        <v/>
      </c>
      <c r="M63" s="32" t="str">
        <f t="shared" ca="1" si="27"/>
        <v/>
      </c>
      <c r="N63" s="79" t="str">
        <f t="shared" ca="1" si="28"/>
        <v/>
      </c>
      <c r="P63" s="72">
        <v>45856.625</v>
      </c>
      <c r="Q63" s="54">
        <v>94.09</v>
      </c>
      <c r="R63" s="72">
        <v>45854.625</v>
      </c>
      <c r="S63" s="54">
        <v>101.31</v>
      </c>
      <c r="T63" s="121">
        <v>45861.625</v>
      </c>
      <c r="U63" s="54">
        <v>120.5</v>
      </c>
      <c r="V63" s="72">
        <v>45930.625</v>
      </c>
      <c r="W63" s="54">
        <v>99.484999999999999</v>
      </c>
      <c r="X63" s="172">
        <f t="shared" si="0"/>
        <v>45856.625</v>
      </c>
      <c r="Y63" s="172" t="str">
        <f t="shared" si="1"/>
        <v/>
      </c>
    </row>
    <row r="64" spans="1:25">
      <c r="A64" s="173" t="str">
        <f t="shared" ca="1" si="16"/>
        <v/>
      </c>
      <c r="B64" s="73" t="str">
        <f t="shared" ca="1" si="17"/>
        <v/>
      </c>
      <c r="C64" s="31" t="str">
        <f t="shared" ca="1" si="4"/>
        <v/>
      </c>
      <c r="D64" s="32" t="str">
        <f t="shared" ca="1" si="18"/>
        <v/>
      </c>
      <c r="E64" s="73" t="str">
        <f t="shared" ca="1" si="19"/>
        <v/>
      </c>
      <c r="F64" s="31" t="str">
        <f t="shared" ca="1" si="20"/>
        <v/>
      </c>
      <c r="G64" s="32" t="str">
        <f t="shared" ca="1" si="21"/>
        <v/>
      </c>
      <c r="H64" s="73" t="str">
        <f t="shared" ca="1" si="22"/>
        <v/>
      </c>
      <c r="I64" s="31" t="str">
        <f t="shared" ca="1" si="23"/>
        <v/>
      </c>
      <c r="J64" s="32" t="str">
        <f t="shared" ca="1" si="24"/>
        <v/>
      </c>
      <c r="K64" s="73" t="str">
        <f t="shared" ca="1" si="25"/>
        <v/>
      </c>
      <c r="L64" s="31" t="str">
        <f t="shared" ca="1" si="26"/>
        <v/>
      </c>
      <c r="M64" s="32" t="str">
        <f t="shared" ca="1" si="27"/>
        <v/>
      </c>
      <c r="N64" s="79" t="str">
        <f t="shared" ca="1" si="28"/>
        <v/>
      </c>
      <c r="P64" s="72">
        <v>45859.625</v>
      </c>
      <c r="Q64" s="54">
        <v>94.13</v>
      </c>
      <c r="R64" s="72">
        <v>45855.625</v>
      </c>
      <c r="S64" s="54">
        <v>101.328</v>
      </c>
      <c r="T64" s="121">
        <v>45862.625</v>
      </c>
      <c r="U64" s="54">
        <v>120.16</v>
      </c>
      <c r="V64" s="72">
        <v>45931.625</v>
      </c>
      <c r="W64" s="54">
        <v>99.536000000000001</v>
      </c>
      <c r="X64" s="172">
        <f t="shared" si="0"/>
        <v>45859.625</v>
      </c>
      <c r="Y64" s="172" t="str">
        <f t="shared" si="1"/>
        <v/>
      </c>
    </row>
    <row r="65" spans="1:25">
      <c r="A65" s="173" t="str">
        <f t="shared" ca="1" si="16"/>
        <v/>
      </c>
      <c r="B65" s="73" t="str">
        <f t="shared" ca="1" si="17"/>
        <v/>
      </c>
      <c r="C65" s="31" t="str">
        <f t="shared" ca="1" si="4"/>
        <v/>
      </c>
      <c r="D65" s="32" t="str">
        <f t="shared" ca="1" si="18"/>
        <v/>
      </c>
      <c r="E65" s="73" t="str">
        <f t="shared" ca="1" si="19"/>
        <v/>
      </c>
      <c r="F65" s="31" t="str">
        <f t="shared" ca="1" si="20"/>
        <v/>
      </c>
      <c r="G65" s="32" t="str">
        <f t="shared" ca="1" si="21"/>
        <v/>
      </c>
      <c r="H65" s="73" t="str">
        <f t="shared" ca="1" si="22"/>
        <v/>
      </c>
      <c r="I65" s="31" t="str">
        <f t="shared" ca="1" si="23"/>
        <v/>
      </c>
      <c r="J65" s="32" t="str">
        <f t="shared" ca="1" si="24"/>
        <v/>
      </c>
      <c r="K65" s="73" t="str">
        <f t="shared" ca="1" si="25"/>
        <v/>
      </c>
      <c r="L65" s="31" t="str">
        <f t="shared" ca="1" si="26"/>
        <v/>
      </c>
      <c r="M65" s="32" t="str">
        <f t="shared" ca="1" si="27"/>
        <v/>
      </c>
      <c r="N65" s="79" t="str">
        <f t="shared" ca="1" si="28"/>
        <v/>
      </c>
      <c r="P65" s="72">
        <v>45860.625</v>
      </c>
      <c r="Q65" s="54">
        <v>94.13</v>
      </c>
      <c r="R65" s="72">
        <v>45856.625</v>
      </c>
      <c r="S65" s="54">
        <v>101.28</v>
      </c>
      <c r="T65" s="121">
        <v>45863.625</v>
      </c>
      <c r="U65" s="54">
        <v>120.06</v>
      </c>
      <c r="V65" s="72">
        <v>45932.625</v>
      </c>
      <c r="W65" s="54">
        <v>99.51</v>
      </c>
      <c r="X65" s="172">
        <f t="shared" si="0"/>
        <v>45860.625</v>
      </c>
      <c r="Y65" s="172" t="str">
        <f t="shared" si="1"/>
        <v/>
      </c>
    </row>
    <row r="66" spans="1:25">
      <c r="A66" s="173" t="str">
        <f t="shared" ca="1" si="16"/>
        <v/>
      </c>
      <c r="B66" s="73" t="str">
        <f t="shared" ca="1" si="17"/>
        <v/>
      </c>
      <c r="C66" s="31" t="str">
        <f t="shared" ca="1" si="4"/>
        <v/>
      </c>
      <c r="D66" s="32" t="str">
        <f t="shared" ca="1" si="18"/>
        <v/>
      </c>
      <c r="E66" s="73" t="str">
        <f t="shared" ca="1" si="19"/>
        <v/>
      </c>
      <c r="F66" s="31" t="str">
        <f t="shared" ca="1" si="20"/>
        <v/>
      </c>
      <c r="G66" s="32" t="str">
        <f t="shared" ca="1" si="21"/>
        <v/>
      </c>
      <c r="H66" s="73" t="str">
        <f t="shared" ca="1" si="22"/>
        <v/>
      </c>
      <c r="I66" s="31" t="str">
        <f t="shared" ca="1" si="23"/>
        <v/>
      </c>
      <c r="J66" s="32" t="str">
        <f t="shared" ca="1" si="24"/>
        <v/>
      </c>
      <c r="K66" s="73" t="str">
        <f t="shared" ca="1" si="25"/>
        <v/>
      </c>
      <c r="L66" s="31" t="str">
        <f t="shared" ca="1" si="26"/>
        <v/>
      </c>
      <c r="M66" s="32" t="str">
        <f t="shared" ca="1" si="27"/>
        <v/>
      </c>
      <c r="N66" s="79" t="str">
        <f t="shared" ca="1" si="28"/>
        <v/>
      </c>
      <c r="P66" s="72">
        <v>45861.625</v>
      </c>
      <c r="Q66" s="54">
        <v>94.21</v>
      </c>
      <c r="R66" s="72">
        <v>45859.625</v>
      </c>
      <c r="S66" s="54">
        <v>101.45</v>
      </c>
      <c r="T66" s="121">
        <v>45866.625</v>
      </c>
      <c r="U66" s="54">
        <v>120.25</v>
      </c>
      <c r="V66" s="72">
        <v>45933.625</v>
      </c>
      <c r="W66" s="54">
        <v>99.492999999999995</v>
      </c>
      <c r="X66" s="172">
        <f t="shared" si="0"/>
        <v>45861.625</v>
      </c>
      <c r="Y66" s="172" t="str">
        <f t="shared" si="1"/>
        <v/>
      </c>
    </row>
    <row r="67" spans="1:25">
      <c r="A67" s="173" t="str">
        <f t="shared" ca="1" si="16"/>
        <v/>
      </c>
      <c r="B67" s="73" t="str">
        <f t="shared" ca="1" si="17"/>
        <v/>
      </c>
      <c r="C67" s="31" t="str">
        <f t="shared" ca="1" si="4"/>
        <v/>
      </c>
      <c r="D67" s="32" t="str">
        <f t="shared" ca="1" si="18"/>
        <v/>
      </c>
      <c r="E67" s="73" t="str">
        <f t="shared" ca="1" si="19"/>
        <v/>
      </c>
      <c r="F67" s="31" t="str">
        <f t="shared" ca="1" si="20"/>
        <v/>
      </c>
      <c r="G67" s="32" t="str">
        <f t="shared" ca="1" si="21"/>
        <v/>
      </c>
      <c r="H67" s="73" t="str">
        <f t="shared" ca="1" si="22"/>
        <v/>
      </c>
      <c r="I67" s="31" t="str">
        <f t="shared" ca="1" si="23"/>
        <v/>
      </c>
      <c r="J67" s="32" t="str">
        <f t="shared" ca="1" si="24"/>
        <v/>
      </c>
      <c r="K67" s="73" t="str">
        <f t="shared" ca="1" si="25"/>
        <v/>
      </c>
      <c r="L67" s="31" t="str">
        <f t="shared" ca="1" si="26"/>
        <v/>
      </c>
      <c r="M67" s="32" t="str">
        <f t="shared" ca="1" si="27"/>
        <v/>
      </c>
      <c r="N67" s="79" t="str">
        <f t="shared" ca="1" si="28"/>
        <v/>
      </c>
      <c r="P67" s="72">
        <v>45862.625</v>
      </c>
      <c r="Q67" s="54">
        <v>94.34</v>
      </c>
      <c r="R67" s="72">
        <v>45860.625</v>
      </c>
      <c r="S67" s="54">
        <v>101.5</v>
      </c>
      <c r="T67" s="121">
        <v>45867.625</v>
      </c>
      <c r="U67" s="54">
        <v>120.32</v>
      </c>
      <c r="V67" s="72">
        <v>45936.625</v>
      </c>
      <c r="W67" s="54">
        <v>99.536000000000001</v>
      </c>
      <c r="X67" s="172">
        <f t="shared" si="0"/>
        <v>45862.625</v>
      </c>
      <c r="Y67" s="172" t="str">
        <f t="shared" si="1"/>
        <v/>
      </c>
    </row>
    <row r="68" spans="1:25">
      <c r="A68" s="173" t="str">
        <f t="shared" ca="1" si="16"/>
        <v/>
      </c>
      <c r="B68" s="73" t="str">
        <f t="shared" ca="1" si="17"/>
        <v/>
      </c>
      <c r="C68" s="31" t="str">
        <f t="shared" ca="1" si="4"/>
        <v/>
      </c>
      <c r="D68" s="32" t="str">
        <f t="shared" ca="1" si="18"/>
        <v/>
      </c>
      <c r="E68" s="73" t="str">
        <f t="shared" ca="1" si="19"/>
        <v/>
      </c>
      <c r="F68" s="31" t="str">
        <f t="shared" ca="1" si="20"/>
        <v/>
      </c>
      <c r="G68" s="32" t="str">
        <f t="shared" ca="1" si="21"/>
        <v/>
      </c>
      <c r="H68" s="73" t="str">
        <f t="shared" ca="1" si="22"/>
        <v/>
      </c>
      <c r="I68" s="31" t="str">
        <f t="shared" ca="1" si="23"/>
        <v/>
      </c>
      <c r="J68" s="32" t="str">
        <f t="shared" ca="1" si="24"/>
        <v/>
      </c>
      <c r="K68" s="73" t="str">
        <f t="shared" ca="1" si="25"/>
        <v/>
      </c>
      <c r="L68" s="31" t="str">
        <f t="shared" ca="1" si="26"/>
        <v/>
      </c>
      <c r="M68" s="32" t="str">
        <f t="shared" ca="1" si="27"/>
        <v/>
      </c>
      <c r="N68" s="79" t="str">
        <f t="shared" ca="1" si="28"/>
        <v/>
      </c>
      <c r="P68" s="72">
        <v>45863.625</v>
      </c>
      <c r="Q68" s="54">
        <v>94.27</v>
      </c>
      <c r="R68" s="72">
        <v>45861.625</v>
      </c>
      <c r="S68" s="54">
        <v>101.505</v>
      </c>
      <c r="T68" s="121">
        <v>45868.625</v>
      </c>
      <c r="U68" s="54">
        <v>120.21</v>
      </c>
      <c r="V68" s="72">
        <v>45937.625</v>
      </c>
      <c r="W68" s="54">
        <v>99.483000000000004</v>
      </c>
      <c r="X68" s="172">
        <f t="shared" ref="X68:X131" si="29">IF(COUNTIF(R:R,P68)*COUNTIF(T:T,P68)*COUNTIF(V:V,P68),P68,"")</f>
        <v>45863.625</v>
      </c>
      <c r="Y68" s="172" t="str">
        <f t="shared" ref="Y68:Y131" si="30">IF(X68&gt;$A$14,X68,"")</f>
        <v/>
      </c>
    </row>
    <row r="69" spans="1:25">
      <c r="A69" s="173" t="str">
        <f t="shared" ca="1" si="16"/>
        <v/>
      </c>
      <c r="B69" s="73" t="str">
        <f t="shared" ca="1" si="17"/>
        <v/>
      </c>
      <c r="C69" s="31" t="str">
        <f t="shared" ca="1" si="4"/>
        <v/>
      </c>
      <c r="D69" s="32" t="str">
        <f t="shared" ca="1" si="18"/>
        <v/>
      </c>
      <c r="E69" s="73" t="str">
        <f t="shared" ca="1" si="19"/>
        <v/>
      </c>
      <c r="F69" s="31" t="str">
        <f t="shared" ca="1" si="20"/>
        <v/>
      </c>
      <c r="G69" s="32" t="str">
        <f t="shared" ca="1" si="21"/>
        <v/>
      </c>
      <c r="H69" s="73" t="str">
        <f t="shared" ca="1" si="22"/>
        <v/>
      </c>
      <c r="I69" s="31" t="str">
        <f t="shared" ca="1" si="23"/>
        <v/>
      </c>
      <c r="J69" s="32" t="str">
        <f t="shared" ca="1" si="24"/>
        <v/>
      </c>
      <c r="K69" s="73" t="str">
        <f t="shared" ca="1" si="25"/>
        <v/>
      </c>
      <c r="L69" s="31" t="str">
        <f t="shared" ca="1" si="26"/>
        <v/>
      </c>
      <c r="M69" s="32" t="str">
        <f t="shared" ca="1" si="27"/>
        <v/>
      </c>
      <c r="N69" s="79" t="str">
        <f t="shared" ca="1" si="28"/>
        <v/>
      </c>
      <c r="P69" s="72">
        <v>45866.625</v>
      </c>
      <c r="Q69" s="54">
        <v>94.37</v>
      </c>
      <c r="R69" s="72">
        <v>45862.625</v>
      </c>
      <c r="S69" s="54">
        <v>101.15300000000001</v>
      </c>
      <c r="T69" s="121">
        <v>45869.625</v>
      </c>
      <c r="U69" s="54">
        <v>120.26</v>
      </c>
      <c r="V69" s="72">
        <v>45938.625</v>
      </c>
      <c r="W69" s="54">
        <v>99.673000000000002</v>
      </c>
      <c r="X69" s="172">
        <f t="shared" si="29"/>
        <v>45866.625</v>
      </c>
      <c r="Y69" s="172" t="str">
        <f t="shared" si="30"/>
        <v/>
      </c>
    </row>
    <row r="70" spans="1:25">
      <c r="A70" s="173" t="str">
        <f t="shared" ca="1" si="16"/>
        <v/>
      </c>
      <c r="B70" s="73" t="str">
        <f t="shared" ca="1" si="17"/>
        <v/>
      </c>
      <c r="C70" s="31" t="str">
        <f t="shared" ca="1" si="4"/>
        <v/>
      </c>
      <c r="D70" s="32" t="str">
        <f t="shared" ca="1" si="18"/>
        <v/>
      </c>
      <c r="E70" s="73" t="str">
        <f t="shared" ca="1" si="19"/>
        <v/>
      </c>
      <c r="F70" s="31" t="str">
        <f t="shared" ca="1" si="20"/>
        <v/>
      </c>
      <c r="G70" s="32" t="str">
        <f t="shared" ca="1" si="21"/>
        <v/>
      </c>
      <c r="H70" s="73" t="str">
        <f t="shared" ca="1" si="22"/>
        <v/>
      </c>
      <c r="I70" s="31" t="str">
        <f t="shared" ca="1" si="23"/>
        <v/>
      </c>
      <c r="J70" s="32" t="str">
        <f t="shared" ca="1" si="24"/>
        <v/>
      </c>
      <c r="K70" s="73" t="str">
        <f t="shared" ca="1" si="25"/>
        <v/>
      </c>
      <c r="L70" s="31" t="str">
        <f t="shared" ca="1" si="26"/>
        <v/>
      </c>
      <c r="M70" s="32" t="str">
        <f t="shared" ca="1" si="27"/>
        <v/>
      </c>
      <c r="N70" s="79" t="str">
        <f t="shared" ca="1" si="28"/>
        <v/>
      </c>
      <c r="P70" s="72">
        <v>45867.625</v>
      </c>
      <c r="Q70" s="54">
        <v>94.46</v>
      </c>
      <c r="R70" s="72">
        <v>45863.625</v>
      </c>
      <c r="S70" s="54">
        <v>101.054</v>
      </c>
      <c r="T70" s="121">
        <v>45870.625</v>
      </c>
      <c r="U70" s="54">
        <v>120.22</v>
      </c>
      <c r="V70" s="72">
        <v>45939.625</v>
      </c>
      <c r="W70" s="54">
        <v>99.552999999999997</v>
      </c>
      <c r="X70" s="172">
        <f t="shared" si="29"/>
        <v>45867.625</v>
      </c>
      <c r="Y70" s="172" t="str">
        <f t="shared" si="30"/>
        <v/>
      </c>
    </row>
    <row r="71" spans="1:25">
      <c r="A71" s="173" t="str">
        <f t="shared" ca="1" si="16"/>
        <v/>
      </c>
      <c r="B71" s="73" t="str">
        <f t="shared" ca="1" si="17"/>
        <v/>
      </c>
      <c r="C71" s="31" t="str">
        <f t="shared" ca="1" si="4"/>
        <v/>
      </c>
      <c r="D71" s="32" t="str">
        <f t="shared" ca="1" si="18"/>
        <v/>
      </c>
      <c r="E71" s="73" t="str">
        <f t="shared" ca="1" si="19"/>
        <v/>
      </c>
      <c r="F71" s="31" t="str">
        <f t="shared" ca="1" si="20"/>
        <v/>
      </c>
      <c r="G71" s="32" t="str">
        <f t="shared" ca="1" si="21"/>
        <v/>
      </c>
      <c r="H71" s="73" t="str">
        <f t="shared" ca="1" si="22"/>
        <v/>
      </c>
      <c r="I71" s="31" t="str">
        <f t="shared" ca="1" si="23"/>
        <v/>
      </c>
      <c r="J71" s="32" t="str">
        <f t="shared" ca="1" si="24"/>
        <v/>
      </c>
      <c r="K71" s="73" t="str">
        <f t="shared" ca="1" si="25"/>
        <v/>
      </c>
      <c r="L71" s="31" t="str">
        <f t="shared" ca="1" si="26"/>
        <v/>
      </c>
      <c r="M71" s="32" t="str">
        <f t="shared" ca="1" si="27"/>
        <v/>
      </c>
      <c r="N71" s="79" t="str">
        <f t="shared" ca="1" si="28"/>
        <v/>
      </c>
      <c r="P71" s="72">
        <v>45868.625</v>
      </c>
      <c r="Q71" s="54">
        <v>94.48</v>
      </c>
      <c r="R71" s="72">
        <v>45866.625</v>
      </c>
      <c r="S71" s="54">
        <v>101.17</v>
      </c>
      <c r="T71" s="121">
        <v>45873.625</v>
      </c>
      <c r="U71" s="54">
        <v>120.41</v>
      </c>
      <c r="V71" s="72">
        <v>45940.625</v>
      </c>
      <c r="W71" s="54">
        <v>99.754000000000005</v>
      </c>
      <c r="X71" s="172">
        <f t="shared" si="29"/>
        <v>45868.625</v>
      </c>
      <c r="Y71" s="172" t="str">
        <f t="shared" si="30"/>
        <v/>
      </c>
    </row>
    <row r="72" spans="1:25">
      <c r="A72" s="173" t="str">
        <f t="shared" ca="1" si="16"/>
        <v/>
      </c>
      <c r="B72" s="73" t="str">
        <f t="shared" ca="1" si="17"/>
        <v/>
      </c>
      <c r="C72" s="31" t="str">
        <f t="shared" ca="1" si="4"/>
        <v/>
      </c>
      <c r="D72" s="32" t="str">
        <f t="shared" ca="1" si="18"/>
        <v/>
      </c>
      <c r="E72" s="73" t="str">
        <f t="shared" ca="1" si="19"/>
        <v/>
      </c>
      <c r="F72" s="31" t="str">
        <f t="shared" ca="1" si="20"/>
        <v/>
      </c>
      <c r="G72" s="32" t="str">
        <f t="shared" ca="1" si="21"/>
        <v/>
      </c>
      <c r="H72" s="73" t="str">
        <f t="shared" ca="1" si="22"/>
        <v/>
      </c>
      <c r="I72" s="31" t="str">
        <f t="shared" ca="1" si="23"/>
        <v/>
      </c>
      <c r="J72" s="32" t="str">
        <f t="shared" ca="1" si="24"/>
        <v/>
      </c>
      <c r="K72" s="73" t="str">
        <f t="shared" ca="1" si="25"/>
        <v/>
      </c>
      <c r="L72" s="31" t="str">
        <f t="shared" ca="1" si="26"/>
        <v/>
      </c>
      <c r="M72" s="32" t="str">
        <f t="shared" ca="1" si="27"/>
        <v/>
      </c>
      <c r="N72" s="79" t="str">
        <f t="shared" ca="1" si="28"/>
        <v/>
      </c>
      <c r="P72" s="72">
        <v>45869.625</v>
      </c>
      <c r="Q72" s="54">
        <v>94.45</v>
      </c>
      <c r="R72" s="72">
        <v>45867.625</v>
      </c>
      <c r="S72" s="54">
        <v>101.105</v>
      </c>
      <c r="T72" s="121">
        <v>45874.625</v>
      </c>
      <c r="U72" s="54">
        <v>120.52</v>
      </c>
      <c r="V72" s="72">
        <v>45943.625</v>
      </c>
      <c r="W72" s="54">
        <v>99.923000000000002</v>
      </c>
      <c r="X72" s="172">
        <f t="shared" si="29"/>
        <v>45869.625</v>
      </c>
      <c r="Y72" s="172" t="str">
        <f t="shared" si="30"/>
        <v/>
      </c>
    </row>
    <row r="73" spans="1:25">
      <c r="A73" s="173" t="str">
        <f t="shared" ca="1" si="16"/>
        <v/>
      </c>
      <c r="B73" s="73" t="str">
        <f t="shared" ca="1" si="17"/>
        <v/>
      </c>
      <c r="C73" s="31" t="str">
        <f t="shared" ca="1" si="4"/>
        <v/>
      </c>
      <c r="D73" s="32" t="str">
        <f t="shared" ca="1" si="18"/>
        <v/>
      </c>
      <c r="E73" s="73" t="str">
        <f t="shared" ca="1" si="19"/>
        <v/>
      </c>
      <c r="F73" s="31" t="str">
        <f t="shared" ca="1" si="20"/>
        <v/>
      </c>
      <c r="G73" s="32" t="str">
        <f t="shared" ca="1" si="21"/>
        <v/>
      </c>
      <c r="H73" s="73" t="str">
        <f t="shared" ca="1" si="22"/>
        <v/>
      </c>
      <c r="I73" s="31" t="str">
        <f t="shared" ca="1" si="23"/>
        <v/>
      </c>
      <c r="J73" s="32" t="str">
        <f t="shared" ca="1" si="24"/>
        <v/>
      </c>
      <c r="K73" s="73" t="str">
        <f t="shared" ca="1" si="25"/>
        <v/>
      </c>
      <c r="L73" s="31" t="str">
        <f t="shared" ca="1" si="26"/>
        <v/>
      </c>
      <c r="M73" s="32" t="str">
        <f t="shared" ca="1" si="27"/>
        <v/>
      </c>
      <c r="N73" s="79" t="str">
        <f t="shared" ca="1" si="28"/>
        <v/>
      </c>
      <c r="P73" s="72">
        <v>45870.625</v>
      </c>
      <c r="Q73" s="54">
        <v>94.32</v>
      </c>
      <c r="R73" s="72">
        <v>45868.625</v>
      </c>
      <c r="S73" s="54">
        <v>101.048</v>
      </c>
      <c r="T73" s="121">
        <v>45875.625</v>
      </c>
      <c r="U73" s="54">
        <v>120.41</v>
      </c>
      <c r="V73" s="72">
        <v>45944.625</v>
      </c>
      <c r="W73" s="54">
        <v>99.977999999999994</v>
      </c>
      <c r="X73" s="172">
        <f t="shared" si="29"/>
        <v>45870.625</v>
      </c>
      <c r="Y73" s="172" t="str">
        <f t="shared" si="30"/>
        <v/>
      </c>
    </row>
    <row r="74" spans="1:25">
      <c r="A74" s="173" t="str">
        <f t="shared" ca="1" si="16"/>
        <v/>
      </c>
      <c r="B74" s="73" t="str">
        <f t="shared" ca="1" si="17"/>
        <v/>
      </c>
      <c r="C74" s="31" t="str">
        <f t="shared" ca="1" si="4"/>
        <v/>
      </c>
      <c r="D74" s="32" t="str">
        <f t="shared" ca="1" si="18"/>
        <v/>
      </c>
      <c r="E74" s="73" t="str">
        <f t="shared" ca="1" si="19"/>
        <v/>
      </c>
      <c r="F74" s="31" t="str">
        <f t="shared" ca="1" si="20"/>
        <v/>
      </c>
      <c r="G74" s="32" t="str">
        <f t="shared" ca="1" si="21"/>
        <v/>
      </c>
      <c r="H74" s="73" t="str">
        <f t="shared" ca="1" si="22"/>
        <v/>
      </c>
      <c r="I74" s="31" t="str">
        <f t="shared" ca="1" si="23"/>
        <v/>
      </c>
      <c r="J74" s="32" t="str">
        <f t="shared" ca="1" si="24"/>
        <v/>
      </c>
      <c r="K74" s="73" t="str">
        <f t="shared" ca="1" si="25"/>
        <v/>
      </c>
      <c r="L74" s="31" t="str">
        <f t="shared" ca="1" si="26"/>
        <v/>
      </c>
      <c r="M74" s="32" t="str">
        <f t="shared" ca="1" si="27"/>
        <v/>
      </c>
      <c r="N74" s="79" t="str">
        <f t="shared" ca="1" si="28"/>
        <v/>
      </c>
      <c r="P74" s="72">
        <v>45873.625</v>
      </c>
      <c r="Q74" s="54">
        <v>94.38</v>
      </c>
      <c r="R74" s="72">
        <v>45869.625</v>
      </c>
      <c r="S74" s="54">
        <v>101.02200000000001</v>
      </c>
      <c r="T74" s="121">
        <v>45876.625</v>
      </c>
      <c r="U74" s="54">
        <v>120.52</v>
      </c>
      <c r="V74" s="72">
        <v>45945.625</v>
      </c>
      <c r="W74" s="54">
        <v>100.18899999999999</v>
      </c>
      <c r="X74" s="172">
        <f t="shared" si="29"/>
        <v>45873.625</v>
      </c>
      <c r="Y74" s="172" t="str">
        <f t="shared" si="30"/>
        <v/>
      </c>
    </row>
    <row r="75" spans="1:25">
      <c r="A75" s="173" t="str">
        <f t="shared" ca="1" si="16"/>
        <v/>
      </c>
      <c r="B75" s="73" t="str">
        <f t="shared" ca="1" si="17"/>
        <v/>
      </c>
      <c r="C75" s="31" t="str">
        <f t="shared" ca="1" si="4"/>
        <v/>
      </c>
      <c r="D75" s="32" t="str">
        <f t="shared" ca="1" si="18"/>
        <v/>
      </c>
      <c r="E75" s="73" t="str">
        <f t="shared" ca="1" si="19"/>
        <v/>
      </c>
      <c r="F75" s="31" t="str">
        <f t="shared" ca="1" si="20"/>
        <v/>
      </c>
      <c r="G75" s="32" t="str">
        <f t="shared" ca="1" si="21"/>
        <v/>
      </c>
      <c r="H75" s="73" t="str">
        <f t="shared" ca="1" si="22"/>
        <v/>
      </c>
      <c r="I75" s="31" t="str">
        <f t="shared" ca="1" si="23"/>
        <v/>
      </c>
      <c r="J75" s="32" t="str">
        <f t="shared" ca="1" si="24"/>
        <v/>
      </c>
      <c r="K75" s="73" t="str">
        <f t="shared" ca="1" si="25"/>
        <v/>
      </c>
      <c r="L75" s="31" t="str">
        <f t="shared" ca="1" si="26"/>
        <v/>
      </c>
      <c r="M75" s="32" t="str">
        <f t="shared" ca="1" si="27"/>
        <v/>
      </c>
      <c r="N75" s="79" t="str">
        <f t="shared" ca="1" si="28"/>
        <v/>
      </c>
      <c r="P75" s="72">
        <v>45874.625</v>
      </c>
      <c r="Q75" s="54">
        <v>94.45</v>
      </c>
      <c r="R75" s="72">
        <v>45870.625</v>
      </c>
      <c r="S75" s="54">
        <v>101.155</v>
      </c>
      <c r="T75" s="121">
        <v>45877.625</v>
      </c>
      <c r="U75" s="54">
        <v>120.29</v>
      </c>
      <c r="V75" s="72">
        <v>45946.625</v>
      </c>
      <c r="W75" s="54">
        <v>100.14700000000001</v>
      </c>
      <c r="X75" s="172">
        <f t="shared" si="29"/>
        <v>45874.625</v>
      </c>
      <c r="Y75" s="172" t="str">
        <f t="shared" si="30"/>
        <v/>
      </c>
    </row>
    <row r="76" spans="1:25">
      <c r="A76" s="173" t="str">
        <f t="shared" ca="1" si="16"/>
        <v/>
      </c>
      <c r="B76" s="73" t="str">
        <f t="shared" ca="1" si="17"/>
        <v/>
      </c>
      <c r="C76" s="31" t="str">
        <f t="shared" ca="1" si="4"/>
        <v/>
      </c>
      <c r="D76" s="32" t="str">
        <f t="shared" ca="1" si="18"/>
        <v/>
      </c>
      <c r="E76" s="73" t="str">
        <f t="shared" ca="1" si="19"/>
        <v/>
      </c>
      <c r="F76" s="31" t="str">
        <f t="shared" ca="1" si="20"/>
        <v/>
      </c>
      <c r="G76" s="32" t="str">
        <f t="shared" ca="1" si="21"/>
        <v/>
      </c>
      <c r="H76" s="73" t="str">
        <f t="shared" ca="1" si="22"/>
        <v/>
      </c>
      <c r="I76" s="31" t="str">
        <f t="shared" ca="1" si="23"/>
        <v/>
      </c>
      <c r="J76" s="32" t="str">
        <f t="shared" ca="1" si="24"/>
        <v/>
      </c>
      <c r="K76" s="73" t="str">
        <f t="shared" ca="1" si="25"/>
        <v/>
      </c>
      <c r="L76" s="31" t="str">
        <f t="shared" ca="1" si="26"/>
        <v/>
      </c>
      <c r="M76" s="32" t="str">
        <f t="shared" ca="1" si="27"/>
        <v/>
      </c>
      <c r="N76" s="79" t="str">
        <f t="shared" ca="1" si="28"/>
        <v/>
      </c>
      <c r="P76" s="72">
        <v>45875.625</v>
      </c>
      <c r="Q76" s="54">
        <v>94.47</v>
      </c>
      <c r="R76" s="72">
        <v>45873.625</v>
      </c>
      <c r="S76" s="54">
        <v>101.214</v>
      </c>
      <c r="T76" s="121">
        <v>45880.625</v>
      </c>
      <c r="U76" s="54">
        <v>120.27</v>
      </c>
      <c r="V76" s="72">
        <v>45947.625</v>
      </c>
      <c r="W76" s="54">
        <v>100.146</v>
      </c>
      <c r="X76" s="172">
        <f t="shared" si="29"/>
        <v>45875.625</v>
      </c>
      <c r="Y76" s="172" t="str">
        <f t="shared" si="30"/>
        <v/>
      </c>
    </row>
    <row r="77" spans="1:25">
      <c r="A77" s="173" t="str">
        <f t="shared" ca="1" si="16"/>
        <v/>
      </c>
      <c r="B77" s="73" t="str">
        <f t="shared" ca="1" si="17"/>
        <v/>
      </c>
      <c r="C77" s="31" t="str">
        <f t="shared" ca="1" si="4"/>
        <v/>
      </c>
      <c r="D77" s="32" t="str">
        <f t="shared" ca="1" si="18"/>
        <v/>
      </c>
      <c r="E77" s="73" t="str">
        <f t="shared" ca="1" si="19"/>
        <v/>
      </c>
      <c r="F77" s="31" t="str">
        <f t="shared" ca="1" si="20"/>
        <v/>
      </c>
      <c r="G77" s="32" t="str">
        <f t="shared" ca="1" si="21"/>
        <v/>
      </c>
      <c r="H77" s="73" t="str">
        <f t="shared" ca="1" si="22"/>
        <v/>
      </c>
      <c r="I77" s="31" t="str">
        <f t="shared" ca="1" si="23"/>
        <v/>
      </c>
      <c r="J77" s="32" t="str">
        <f t="shared" ca="1" si="24"/>
        <v/>
      </c>
      <c r="K77" s="73" t="str">
        <f t="shared" ca="1" si="25"/>
        <v/>
      </c>
      <c r="L77" s="31" t="str">
        <f t="shared" ca="1" si="26"/>
        <v/>
      </c>
      <c r="M77" s="32" t="str">
        <f t="shared" ca="1" si="27"/>
        <v/>
      </c>
      <c r="N77" s="79" t="str">
        <f t="shared" ca="1" si="28"/>
        <v/>
      </c>
      <c r="P77" s="72">
        <v>45876.625</v>
      </c>
      <c r="Q77" s="54">
        <v>94.64</v>
      </c>
      <c r="R77" s="72">
        <v>45874.625</v>
      </c>
      <c r="S77" s="54">
        <v>101.217</v>
      </c>
      <c r="T77" s="121">
        <v>45881.625</v>
      </c>
      <c r="U77" s="54">
        <v>120.15</v>
      </c>
      <c r="V77" s="72">
        <v>45950.625</v>
      </c>
      <c r="W77" s="54">
        <v>100.10599999999999</v>
      </c>
      <c r="X77" s="172">
        <f t="shared" si="29"/>
        <v>45876.625</v>
      </c>
      <c r="Y77" s="172" t="str">
        <f t="shared" si="30"/>
        <v/>
      </c>
    </row>
    <row r="78" spans="1:25">
      <c r="A78" s="173" t="str">
        <f t="shared" ca="1" si="16"/>
        <v/>
      </c>
      <c r="B78" s="73" t="str">
        <f t="shared" ca="1" si="17"/>
        <v/>
      </c>
      <c r="C78" s="31" t="str">
        <f t="shared" ca="1" si="4"/>
        <v/>
      </c>
      <c r="D78" s="32" t="str">
        <f t="shared" ca="1" si="18"/>
        <v/>
      </c>
      <c r="E78" s="73" t="str">
        <f t="shared" ca="1" si="19"/>
        <v/>
      </c>
      <c r="F78" s="31" t="str">
        <f t="shared" ca="1" si="20"/>
        <v/>
      </c>
      <c r="G78" s="32" t="str">
        <f t="shared" ca="1" si="21"/>
        <v/>
      </c>
      <c r="H78" s="73" t="str">
        <f t="shared" ca="1" si="22"/>
        <v/>
      </c>
      <c r="I78" s="31" t="str">
        <f t="shared" ca="1" si="23"/>
        <v/>
      </c>
      <c r="J78" s="32" t="str">
        <f t="shared" ca="1" si="24"/>
        <v/>
      </c>
      <c r="K78" s="73" t="str">
        <f t="shared" ca="1" si="25"/>
        <v/>
      </c>
      <c r="L78" s="31" t="str">
        <f t="shared" ca="1" si="26"/>
        <v/>
      </c>
      <c r="M78" s="32" t="str">
        <f t="shared" ca="1" si="27"/>
        <v/>
      </c>
      <c r="N78" s="79" t="str">
        <f t="shared" ca="1" si="28"/>
        <v/>
      </c>
      <c r="P78" s="72">
        <v>45877.625</v>
      </c>
      <c r="Q78" s="54">
        <v>94.67</v>
      </c>
      <c r="R78" s="72">
        <v>45875.625</v>
      </c>
      <c r="S78" s="54">
        <v>101.197</v>
      </c>
      <c r="T78" s="121">
        <v>45882.625</v>
      </c>
      <c r="U78" s="54">
        <v>120.52</v>
      </c>
      <c r="V78" s="72">
        <v>45951.625</v>
      </c>
      <c r="W78" s="54">
        <v>100.206</v>
      </c>
      <c r="X78" s="172">
        <f t="shared" si="29"/>
        <v>45877.625</v>
      </c>
      <c r="Y78" s="172" t="str">
        <f t="shared" si="30"/>
        <v/>
      </c>
    </row>
    <row r="79" spans="1:25">
      <c r="A79" s="173" t="str">
        <f t="shared" ca="1" si="16"/>
        <v/>
      </c>
      <c r="B79" s="73" t="str">
        <f t="shared" ca="1" si="17"/>
        <v/>
      </c>
      <c r="C79" s="31" t="str">
        <f t="shared" ca="1" si="4"/>
        <v/>
      </c>
      <c r="D79" s="32" t="str">
        <f t="shared" ca="1" si="18"/>
        <v/>
      </c>
      <c r="E79" s="73" t="str">
        <f t="shared" ca="1" si="19"/>
        <v/>
      </c>
      <c r="F79" s="31" t="str">
        <f t="shared" ca="1" si="20"/>
        <v/>
      </c>
      <c r="G79" s="32" t="str">
        <f t="shared" ca="1" si="21"/>
        <v/>
      </c>
      <c r="H79" s="73" t="str">
        <f t="shared" ca="1" si="22"/>
        <v/>
      </c>
      <c r="I79" s="31" t="str">
        <f t="shared" ca="1" si="23"/>
        <v/>
      </c>
      <c r="J79" s="32" t="str">
        <f t="shared" ca="1" si="24"/>
        <v/>
      </c>
      <c r="K79" s="73" t="str">
        <f t="shared" ca="1" si="25"/>
        <v/>
      </c>
      <c r="L79" s="31" t="str">
        <f t="shared" ca="1" si="26"/>
        <v/>
      </c>
      <c r="M79" s="32" t="str">
        <f t="shared" ca="1" si="27"/>
        <v/>
      </c>
      <c r="N79" s="79" t="str">
        <f t="shared" ca="1" si="28"/>
        <v/>
      </c>
      <c r="P79" s="72">
        <v>45880.625</v>
      </c>
      <c r="Q79" s="54">
        <v>94.66</v>
      </c>
      <c r="R79" s="72">
        <v>45876.625</v>
      </c>
      <c r="S79" s="54">
        <v>101.16500000000001</v>
      </c>
      <c r="T79" s="121">
        <v>45883.625</v>
      </c>
      <c r="U79" s="54">
        <v>120.46</v>
      </c>
      <c r="V79" s="72">
        <v>45952.625</v>
      </c>
      <c r="W79" s="54">
        <v>100.13800000000001</v>
      </c>
      <c r="X79" s="172">
        <f t="shared" si="29"/>
        <v>45880.625</v>
      </c>
      <c r="Y79" s="172" t="str">
        <f t="shared" si="30"/>
        <v/>
      </c>
    </row>
    <row r="80" spans="1:25">
      <c r="A80" s="173" t="str">
        <f t="shared" ca="1" si="16"/>
        <v/>
      </c>
      <c r="B80" s="73" t="str">
        <f t="shared" ca="1" si="17"/>
        <v/>
      </c>
      <c r="C80" s="31" t="str">
        <f t="shared" ref="C80:C143" ca="1" si="31">IF(ISERROR(B80-2),"",(B80/$B$14-1)*$B$5)</f>
        <v/>
      </c>
      <c r="D80" s="32" t="str">
        <f t="shared" ca="1" si="18"/>
        <v/>
      </c>
      <c r="E80" s="73" t="str">
        <f t="shared" ca="1" si="19"/>
        <v/>
      </c>
      <c r="F80" s="31" t="str">
        <f t="shared" ca="1" si="20"/>
        <v/>
      </c>
      <c r="G80" s="32" t="str">
        <f t="shared" ca="1" si="21"/>
        <v/>
      </c>
      <c r="H80" s="73" t="str">
        <f t="shared" ca="1" si="22"/>
        <v/>
      </c>
      <c r="I80" s="31" t="str">
        <f t="shared" ca="1" si="23"/>
        <v/>
      </c>
      <c r="J80" s="32" t="str">
        <f t="shared" ca="1" si="24"/>
        <v/>
      </c>
      <c r="K80" s="73" t="str">
        <f t="shared" ca="1" si="25"/>
        <v/>
      </c>
      <c r="L80" s="31" t="str">
        <f t="shared" ca="1" si="26"/>
        <v/>
      </c>
      <c r="M80" s="32" t="str">
        <f t="shared" ca="1" si="27"/>
        <v/>
      </c>
      <c r="N80" s="79" t="str">
        <f t="shared" ca="1" si="28"/>
        <v/>
      </c>
      <c r="P80" s="72">
        <v>45881.625</v>
      </c>
      <c r="Q80" s="54">
        <v>94.75</v>
      </c>
      <c r="R80" s="72">
        <v>45877.625</v>
      </c>
      <c r="S80" s="54">
        <v>101.039</v>
      </c>
      <c r="T80" s="121">
        <v>45887.625</v>
      </c>
      <c r="U80" s="54">
        <v>120.14</v>
      </c>
      <c r="V80" s="72">
        <v>45953.625</v>
      </c>
      <c r="W80" s="54">
        <v>100.104</v>
      </c>
      <c r="X80" s="172">
        <f t="shared" si="29"/>
        <v>45881.625</v>
      </c>
      <c r="Y80" s="172" t="str">
        <f t="shared" si="30"/>
        <v/>
      </c>
    </row>
    <row r="81" spans="1:25">
      <c r="A81" s="173" t="str">
        <f t="shared" ca="1" si="16"/>
        <v/>
      </c>
      <c r="B81" s="73" t="str">
        <f t="shared" ca="1" si="17"/>
        <v/>
      </c>
      <c r="C81" s="31" t="str">
        <f t="shared" ca="1" si="31"/>
        <v/>
      </c>
      <c r="D81" s="32" t="str">
        <f t="shared" ca="1" si="18"/>
        <v/>
      </c>
      <c r="E81" s="73" t="str">
        <f t="shared" ca="1" si="19"/>
        <v/>
      </c>
      <c r="F81" s="31" t="str">
        <f t="shared" ca="1" si="20"/>
        <v/>
      </c>
      <c r="G81" s="32" t="str">
        <f t="shared" ca="1" si="21"/>
        <v/>
      </c>
      <c r="H81" s="73" t="str">
        <f t="shared" ca="1" si="22"/>
        <v/>
      </c>
      <c r="I81" s="31" t="str">
        <f t="shared" ca="1" si="23"/>
        <v/>
      </c>
      <c r="J81" s="32" t="str">
        <f t="shared" ca="1" si="24"/>
        <v/>
      </c>
      <c r="K81" s="73" t="str">
        <f t="shared" ca="1" si="25"/>
        <v/>
      </c>
      <c r="L81" s="31" t="str">
        <f t="shared" ca="1" si="26"/>
        <v/>
      </c>
      <c r="M81" s="32" t="str">
        <f t="shared" ca="1" si="27"/>
        <v/>
      </c>
      <c r="N81" s="79" t="str">
        <f t="shared" ca="1" si="28"/>
        <v/>
      </c>
      <c r="P81" s="72">
        <v>45882.625</v>
      </c>
      <c r="Q81" s="54">
        <v>94.88</v>
      </c>
      <c r="R81" s="72">
        <v>45880.625</v>
      </c>
      <c r="S81" s="54">
        <v>101.004</v>
      </c>
      <c r="T81" s="121">
        <v>45888.625</v>
      </c>
      <c r="U81" s="54">
        <v>120.27</v>
      </c>
      <c r="V81" s="72">
        <v>45954.625</v>
      </c>
      <c r="W81" s="54">
        <v>99.841999999999999</v>
      </c>
      <c r="X81" s="172">
        <f t="shared" si="29"/>
        <v>45882.625</v>
      </c>
      <c r="Y81" s="172" t="str">
        <f t="shared" si="30"/>
        <v/>
      </c>
    </row>
    <row r="82" spans="1:25">
      <c r="A82" s="173" t="str">
        <f t="shared" ca="1" si="16"/>
        <v/>
      </c>
      <c r="B82" s="73" t="str">
        <f t="shared" ca="1" si="17"/>
        <v/>
      </c>
      <c r="C82" s="31" t="str">
        <f t="shared" ca="1" si="31"/>
        <v/>
      </c>
      <c r="D82" s="32" t="str">
        <f t="shared" ca="1" si="18"/>
        <v/>
      </c>
      <c r="E82" s="73" t="str">
        <f t="shared" ca="1" si="19"/>
        <v/>
      </c>
      <c r="F82" s="31" t="str">
        <f t="shared" ca="1" si="20"/>
        <v/>
      </c>
      <c r="G82" s="32" t="str">
        <f t="shared" ca="1" si="21"/>
        <v/>
      </c>
      <c r="H82" s="73" t="str">
        <f t="shared" ca="1" si="22"/>
        <v/>
      </c>
      <c r="I82" s="31" t="str">
        <f t="shared" ca="1" si="23"/>
        <v/>
      </c>
      <c r="J82" s="32" t="str">
        <f t="shared" ca="1" si="24"/>
        <v/>
      </c>
      <c r="K82" s="73" t="str">
        <f t="shared" ca="1" si="25"/>
        <v/>
      </c>
      <c r="L82" s="31" t="str">
        <f t="shared" ca="1" si="26"/>
        <v/>
      </c>
      <c r="M82" s="32" t="str">
        <f t="shared" ca="1" si="27"/>
        <v/>
      </c>
      <c r="N82" s="79" t="str">
        <f t="shared" ca="1" si="28"/>
        <v/>
      </c>
      <c r="P82" s="72">
        <v>45883.625</v>
      </c>
      <c r="Q82" s="54">
        <v>94.94</v>
      </c>
      <c r="R82" s="72">
        <v>45881.625</v>
      </c>
      <c r="S82" s="54">
        <v>100.947</v>
      </c>
      <c r="T82" s="121">
        <v>45889.625</v>
      </c>
      <c r="U82" s="54">
        <v>120.39</v>
      </c>
      <c r="V82" s="72">
        <v>45957.625</v>
      </c>
      <c r="W82" s="54">
        <v>99.850999999999999</v>
      </c>
      <c r="X82" s="172">
        <f t="shared" si="29"/>
        <v>45883.625</v>
      </c>
      <c r="Y82" s="172" t="str">
        <f t="shared" si="30"/>
        <v/>
      </c>
    </row>
    <row r="83" spans="1:25">
      <c r="A83" s="173" t="str">
        <f t="shared" ca="1" si="16"/>
        <v/>
      </c>
      <c r="B83" s="73" t="str">
        <f t="shared" ca="1" si="17"/>
        <v/>
      </c>
      <c r="C83" s="31" t="str">
        <f t="shared" ca="1" si="31"/>
        <v/>
      </c>
      <c r="D83" s="32" t="str">
        <f t="shared" ca="1" si="18"/>
        <v/>
      </c>
      <c r="E83" s="73" t="str">
        <f t="shared" ca="1" si="19"/>
        <v/>
      </c>
      <c r="F83" s="31" t="str">
        <f t="shared" ca="1" si="20"/>
        <v/>
      </c>
      <c r="G83" s="32" t="str">
        <f t="shared" ca="1" si="21"/>
        <v/>
      </c>
      <c r="H83" s="73" t="str">
        <f t="shared" ca="1" si="22"/>
        <v/>
      </c>
      <c r="I83" s="31" t="str">
        <f t="shared" ca="1" si="23"/>
        <v/>
      </c>
      <c r="J83" s="32" t="str">
        <f t="shared" ca="1" si="24"/>
        <v/>
      </c>
      <c r="K83" s="73" t="str">
        <f t="shared" ca="1" si="25"/>
        <v/>
      </c>
      <c r="L83" s="31" t="str">
        <f t="shared" ca="1" si="26"/>
        <v/>
      </c>
      <c r="M83" s="32" t="str">
        <f t="shared" ca="1" si="27"/>
        <v/>
      </c>
      <c r="N83" s="79" t="str">
        <f t="shared" ca="1" si="28"/>
        <v/>
      </c>
      <c r="P83" s="72">
        <v>45884.625</v>
      </c>
      <c r="Q83" s="54">
        <v>94.87</v>
      </c>
      <c r="R83" s="72">
        <v>45882.625</v>
      </c>
      <c r="S83" s="54">
        <v>101.11799999999999</v>
      </c>
      <c r="T83" s="121">
        <v>45890.625</v>
      </c>
      <c r="U83" s="54">
        <v>120.12</v>
      </c>
      <c r="V83" s="72">
        <v>45958.625</v>
      </c>
      <c r="W83" s="54">
        <v>99.867999999999995</v>
      </c>
      <c r="X83" s="172" t="str">
        <f t="shared" si="29"/>
        <v/>
      </c>
      <c r="Y83" s="172" t="str">
        <f t="shared" si="30"/>
        <v/>
      </c>
    </row>
    <row r="84" spans="1:25">
      <c r="A84" s="173" t="str">
        <f t="shared" ca="1" si="16"/>
        <v/>
      </c>
      <c r="B84" s="73" t="str">
        <f t="shared" ca="1" si="17"/>
        <v/>
      </c>
      <c r="C84" s="31" t="str">
        <f t="shared" ca="1" si="31"/>
        <v/>
      </c>
      <c r="D84" s="32" t="str">
        <f t="shared" ca="1" si="18"/>
        <v/>
      </c>
      <c r="E84" s="73" t="str">
        <f t="shared" ca="1" si="19"/>
        <v/>
      </c>
      <c r="F84" s="31" t="str">
        <f t="shared" ca="1" si="20"/>
        <v/>
      </c>
      <c r="G84" s="32" t="str">
        <f t="shared" ca="1" si="21"/>
        <v/>
      </c>
      <c r="H84" s="73" t="str">
        <f t="shared" ca="1" si="22"/>
        <v/>
      </c>
      <c r="I84" s="31" t="str">
        <f t="shared" ca="1" si="23"/>
        <v/>
      </c>
      <c r="J84" s="32" t="str">
        <f t="shared" ca="1" si="24"/>
        <v/>
      </c>
      <c r="K84" s="73" t="str">
        <f t="shared" ca="1" si="25"/>
        <v/>
      </c>
      <c r="L84" s="31" t="str">
        <f t="shared" ca="1" si="26"/>
        <v/>
      </c>
      <c r="M84" s="32" t="str">
        <f t="shared" ca="1" si="27"/>
        <v/>
      </c>
      <c r="N84" s="79" t="str">
        <f t="shared" ca="1" si="28"/>
        <v/>
      </c>
      <c r="P84" s="72">
        <v>45887.625</v>
      </c>
      <c r="Q84" s="54">
        <v>94.83</v>
      </c>
      <c r="R84" s="72">
        <v>45883.625</v>
      </c>
      <c r="S84" s="54">
        <v>101.057</v>
      </c>
      <c r="T84" s="121">
        <v>45891.625</v>
      </c>
      <c r="U84" s="54">
        <v>120.28</v>
      </c>
      <c r="V84" s="72">
        <v>45959.625</v>
      </c>
      <c r="W84" s="54">
        <v>99.85</v>
      </c>
      <c r="X84" s="172">
        <f t="shared" si="29"/>
        <v>45887.625</v>
      </c>
      <c r="Y84" s="172" t="str">
        <f t="shared" si="30"/>
        <v/>
      </c>
    </row>
    <row r="85" spans="1:25">
      <c r="A85" s="173" t="str">
        <f t="shared" ca="1" si="16"/>
        <v/>
      </c>
      <c r="B85" s="73" t="str">
        <f t="shared" ca="1" si="17"/>
        <v/>
      </c>
      <c r="C85" s="31" t="str">
        <f t="shared" ca="1" si="31"/>
        <v/>
      </c>
      <c r="D85" s="32" t="str">
        <f t="shared" ca="1" si="18"/>
        <v/>
      </c>
      <c r="E85" s="73" t="str">
        <f t="shared" ca="1" si="19"/>
        <v/>
      </c>
      <c r="F85" s="31" t="str">
        <f t="shared" ca="1" si="20"/>
        <v/>
      </c>
      <c r="G85" s="32" t="str">
        <f t="shared" ca="1" si="21"/>
        <v/>
      </c>
      <c r="H85" s="73" t="str">
        <f t="shared" ca="1" si="22"/>
        <v/>
      </c>
      <c r="I85" s="31" t="str">
        <f t="shared" ca="1" si="23"/>
        <v/>
      </c>
      <c r="J85" s="32" t="str">
        <f t="shared" ca="1" si="24"/>
        <v/>
      </c>
      <c r="K85" s="73" t="str">
        <f t="shared" ca="1" si="25"/>
        <v/>
      </c>
      <c r="L85" s="31" t="str">
        <f t="shared" ca="1" si="26"/>
        <v/>
      </c>
      <c r="M85" s="32" t="str">
        <f t="shared" ca="1" si="27"/>
        <v/>
      </c>
      <c r="N85" s="79" t="str">
        <f t="shared" ca="1" si="28"/>
        <v/>
      </c>
      <c r="P85" s="72">
        <v>45888.625</v>
      </c>
      <c r="Q85" s="54">
        <v>94.8</v>
      </c>
      <c r="R85" s="72">
        <v>45884.625</v>
      </c>
      <c r="S85" s="54">
        <v>100.946</v>
      </c>
      <c r="T85" s="121">
        <v>45898.625</v>
      </c>
      <c r="U85" s="54">
        <v>120.25</v>
      </c>
      <c r="V85" s="72">
        <v>45960.625</v>
      </c>
      <c r="W85" s="54">
        <v>99.772999999999996</v>
      </c>
      <c r="X85" s="172">
        <f t="shared" si="29"/>
        <v>45888.625</v>
      </c>
      <c r="Y85" s="172" t="str">
        <f t="shared" si="30"/>
        <v/>
      </c>
    </row>
    <row r="86" spans="1:25">
      <c r="A86" s="173" t="str">
        <f t="shared" ca="1" si="16"/>
        <v/>
      </c>
      <c r="B86" s="73" t="str">
        <f t="shared" ca="1" si="17"/>
        <v/>
      </c>
      <c r="C86" s="31" t="str">
        <f t="shared" ca="1" si="31"/>
        <v/>
      </c>
      <c r="D86" s="32" t="str">
        <f t="shared" ca="1" si="18"/>
        <v/>
      </c>
      <c r="E86" s="73" t="str">
        <f t="shared" ca="1" si="19"/>
        <v/>
      </c>
      <c r="F86" s="31" t="str">
        <f t="shared" ca="1" si="20"/>
        <v/>
      </c>
      <c r="G86" s="32" t="str">
        <f t="shared" ca="1" si="21"/>
        <v/>
      </c>
      <c r="H86" s="73" t="str">
        <f t="shared" ca="1" si="22"/>
        <v/>
      </c>
      <c r="I86" s="31" t="str">
        <f t="shared" ca="1" si="23"/>
        <v/>
      </c>
      <c r="J86" s="32" t="str">
        <f t="shared" ca="1" si="24"/>
        <v/>
      </c>
      <c r="K86" s="73" t="str">
        <f t="shared" ca="1" si="25"/>
        <v/>
      </c>
      <c r="L86" s="31" t="str">
        <f t="shared" ca="1" si="26"/>
        <v/>
      </c>
      <c r="M86" s="32" t="str">
        <f t="shared" ca="1" si="27"/>
        <v/>
      </c>
      <c r="N86" s="79" t="str">
        <f t="shared" ca="1" si="28"/>
        <v/>
      </c>
      <c r="P86" s="72">
        <v>45889.625</v>
      </c>
      <c r="Q86" s="54">
        <v>94.64</v>
      </c>
      <c r="R86" s="72">
        <v>45887.625</v>
      </c>
      <c r="S86" s="54">
        <v>100.953</v>
      </c>
      <c r="T86" s="121">
        <v>45901.625</v>
      </c>
      <c r="U86" s="54">
        <v>120.1</v>
      </c>
      <c r="V86" s="72">
        <v>45961.625</v>
      </c>
      <c r="W86" s="54">
        <v>99.798000000000002</v>
      </c>
      <c r="X86" s="172">
        <f t="shared" si="29"/>
        <v>45889.625</v>
      </c>
      <c r="Y86" s="172" t="str">
        <f t="shared" si="30"/>
        <v/>
      </c>
    </row>
    <row r="87" spans="1:25">
      <c r="A87" s="173" t="str">
        <f t="shared" ca="1" si="16"/>
        <v/>
      </c>
      <c r="B87" s="73" t="str">
        <f t="shared" ca="1" si="17"/>
        <v/>
      </c>
      <c r="C87" s="31" t="str">
        <f t="shared" ca="1" si="31"/>
        <v/>
      </c>
      <c r="D87" s="32" t="str">
        <f t="shared" ca="1" si="18"/>
        <v/>
      </c>
      <c r="E87" s="73" t="str">
        <f t="shared" ca="1" si="19"/>
        <v/>
      </c>
      <c r="F87" s="31" t="str">
        <f t="shared" ca="1" si="20"/>
        <v/>
      </c>
      <c r="G87" s="32" t="str">
        <f t="shared" ca="1" si="21"/>
        <v/>
      </c>
      <c r="H87" s="73" t="str">
        <f t="shared" ca="1" si="22"/>
        <v/>
      </c>
      <c r="I87" s="31" t="str">
        <f t="shared" ca="1" si="23"/>
        <v/>
      </c>
      <c r="J87" s="32" t="str">
        <f t="shared" ca="1" si="24"/>
        <v/>
      </c>
      <c r="K87" s="73" t="str">
        <f t="shared" ca="1" si="25"/>
        <v/>
      </c>
      <c r="L87" s="31" t="str">
        <f t="shared" ca="1" si="26"/>
        <v/>
      </c>
      <c r="M87" s="32" t="str">
        <f t="shared" ca="1" si="27"/>
        <v/>
      </c>
      <c r="N87" s="79" t="str">
        <f t="shared" ca="1" si="28"/>
        <v/>
      </c>
      <c r="P87" s="72">
        <v>45890.625</v>
      </c>
      <c r="Q87" s="54">
        <v>94.47</v>
      </c>
      <c r="R87" s="72">
        <v>45888.625</v>
      </c>
      <c r="S87" s="54">
        <v>100.99</v>
      </c>
      <c r="T87" s="121">
        <v>45902.625</v>
      </c>
      <c r="U87" s="54">
        <v>119.81</v>
      </c>
      <c r="X87" s="172">
        <f t="shared" si="29"/>
        <v>45890.625</v>
      </c>
      <c r="Y87" s="172" t="str">
        <f t="shared" si="30"/>
        <v/>
      </c>
    </row>
    <row r="88" spans="1:25">
      <c r="A88" s="173" t="str">
        <f t="shared" ca="1" si="16"/>
        <v/>
      </c>
      <c r="B88" s="73" t="str">
        <f t="shared" ca="1" si="17"/>
        <v/>
      </c>
      <c r="C88" s="31" t="str">
        <f t="shared" ca="1" si="31"/>
        <v/>
      </c>
      <c r="D88" s="32" t="str">
        <f t="shared" ca="1" si="18"/>
        <v/>
      </c>
      <c r="E88" s="73" t="str">
        <f t="shared" ca="1" si="19"/>
        <v/>
      </c>
      <c r="F88" s="31" t="str">
        <f t="shared" ca="1" si="20"/>
        <v/>
      </c>
      <c r="G88" s="32" t="str">
        <f t="shared" ca="1" si="21"/>
        <v/>
      </c>
      <c r="H88" s="73" t="str">
        <f t="shared" ca="1" si="22"/>
        <v/>
      </c>
      <c r="I88" s="31" t="str">
        <f t="shared" ca="1" si="23"/>
        <v/>
      </c>
      <c r="J88" s="32" t="str">
        <f t="shared" ca="1" si="24"/>
        <v/>
      </c>
      <c r="K88" s="73" t="str">
        <f t="shared" ca="1" si="25"/>
        <v/>
      </c>
      <c r="L88" s="31" t="str">
        <f t="shared" ca="1" si="26"/>
        <v/>
      </c>
      <c r="M88" s="32" t="str">
        <f t="shared" ca="1" si="27"/>
        <v/>
      </c>
      <c r="N88" s="79" t="str">
        <f t="shared" ca="1" si="28"/>
        <v/>
      </c>
      <c r="P88" s="72">
        <v>45891.625</v>
      </c>
      <c r="Q88" s="54">
        <v>94.76</v>
      </c>
      <c r="R88" s="72">
        <v>45889.625</v>
      </c>
      <c r="S88" s="54">
        <v>101.083</v>
      </c>
      <c r="T88" s="121">
        <v>45903.625</v>
      </c>
      <c r="U88" s="54">
        <v>120.08</v>
      </c>
      <c r="X88" s="172">
        <f t="shared" si="29"/>
        <v>45891.625</v>
      </c>
      <c r="Y88" s="172" t="str">
        <f t="shared" si="30"/>
        <v/>
      </c>
    </row>
    <row r="89" spans="1:25">
      <c r="A89" s="173" t="str">
        <f t="shared" ca="1" si="16"/>
        <v/>
      </c>
      <c r="B89" s="73" t="str">
        <f t="shared" ca="1" si="17"/>
        <v/>
      </c>
      <c r="C89" s="31" t="str">
        <f t="shared" ca="1" si="31"/>
        <v/>
      </c>
      <c r="D89" s="32" t="str">
        <f t="shared" ca="1" si="18"/>
        <v/>
      </c>
      <c r="E89" s="73" t="str">
        <f t="shared" ca="1" si="19"/>
        <v/>
      </c>
      <c r="F89" s="31" t="str">
        <f t="shared" ca="1" si="20"/>
        <v/>
      </c>
      <c r="G89" s="32" t="str">
        <f t="shared" ca="1" si="21"/>
        <v/>
      </c>
      <c r="H89" s="73" t="str">
        <f t="shared" ca="1" si="22"/>
        <v/>
      </c>
      <c r="I89" s="31" t="str">
        <f t="shared" ca="1" si="23"/>
        <v/>
      </c>
      <c r="J89" s="32" t="str">
        <f t="shared" ca="1" si="24"/>
        <v/>
      </c>
      <c r="K89" s="73" t="str">
        <f t="shared" ca="1" si="25"/>
        <v/>
      </c>
      <c r="L89" s="31" t="str">
        <f t="shared" ca="1" si="26"/>
        <v/>
      </c>
      <c r="M89" s="32" t="str">
        <f t="shared" ca="1" si="27"/>
        <v/>
      </c>
      <c r="N89" s="79" t="str">
        <f t="shared" ca="1" si="28"/>
        <v/>
      </c>
      <c r="P89" s="72">
        <v>45895.625</v>
      </c>
      <c r="Q89" s="54">
        <v>94.59</v>
      </c>
      <c r="R89" s="72">
        <v>45890.625</v>
      </c>
      <c r="S89" s="54">
        <v>100.955</v>
      </c>
      <c r="T89" s="121">
        <v>45904.625</v>
      </c>
      <c r="U89" s="54">
        <v>120.3</v>
      </c>
      <c r="X89" s="172" t="str">
        <f t="shared" si="29"/>
        <v/>
      </c>
      <c r="Y89" s="172" t="str">
        <f t="shared" si="30"/>
        <v/>
      </c>
    </row>
    <row r="90" spans="1:25">
      <c r="A90" s="173" t="str">
        <f t="shared" ca="1" si="16"/>
        <v/>
      </c>
      <c r="B90" s="73" t="str">
        <f t="shared" ca="1" si="17"/>
        <v/>
      </c>
      <c r="C90" s="31" t="str">
        <f t="shared" ca="1" si="31"/>
        <v/>
      </c>
      <c r="D90" s="32" t="str">
        <f t="shared" ca="1" si="18"/>
        <v/>
      </c>
      <c r="E90" s="73" t="str">
        <f t="shared" ca="1" si="19"/>
        <v/>
      </c>
      <c r="F90" s="31" t="str">
        <f t="shared" ca="1" si="20"/>
        <v/>
      </c>
      <c r="G90" s="32" t="str">
        <f t="shared" ca="1" si="21"/>
        <v/>
      </c>
      <c r="H90" s="73" t="str">
        <f t="shared" ca="1" si="22"/>
        <v/>
      </c>
      <c r="I90" s="31" t="str">
        <f t="shared" ca="1" si="23"/>
        <v/>
      </c>
      <c r="J90" s="32" t="str">
        <f t="shared" ca="1" si="24"/>
        <v/>
      </c>
      <c r="K90" s="73" t="str">
        <f t="shared" ca="1" si="25"/>
        <v/>
      </c>
      <c r="L90" s="31" t="str">
        <f t="shared" ca="1" si="26"/>
        <v/>
      </c>
      <c r="M90" s="32" t="str">
        <f t="shared" ca="1" si="27"/>
        <v/>
      </c>
      <c r="N90" s="79" t="str">
        <f t="shared" ca="1" si="28"/>
        <v/>
      </c>
      <c r="P90" s="72">
        <v>45896.625</v>
      </c>
      <c r="Q90" s="54">
        <v>94.56</v>
      </c>
      <c r="R90" s="72">
        <v>45891.625</v>
      </c>
      <c r="S90" s="54">
        <v>101.027</v>
      </c>
      <c r="T90" s="121">
        <v>45905.625</v>
      </c>
      <c r="U90" s="54">
        <v>120.64</v>
      </c>
      <c r="X90" s="172" t="str">
        <f t="shared" si="29"/>
        <v/>
      </c>
      <c r="Y90" s="172" t="str">
        <f t="shared" si="30"/>
        <v/>
      </c>
    </row>
    <row r="91" spans="1:25">
      <c r="A91" s="173" t="str">
        <f t="shared" ca="1" si="16"/>
        <v/>
      </c>
      <c r="B91" s="73" t="str">
        <f t="shared" ca="1" si="17"/>
        <v/>
      </c>
      <c r="C91" s="31" t="str">
        <f t="shared" ca="1" si="31"/>
        <v/>
      </c>
      <c r="D91" s="32" t="str">
        <f t="shared" ca="1" si="18"/>
        <v/>
      </c>
      <c r="E91" s="73" t="str">
        <f t="shared" ca="1" si="19"/>
        <v/>
      </c>
      <c r="F91" s="31" t="str">
        <f t="shared" ca="1" si="20"/>
        <v/>
      </c>
      <c r="G91" s="32" t="str">
        <f t="shared" ca="1" si="21"/>
        <v/>
      </c>
      <c r="H91" s="73" t="str">
        <f t="shared" ca="1" si="22"/>
        <v/>
      </c>
      <c r="I91" s="31" t="str">
        <f t="shared" ca="1" si="23"/>
        <v/>
      </c>
      <c r="J91" s="32" t="str">
        <f t="shared" ca="1" si="24"/>
        <v/>
      </c>
      <c r="K91" s="73" t="str">
        <f t="shared" ca="1" si="25"/>
        <v/>
      </c>
      <c r="L91" s="31" t="str">
        <f t="shared" ca="1" si="26"/>
        <v/>
      </c>
      <c r="M91" s="32" t="str">
        <f t="shared" ca="1" si="27"/>
        <v/>
      </c>
      <c r="N91" s="79" t="str">
        <f t="shared" ca="1" si="28"/>
        <v/>
      </c>
      <c r="P91" s="72">
        <v>45897.625</v>
      </c>
      <c r="Q91" s="54">
        <v>94.44</v>
      </c>
      <c r="R91" s="72">
        <v>45894.625</v>
      </c>
      <c r="S91" s="54">
        <v>100.916</v>
      </c>
      <c r="T91" s="121">
        <v>45908.625</v>
      </c>
      <c r="U91" s="54">
        <v>120.74</v>
      </c>
      <c r="X91" s="172" t="str">
        <f t="shared" si="29"/>
        <v/>
      </c>
      <c r="Y91" s="172" t="str">
        <f t="shared" si="30"/>
        <v/>
      </c>
    </row>
    <row r="92" spans="1:25">
      <c r="A92" s="173" t="str">
        <f t="shared" ca="1" si="16"/>
        <v/>
      </c>
      <c r="B92" s="73" t="str">
        <f t="shared" ca="1" si="17"/>
        <v/>
      </c>
      <c r="C92" s="31" t="str">
        <f t="shared" ca="1" si="31"/>
        <v/>
      </c>
      <c r="D92" s="32" t="str">
        <f t="shared" ca="1" si="18"/>
        <v/>
      </c>
      <c r="E92" s="73" t="str">
        <f t="shared" ca="1" si="19"/>
        <v/>
      </c>
      <c r="F92" s="31" t="str">
        <f t="shared" ca="1" si="20"/>
        <v/>
      </c>
      <c r="G92" s="32" t="str">
        <f t="shared" ca="1" si="21"/>
        <v/>
      </c>
      <c r="H92" s="73" t="str">
        <f t="shared" ca="1" si="22"/>
        <v/>
      </c>
      <c r="I92" s="31" t="str">
        <f t="shared" ca="1" si="23"/>
        <v/>
      </c>
      <c r="J92" s="32" t="str">
        <f t="shared" ca="1" si="24"/>
        <v/>
      </c>
      <c r="K92" s="73" t="str">
        <f t="shared" ca="1" si="25"/>
        <v/>
      </c>
      <c r="L92" s="31" t="str">
        <f t="shared" ca="1" si="26"/>
        <v/>
      </c>
      <c r="M92" s="32" t="str">
        <f t="shared" ca="1" si="27"/>
        <v/>
      </c>
      <c r="N92" s="79" t="str">
        <f t="shared" ca="1" si="28"/>
        <v/>
      </c>
      <c r="P92" s="72">
        <v>45898.625</v>
      </c>
      <c r="Q92" s="54">
        <v>94.44</v>
      </c>
      <c r="R92" s="72">
        <v>45895.625</v>
      </c>
      <c r="S92" s="54">
        <v>101.051</v>
      </c>
      <c r="T92" s="121">
        <v>45909.625</v>
      </c>
      <c r="U92" s="54">
        <v>120.66</v>
      </c>
      <c r="X92" s="172">
        <f t="shared" si="29"/>
        <v>45898.625</v>
      </c>
      <c r="Y92" s="172" t="str">
        <f t="shared" si="30"/>
        <v/>
      </c>
    </row>
    <row r="93" spans="1:25">
      <c r="A93" s="173" t="str">
        <f t="shared" ca="1" si="16"/>
        <v/>
      </c>
      <c r="B93" s="73" t="str">
        <f t="shared" ca="1" si="17"/>
        <v/>
      </c>
      <c r="C93" s="31" t="str">
        <f t="shared" ca="1" si="31"/>
        <v/>
      </c>
      <c r="D93" s="32" t="str">
        <f t="shared" ca="1" si="18"/>
        <v/>
      </c>
      <c r="E93" s="73" t="str">
        <f t="shared" ca="1" si="19"/>
        <v/>
      </c>
      <c r="F93" s="31" t="str">
        <f t="shared" ca="1" si="20"/>
        <v/>
      </c>
      <c r="G93" s="32" t="str">
        <f t="shared" ca="1" si="21"/>
        <v/>
      </c>
      <c r="H93" s="73" t="str">
        <f t="shared" ca="1" si="22"/>
        <v/>
      </c>
      <c r="I93" s="31" t="str">
        <f t="shared" ca="1" si="23"/>
        <v/>
      </c>
      <c r="J93" s="32" t="str">
        <f t="shared" ca="1" si="24"/>
        <v/>
      </c>
      <c r="K93" s="73" t="str">
        <f t="shared" ca="1" si="25"/>
        <v/>
      </c>
      <c r="L93" s="31" t="str">
        <f t="shared" ca="1" si="26"/>
        <v/>
      </c>
      <c r="M93" s="32" t="str">
        <f t="shared" ca="1" si="27"/>
        <v/>
      </c>
      <c r="N93" s="79" t="str">
        <f t="shared" ca="1" si="28"/>
        <v/>
      </c>
      <c r="P93" s="72">
        <v>45901.625</v>
      </c>
      <c r="Q93" s="54">
        <v>94.4</v>
      </c>
      <c r="R93" s="72">
        <v>45896.625</v>
      </c>
      <c r="S93" s="54">
        <v>101.142</v>
      </c>
      <c r="T93" s="121">
        <v>45910.625</v>
      </c>
      <c r="U93" s="54">
        <v>120.75</v>
      </c>
      <c r="X93" s="172">
        <f t="shared" si="29"/>
        <v>45901.625</v>
      </c>
      <c r="Y93" s="172" t="str">
        <f t="shared" si="30"/>
        <v/>
      </c>
    </row>
    <row r="94" spans="1:25">
      <c r="A94" s="173" t="str">
        <f t="shared" ca="1" si="16"/>
        <v/>
      </c>
      <c r="B94" s="73" t="str">
        <f t="shared" ca="1" si="17"/>
        <v/>
      </c>
      <c r="C94" s="31" t="str">
        <f t="shared" ca="1" si="31"/>
        <v/>
      </c>
      <c r="D94" s="32" t="str">
        <f t="shared" ca="1" si="18"/>
        <v/>
      </c>
      <c r="E94" s="73" t="str">
        <f t="shared" ca="1" si="19"/>
        <v/>
      </c>
      <c r="F94" s="31" t="str">
        <f t="shared" ca="1" si="20"/>
        <v/>
      </c>
      <c r="G94" s="32" t="str">
        <f t="shared" ca="1" si="21"/>
        <v/>
      </c>
      <c r="H94" s="73" t="str">
        <f t="shared" ca="1" si="22"/>
        <v/>
      </c>
      <c r="I94" s="31" t="str">
        <f t="shared" ca="1" si="23"/>
        <v/>
      </c>
      <c r="J94" s="32" t="str">
        <f t="shared" ca="1" si="24"/>
        <v/>
      </c>
      <c r="K94" s="73" t="str">
        <f t="shared" ca="1" si="25"/>
        <v/>
      </c>
      <c r="L94" s="31" t="str">
        <f t="shared" ca="1" si="26"/>
        <v/>
      </c>
      <c r="M94" s="32" t="str">
        <f t="shared" ca="1" si="27"/>
        <v/>
      </c>
      <c r="N94" s="79" t="str">
        <f t="shared" ca="1" si="28"/>
        <v/>
      </c>
      <c r="P94" s="72">
        <v>45902.625</v>
      </c>
      <c r="Q94" s="54">
        <v>94.24</v>
      </c>
      <c r="R94" s="72">
        <v>45897.625</v>
      </c>
      <c r="S94" s="54">
        <v>101.092</v>
      </c>
      <c r="T94" s="121">
        <v>45911.625</v>
      </c>
      <c r="U94" s="54">
        <v>120.76</v>
      </c>
      <c r="X94" s="172">
        <f t="shared" si="29"/>
        <v>45902.625</v>
      </c>
      <c r="Y94" s="172" t="str">
        <f t="shared" si="30"/>
        <v/>
      </c>
    </row>
    <row r="95" spans="1:25">
      <c r="A95" s="173" t="str">
        <f t="shared" ca="1" si="16"/>
        <v/>
      </c>
      <c r="B95" s="73" t="str">
        <f t="shared" ca="1" si="17"/>
        <v/>
      </c>
      <c r="C95" s="31" t="str">
        <f t="shared" ca="1" si="31"/>
        <v/>
      </c>
      <c r="D95" s="32" t="str">
        <f t="shared" ca="1" si="18"/>
        <v/>
      </c>
      <c r="E95" s="73" t="str">
        <f t="shared" ca="1" si="19"/>
        <v/>
      </c>
      <c r="F95" s="31" t="str">
        <f t="shared" ca="1" si="20"/>
        <v/>
      </c>
      <c r="G95" s="32" t="str">
        <f t="shared" ca="1" si="21"/>
        <v/>
      </c>
      <c r="H95" s="73" t="str">
        <f t="shared" ca="1" si="22"/>
        <v/>
      </c>
      <c r="I95" s="31" t="str">
        <f t="shared" ca="1" si="23"/>
        <v/>
      </c>
      <c r="J95" s="32" t="str">
        <f t="shared" ca="1" si="24"/>
        <v/>
      </c>
      <c r="K95" s="73" t="str">
        <f t="shared" ca="1" si="25"/>
        <v/>
      </c>
      <c r="L95" s="31" t="str">
        <f t="shared" ca="1" si="26"/>
        <v/>
      </c>
      <c r="M95" s="32" t="str">
        <f t="shared" ca="1" si="27"/>
        <v/>
      </c>
      <c r="N95" s="79" t="str">
        <f t="shared" ca="1" si="28"/>
        <v/>
      </c>
      <c r="P95" s="72">
        <v>45903.625</v>
      </c>
      <c r="Q95" s="54">
        <v>94.38</v>
      </c>
      <c r="R95" s="72">
        <v>45898.625</v>
      </c>
      <c r="S95" s="54">
        <v>101.096</v>
      </c>
      <c r="T95" s="121">
        <v>45912.625</v>
      </c>
      <c r="U95" s="54">
        <v>120.63</v>
      </c>
      <c r="X95" s="172">
        <f t="shared" si="29"/>
        <v>45903.625</v>
      </c>
      <c r="Y95" s="172" t="str">
        <f t="shared" si="30"/>
        <v/>
      </c>
    </row>
    <row r="96" spans="1:25">
      <c r="A96" s="173" t="str">
        <f t="shared" ca="1" si="16"/>
        <v/>
      </c>
      <c r="B96" s="73" t="str">
        <f t="shared" ca="1" si="17"/>
        <v/>
      </c>
      <c r="C96" s="31" t="str">
        <f t="shared" ca="1" si="31"/>
        <v/>
      </c>
      <c r="D96" s="32" t="str">
        <f t="shared" ca="1" si="18"/>
        <v/>
      </c>
      <c r="E96" s="73" t="str">
        <f t="shared" ca="1" si="19"/>
        <v/>
      </c>
      <c r="F96" s="31" t="str">
        <f t="shared" ca="1" si="20"/>
        <v/>
      </c>
      <c r="G96" s="32" t="str">
        <f t="shared" ca="1" si="21"/>
        <v/>
      </c>
      <c r="H96" s="73" t="str">
        <f t="shared" ca="1" si="22"/>
        <v/>
      </c>
      <c r="I96" s="31" t="str">
        <f t="shared" ca="1" si="23"/>
        <v/>
      </c>
      <c r="J96" s="32" t="str">
        <f t="shared" ca="1" si="24"/>
        <v/>
      </c>
      <c r="K96" s="73" t="str">
        <f t="shared" ca="1" si="25"/>
        <v/>
      </c>
      <c r="L96" s="31" t="str">
        <f t="shared" ca="1" si="26"/>
        <v/>
      </c>
      <c r="M96" s="32" t="str">
        <f t="shared" ca="1" si="27"/>
        <v/>
      </c>
      <c r="N96" s="79" t="str">
        <f t="shared" ca="1" si="28"/>
        <v/>
      </c>
      <c r="P96" s="72">
        <v>45904.625</v>
      </c>
      <c r="Q96" s="54">
        <v>94.54</v>
      </c>
      <c r="R96" s="72">
        <v>45901.625</v>
      </c>
      <c r="S96" s="54">
        <v>101.01900000000001</v>
      </c>
      <c r="T96" s="121">
        <v>45915.625</v>
      </c>
      <c r="U96" s="54">
        <v>120.7</v>
      </c>
      <c r="X96" s="172">
        <f t="shared" si="29"/>
        <v>45904.625</v>
      </c>
      <c r="Y96" s="172" t="str">
        <f t="shared" si="30"/>
        <v/>
      </c>
    </row>
    <row r="97" spans="1:25">
      <c r="A97" s="173" t="str">
        <f t="shared" ref="A97:A160" ca="1" si="32">IF(AND(ISBLANK(Z86), A96 = $Z$1),NOW(),IF(ISBLANK(Z86),"",Z86))</f>
        <v/>
      </c>
      <c r="B97" s="73" t="str">
        <f t="shared" ref="B97:B160" ca="1" si="33">IF(COUNTIF(P:P,A97)=1,VLOOKUP(A97,P:Q,2), IF(COUNTIF(P:P,A97)=0,$B$10,""))</f>
        <v/>
      </c>
      <c r="C97" s="31" t="str">
        <f t="shared" ca="1" si="31"/>
        <v/>
      </c>
      <c r="D97" s="32" t="str">
        <f t="shared" ref="D97:D160" ca="1" si="34">IF(ISERROR(B97-2),"",-1*ROUNDUP(A97-$A$14,0)/360*$B$7*$B$5)</f>
        <v/>
      </c>
      <c r="E97" s="73" t="str">
        <f t="shared" ref="E97:E160" ca="1" si="35">IF(COUNTIF(P:P,A97)=1,VLOOKUP(A97,R:S,2), IF(COUNTIF(P:P,A97)=0,$C$10,""))</f>
        <v/>
      </c>
      <c r="F97" s="31" t="str">
        <f t="shared" ref="F97:F160" ca="1" si="36">IF(ISERROR(B97-2),"",(E97-$E$14)/100*$C$5)</f>
        <v/>
      </c>
      <c r="G97" s="32" t="str">
        <f t="shared" ref="G97:G160" ca="1" si="37">IF(ISERROR(B97-2),"",ROUNDUP(A97-$A$14,0)/360*$C$6*$C$5-ROUNDUP(A97-$A$14,0)/360*$C$7*$C$5*$E$14/100)</f>
        <v/>
      </c>
      <c r="H97" s="73" t="str">
        <f t="shared" ref="H97:H160" ca="1" si="38">IF(COUNTIF(P:P,A97)=1,VLOOKUP(A97,T:U,2), IF(COUNTIF(P:P,A97)=0,$D$10,""))</f>
        <v/>
      </c>
      <c r="I97" s="31" t="str">
        <f t="shared" ref="I97:I160" ca="1" si="39">IF(ISERROR(B97-2),"",(H97/$H$14-1)*$D$5)</f>
        <v/>
      </c>
      <c r="J97" s="32" t="str">
        <f t="shared" ref="J97:J160" ca="1" si="40">IF(ISERROR(B97-2),"",-1*ROUNDUP(A97-$A$14,0)/360*$D$7*$D$5)</f>
        <v/>
      </c>
      <c r="K97" s="73" t="str">
        <f t="shared" ref="K97:K160" ca="1" si="41">IF(COUNTIF(P:P,A97)=1,VLOOKUP(A97,V:W,2), IF(COUNTIF(P:P,A97)=0,$E$10,""))</f>
        <v/>
      </c>
      <c r="L97" s="31" t="str">
        <f t="shared" ref="L97:L160" ca="1" si="42">IF(ISERROR(B97-2),"",(K97-$K$14)/100*$E$5)</f>
        <v/>
      </c>
      <c r="M97" s="32" t="str">
        <f t="shared" ref="M97:M160" ca="1" si="43">IF(ISERROR(B97-2),"",ROUNDUP(A97-$A$14,0)/360*$E$6*$E$5-ROUNDUP(A97-$A$14,0)/360*$E$7*$E$5*$K$14/100)</f>
        <v/>
      </c>
      <c r="N97" s="79" t="str">
        <f t="shared" ref="N97:N160" ca="1" si="44">IF(ISERROR(B97-2),"",C97+D97-F97-G97-I97-J97+L97+M97)</f>
        <v/>
      </c>
      <c r="P97" s="72">
        <v>45905.625</v>
      </c>
      <c r="Q97" s="54">
        <v>94.64</v>
      </c>
      <c r="R97" s="72">
        <v>45902.625</v>
      </c>
      <c r="S97" s="54">
        <v>100.976</v>
      </c>
      <c r="T97" s="121">
        <v>45916.625</v>
      </c>
      <c r="U97" s="54">
        <v>120.66</v>
      </c>
      <c r="X97" s="172">
        <f t="shared" si="29"/>
        <v>45905.625</v>
      </c>
      <c r="Y97" s="172" t="str">
        <f t="shared" si="30"/>
        <v/>
      </c>
    </row>
    <row r="98" spans="1:25">
      <c r="A98" s="173" t="str">
        <f t="shared" ca="1" si="32"/>
        <v/>
      </c>
      <c r="B98" s="73" t="str">
        <f t="shared" ca="1" si="33"/>
        <v/>
      </c>
      <c r="C98" s="31" t="str">
        <f t="shared" ca="1" si="31"/>
        <v/>
      </c>
      <c r="D98" s="32" t="str">
        <f t="shared" ca="1" si="34"/>
        <v/>
      </c>
      <c r="E98" s="73" t="str">
        <f t="shared" ca="1" si="35"/>
        <v/>
      </c>
      <c r="F98" s="31" t="str">
        <f t="shared" ca="1" si="36"/>
        <v/>
      </c>
      <c r="G98" s="32" t="str">
        <f t="shared" ca="1" si="37"/>
        <v/>
      </c>
      <c r="H98" s="73" t="str">
        <f t="shared" ca="1" si="38"/>
        <v/>
      </c>
      <c r="I98" s="31" t="str">
        <f t="shared" ca="1" si="39"/>
        <v/>
      </c>
      <c r="J98" s="32" t="str">
        <f t="shared" ca="1" si="40"/>
        <v/>
      </c>
      <c r="K98" s="73" t="str">
        <f t="shared" ca="1" si="41"/>
        <v/>
      </c>
      <c r="L98" s="31" t="str">
        <f t="shared" ca="1" si="42"/>
        <v/>
      </c>
      <c r="M98" s="32" t="str">
        <f t="shared" ca="1" si="43"/>
        <v/>
      </c>
      <c r="N98" s="79" t="str">
        <f t="shared" ca="1" si="44"/>
        <v/>
      </c>
      <c r="P98" s="72">
        <v>45908.625</v>
      </c>
      <c r="Q98" s="54">
        <v>94.65</v>
      </c>
      <c r="R98" s="72">
        <v>45903.625</v>
      </c>
      <c r="S98" s="54">
        <v>101.038</v>
      </c>
      <c r="T98" s="121">
        <v>45917.625</v>
      </c>
      <c r="U98" s="54">
        <v>120.67</v>
      </c>
      <c r="X98" s="172">
        <f t="shared" si="29"/>
        <v>45908.625</v>
      </c>
      <c r="Y98" s="172" t="str">
        <f t="shared" si="30"/>
        <v/>
      </c>
    </row>
    <row r="99" spans="1:25">
      <c r="A99" s="173" t="str">
        <f t="shared" ca="1" si="32"/>
        <v/>
      </c>
      <c r="B99" s="73" t="str">
        <f t="shared" ca="1" si="33"/>
        <v/>
      </c>
      <c r="C99" s="31" t="str">
        <f t="shared" ca="1" si="31"/>
        <v/>
      </c>
      <c r="D99" s="32" t="str">
        <f t="shared" ca="1" si="34"/>
        <v/>
      </c>
      <c r="E99" s="73" t="str">
        <f t="shared" ca="1" si="35"/>
        <v/>
      </c>
      <c r="F99" s="31" t="str">
        <f t="shared" ca="1" si="36"/>
        <v/>
      </c>
      <c r="G99" s="32" t="str">
        <f t="shared" ca="1" si="37"/>
        <v/>
      </c>
      <c r="H99" s="73" t="str">
        <f t="shared" ca="1" si="38"/>
        <v/>
      </c>
      <c r="I99" s="31" t="str">
        <f t="shared" ca="1" si="39"/>
        <v/>
      </c>
      <c r="J99" s="32" t="str">
        <f t="shared" ca="1" si="40"/>
        <v/>
      </c>
      <c r="K99" s="73" t="str">
        <f t="shared" ca="1" si="41"/>
        <v/>
      </c>
      <c r="L99" s="31" t="str">
        <f t="shared" ca="1" si="42"/>
        <v/>
      </c>
      <c r="M99" s="32" t="str">
        <f t="shared" ca="1" si="43"/>
        <v/>
      </c>
      <c r="N99" s="79" t="str">
        <f t="shared" ca="1" si="44"/>
        <v/>
      </c>
      <c r="P99" s="72">
        <v>45909.625</v>
      </c>
      <c r="Q99" s="54">
        <v>94.54</v>
      </c>
      <c r="R99" s="72">
        <v>45904.625</v>
      </c>
      <c r="S99" s="54">
        <v>101.06399999999999</v>
      </c>
      <c r="T99" s="121">
        <v>45918.625</v>
      </c>
      <c r="U99" s="54">
        <v>120.7</v>
      </c>
      <c r="X99" s="172">
        <f t="shared" si="29"/>
        <v>45909.625</v>
      </c>
      <c r="Y99" s="172" t="str">
        <f t="shared" si="30"/>
        <v/>
      </c>
    </row>
    <row r="100" spans="1:25">
      <c r="A100" s="173" t="str">
        <f t="shared" ca="1" si="32"/>
        <v/>
      </c>
      <c r="B100" s="73" t="str">
        <f t="shared" ca="1" si="33"/>
        <v/>
      </c>
      <c r="C100" s="31" t="str">
        <f t="shared" ca="1" si="31"/>
        <v/>
      </c>
      <c r="D100" s="32" t="str">
        <f t="shared" ca="1" si="34"/>
        <v/>
      </c>
      <c r="E100" s="73" t="str">
        <f t="shared" ca="1" si="35"/>
        <v/>
      </c>
      <c r="F100" s="31" t="str">
        <f t="shared" ca="1" si="36"/>
        <v/>
      </c>
      <c r="G100" s="32" t="str">
        <f t="shared" ca="1" si="37"/>
        <v/>
      </c>
      <c r="H100" s="73" t="str">
        <f t="shared" ca="1" si="38"/>
        <v/>
      </c>
      <c r="I100" s="31" t="str">
        <f t="shared" ca="1" si="39"/>
        <v/>
      </c>
      <c r="J100" s="32" t="str">
        <f t="shared" ca="1" si="40"/>
        <v/>
      </c>
      <c r="K100" s="73" t="str">
        <f t="shared" ca="1" si="41"/>
        <v/>
      </c>
      <c r="L100" s="31" t="str">
        <f t="shared" ca="1" si="42"/>
        <v/>
      </c>
      <c r="M100" s="32" t="str">
        <f t="shared" ca="1" si="43"/>
        <v/>
      </c>
      <c r="N100" s="79" t="str">
        <f t="shared" ca="1" si="44"/>
        <v/>
      </c>
      <c r="P100" s="72">
        <v>45910.625</v>
      </c>
      <c r="Q100" s="54">
        <v>94.53</v>
      </c>
      <c r="R100" s="72">
        <v>45905.625</v>
      </c>
      <c r="S100" s="54">
        <v>101.19</v>
      </c>
      <c r="T100" s="121">
        <v>45919.625</v>
      </c>
      <c r="U100" s="54">
        <v>120.71</v>
      </c>
      <c r="X100" s="172">
        <f t="shared" si="29"/>
        <v>45910.625</v>
      </c>
      <c r="Y100" s="172" t="str">
        <f t="shared" si="30"/>
        <v/>
      </c>
    </row>
    <row r="101" spans="1:25">
      <c r="A101" s="173" t="str">
        <f t="shared" ca="1" si="32"/>
        <v/>
      </c>
      <c r="B101" s="73" t="str">
        <f t="shared" ca="1" si="33"/>
        <v/>
      </c>
      <c r="C101" s="31" t="str">
        <f t="shared" ca="1" si="31"/>
        <v/>
      </c>
      <c r="D101" s="32" t="str">
        <f t="shared" ca="1" si="34"/>
        <v/>
      </c>
      <c r="E101" s="73" t="str">
        <f t="shared" ca="1" si="35"/>
        <v/>
      </c>
      <c r="F101" s="31" t="str">
        <f t="shared" ca="1" si="36"/>
        <v/>
      </c>
      <c r="G101" s="32" t="str">
        <f t="shared" ca="1" si="37"/>
        <v/>
      </c>
      <c r="H101" s="73" t="str">
        <f t="shared" ca="1" si="38"/>
        <v/>
      </c>
      <c r="I101" s="31" t="str">
        <f t="shared" ca="1" si="39"/>
        <v/>
      </c>
      <c r="J101" s="32" t="str">
        <f t="shared" ca="1" si="40"/>
        <v/>
      </c>
      <c r="K101" s="73" t="str">
        <f t="shared" ca="1" si="41"/>
        <v/>
      </c>
      <c r="L101" s="31" t="str">
        <f t="shared" ca="1" si="42"/>
        <v/>
      </c>
      <c r="M101" s="32" t="str">
        <f t="shared" ca="1" si="43"/>
        <v/>
      </c>
      <c r="N101" s="79" t="str">
        <f t="shared" ca="1" si="44"/>
        <v/>
      </c>
      <c r="P101" s="72">
        <v>45911.625</v>
      </c>
      <c r="Q101" s="54">
        <v>92.29</v>
      </c>
      <c r="R101" s="72">
        <v>45908.625</v>
      </c>
      <c r="S101" s="54">
        <v>101.23099999999999</v>
      </c>
      <c r="T101" s="121">
        <v>45922.625</v>
      </c>
      <c r="U101" s="54">
        <v>120.61</v>
      </c>
      <c r="X101" s="172">
        <f t="shared" si="29"/>
        <v>45911.625</v>
      </c>
      <c r="Y101" s="172" t="str">
        <f t="shared" si="30"/>
        <v/>
      </c>
    </row>
    <row r="102" spans="1:25">
      <c r="A102" s="173" t="str">
        <f t="shared" ca="1" si="32"/>
        <v/>
      </c>
      <c r="B102" s="73" t="str">
        <f t="shared" ca="1" si="33"/>
        <v/>
      </c>
      <c r="C102" s="31" t="str">
        <f t="shared" ca="1" si="31"/>
        <v/>
      </c>
      <c r="D102" s="32" t="str">
        <f t="shared" ca="1" si="34"/>
        <v/>
      </c>
      <c r="E102" s="73" t="str">
        <f t="shared" ca="1" si="35"/>
        <v/>
      </c>
      <c r="F102" s="31" t="str">
        <f t="shared" ca="1" si="36"/>
        <v/>
      </c>
      <c r="G102" s="32" t="str">
        <f t="shared" ca="1" si="37"/>
        <v/>
      </c>
      <c r="H102" s="73" t="str">
        <f t="shared" ca="1" si="38"/>
        <v/>
      </c>
      <c r="I102" s="31" t="str">
        <f t="shared" ca="1" si="39"/>
        <v/>
      </c>
      <c r="J102" s="32" t="str">
        <f t="shared" ca="1" si="40"/>
        <v/>
      </c>
      <c r="K102" s="73" t="str">
        <f t="shared" ca="1" si="41"/>
        <v/>
      </c>
      <c r="L102" s="31" t="str">
        <f t="shared" ca="1" si="42"/>
        <v/>
      </c>
      <c r="M102" s="32" t="str">
        <f t="shared" ca="1" si="43"/>
        <v/>
      </c>
      <c r="N102" s="79" t="str">
        <f t="shared" ca="1" si="44"/>
        <v/>
      </c>
      <c r="P102" s="72">
        <v>45912.625</v>
      </c>
      <c r="Q102" s="54">
        <v>92.46</v>
      </c>
      <c r="R102" s="72">
        <v>45909.625</v>
      </c>
      <c r="S102" s="54">
        <v>101.163</v>
      </c>
      <c r="T102" s="121">
        <v>45923.625</v>
      </c>
      <c r="U102" s="54">
        <v>120.6</v>
      </c>
      <c r="X102" s="172">
        <f t="shared" si="29"/>
        <v>45912.625</v>
      </c>
      <c r="Y102" s="172" t="str">
        <f t="shared" si="30"/>
        <v/>
      </c>
    </row>
    <row r="103" spans="1:25">
      <c r="A103" s="173" t="str">
        <f t="shared" ca="1" si="32"/>
        <v/>
      </c>
      <c r="B103" s="73" t="str">
        <f t="shared" ca="1" si="33"/>
        <v/>
      </c>
      <c r="C103" s="31" t="str">
        <f t="shared" ca="1" si="31"/>
        <v/>
      </c>
      <c r="D103" s="32" t="str">
        <f t="shared" ca="1" si="34"/>
        <v/>
      </c>
      <c r="E103" s="73" t="str">
        <f t="shared" ca="1" si="35"/>
        <v/>
      </c>
      <c r="F103" s="31" t="str">
        <f t="shared" ca="1" si="36"/>
        <v/>
      </c>
      <c r="G103" s="32" t="str">
        <f t="shared" ca="1" si="37"/>
        <v/>
      </c>
      <c r="H103" s="73" t="str">
        <f t="shared" ca="1" si="38"/>
        <v/>
      </c>
      <c r="I103" s="31" t="str">
        <f t="shared" ca="1" si="39"/>
        <v/>
      </c>
      <c r="J103" s="32" t="str">
        <f t="shared" ca="1" si="40"/>
        <v/>
      </c>
      <c r="K103" s="73" t="str">
        <f t="shared" ca="1" si="41"/>
        <v/>
      </c>
      <c r="L103" s="31" t="str">
        <f t="shared" ca="1" si="42"/>
        <v/>
      </c>
      <c r="M103" s="32" t="str">
        <f t="shared" ca="1" si="43"/>
        <v/>
      </c>
      <c r="N103" s="79" t="str">
        <f t="shared" ca="1" si="44"/>
        <v/>
      </c>
      <c r="P103" s="72">
        <v>45915.625</v>
      </c>
      <c r="Q103" s="54">
        <v>92.46</v>
      </c>
      <c r="R103" s="72">
        <v>45910.625</v>
      </c>
      <c r="S103" s="54">
        <v>101.126</v>
      </c>
      <c r="T103" s="121">
        <v>45924.625</v>
      </c>
      <c r="U103" s="54">
        <v>120.67</v>
      </c>
      <c r="X103" s="172">
        <f t="shared" si="29"/>
        <v>45915.625</v>
      </c>
      <c r="Y103" s="172" t="str">
        <f t="shared" si="30"/>
        <v/>
      </c>
    </row>
    <row r="104" spans="1:25">
      <c r="A104" s="173" t="str">
        <f t="shared" ca="1" si="32"/>
        <v/>
      </c>
      <c r="B104" s="73" t="str">
        <f t="shared" ca="1" si="33"/>
        <v/>
      </c>
      <c r="C104" s="31" t="str">
        <f t="shared" ca="1" si="31"/>
        <v/>
      </c>
      <c r="D104" s="32" t="str">
        <f t="shared" ca="1" si="34"/>
        <v/>
      </c>
      <c r="E104" s="73" t="str">
        <f t="shared" ca="1" si="35"/>
        <v/>
      </c>
      <c r="F104" s="31" t="str">
        <f t="shared" ca="1" si="36"/>
        <v/>
      </c>
      <c r="G104" s="32" t="str">
        <f t="shared" ca="1" si="37"/>
        <v/>
      </c>
      <c r="H104" s="73" t="str">
        <f t="shared" ca="1" si="38"/>
        <v/>
      </c>
      <c r="I104" s="31" t="str">
        <f t="shared" ca="1" si="39"/>
        <v/>
      </c>
      <c r="J104" s="32" t="str">
        <f t="shared" ca="1" si="40"/>
        <v/>
      </c>
      <c r="K104" s="73" t="str">
        <f t="shared" ca="1" si="41"/>
        <v/>
      </c>
      <c r="L104" s="31" t="str">
        <f t="shared" ca="1" si="42"/>
        <v/>
      </c>
      <c r="M104" s="32" t="str">
        <f t="shared" ca="1" si="43"/>
        <v/>
      </c>
      <c r="N104" s="79" t="str">
        <f t="shared" ca="1" si="44"/>
        <v/>
      </c>
      <c r="P104" s="72">
        <v>45916.625</v>
      </c>
      <c r="Q104" s="54">
        <v>92.35</v>
      </c>
      <c r="R104" s="72">
        <v>45911.625</v>
      </c>
      <c r="S104" s="54">
        <v>101.012</v>
      </c>
      <c r="T104" s="121">
        <v>45925.625</v>
      </c>
      <c r="U104" s="54">
        <v>120.43</v>
      </c>
      <c r="X104" s="172">
        <f t="shared" si="29"/>
        <v>45916.625</v>
      </c>
      <c r="Y104" s="172" t="str">
        <f t="shared" si="30"/>
        <v/>
      </c>
    </row>
    <row r="105" spans="1:25">
      <c r="A105" s="173" t="str">
        <f t="shared" ca="1" si="32"/>
        <v/>
      </c>
      <c r="B105" s="73" t="str">
        <f t="shared" ca="1" si="33"/>
        <v/>
      </c>
      <c r="C105" s="31" t="str">
        <f t="shared" ca="1" si="31"/>
        <v/>
      </c>
      <c r="D105" s="32" t="str">
        <f t="shared" ca="1" si="34"/>
        <v/>
      </c>
      <c r="E105" s="73" t="str">
        <f t="shared" ca="1" si="35"/>
        <v/>
      </c>
      <c r="F105" s="31" t="str">
        <f t="shared" ca="1" si="36"/>
        <v/>
      </c>
      <c r="G105" s="32" t="str">
        <f t="shared" ca="1" si="37"/>
        <v/>
      </c>
      <c r="H105" s="73" t="str">
        <f t="shared" ca="1" si="38"/>
        <v/>
      </c>
      <c r="I105" s="31" t="str">
        <f t="shared" ca="1" si="39"/>
        <v/>
      </c>
      <c r="J105" s="32" t="str">
        <f t="shared" ca="1" si="40"/>
        <v/>
      </c>
      <c r="K105" s="73" t="str">
        <f t="shared" ca="1" si="41"/>
        <v/>
      </c>
      <c r="L105" s="31" t="str">
        <f t="shared" ca="1" si="42"/>
        <v/>
      </c>
      <c r="M105" s="32" t="str">
        <f t="shared" ca="1" si="43"/>
        <v/>
      </c>
      <c r="N105" s="79" t="str">
        <f t="shared" ca="1" si="44"/>
        <v/>
      </c>
      <c r="P105" s="72">
        <v>45917.625</v>
      </c>
      <c r="Q105" s="54">
        <v>92.39</v>
      </c>
      <c r="R105" s="72">
        <v>45912.625</v>
      </c>
      <c r="S105" s="54">
        <v>100.934</v>
      </c>
      <c r="T105" s="121">
        <v>45929.625</v>
      </c>
      <c r="U105" s="54">
        <v>120.76</v>
      </c>
      <c r="X105" s="172">
        <f t="shared" si="29"/>
        <v>45917.625</v>
      </c>
      <c r="Y105" s="172" t="str">
        <f t="shared" si="30"/>
        <v/>
      </c>
    </row>
    <row r="106" spans="1:25">
      <c r="A106" s="173" t="str">
        <f t="shared" ca="1" si="32"/>
        <v/>
      </c>
      <c r="B106" s="73" t="str">
        <f t="shared" ca="1" si="33"/>
        <v/>
      </c>
      <c r="C106" s="31" t="str">
        <f t="shared" ca="1" si="31"/>
        <v/>
      </c>
      <c r="D106" s="32" t="str">
        <f t="shared" ca="1" si="34"/>
        <v/>
      </c>
      <c r="E106" s="73" t="str">
        <f t="shared" ca="1" si="35"/>
        <v/>
      </c>
      <c r="F106" s="31" t="str">
        <f t="shared" ca="1" si="36"/>
        <v/>
      </c>
      <c r="G106" s="32" t="str">
        <f t="shared" ca="1" si="37"/>
        <v/>
      </c>
      <c r="H106" s="73" t="str">
        <f t="shared" ca="1" si="38"/>
        <v/>
      </c>
      <c r="I106" s="31" t="str">
        <f t="shared" ca="1" si="39"/>
        <v/>
      </c>
      <c r="J106" s="32" t="str">
        <f t="shared" ca="1" si="40"/>
        <v/>
      </c>
      <c r="K106" s="73" t="str">
        <f t="shared" ca="1" si="41"/>
        <v/>
      </c>
      <c r="L106" s="31" t="str">
        <f t="shared" ca="1" si="42"/>
        <v/>
      </c>
      <c r="M106" s="32" t="str">
        <f t="shared" ca="1" si="43"/>
        <v/>
      </c>
      <c r="N106" s="79" t="str">
        <f t="shared" ca="1" si="44"/>
        <v/>
      </c>
      <c r="P106" s="72">
        <v>45918.625</v>
      </c>
      <c r="Q106" s="54">
        <v>92.67</v>
      </c>
      <c r="R106" s="72">
        <v>45915.625</v>
      </c>
      <c r="S106" s="54">
        <v>100.944</v>
      </c>
      <c r="T106" s="121">
        <v>45930.625</v>
      </c>
      <c r="U106" s="54">
        <v>120.78</v>
      </c>
      <c r="X106" s="172">
        <f t="shared" si="29"/>
        <v>45918.625</v>
      </c>
      <c r="Y106" s="172" t="str">
        <f t="shared" si="30"/>
        <v/>
      </c>
    </row>
    <row r="107" spans="1:25">
      <c r="A107" s="173" t="str">
        <f t="shared" ca="1" si="32"/>
        <v/>
      </c>
      <c r="B107" s="73" t="str">
        <f t="shared" ca="1" si="33"/>
        <v/>
      </c>
      <c r="C107" s="31" t="str">
        <f t="shared" ca="1" si="31"/>
        <v/>
      </c>
      <c r="D107" s="32" t="str">
        <f t="shared" ca="1" si="34"/>
        <v/>
      </c>
      <c r="E107" s="73" t="str">
        <f t="shared" ca="1" si="35"/>
        <v/>
      </c>
      <c r="F107" s="31" t="str">
        <f t="shared" ca="1" si="36"/>
        <v/>
      </c>
      <c r="G107" s="32" t="str">
        <f t="shared" ca="1" si="37"/>
        <v/>
      </c>
      <c r="H107" s="73" t="str">
        <f t="shared" ca="1" si="38"/>
        <v/>
      </c>
      <c r="I107" s="31" t="str">
        <f t="shared" ca="1" si="39"/>
        <v/>
      </c>
      <c r="J107" s="32" t="str">
        <f t="shared" ca="1" si="40"/>
        <v/>
      </c>
      <c r="K107" s="73" t="str">
        <f t="shared" ca="1" si="41"/>
        <v/>
      </c>
      <c r="L107" s="31" t="str">
        <f t="shared" ca="1" si="42"/>
        <v/>
      </c>
      <c r="M107" s="32" t="str">
        <f t="shared" ca="1" si="43"/>
        <v/>
      </c>
      <c r="N107" s="79" t="str">
        <f t="shared" ca="1" si="44"/>
        <v/>
      </c>
      <c r="P107" s="72">
        <v>45919.625</v>
      </c>
      <c r="Q107" s="54">
        <v>92.67</v>
      </c>
      <c r="R107" s="72">
        <v>45916.625</v>
      </c>
      <c r="S107" s="54">
        <v>100.953</v>
      </c>
      <c r="T107" s="121">
        <v>45931.625</v>
      </c>
      <c r="U107" s="54">
        <v>120.85</v>
      </c>
      <c r="X107" s="172">
        <f t="shared" si="29"/>
        <v>45919.625</v>
      </c>
      <c r="Y107" s="172" t="str">
        <f t="shared" si="30"/>
        <v/>
      </c>
    </row>
    <row r="108" spans="1:25">
      <c r="A108" s="173" t="str">
        <f t="shared" ca="1" si="32"/>
        <v/>
      </c>
      <c r="B108" s="73" t="str">
        <f t="shared" ca="1" si="33"/>
        <v/>
      </c>
      <c r="C108" s="31" t="str">
        <f t="shared" ca="1" si="31"/>
        <v/>
      </c>
      <c r="D108" s="32" t="str">
        <f t="shared" ca="1" si="34"/>
        <v/>
      </c>
      <c r="E108" s="73" t="str">
        <f t="shared" ca="1" si="35"/>
        <v/>
      </c>
      <c r="F108" s="31" t="str">
        <f t="shared" ca="1" si="36"/>
        <v/>
      </c>
      <c r="G108" s="32" t="str">
        <f t="shared" ca="1" si="37"/>
        <v/>
      </c>
      <c r="H108" s="73" t="str">
        <f t="shared" ca="1" si="38"/>
        <v/>
      </c>
      <c r="I108" s="31" t="str">
        <f t="shared" ca="1" si="39"/>
        <v/>
      </c>
      <c r="J108" s="32" t="str">
        <f t="shared" ca="1" si="40"/>
        <v/>
      </c>
      <c r="K108" s="73" t="str">
        <f t="shared" ca="1" si="41"/>
        <v/>
      </c>
      <c r="L108" s="31" t="str">
        <f t="shared" ca="1" si="42"/>
        <v/>
      </c>
      <c r="M108" s="32" t="str">
        <f t="shared" ca="1" si="43"/>
        <v/>
      </c>
      <c r="N108" s="79" t="str">
        <f t="shared" ca="1" si="44"/>
        <v/>
      </c>
      <c r="P108" s="72">
        <v>45922.625</v>
      </c>
      <c r="Q108" s="54">
        <v>92.52</v>
      </c>
      <c r="R108" s="72">
        <v>45917.625</v>
      </c>
      <c r="S108" s="54">
        <v>100.971</v>
      </c>
      <c r="T108" s="121">
        <v>45932.625</v>
      </c>
      <c r="U108" s="54">
        <v>120.92</v>
      </c>
      <c r="X108" s="172">
        <f t="shared" si="29"/>
        <v>45922.625</v>
      </c>
      <c r="Y108" s="172" t="str">
        <f t="shared" si="30"/>
        <v/>
      </c>
    </row>
    <row r="109" spans="1:25">
      <c r="A109" s="173" t="str">
        <f t="shared" ca="1" si="32"/>
        <v/>
      </c>
      <c r="B109" s="73" t="str">
        <f t="shared" ca="1" si="33"/>
        <v/>
      </c>
      <c r="C109" s="31" t="str">
        <f t="shared" ca="1" si="31"/>
        <v/>
      </c>
      <c r="D109" s="32" t="str">
        <f t="shared" ca="1" si="34"/>
        <v/>
      </c>
      <c r="E109" s="73" t="str">
        <f t="shared" ca="1" si="35"/>
        <v/>
      </c>
      <c r="F109" s="31" t="str">
        <f t="shared" ca="1" si="36"/>
        <v/>
      </c>
      <c r="G109" s="32" t="str">
        <f t="shared" ca="1" si="37"/>
        <v/>
      </c>
      <c r="H109" s="73" t="str">
        <f t="shared" ca="1" si="38"/>
        <v/>
      </c>
      <c r="I109" s="31" t="str">
        <f t="shared" ca="1" si="39"/>
        <v/>
      </c>
      <c r="J109" s="32" t="str">
        <f t="shared" ca="1" si="40"/>
        <v/>
      </c>
      <c r="K109" s="73" t="str">
        <f t="shared" ca="1" si="41"/>
        <v/>
      </c>
      <c r="L109" s="31" t="str">
        <f t="shared" ca="1" si="42"/>
        <v/>
      </c>
      <c r="M109" s="32" t="str">
        <f t="shared" ca="1" si="43"/>
        <v/>
      </c>
      <c r="N109" s="79" t="str">
        <f t="shared" ca="1" si="44"/>
        <v/>
      </c>
      <c r="P109" s="72">
        <v>45923.625</v>
      </c>
      <c r="Q109" s="54">
        <v>92.67</v>
      </c>
      <c r="R109" s="72">
        <v>45918.625</v>
      </c>
      <c r="S109" s="54">
        <v>100.956</v>
      </c>
      <c r="T109" s="121">
        <v>45933.625</v>
      </c>
      <c r="U109" s="54">
        <v>120.97</v>
      </c>
      <c r="X109" s="172">
        <f t="shared" si="29"/>
        <v>45923.625</v>
      </c>
      <c r="Y109" s="172" t="str">
        <f t="shared" si="30"/>
        <v/>
      </c>
    </row>
    <row r="110" spans="1:25">
      <c r="A110" s="173" t="str">
        <f t="shared" ca="1" si="32"/>
        <v/>
      </c>
      <c r="B110" s="73" t="str">
        <f t="shared" ca="1" si="33"/>
        <v/>
      </c>
      <c r="C110" s="31" t="str">
        <f t="shared" ca="1" si="31"/>
        <v/>
      </c>
      <c r="D110" s="32" t="str">
        <f t="shared" ca="1" si="34"/>
        <v/>
      </c>
      <c r="E110" s="73" t="str">
        <f t="shared" ca="1" si="35"/>
        <v/>
      </c>
      <c r="F110" s="31" t="str">
        <f t="shared" ca="1" si="36"/>
        <v/>
      </c>
      <c r="G110" s="32" t="str">
        <f t="shared" ca="1" si="37"/>
        <v/>
      </c>
      <c r="H110" s="73" t="str">
        <f t="shared" ca="1" si="38"/>
        <v/>
      </c>
      <c r="I110" s="31" t="str">
        <f t="shared" ca="1" si="39"/>
        <v/>
      </c>
      <c r="J110" s="32" t="str">
        <f t="shared" ca="1" si="40"/>
        <v/>
      </c>
      <c r="K110" s="73" t="str">
        <f t="shared" ca="1" si="41"/>
        <v/>
      </c>
      <c r="L110" s="31" t="str">
        <f t="shared" ca="1" si="42"/>
        <v/>
      </c>
      <c r="M110" s="32" t="str">
        <f t="shared" ca="1" si="43"/>
        <v/>
      </c>
      <c r="N110" s="79" t="str">
        <f t="shared" ca="1" si="44"/>
        <v/>
      </c>
      <c r="P110" s="72">
        <v>45924.625</v>
      </c>
      <c r="Q110" s="54">
        <v>92.59</v>
      </c>
      <c r="R110" s="72">
        <v>45919.625</v>
      </c>
      <c r="S110" s="54">
        <v>100.904</v>
      </c>
      <c r="T110" s="121">
        <v>45936.625</v>
      </c>
      <c r="U110" s="54">
        <v>120.96</v>
      </c>
      <c r="X110" s="172">
        <f t="shared" si="29"/>
        <v>45924.625</v>
      </c>
      <c r="Y110" s="172" t="str">
        <f t="shared" si="30"/>
        <v/>
      </c>
    </row>
    <row r="111" spans="1:25">
      <c r="A111" s="173" t="str">
        <f t="shared" ca="1" si="32"/>
        <v/>
      </c>
      <c r="B111" s="73" t="str">
        <f t="shared" ca="1" si="33"/>
        <v/>
      </c>
      <c r="C111" s="31" t="str">
        <f t="shared" ca="1" si="31"/>
        <v/>
      </c>
      <c r="D111" s="32" t="str">
        <f t="shared" ca="1" si="34"/>
        <v/>
      </c>
      <c r="E111" s="73" t="str">
        <f t="shared" ca="1" si="35"/>
        <v/>
      </c>
      <c r="F111" s="31" t="str">
        <f t="shared" ca="1" si="36"/>
        <v/>
      </c>
      <c r="G111" s="32" t="str">
        <f t="shared" ca="1" si="37"/>
        <v/>
      </c>
      <c r="H111" s="73" t="str">
        <f t="shared" ca="1" si="38"/>
        <v/>
      </c>
      <c r="I111" s="31" t="str">
        <f t="shared" ca="1" si="39"/>
        <v/>
      </c>
      <c r="J111" s="32" t="str">
        <f t="shared" ca="1" si="40"/>
        <v/>
      </c>
      <c r="K111" s="73" t="str">
        <f t="shared" ca="1" si="41"/>
        <v/>
      </c>
      <c r="L111" s="31" t="str">
        <f t="shared" ca="1" si="42"/>
        <v/>
      </c>
      <c r="M111" s="32" t="str">
        <f t="shared" ca="1" si="43"/>
        <v/>
      </c>
      <c r="N111" s="79" t="str">
        <f t="shared" ca="1" si="44"/>
        <v/>
      </c>
      <c r="P111" s="72">
        <v>45925.625</v>
      </c>
      <c r="Q111" s="54">
        <v>92.45</v>
      </c>
      <c r="R111" s="72">
        <v>45922.625</v>
      </c>
      <c r="S111" s="54">
        <v>100.913</v>
      </c>
      <c r="T111" s="121">
        <v>45937.625</v>
      </c>
      <c r="U111" s="54">
        <v>120.93</v>
      </c>
      <c r="X111" s="172">
        <f t="shared" si="29"/>
        <v>45925.625</v>
      </c>
      <c r="Y111" s="172" t="str">
        <f t="shared" si="30"/>
        <v/>
      </c>
    </row>
    <row r="112" spans="1:25">
      <c r="A112" s="173" t="str">
        <f t="shared" ca="1" si="32"/>
        <v/>
      </c>
      <c r="B112" s="73" t="str">
        <f t="shared" ca="1" si="33"/>
        <v/>
      </c>
      <c r="C112" s="31" t="str">
        <f t="shared" ca="1" si="31"/>
        <v/>
      </c>
      <c r="D112" s="32" t="str">
        <f t="shared" ca="1" si="34"/>
        <v/>
      </c>
      <c r="E112" s="73" t="str">
        <f t="shared" ca="1" si="35"/>
        <v/>
      </c>
      <c r="F112" s="31" t="str">
        <f t="shared" ca="1" si="36"/>
        <v/>
      </c>
      <c r="G112" s="32" t="str">
        <f t="shared" ca="1" si="37"/>
        <v/>
      </c>
      <c r="H112" s="73" t="str">
        <f t="shared" ca="1" si="38"/>
        <v/>
      </c>
      <c r="I112" s="31" t="str">
        <f t="shared" ca="1" si="39"/>
        <v/>
      </c>
      <c r="J112" s="32" t="str">
        <f t="shared" ca="1" si="40"/>
        <v/>
      </c>
      <c r="K112" s="73" t="str">
        <f t="shared" ca="1" si="41"/>
        <v/>
      </c>
      <c r="L112" s="31" t="str">
        <f t="shared" ca="1" si="42"/>
        <v/>
      </c>
      <c r="M112" s="32" t="str">
        <f t="shared" ca="1" si="43"/>
        <v/>
      </c>
      <c r="N112" s="79" t="str">
        <f t="shared" ca="1" si="44"/>
        <v/>
      </c>
      <c r="P112" s="72">
        <v>45926.625</v>
      </c>
      <c r="Q112" s="54">
        <v>92.46</v>
      </c>
      <c r="R112" s="72">
        <v>45923.625</v>
      </c>
      <c r="S112" s="54">
        <v>100.883</v>
      </c>
      <c r="T112" s="121">
        <v>45938.625</v>
      </c>
      <c r="U112" s="54">
        <v>121.12</v>
      </c>
      <c r="X112" s="172" t="str">
        <f t="shared" si="29"/>
        <v/>
      </c>
      <c r="Y112" s="172" t="str">
        <f t="shared" si="30"/>
        <v/>
      </c>
    </row>
    <row r="113" spans="1:25">
      <c r="A113" s="173" t="str">
        <f t="shared" ca="1" si="32"/>
        <v/>
      </c>
      <c r="B113" s="73" t="str">
        <f t="shared" ca="1" si="33"/>
        <v/>
      </c>
      <c r="C113" s="31" t="str">
        <f t="shared" ca="1" si="31"/>
        <v/>
      </c>
      <c r="D113" s="32" t="str">
        <f t="shared" ca="1" si="34"/>
        <v/>
      </c>
      <c r="E113" s="73" t="str">
        <f t="shared" ca="1" si="35"/>
        <v/>
      </c>
      <c r="F113" s="31" t="str">
        <f t="shared" ca="1" si="36"/>
        <v/>
      </c>
      <c r="G113" s="32" t="str">
        <f t="shared" ca="1" si="37"/>
        <v/>
      </c>
      <c r="H113" s="73" t="str">
        <f t="shared" ca="1" si="38"/>
        <v/>
      </c>
      <c r="I113" s="31" t="str">
        <f t="shared" ca="1" si="39"/>
        <v/>
      </c>
      <c r="J113" s="32" t="str">
        <f t="shared" ca="1" si="40"/>
        <v/>
      </c>
      <c r="K113" s="73" t="str">
        <f t="shared" ca="1" si="41"/>
        <v/>
      </c>
      <c r="L113" s="31" t="str">
        <f t="shared" ca="1" si="42"/>
        <v/>
      </c>
      <c r="M113" s="32" t="str">
        <f t="shared" ca="1" si="43"/>
        <v/>
      </c>
      <c r="N113" s="79" t="str">
        <f t="shared" ca="1" si="44"/>
        <v/>
      </c>
      <c r="P113" s="72">
        <v>45929.625</v>
      </c>
      <c r="Q113" s="54">
        <v>92.5</v>
      </c>
      <c r="R113" s="72">
        <v>45924.625</v>
      </c>
      <c r="S113" s="54">
        <v>100.893</v>
      </c>
      <c r="T113" s="121">
        <v>45939.625</v>
      </c>
      <c r="U113" s="54">
        <v>120.99</v>
      </c>
      <c r="X113" s="172">
        <f t="shared" si="29"/>
        <v>45929.625</v>
      </c>
      <c r="Y113" s="172" t="str">
        <f t="shared" si="30"/>
        <v/>
      </c>
    </row>
    <row r="114" spans="1:25">
      <c r="A114" s="173" t="str">
        <f t="shared" ca="1" si="32"/>
        <v/>
      </c>
      <c r="B114" s="73" t="str">
        <f t="shared" ca="1" si="33"/>
        <v/>
      </c>
      <c r="C114" s="31" t="str">
        <f t="shared" ca="1" si="31"/>
        <v/>
      </c>
      <c r="D114" s="32" t="str">
        <f t="shared" ca="1" si="34"/>
        <v/>
      </c>
      <c r="E114" s="73" t="str">
        <f t="shared" ca="1" si="35"/>
        <v/>
      </c>
      <c r="F114" s="31" t="str">
        <f t="shared" ca="1" si="36"/>
        <v/>
      </c>
      <c r="G114" s="32" t="str">
        <f t="shared" ca="1" si="37"/>
        <v/>
      </c>
      <c r="H114" s="73" t="str">
        <f t="shared" ca="1" si="38"/>
        <v/>
      </c>
      <c r="I114" s="31" t="str">
        <f t="shared" ca="1" si="39"/>
        <v/>
      </c>
      <c r="J114" s="32" t="str">
        <f t="shared" ca="1" si="40"/>
        <v/>
      </c>
      <c r="K114" s="73" t="str">
        <f t="shared" ca="1" si="41"/>
        <v/>
      </c>
      <c r="L114" s="31" t="str">
        <f t="shared" ca="1" si="42"/>
        <v/>
      </c>
      <c r="M114" s="32" t="str">
        <f t="shared" ca="1" si="43"/>
        <v/>
      </c>
      <c r="N114" s="79" t="str">
        <f t="shared" ca="1" si="44"/>
        <v/>
      </c>
      <c r="P114" s="72">
        <v>45930.625</v>
      </c>
      <c r="Q114" s="54">
        <v>92.47</v>
      </c>
      <c r="R114" s="72">
        <v>45925.625</v>
      </c>
      <c r="S114" s="54">
        <v>100.822</v>
      </c>
      <c r="T114" s="121">
        <v>45940.625</v>
      </c>
      <c r="U114" s="54">
        <v>121</v>
      </c>
      <c r="X114" s="172">
        <f t="shared" si="29"/>
        <v>45930.625</v>
      </c>
      <c r="Y114" s="172" t="str">
        <f t="shared" si="30"/>
        <v/>
      </c>
    </row>
    <row r="115" spans="1:25">
      <c r="A115" s="173" t="str">
        <f t="shared" ca="1" si="32"/>
        <v/>
      </c>
      <c r="B115" s="73" t="str">
        <f t="shared" ca="1" si="33"/>
        <v/>
      </c>
      <c r="C115" s="31" t="str">
        <f t="shared" ca="1" si="31"/>
        <v/>
      </c>
      <c r="D115" s="32" t="str">
        <f t="shared" ca="1" si="34"/>
        <v/>
      </c>
      <c r="E115" s="73" t="str">
        <f t="shared" ca="1" si="35"/>
        <v/>
      </c>
      <c r="F115" s="31" t="str">
        <f t="shared" ca="1" si="36"/>
        <v/>
      </c>
      <c r="G115" s="32" t="str">
        <f t="shared" ca="1" si="37"/>
        <v/>
      </c>
      <c r="H115" s="73" t="str">
        <f t="shared" ca="1" si="38"/>
        <v/>
      </c>
      <c r="I115" s="31" t="str">
        <f t="shared" ca="1" si="39"/>
        <v/>
      </c>
      <c r="J115" s="32" t="str">
        <f t="shared" ca="1" si="40"/>
        <v/>
      </c>
      <c r="K115" s="73" t="str">
        <f t="shared" ca="1" si="41"/>
        <v/>
      </c>
      <c r="L115" s="31" t="str">
        <f t="shared" ca="1" si="42"/>
        <v/>
      </c>
      <c r="M115" s="32" t="str">
        <f t="shared" ca="1" si="43"/>
        <v/>
      </c>
      <c r="N115" s="79" t="str">
        <f t="shared" ca="1" si="44"/>
        <v/>
      </c>
      <c r="P115" s="72">
        <v>45931.625</v>
      </c>
      <c r="Q115" s="54">
        <v>92.57</v>
      </c>
      <c r="R115" s="72">
        <v>45926.625</v>
      </c>
      <c r="S115" s="54">
        <v>100.866</v>
      </c>
      <c r="T115" s="121">
        <v>45943.625</v>
      </c>
      <c r="U115" s="54">
        <v>121.1</v>
      </c>
      <c r="X115" s="172">
        <f t="shared" si="29"/>
        <v>45931.625</v>
      </c>
      <c r="Y115" s="172" t="str">
        <f t="shared" si="30"/>
        <v/>
      </c>
    </row>
    <row r="116" spans="1:25">
      <c r="A116" s="173" t="str">
        <f t="shared" ca="1" si="32"/>
        <v/>
      </c>
      <c r="B116" s="73" t="str">
        <f t="shared" ca="1" si="33"/>
        <v/>
      </c>
      <c r="C116" s="31" t="str">
        <f t="shared" ca="1" si="31"/>
        <v/>
      </c>
      <c r="D116" s="32" t="str">
        <f t="shared" ca="1" si="34"/>
        <v/>
      </c>
      <c r="E116" s="73" t="str">
        <f t="shared" ca="1" si="35"/>
        <v/>
      </c>
      <c r="F116" s="31" t="str">
        <f t="shared" ca="1" si="36"/>
        <v/>
      </c>
      <c r="G116" s="32" t="str">
        <f t="shared" ca="1" si="37"/>
        <v/>
      </c>
      <c r="H116" s="73" t="str">
        <f t="shared" ca="1" si="38"/>
        <v/>
      </c>
      <c r="I116" s="31" t="str">
        <f t="shared" ca="1" si="39"/>
        <v/>
      </c>
      <c r="J116" s="32" t="str">
        <f t="shared" ca="1" si="40"/>
        <v/>
      </c>
      <c r="K116" s="73" t="str">
        <f t="shared" ca="1" si="41"/>
        <v/>
      </c>
      <c r="L116" s="31" t="str">
        <f t="shared" ca="1" si="42"/>
        <v/>
      </c>
      <c r="M116" s="32" t="str">
        <f t="shared" ca="1" si="43"/>
        <v/>
      </c>
      <c r="N116" s="79" t="str">
        <f t="shared" ca="1" si="44"/>
        <v/>
      </c>
      <c r="P116" s="72">
        <v>45932.625</v>
      </c>
      <c r="Q116" s="54">
        <v>92.64</v>
      </c>
      <c r="R116" s="72">
        <v>45929.625</v>
      </c>
      <c r="S116" s="54">
        <v>100.89</v>
      </c>
      <c r="T116" s="121">
        <v>45944.625</v>
      </c>
      <c r="U116" s="54">
        <v>121.2</v>
      </c>
      <c r="X116" s="172">
        <f t="shared" si="29"/>
        <v>45932.625</v>
      </c>
      <c r="Y116" s="172" t="str">
        <f t="shared" si="30"/>
        <v/>
      </c>
    </row>
    <row r="117" spans="1:25">
      <c r="A117" s="173" t="str">
        <f t="shared" ca="1" si="32"/>
        <v/>
      </c>
      <c r="B117" s="73" t="str">
        <f t="shared" ca="1" si="33"/>
        <v/>
      </c>
      <c r="C117" s="31" t="str">
        <f t="shared" ca="1" si="31"/>
        <v/>
      </c>
      <c r="D117" s="32" t="str">
        <f t="shared" ca="1" si="34"/>
        <v/>
      </c>
      <c r="E117" s="73" t="str">
        <f t="shared" ca="1" si="35"/>
        <v/>
      </c>
      <c r="F117" s="31" t="str">
        <f t="shared" ca="1" si="36"/>
        <v/>
      </c>
      <c r="G117" s="32" t="str">
        <f t="shared" ca="1" si="37"/>
        <v/>
      </c>
      <c r="H117" s="73" t="str">
        <f t="shared" ca="1" si="38"/>
        <v/>
      </c>
      <c r="I117" s="31" t="str">
        <f t="shared" ca="1" si="39"/>
        <v/>
      </c>
      <c r="J117" s="32" t="str">
        <f t="shared" ca="1" si="40"/>
        <v/>
      </c>
      <c r="K117" s="73" t="str">
        <f t="shared" ca="1" si="41"/>
        <v/>
      </c>
      <c r="L117" s="31" t="str">
        <f t="shared" ca="1" si="42"/>
        <v/>
      </c>
      <c r="M117" s="32" t="str">
        <f t="shared" ca="1" si="43"/>
        <v/>
      </c>
      <c r="N117" s="79" t="str">
        <f t="shared" ca="1" si="44"/>
        <v/>
      </c>
      <c r="P117" s="72">
        <v>45933.625</v>
      </c>
      <c r="Q117" s="54">
        <v>92.6</v>
      </c>
      <c r="R117" s="72">
        <v>45930.625</v>
      </c>
      <c r="S117" s="54">
        <v>100.89400000000001</v>
      </c>
      <c r="T117" s="121">
        <v>45945.625</v>
      </c>
      <c r="U117" s="54">
        <v>121.62</v>
      </c>
      <c r="X117" s="172">
        <f t="shared" si="29"/>
        <v>45933.625</v>
      </c>
      <c r="Y117" s="172" t="str">
        <f t="shared" si="30"/>
        <v/>
      </c>
    </row>
    <row r="118" spans="1:25">
      <c r="A118" s="173" t="str">
        <f t="shared" ca="1" si="32"/>
        <v/>
      </c>
      <c r="B118" s="73" t="str">
        <f t="shared" ca="1" si="33"/>
        <v/>
      </c>
      <c r="C118" s="31" t="str">
        <f t="shared" ca="1" si="31"/>
        <v/>
      </c>
      <c r="D118" s="32" t="str">
        <f t="shared" ca="1" si="34"/>
        <v/>
      </c>
      <c r="E118" s="73" t="str">
        <f t="shared" ca="1" si="35"/>
        <v/>
      </c>
      <c r="F118" s="31" t="str">
        <f t="shared" ca="1" si="36"/>
        <v/>
      </c>
      <c r="G118" s="32" t="str">
        <f t="shared" ca="1" si="37"/>
        <v/>
      </c>
      <c r="H118" s="73" t="str">
        <f t="shared" ca="1" si="38"/>
        <v/>
      </c>
      <c r="I118" s="31" t="str">
        <f t="shared" ca="1" si="39"/>
        <v/>
      </c>
      <c r="J118" s="32" t="str">
        <f t="shared" ca="1" si="40"/>
        <v/>
      </c>
      <c r="K118" s="73" t="str">
        <f t="shared" ca="1" si="41"/>
        <v/>
      </c>
      <c r="L118" s="31" t="str">
        <f t="shared" ca="1" si="42"/>
        <v/>
      </c>
      <c r="M118" s="32" t="str">
        <f t="shared" ca="1" si="43"/>
        <v/>
      </c>
      <c r="N118" s="79" t="str">
        <f t="shared" ca="1" si="44"/>
        <v/>
      </c>
      <c r="P118" s="72">
        <v>45936.625</v>
      </c>
      <c r="Q118" s="54">
        <v>92.49</v>
      </c>
      <c r="R118" s="72">
        <v>45931.625</v>
      </c>
      <c r="S118" s="54">
        <v>100.92</v>
      </c>
      <c r="T118" s="121">
        <v>45946.625</v>
      </c>
      <c r="U118" s="54">
        <v>121.6</v>
      </c>
      <c r="X118" s="172">
        <f t="shared" si="29"/>
        <v>45936.625</v>
      </c>
      <c r="Y118" s="172" t="str">
        <f t="shared" si="30"/>
        <v/>
      </c>
    </row>
    <row r="119" spans="1:25">
      <c r="A119" s="173" t="str">
        <f t="shared" ca="1" si="32"/>
        <v/>
      </c>
      <c r="B119" s="73" t="str">
        <f t="shared" ca="1" si="33"/>
        <v/>
      </c>
      <c r="C119" s="31" t="str">
        <f t="shared" ca="1" si="31"/>
        <v/>
      </c>
      <c r="D119" s="32" t="str">
        <f t="shared" ca="1" si="34"/>
        <v/>
      </c>
      <c r="E119" s="73" t="str">
        <f t="shared" ca="1" si="35"/>
        <v/>
      </c>
      <c r="F119" s="31" t="str">
        <f t="shared" ca="1" si="36"/>
        <v/>
      </c>
      <c r="G119" s="32" t="str">
        <f t="shared" ca="1" si="37"/>
        <v/>
      </c>
      <c r="H119" s="73" t="str">
        <f t="shared" ca="1" si="38"/>
        <v/>
      </c>
      <c r="I119" s="31" t="str">
        <f t="shared" ca="1" si="39"/>
        <v/>
      </c>
      <c r="J119" s="32" t="str">
        <f t="shared" ca="1" si="40"/>
        <v/>
      </c>
      <c r="K119" s="73" t="str">
        <f t="shared" ca="1" si="41"/>
        <v/>
      </c>
      <c r="L119" s="31" t="str">
        <f t="shared" ca="1" si="42"/>
        <v/>
      </c>
      <c r="M119" s="32" t="str">
        <f t="shared" ca="1" si="43"/>
        <v/>
      </c>
      <c r="N119" s="79" t="str">
        <f t="shared" ca="1" si="44"/>
        <v/>
      </c>
      <c r="P119" s="72">
        <v>45937.625</v>
      </c>
      <c r="Q119" s="54">
        <v>92.19</v>
      </c>
      <c r="R119" s="72">
        <v>45932.625</v>
      </c>
      <c r="S119" s="54">
        <v>100.905</v>
      </c>
      <c r="T119" s="121">
        <v>45947.625</v>
      </c>
      <c r="U119" s="54">
        <v>121.51</v>
      </c>
      <c r="X119" s="172">
        <f t="shared" si="29"/>
        <v>45937.625</v>
      </c>
      <c r="Y119" s="172" t="str">
        <f t="shared" si="30"/>
        <v/>
      </c>
    </row>
    <row r="120" spans="1:25">
      <c r="A120" s="173" t="str">
        <f t="shared" ca="1" si="32"/>
        <v/>
      </c>
      <c r="B120" s="73" t="str">
        <f t="shared" ca="1" si="33"/>
        <v/>
      </c>
      <c r="C120" s="31" t="str">
        <f t="shared" ca="1" si="31"/>
        <v/>
      </c>
      <c r="D120" s="32" t="str">
        <f t="shared" ca="1" si="34"/>
        <v/>
      </c>
      <c r="E120" s="73" t="str">
        <f t="shared" ca="1" si="35"/>
        <v/>
      </c>
      <c r="F120" s="31" t="str">
        <f t="shared" ca="1" si="36"/>
        <v/>
      </c>
      <c r="G120" s="32" t="str">
        <f t="shared" ca="1" si="37"/>
        <v/>
      </c>
      <c r="H120" s="73" t="str">
        <f t="shared" ca="1" si="38"/>
        <v/>
      </c>
      <c r="I120" s="31" t="str">
        <f t="shared" ca="1" si="39"/>
        <v/>
      </c>
      <c r="J120" s="32" t="str">
        <f t="shared" ca="1" si="40"/>
        <v/>
      </c>
      <c r="K120" s="73" t="str">
        <f t="shared" ca="1" si="41"/>
        <v/>
      </c>
      <c r="L120" s="31" t="str">
        <f t="shared" ca="1" si="42"/>
        <v/>
      </c>
      <c r="M120" s="32" t="str">
        <f t="shared" ca="1" si="43"/>
        <v/>
      </c>
      <c r="N120" s="79" t="str">
        <f t="shared" ca="1" si="44"/>
        <v/>
      </c>
      <c r="P120" s="72">
        <v>45938.625</v>
      </c>
      <c r="Q120" s="54">
        <v>92.12</v>
      </c>
      <c r="R120" s="72">
        <v>45933.625</v>
      </c>
      <c r="S120" s="54">
        <v>100.893</v>
      </c>
      <c r="T120" s="121">
        <v>45950.625</v>
      </c>
      <c r="U120" s="54">
        <v>121.57</v>
      </c>
      <c r="X120" s="172">
        <f t="shared" si="29"/>
        <v>45938.625</v>
      </c>
      <c r="Y120" s="172">
        <f t="shared" si="30"/>
        <v>45938.625</v>
      </c>
    </row>
    <row r="121" spans="1:25">
      <c r="A121" s="173" t="str">
        <f t="shared" ca="1" si="32"/>
        <v/>
      </c>
      <c r="B121" s="73" t="str">
        <f t="shared" ca="1" si="33"/>
        <v/>
      </c>
      <c r="C121" s="31" t="str">
        <f t="shared" ca="1" si="31"/>
        <v/>
      </c>
      <c r="D121" s="32" t="str">
        <f t="shared" ca="1" si="34"/>
        <v/>
      </c>
      <c r="E121" s="73" t="str">
        <f t="shared" ca="1" si="35"/>
        <v/>
      </c>
      <c r="F121" s="31" t="str">
        <f t="shared" ca="1" si="36"/>
        <v/>
      </c>
      <c r="G121" s="32" t="str">
        <f t="shared" ca="1" si="37"/>
        <v/>
      </c>
      <c r="H121" s="73" t="str">
        <f t="shared" ca="1" si="38"/>
        <v/>
      </c>
      <c r="I121" s="31" t="str">
        <f t="shared" ca="1" si="39"/>
        <v/>
      </c>
      <c r="J121" s="32" t="str">
        <f t="shared" ca="1" si="40"/>
        <v/>
      </c>
      <c r="K121" s="73" t="str">
        <f t="shared" ca="1" si="41"/>
        <v/>
      </c>
      <c r="L121" s="31" t="str">
        <f t="shared" ca="1" si="42"/>
        <v/>
      </c>
      <c r="M121" s="32" t="str">
        <f t="shared" ca="1" si="43"/>
        <v/>
      </c>
      <c r="N121" s="79" t="str">
        <f t="shared" ca="1" si="44"/>
        <v/>
      </c>
      <c r="P121" s="72">
        <v>45939.625</v>
      </c>
      <c r="Q121" s="54">
        <v>92</v>
      </c>
      <c r="R121" s="72">
        <v>45936.625</v>
      </c>
      <c r="S121" s="54">
        <v>100.928</v>
      </c>
      <c r="T121" s="121">
        <v>45952.625</v>
      </c>
      <c r="U121" s="54">
        <v>121.65</v>
      </c>
      <c r="X121" s="172">
        <f t="shared" si="29"/>
        <v>45939.625</v>
      </c>
      <c r="Y121" s="172">
        <f t="shared" si="30"/>
        <v>45939.625</v>
      </c>
    </row>
    <row r="122" spans="1:25">
      <c r="A122" s="173" t="str">
        <f t="shared" ca="1" si="32"/>
        <v/>
      </c>
      <c r="B122" s="73" t="str">
        <f t="shared" ca="1" si="33"/>
        <v/>
      </c>
      <c r="C122" s="31" t="str">
        <f t="shared" ca="1" si="31"/>
        <v/>
      </c>
      <c r="D122" s="32" t="str">
        <f t="shared" ca="1" si="34"/>
        <v/>
      </c>
      <c r="E122" s="73" t="str">
        <f t="shared" ca="1" si="35"/>
        <v/>
      </c>
      <c r="F122" s="31" t="str">
        <f t="shared" ca="1" si="36"/>
        <v/>
      </c>
      <c r="G122" s="32" t="str">
        <f t="shared" ca="1" si="37"/>
        <v/>
      </c>
      <c r="H122" s="73" t="str">
        <f t="shared" ca="1" si="38"/>
        <v/>
      </c>
      <c r="I122" s="31" t="str">
        <f t="shared" ca="1" si="39"/>
        <v/>
      </c>
      <c r="J122" s="32" t="str">
        <f t="shared" ca="1" si="40"/>
        <v/>
      </c>
      <c r="K122" s="73" t="str">
        <f t="shared" ca="1" si="41"/>
        <v/>
      </c>
      <c r="L122" s="31" t="str">
        <f t="shared" ca="1" si="42"/>
        <v/>
      </c>
      <c r="M122" s="32" t="str">
        <f t="shared" ca="1" si="43"/>
        <v/>
      </c>
      <c r="N122" s="79" t="str">
        <f t="shared" ca="1" si="44"/>
        <v/>
      </c>
      <c r="P122" s="72">
        <v>45940.625</v>
      </c>
      <c r="Q122" s="54">
        <v>91.78</v>
      </c>
      <c r="R122" s="72">
        <v>45937.625</v>
      </c>
      <c r="S122" s="54">
        <v>100.908</v>
      </c>
      <c r="T122" s="121">
        <v>45953.625</v>
      </c>
      <c r="U122" s="54">
        <v>121.61</v>
      </c>
      <c r="X122" s="172">
        <f t="shared" si="29"/>
        <v>45940.625</v>
      </c>
      <c r="Y122" s="172">
        <f t="shared" si="30"/>
        <v>45940.625</v>
      </c>
    </row>
    <row r="123" spans="1:25">
      <c r="A123" s="173" t="str">
        <f t="shared" ca="1" si="32"/>
        <v/>
      </c>
      <c r="B123" s="73" t="str">
        <f t="shared" ca="1" si="33"/>
        <v/>
      </c>
      <c r="C123" s="31" t="str">
        <f t="shared" ca="1" si="31"/>
        <v/>
      </c>
      <c r="D123" s="32" t="str">
        <f t="shared" ca="1" si="34"/>
        <v/>
      </c>
      <c r="E123" s="73" t="str">
        <f t="shared" ca="1" si="35"/>
        <v/>
      </c>
      <c r="F123" s="31" t="str">
        <f t="shared" ca="1" si="36"/>
        <v/>
      </c>
      <c r="G123" s="32" t="str">
        <f t="shared" ca="1" si="37"/>
        <v/>
      </c>
      <c r="H123" s="73" t="str">
        <f t="shared" ca="1" si="38"/>
        <v/>
      </c>
      <c r="I123" s="31" t="str">
        <f t="shared" ca="1" si="39"/>
        <v/>
      </c>
      <c r="J123" s="32" t="str">
        <f t="shared" ca="1" si="40"/>
        <v/>
      </c>
      <c r="K123" s="73" t="str">
        <f t="shared" ca="1" si="41"/>
        <v/>
      </c>
      <c r="L123" s="31" t="str">
        <f t="shared" ca="1" si="42"/>
        <v/>
      </c>
      <c r="M123" s="32" t="str">
        <f t="shared" ca="1" si="43"/>
        <v/>
      </c>
      <c r="N123" s="79" t="str">
        <f t="shared" ca="1" si="44"/>
        <v/>
      </c>
      <c r="P123" s="72">
        <v>45943.625</v>
      </c>
      <c r="Q123" s="54">
        <v>91.79</v>
      </c>
      <c r="R123" s="72">
        <v>45938.625</v>
      </c>
      <c r="S123" s="54">
        <v>100.99299999999999</v>
      </c>
      <c r="T123" s="121">
        <v>45954.625</v>
      </c>
      <c r="U123" s="54">
        <v>121.49</v>
      </c>
      <c r="X123" s="172">
        <f t="shared" si="29"/>
        <v>45943.625</v>
      </c>
      <c r="Y123" s="172">
        <f t="shared" si="30"/>
        <v>45943.625</v>
      </c>
    </row>
    <row r="124" spans="1:25">
      <c r="A124" s="173" t="str">
        <f t="shared" ca="1" si="32"/>
        <v/>
      </c>
      <c r="B124" s="73" t="str">
        <f t="shared" ca="1" si="33"/>
        <v/>
      </c>
      <c r="C124" s="31" t="str">
        <f t="shared" ca="1" si="31"/>
        <v/>
      </c>
      <c r="D124" s="32" t="str">
        <f t="shared" ca="1" si="34"/>
        <v/>
      </c>
      <c r="E124" s="73" t="str">
        <f t="shared" ca="1" si="35"/>
        <v/>
      </c>
      <c r="F124" s="31" t="str">
        <f t="shared" ca="1" si="36"/>
        <v/>
      </c>
      <c r="G124" s="32" t="str">
        <f t="shared" ca="1" si="37"/>
        <v/>
      </c>
      <c r="H124" s="73" t="str">
        <f t="shared" ca="1" si="38"/>
        <v/>
      </c>
      <c r="I124" s="31" t="str">
        <f t="shared" ca="1" si="39"/>
        <v/>
      </c>
      <c r="J124" s="32" t="str">
        <f t="shared" ca="1" si="40"/>
        <v/>
      </c>
      <c r="K124" s="73" t="str">
        <f t="shared" ca="1" si="41"/>
        <v/>
      </c>
      <c r="L124" s="31" t="str">
        <f t="shared" ca="1" si="42"/>
        <v/>
      </c>
      <c r="M124" s="32" t="str">
        <f t="shared" ca="1" si="43"/>
        <v/>
      </c>
      <c r="N124" s="79" t="str">
        <f t="shared" ca="1" si="44"/>
        <v/>
      </c>
      <c r="P124" s="72">
        <v>45944.625</v>
      </c>
      <c r="Q124" s="54">
        <v>91.85</v>
      </c>
      <c r="R124" s="72">
        <v>45939.625</v>
      </c>
      <c r="S124" s="54">
        <v>100.934</v>
      </c>
      <c r="T124" s="121">
        <v>45957.625</v>
      </c>
      <c r="U124" s="54">
        <v>121.55</v>
      </c>
      <c r="X124" s="172">
        <f t="shared" si="29"/>
        <v>45944.625</v>
      </c>
      <c r="Y124" s="172">
        <f t="shared" si="30"/>
        <v>45944.625</v>
      </c>
    </row>
    <row r="125" spans="1:25">
      <c r="A125" s="173" t="str">
        <f t="shared" ca="1" si="32"/>
        <v/>
      </c>
      <c r="B125" s="73" t="str">
        <f t="shared" ca="1" si="33"/>
        <v/>
      </c>
      <c r="C125" s="31" t="str">
        <f t="shared" ca="1" si="31"/>
        <v/>
      </c>
      <c r="D125" s="32" t="str">
        <f t="shared" ca="1" si="34"/>
        <v/>
      </c>
      <c r="E125" s="73" t="str">
        <f t="shared" ca="1" si="35"/>
        <v/>
      </c>
      <c r="F125" s="31" t="str">
        <f t="shared" ca="1" si="36"/>
        <v/>
      </c>
      <c r="G125" s="32" t="str">
        <f t="shared" ca="1" si="37"/>
        <v/>
      </c>
      <c r="H125" s="73" t="str">
        <f t="shared" ca="1" si="38"/>
        <v/>
      </c>
      <c r="I125" s="31" t="str">
        <f t="shared" ca="1" si="39"/>
        <v/>
      </c>
      <c r="J125" s="32" t="str">
        <f t="shared" ca="1" si="40"/>
        <v/>
      </c>
      <c r="K125" s="73" t="str">
        <f t="shared" ca="1" si="41"/>
        <v/>
      </c>
      <c r="L125" s="31" t="str">
        <f t="shared" ca="1" si="42"/>
        <v/>
      </c>
      <c r="M125" s="32" t="str">
        <f t="shared" ca="1" si="43"/>
        <v/>
      </c>
      <c r="N125" s="79" t="str">
        <f t="shared" ca="1" si="44"/>
        <v/>
      </c>
      <c r="P125" s="72">
        <v>45945.625</v>
      </c>
      <c r="Q125" s="54">
        <v>92.38</v>
      </c>
      <c r="R125" s="72">
        <v>45940.625</v>
      </c>
      <c r="S125" s="54">
        <v>101.017</v>
      </c>
      <c r="T125" s="121">
        <v>45958.625</v>
      </c>
      <c r="U125" s="54">
        <v>121.6</v>
      </c>
      <c r="X125" s="172">
        <f t="shared" si="29"/>
        <v>45945.625</v>
      </c>
      <c r="Y125" s="172">
        <f t="shared" si="30"/>
        <v>45945.625</v>
      </c>
    </row>
    <row r="126" spans="1:25">
      <c r="A126" s="173" t="str">
        <f t="shared" ca="1" si="32"/>
        <v/>
      </c>
      <c r="B126" s="73" t="str">
        <f t="shared" ca="1" si="33"/>
        <v/>
      </c>
      <c r="C126" s="31" t="str">
        <f t="shared" ca="1" si="31"/>
        <v/>
      </c>
      <c r="D126" s="32" t="str">
        <f t="shared" ca="1" si="34"/>
        <v/>
      </c>
      <c r="E126" s="73" t="str">
        <f t="shared" ca="1" si="35"/>
        <v/>
      </c>
      <c r="F126" s="31" t="str">
        <f t="shared" ca="1" si="36"/>
        <v/>
      </c>
      <c r="G126" s="32" t="str">
        <f t="shared" ca="1" si="37"/>
        <v/>
      </c>
      <c r="H126" s="73" t="str">
        <f t="shared" ca="1" si="38"/>
        <v/>
      </c>
      <c r="I126" s="31" t="str">
        <f t="shared" ca="1" si="39"/>
        <v/>
      </c>
      <c r="J126" s="32" t="str">
        <f t="shared" ca="1" si="40"/>
        <v/>
      </c>
      <c r="K126" s="73" t="str">
        <f t="shared" ca="1" si="41"/>
        <v/>
      </c>
      <c r="L126" s="31" t="str">
        <f t="shared" ca="1" si="42"/>
        <v/>
      </c>
      <c r="M126" s="32" t="str">
        <f t="shared" ca="1" si="43"/>
        <v/>
      </c>
      <c r="N126" s="79" t="str">
        <f t="shared" ca="1" si="44"/>
        <v/>
      </c>
      <c r="P126" s="72">
        <v>45946.625</v>
      </c>
      <c r="Q126" s="54">
        <v>92.23</v>
      </c>
      <c r="R126" s="72">
        <v>45943.625</v>
      </c>
      <c r="S126" s="54">
        <v>101.122</v>
      </c>
      <c r="T126" s="121">
        <v>45959.625</v>
      </c>
      <c r="U126" s="54">
        <v>121.65</v>
      </c>
      <c r="X126" s="172">
        <f t="shared" si="29"/>
        <v>45946.625</v>
      </c>
      <c r="Y126" s="172">
        <f t="shared" si="30"/>
        <v>45946.625</v>
      </c>
    </row>
    <row r="127" spans="1:25">
      <c r="A127" s="173" t="str">
        <f t="shared" ca="1" si="32"/>
        <v/>
      </c>
      <c r="B127" s="73" t="str">
        <f t="shared" ca="1" si="33"/>
        <v/>
      </c>
      <c r="C127" s="31" t="str">
        <f t="shared" ca="1" si="31"/>
        <v/>
      </c>
      <c r="D127" s="32" t="str">
        <f t="shared" ca="1" si="34"/>
        <v/>
      </c>
      <c r="E127" s="73" t="str">
        <f t="shared" ca="1" si="35"/>
        <v/>
      </c>
      <c r="F127" s="31" t="str">
        <f t="shared" ca="1" si="36"/>
        <v/>
      </c>
      <c r="G127" s="32" t="str">
        <f t="shared" ca="1" si="37"/>
        <v/>
      </c>
      <c r="H127" s="73" t="str">
        <f t="shared" ca="1" si="38"/>
        <v/>
      </c>
      <c r="I127" s="31" t="str">
        <f t="shared" ca="1" si="39"/>
        <v/>
      </c>
      <c r="J127" s="32" t="str">
        <f t="shared" ca="1" si="40"/>
        <v/>
      </c>
      <c r="K127" s="73" t="str">
        <f t="shared" ca="1" si="41"/>
        <v/>
      </c>
      <c r="L127" s="31" t="str">
        <f t="shared" ca="1" si="42"/>
        <v/>
      </c>
      <c r="M127" s="32" t="str">
        <f t="shared" ca="1" si="43"/>
        <v/>
      </c>
      <c r="N127" s="79" t="str">
        <f t="shared" ca="1" si="44"/>
        <v/>
      </c>
      <c r="P127" s="72">
        <v>45947.625</v>
      </c>
      <c r="Q127" s="54">
        <v>92.1</v>
      </c>
      <c r="R127" s="72">
        <v>45944.625</v>
      </c>
      <c r="S127" s="54">
        <v>101.13800000000001</v>
      </c>
      <c r="T127" s="121">
        <v>45960.625</v>
      </c>
      <c r="U127" s="54">
        <v>121.55</v>
      </c>
      <c r="X127" s="172">
        <f t="shared" si="29"/>
        <v>45947.625</v>
      </c>
      <c r="Y127" s="172">
        <f t="shared" si="30"/>
        <v>45947.625</v>
      </c>
    </row>
    <row r="128" spans="1:25">
      <c r="A128" s="173" t="str">
        <f t="shared" ca="1" si="32"/>
        <v/>
      </c>
      <c r="B128" s="73" t="str">
        <f t="shared" ca="1" si="33"/>
        <v/>
      </c>
      <c r="C128" s="31" t="str">
        <f t="shared" ca="1" si="31"/>
        <v/>
      </c>
      <c r="D128" s="32" t="str">
        <f t="shared" ca="1" si="34"/>
        <v/>
      </c>
      <c r="E128" s="73" t="str">
        <f t="shared" ca="1" si="35"/>
        <v/>
      </c>
      <c r="F128" s="31" t="str">
        <f t="shared" ca="1" si="36"/>
        <v/>
      </c>
      <c r="G128" s="32" t="str">
        <f t="shared" ca="1" si="37"/>
        <v/>
      </c>
      <c r="H128" s="73" t="str">
        <f t="shared" ca="1" si="38"/>
        <v/>
      </c>
      <c r="I128" s="31" t="str">
        <f t="shared" ca="1" si="39"/>
        <v/>
      </c>
      <c r="J128" s="32" t="str">
        <f t="shared" ca="1" si="40"/>
        <v/>
      </c>
      <c r="K128" s="73" t="str">
        <f t="shared" ca="1" si="41"/>
        <v/>
      </c>
      <c r="L128" s="31" t="str">
        <f t="shared" ca="1" si="42"/>
        <v/>
      </c>
      <c r="M128" s="32" t="str">
        <f t="shared" ca="1" si="43"/>
        <v/>
      </c>
      <c r="N128" s="79" t="str">
        <f t="shared" ca="1" si="44"/>
        <v/>
      </c>
      <c r="P128" s="72">
        <v>45950.625</v>
      </c>
      <c r="Q128" s="54">
        <v>92.33</v>
      </c>
      <c r="R128" s="72">
        <v>45945.625</v>
      </c>
      <c r="S128" s="54">
        <v>101.23699999999999</v>
      </c>
      <c r="T128" s="121">
        <v>45961.625</v>
      </c>
      <c r="U128" s="54">
        <v>121.49</v>
      </c>
      <c r="X128" s="172">
        <f t="shared" si="29"/>
        <v>45950.625</v>
      </c>
      <c r="Y128" s="172">
        <f t="shared" si="30"/>
        <v>45950.625</v>
      </c>
    </row>
    <row r="129" spans="1:25">
      <c r="A129" s="173" t="str">
        <f t="shared" ca="1" si="32"/>
        <v/>
      </c>
      <c r="B129" s="73" t="str">
        <f t="shared" ca="1" si="33"/>
        <v/>
      </c>
      <c r="C129" s="31" t="str">
        <f t="shared" ca="1" si="31"/>
        <v/>
      </c>
      <c r="D129" s="32" t="str">
        <f t="shared" ca="1" si="34"/>
        <v/>
      </c>
      <c r="E129" s="73" t="str">
        <f t="shared" ca="1" si="35"/>
        <v/>
      </c>
      <c r="F129" s="31" t="str">
        <f t="shared" ca="1" si="36"/>
        <v/>
      </c>
      <c r="G129" s="32" t="str">
        <f t="shared" ca="1" si="37"/>
        <v/>
      </c>
      <c r="H129" s="73" t="str">
        <f t="shared" ca="1" si="38"/>
        <v/>
      </c>
      <c r="I129" s="31" t="str">
        <f t="shared" ca="1" si="39"/>
        <v/>
      </c>
      <c r="J129" s="32" t="str">
        <f t="shared" ca="1" si="40"/>
        <v/>
      </c>
      <c r="K129" s="73" t="str">
        <f t="shared" ca="1" si="41"/>
        <v/>
      </c>
      <c r="L129" s="31" t="str">
        <f t="shared" ca="1" si="42"/>
        <v/>
      </c>
      <c r="M129" s="32" t="str">
        <f t="shared" ca="1" si="43"/>
        <v/>
      </c>
      <c r="N129" s="79" t="str">
        <f t="shared" ca="1" si="44"/>
        <v/>
      </c>
      <c r="P129" s="72">
        <v>45952.625</v>
      </c>
      <c r="Q129" s="54">
        <v>92.37</v>
      </c>
      <c r="R129" s="72">
        <v>45946.625</v>
      </c>
      <c r="S129" s="54">
        <v>101.221</v>
      </c>
      <c r="X129" s="172">
        <f t="shared" si="29"/>
        <v>45952.625</v>
      </c>
      <c r="Y129" s="172">
        <f t="shared" si="30"/>
        <v>45952.625</v>
      </c>
    </row>
    <row r="130" spans="1:25">
      <c r="A130" s="173" t="str">
        <f t="shared" ca="1" si="32"/>
        <v/>
      </c>
      <c r="B130" s="73" t="str">
        <f t="shared" ca="1" si="33"/>
        <v/>
      </c>
      <c r="C130" s="31" t="str">
        <f t="shared" ca="1" si="31"/>
        <v/>
      </c>
      <c r="D130" s="32" t="str">
        <f t="shared" ca="1" si="34"/>
        <v/>
      </c>
      <c r="E130" s="73" t="str">
        <f t="shared" ca="1" si="35"/>
        <v/>
      </c>
      <c r="F130" s="31" t="str">
        <f t="shared" ca="1" si="36"/>
        <v/>
      </c>
      <c r="G130" s="32" t="str">
        <f t="shared" ca="1" si="37"/>
        <v/>
      </c>
      <c r="H130" s="73" t="str">
        <f t="shared" ca="1" si="38"/>
        <v/>
      </c>
      <c r="I130" s="31" t="str">
        <f t="shared" ca="1" si="39"/>
        <v/>
      </c>
      <c r="J130" s="32" t="str">
        <f t="shared" ca="1" si="40"/>
        <v/>
      </c>
      <c r="K130" s="73" t="str">
        <f t="shared" ca="1" si="41"/>
        <v/>
      </c>
      <c r="L130" s="31" t="str">
        <f t="shared" ca="1" si="42"/>
        <v/>
      </c>
      <c r="M130" s="32" t="str">
        <f t="shared" ca="1" si="43"/>
        <v/>
      </c>
      <c r="N130" s="79" t="str">
        <f t="shared" ca="1" si="44"/>
        <v/>
      </c>
      <c r="P130" s="72">
        <v>45953.625</v>
      </c>
      <c r="Q130" s="54">
        <v>92.5</v>
      </c>
      <c r="R130" s="72">
        <v>45947.625</v>
      </c>
      <c r="S130" s="54">
        <v>101.253</v>
      </c>
      <c r="X130" s="172">
        <f t="shared" si="29"/>
        <v>45953.625</v>
      </c>
      <c r="Y130" s="172">
        <f t="shared" si="30"/>
        <v>45953.625</v>
      </c>
    </row>
    <row r="131" spans="1:25">
      <c r="A131" s="173" t="str">
        <f t="shared" ca="1" si="32"/>
        <v/>
      </c>
      <c r="B131" s="73" t="str">
        <f t="shared" ca="1" si="33"/>
        <v/>
      </c>
      <c r="C131" s="31" t="str">
        <f t="shared" ca="1" si="31"/>
        <v/>
      </c>
      <c r="D131" s="32" t="str">
        <f t="shared" ca="1" si="34"/>
        <v/>
      </c>
      <c r="E131" s="73" t="str">
        <f t="shared" ca="1" si="35"/>
        <v/>
      </c>
      <c r="F131" s="31" t="str">
        <f t="shared" ca="1" si="36"/>
        <v/>
      </c>
      <c r="G131" s="32" t="str">
        <f t="shared" ca="1" si="37"/>
        <v/>
      </c>
      <c r="H131" s="73" t="str">
        <f t="shared" ca="1" si="38"/>
        <v/>
      </c>
      <c r="I131" s="31" t="str">
        <f t="shared" ca="1" si="39"/>
        <v/>
      </c>
      <c r="J131" s="32" t="str">
        <f t="shared" ca="1" si="40"/>
        <v/>
      </c>
      <c r="K131" s="73" t="str">
        <f t="shared" ca="1" si="41"/>
        <v/>
      </c>
      <c r="L131" s="31" t="str">
        <f t="shared" ca="1" si="42"/>
        <v/>
      </c>
      <c r="M131" s="32" t="str">
        <f t="shared" ca="1" si="43"/>
        <v/>
      </c>
      <c r="N131" s="79" t="str">
        <f t="shared" ca="1" si="44"/>
        <v/>
      </c>
      <c r="P131" s="72">
        <v>45954.625</v>
      </c>
      <c r="Q131" s="54">
        <v>92.56</v>
      </c>
      <c r="R131" s="72">
        <v>45950.625</v>
      </c>
      <c r="S131" s="54">
        <v>101.25</v>
      </c>
      <c r="X131" s="172">
        <f t="shared" si="29"/>
        <v>45954.625</v>
      </c>
      <c r="Y131" s="172">
        <f t="shared" si="30"/>
        <v>45954.625</v>
      </c>
    </row>
    <row r="132" spans="1:25">
      <c r="A132" s="173" t="str">
        <f t="shared" ca="1" si="32"/>
        <v/>
      </c>
      <c r="B132" s="73" t="str">
        <f t="shared" ca="1" si="33"/>
        <v/>
      </c>
      <c r="C132" s="31" t="str">
        <f t="shared" ca="1" si="31"/>
        <v/>
      </c>
      <c r="D132" s="32" t="str">
        <f t="shared" ca="1" si="34"/>
        <v/>
      </c>
      <c r="E132" s="73" t="str">
        <f t="shared" ca="1" si="35"/>
        <v/>
      </c>
      <c r="F132" s="31" t="str">
        <f t="shared" ca="1" si="36"/>
        <v/>
      </c>
      <c r="G132" s="32" t="str">
        <f t="shared" ca="1" si="37"/>
        <v/>
      </c>
      <c r="H132" s="73" t="str">
        <f t="shared" ca="1" si="38"/>
        <v/>
      </c>
      <c r="I132" s="31" t="str">
        <f t="shared" ca="1" si="39"/>
        <v/>
      </c>
      <c r="J132" s="32" t="str">
        <f t="shared" ca="1" si="40"/>
        <v/>
      </c>
      <c r="K132" s="73" t="str">
        <f t="shared" ca="1" si="41"/>
        <v/>
      </c>
      <c r="L132" s="31" t="str">
        <f t="shared" ca="1" si="42"/>
        <v/>
      </c>
      <c r="M132" s="32" t="str">
        <f t="shared" ca="1" si="43"/>
        <v/>
      </c>
      <c r="N132" s="79" t="str">
        <f t="shared" ca="1" si="44"/>
        <v/>
      </c>
      <c r="P132" s="72">
        <v>45957.625</v>
      </c>
      <c r="Q132" s="54">
        <v>92.8</v>
      </c>
      <c r="R132" s="72">
        <v>45951.625</v>
      </c>
      <c r="S132" s="54">
        <v>101.289</v>
      </c>
      <c r="X132" s="172">
        <f t="shared" ref="X132:X195" si="45">IF(COUNTIF(R:R,P132)*COUNTIF(T:T,P132)*COUNTIF(V:V,P132),P132,"")</f>
        <v>45957.625</v>
      </c>
      <c r="Y132" s="172">
        <f t="shared" ref="Y132:Y195" si="46">IF(X132&gt;$A$14,X132,"")</f>
        <v>45957.625</v>
      </c>
    </row>
    <row r="133" spans="1:25">
      <c r="A133" s="173" t="str">
        <f t="shared" ca="1" si="32"/>
        <v/>
      </c>
      <c r="B133" s="73" t="str">
        <f t="shared" ca="1" si="33"/>
        <v/>
      </c>
      <c r="C133" s="31" t="str">
        <f t="shared" ca="1" si="31"/>
        <v/>
      </c>
      <c r="D133" s="32" t="str">
        <f t="shared" ca="1" si="34"/>
        <v/>
      </c>
      <c r="E133" s="73" t="str">
        <f t="shared" ca="1" si="35"/>
        <v/>
      </c>
      <c r="F133" s="31" t="str">
        <f t="shared" ca="1" si="36"/>
        <v/>
      </c>
      <c r="G133" s="32" t="str">
        <f t="shared" ca="1" si="37"/>
        <v/>
      </c>
      <c r="H133" s="73" t="str">
        <f t="shared" ca="1" si="38"/>
        <v/>
      </c>
      <c r="I133" s="31" t="str">
        <f t="shared" ca="1" si="39"/>
        <v/>
      </c>
      <c r="J133" s="32" t="str">
        <f t="shared" ca="1" si="40"/>
        <v/>
      </c>
      <c r="K133" s="73" t="str">
        <f t="shared" ca="1" si="41"/>
        <v/>
      </c>
      <c r="L133" s="31" t="str">
        <f t="shared" ca="1" si="42"/>
        <v/>
      </c>
      <c r="M133" s="32" t="str">
        <f t="shared" ca="1" si="43"/>
        <v/>
      </c>
      <c r="N133" s="79" t="str">
        <f t="shared" ca="1" si="44"/>
        <v/>
      </c>
      <c r="P133" s="72">
        <v>45958.625</v>
      </c>
      <c r="Q133" s="54">
        <v>92.79</v>
      </c>
      <c r="R133" s="72">
        <v>45952.625</v>
      </c>
      <c r="S133" s="54">
        <v>101.261</v>
      </c>
      <c r="X133" s="172">
        <f t="shared" si="45"/>
        <v>45958.625</v>
      </c>
      <c r="Y133" s="172">
        <f t="shared" si="46"/>
        <v>45958.625</v>
      </c>
    </row>
    <row r="134" spans="1:25">
      <c r="A134" s="173" t="str">
        <f t="shared" ca="1" si="32"/>
        <v/>
      </c>
      <c r="B134" s="73" t="str">
        <f t="shared" ca="1" si="33"/>
        <v/>
      </c>
      <c r="C134" s="31" t="str">
        <f t="shared" ca="1" si="31"/>
        <v/>
      </c>
      <c r="D134" s="32" t="str">
        <f t="shared" ca="1" si="34"/>
        <v/>
      </c>
      <c r="E134" s="73" t="str">
        <f t="shared" ca="1" si="35"/>
        <v/>
      </c>
      <c r="F134" s="31" t="str">
        <f t="shared" ca="1" si="36"/>
        <v/>
      </c>
      <c r="G134" s="32" t="str">
        <f t="shared" ca="1" si="37"/>
        <v/>
      </c>
      <c r="H134" s="73" t="str">
        <f t="shared" ca="1" si="38"/>
        <v/>
      </c>
      <c r="I134" s="31" t="str">
        <f t="shared" ca="1" si="39"/>
        <v/>
      </c>
      <c r="J134" s="32" t="str">
        <f t="shared" ca="1" si="40"/>
        <v/>
      </c>
      <c r="K134" s="73" t="str">
        <f t="shared" ca="1" si="41"/>
        <v/>
      </c>
      <c r="L134" s="31" t="str">
        <f t="shared" ca="1" si="42"/>
        <v/>
      </c>
      <c r="M134" s="32" t="str">
        <f t="shared" ca="1" si="43"/>
        <v/>
      </c>
      <c r="N134" s="79" t="str">
        <f t="shared" ca="1" si="44"/>
        <v/>
      </c>
      <c r="P134" s="72">
        <v>45959.625</v>
      </c>
      <c r="Q134" s="54">
        <v>92.78</v>
      </c>
      <c r="R134" s="72">
        <v>45953.625</v>
      </c>
      <c r="S134" s="54">
        <v>101.229</v>
      </c>
      <c r="X134" s="172">
        <f t="shared" si="45"/>
        <v>45959.625</v>
      </c>
      <c r="Y134" s="172">
        <f t="shared" si="46"/>
        <v>45959.625</v>
      </c>
    </row>
    <row r="135" spans="1:25">
      <c r="A135" s="173" t="str">
        <f t="shared" ca="1" si="32"/>
        <v/>
      </c>
      <c r="B135" s="73" t="str">
        <f t="shared" ca="1" si="33"/>
        <v/>
      </c>
      <c r="C135" s="31" t="str">
        <f t="shared" ca="1" si="31"/>
        <v/>
      </c>
      <c r="D135" s="32" t="str">
        <f t="shared" ca="1" si="34"/>
        <v/>
      </c>
      <c r="E135" s="73" t="str">
        <f t="shared" ca="1" si="35"/>
        <v/>
      </c>
      <c r="F135" s="31" t="str">
        <f t="shared" ca="1" si="36"/>
        <v/>
      </c>
      <c r="G135" s="32" t="str">
        <f t="shared" ca="1" si="37"/>
        <v/>
      </c>
      <c r="H135" s="73" t="str">
        <f t="shared" ca="1" si="38"/>
        <v/>
      </c>
      <c r="I135" s="31" t="str">
        <f t="shared" ca="1" si="39"/>
        <v/>
      </c>
      <c r="J135" s="32" t="str">
        <f t="shared" ca="1" si="40"/>
        <v/>
      </c>
      <c r="K135" s="73" t="str">
        <f t="shared" ca="1" si="41"/>
        <v/>
      </c>
      <c r="L135" s="31" t="str">
        <f t="shared" ca="1" si="42"/>
        <v/>
      </c>
      <c r="M135" s="32" t="str">
        <f t="shared" ca="1" si="43"/>
        <v/>
      </c>
      <c r="N135" s="79" t="str">
        <f t="shared" ca="1" si="44"/>
        <v/>
      </c>
      <c r="P135" s="72">
        <v>45960.625</v>
      </c>
      <c r="Q135" s="54">
        <v>92.49</v>
      </c>
      <c r="R135" s="72">
        <v>45954.625</v>
      </c>
      <c r="S135" s="54">
        <v>101.092</v>
      </c>
      <c r="X135" s="172">
        <f t="shared" si="45"/>
        <v>45960.625</v>
      </c>
      <c r="Y135" s="172">
        <f t="shared" si="46"/>
        <v>45960.625</v>
      </c>
    </row>
    <row r="136" spans="1:25">
      <c r="A136" s="173" t="str">
        <f t="shared" ca="1" si="32"/>
        <v/>
      </c>
      <c r="B136" s="73" t="str">
        <f t="shared" ca="1" si="33"/>
        <v/>
      </c>
      <c r="C136" s="31" t="str">
        <f t="shared" ca="1" si="31"/>
        <v/>
      </c>
      <c r="D136" s="32" t="str">
        <f t="shared" ca="1" si="34"/>
        <v/>
      </c>
      <c r="E136" s="73" t="str">
        <f t="shared" ca="1" si="35"/>
        <v/>
      </c>
      <c r="F136" s="31" t="str">
        <f t="shared" ca="1" si="36"/>
        <v/>
      </c>
      <c r="G136" s="32" t="str">
        <f t="shared" ca="1" si="37"/>
        <v/>
      </c>
      <c r="H136" s="73" t="str">
        <f t="shared" ca="1" si="38"/>
        <v/>
      </c>
      <c r="I136" s="31" t="str">
        <f t="shared" ca="1" si="39"/>
        <v/>
      </c>
      <c r="J136" s="32" t="str">
        <f t="shared" ca="1" si="40"/>
        <v/>
      </c>
      <c r="K136" s="73" t="str">
        <f t="shared" ca="1" si="41"/>
        <v/>
      </c>
      <c r="L136" s="31" t="str">
        <f t="shared" ca="1" si="42"/>
        <v/>
      </c>
      <c r="M136" s="32" t="str">
        <f t="shared" ca="1" si="43"/>
        <v/>
      </c>
      <c r="N136" s="79" t="str">
        <f t="shared" ca="1" si="44"/>
        <v/>
      </c>
      <c r="P136" s="72">
        <v>45961.625</v>
      </c>
      <c r="Q136" s="54">
        <v>92.63</v>
      </c>
      <c r="R136" s="72">
        <v>45957.625</v>
      </c>
      <c r="S136" s="54">
        <v>101.077</v>
      </c>
      <c r="X136" s="172">
        <f t="shared" si="45"/>
        <v>45961.625</v>
      </c>
      <c r="Y136" s="172">
        <f t="shared" si="46"/>
        <v>45961.625</v>
      </c>
    </row>
    <row r="137" spans="1:25">
      <c r="A137" s="173" t="str">
        <f t="shared" ca="1" si="32"/>
        <v/>
      </c>
      <c r="B137" s="73" t="str">
        <f t="shared" ca="1" si="33"/>
        <v/>
      </c>
      <c r="C137" s="31" t="str">
        <f t="shared" ca="1" si="31"/>
        <v/>
      </c>
      <c r="D137" s="32" t="str">
        <f t="shared" ca="1" si="34"/>
        <v/>
      </c>
      <c r="E137" s="73" t="str">
        <f t="shared" ca="1" si="35"/>
        <v/>
      </c>
      <c r="F137" s="31" t="str">
        <f t="shared" ca="1" si="36"/>
        <v/>
      </c>
      <c r="G137" s="32" t="str">
        <f t="shared" ca="1" si="37"/>
        <v/>
      </c>
      <c r="H137" s="73" t="str">
        <f t="shared" ca="1" si="38"/>
        <v/>
      </c>
      <c r="I137" s="31" t="str">
        <f t="shared" ca="1" si="39"/>
        <v/>
      </c>
      <c r="J137" s="32" t="str">
        <f t="shared" ca="1" si="40"/>
        <v/>
      </c>
      <c r="K137" s="73" t="str">
        <f t="shared" ca="1" si="41"/>
        <v/>
      </c>
      <c r="L137" s="31" t="str">
        <f t="shared" ca="1" si="42"/>
        <v/>
      </c>
      <c r="M137" s="32" t="str">
        <f t="shared" ca="1" si="43"/>
        <v/>
      </c>
      <c r="N137" s="79" t="str">
        <f t="shared" ca="1" si="44"/>
        <v/>
      </c>
      <c r="R137" s="72">
        <v>45958.625</v>
      </c>
      <c r="S137" s="54">
        <v>101.083</v>
      </c>
      <c r="X137" s="172" t="str">
        <f t="shared" si="45"/>
        <v/>
      </c>
      <c r="Y137" s="172" t="str">
        <f t="shared" si="46"/>
        <v/>
      </c>
    </row>
    <row r="138" spans="1:25">
      <c r="A138" s="173" t="str">
        <f t="shared" ca="1" si="32"/>
        <v/>
      </c>
      <c r="B138" s="73" t="str">
        <f t="shared" ca="1" si="33"/>
        <v/>
      </c>
      <c r="C138" s="31" t="str">
        <f t="shared" ca="1" si="31"/>
        <v/>
      </c>
      <c r="D138" s="32" t="str">
        <f t="shared" ca="1" si="34"/>
        <v/>
      </c>
      <c r="E138" s="73" t="str">
        <f t="shared" ca="1" si="35"/>
        <v/>
      </c>
      <c r="F138" s="31" t="str">
        <f t="shared" ca="1" si="36"/>
        <v/>
      </c>
      <c r="G138" s="32" t="str">
        <f t="shared" ca="1" si="37"/>
        <v/>
      </c>
      <c r="H138" s="73" t="str">
        <f t="shared" ca="1" si="38"/>
        <v/>
      </c>
      <c r="I138" s="31" t="str">
        <f t="shared" ca="1" si="39"/>
        <v/>
      </c>
      <c r="J138" s="32" t="str">
        <f t="shared" ca="1" si="40"/>
        <v/>
      </c>
      <c r="K138" s="73" t="str">
        <f t="shared" ca="1" si="41"/>
        <v/>
      </c>
      <c r="L138" s="31" t="str">
        <f t="shared" ca="1" si="42"/>
        <v/>
      </c>
      <c r="M138" s="32" t="str">
        <f t="shared" ca="1" si="43"/>
        <v/>
      </c>
      <c r="N138" s="79" t="str">
        <f t="shared" ca="1" si="44"/>
        <v/>
      </c>
      <c r="R138" s="72">
        <v>45959.625</v>
      </c>
      <c r="S138" s="54">
        <v>101.07899999999999</v>
      </c>
      <c r="X138" s="172" t="str">
        <f t="shared" si="45"/>
        <v/>
      </c>
      <c r="Y138" s="172" t="str">
        <f t="shared" si="46"/>
        <v/>
      </c>
    </row>
    <row r="139" spans="1:25">
      <c r="A139" s="173" t="str">
        <f t="shared" ca="1" si="32"/>
        <v/>
      </c>
      <c r="B139" s="73" t="str">
        <f t="shared" ca="1" si="33"/>
        <v/>
      </c>
      <c r="C139" s="31" t="str">
        <f t="shared" ca="1" si="31"/>
        <v/>
      </c>
      <c r="D139" s="32" t="str">
        <f t="shared" ca="1" si="34"/>
        <v/>
      </c>
      <c r="E139" s="73" t="str">
        <f t="shared" ca="1" si="35"/>
        <v/>
      </c>
      <c r="F139" s="31" t="str">
        <f t="shared" ca="1" si="36"/>
        <v/>
      </c>
      <c r="G139" s="32" t="str">
        <f t="shared" ca="1" si="37"/>
        <v/>
      </c>
      <c r="H139" s="73" t="str">
        <f t="shared" ca="1" si="38"/>
        <v/>
      </c>
      <c r="I139" s="31" t="str">
        <f t="shared" ca="1" si="39"/>
        <v/>
      </c>
      <c r="J139" s="32" t="str">
        <f t="shared" ca="1" si="40"/>
        <v/>
      </c>
      <c r="K139" s="73" t="str">
        <f t="shared" ca="1" si="41"/>
        <v/>
      </c>
      <c r="L139" s="31" t="str">
        <f t="shared" ca="1" si="42"/>
        <v/>
      </c>
      <c r="M139" s="32" t="str">
        <f t="shared" ca="1" si="43"/>
        <v/>
      </c>
      <c r="N139" s="79" t="str">
        <f t="shared" ca="1" si="44"/>
        <v/>
      </c>
      <c r="R139" s="72">
        <v>45960.625</v>
      </c>
      <c r="S139" s="54">
        <v>101.026</v>
      </c>
      <c r="X139" s="172" t="str">
        <f t="shared" si="45"/>
        <v/>
      </c>
      <c r="Y139" s="172" t="str">
        <f t="shared" si="46"/>
        <v/>
      </c>
    </row>
    <row r="140" spans="1:25">
      <c r="A140" s="173" t="str">
        <f t="shared" ca="1" si="32"/>
        <v/>
      </c>
      <c r="B140" s="73" t="str">
        <f t="shared" ca="1" si="33"/>
        <v/>
      </c>
      <c r="C140" s="31" t="str">
        <f t="shared" ca="1" si="31"/>
        <v/>
      </c>
      <c r="D140" s="32" t="str">
        <f t="shared" ca="1" si="34"/>
        <v/>
      </c>
      <c r="E140" s="73" t="str">
        <f t="shared" ca="1" si="35"/>
        <v/>
      </c>
      <c r="F140" s="31" t="str">
        <f t="shared" ca="1" si="36"/>
        <v/>
      </c>
      <c r="G140" s="32" t="str">
        <f t="shared" ca="1" si="37"/>
        <v/>
      </c>
      <c r="H140" s="73" t="str">
        <f t="shared" ca="1" si="38"/>
        <v/>
      </c>
      <c r="I140" s="31" t="str">
        <f t="shared" ca="1" si="39"/>
        <v/>
      </c>
      <c r="J140" s="32" t="str">
        <f t="shared" ca="1" si="40"/>
        <v/>
      </c>
      <c r="K140" s="73" t="str">
        <f t="shared" ca="1" si="41"/>
        <v/>
      </c>
      <c r="L140" s="31" t="str">
        <f t="shared" ca="1" si="42"/>
        <v/>
      </c>
      <c r="M140" s="32" t="str">
        <f t="shared" ca="1" si="43"/>
        <v/>
      </c>
      <c r="N140" s="79" t="str">
        <f t="shared" ca="1" si="44"/>
        <v/>
      </c>
      <c r="R140" s="72">
        <v>45961.625</v>
      </c>
      <c r="S140" s="54">
        <v>101.04900000000001</v>
      </c>
      <c r="X140" s="172" t="str">
        <f t="shared" si="45"/>
        <v/>
      </c>
      <c r="Y140" s="172" t="str">
        <f t="shared" si="46"/>
        <v/>
      </c>
    </row>
    <row r="141" spans="1:25">
      <c r="A141" s="173" t="str">
        <f t="shared" ca="1" si="32"/>
        <v/>
      </c>
      <c r="B141" s="73" t="str">
        <f t="shared" ca="1" si="33"/>
        <v/>
      </c>
      <c r="C141" s="31" t="str">
        <f t="shared" ca="1" si="31"/>
        <v/>
      </c>
      <c r="D141" s="32" t="str">
        <f t="shared" ca="1" si="34"/>
        <v/>
      </c>
      <c r="E141" s="73" t="str">
        <f t="shared" ca="1" si="35"/>
        <v/>
      </c>
      <c r="F141" s="31" t="str">
        <f t="shared" ca="1" si="36"/>
        <v/>
      </c>
      <c r="G141" s="32" t="str">
        <f t="shared" ca="1" si="37"/>
        <v/>
      </c>
      <c r="H141" s="73" t="str">
        <f t="shared" ca="1" si="38"/>
        <v/>
      </c>
      <c r="I141" s="31" t="str">
        <f t="shared" ca="1" si="39"/>
        <v/>
      </c>
      <c r="J141" s="32" t="str">
        <f t="shared" ca="1" si="40"/>
        <v/>
      </c>
      <c r="K141" s="73" t="str">
        <f t="shared" ca="1" si="41"/>
        <v/>
      </c>
      <c r="L141" s="31" t="str">
        <f t="shared" ca="1" si="42"/>
        <v/>
      </c>
      <c r="M141" s="32" t="str">
        <f t="shared" ca="1" si="43"/>
        <v/>
      </c>
      <c r="N141" s="79" t="str">
        <f t="shared" ca="1" si="44"/>
        <v/>
      </c>
      <c r="X141" s="172" t="str">
        <f t="shared" si="45"/>
        <v/>
      </c>
      <c r="Y141" s="172" t="str">
        <f t="shared" si="46"/>
        <v/>
      </c>
    </row>
    <row r="142" spans="1:25">
      <c r="A142" s="173" t="str">
        <f t="shared" ca="1" si="32"/>
        <v/>
      </c>
      <c r="B142" s="73" t="str">
        <f t="shared" ca="1" si="33"/>
        <v/>
      </c>
      <c r="C142" s="31" t="str">
        <f t="shared" ca="1" si="31"/>
        <v/>
      </c>
      <c r="D142" s="32" t="str">
        <f t="shared" ca="1" si="34"/>
        <v/>
      </c>
      <c r="E142" s="73" t="str">
        <f t="shared" ca="1" si="35"/>
        <v/>
      </c>
      <c r="F142" s="31" t="str">
        <f t="shared" ca="1" si="36"/>
        <v/>
      </c>
      <c r="G142" s="32" t="str">
        <f t="shared" ca="1" si="37"/>
        <v/>
      </c>
      <c r="H142" s="73" t="str">
        <f t="shared" ca="1" si="38"/>
        <v/>
      </c>
      <c r="I142" s="31" t="str">
        <f t="shared" ca="1" si="39"/>
        <v/>
      </c>
      <c r="J142" s="32" t="str">
        <f t="shared" ca="1" si="40"/>
        <v/>
      </c>
      <c r="K142" s="73" t="str">
        <f t="shared" ca="1" si="41"/>
        <v/>
      </c>
      <c r="L142" s="31" t="str">
        <f t="shared" ca="1" si="42"/>
        <v/>
      </c>
      <c r="M142" s="32" t="str">
        <f t="shared" ca="1" si="43"/>
        <v/>
      </c>
      <c r="N142" s="79" t="str">
        <f t="shared" ca="1" si="44"/>
        <v/>
      </c>
      <c r="X142" s="172" t="str">
        <f t="shared" si="45"/>
        <v/>
      </c>
      <c r="Y142" s="172" t="str">
        <f t="shared" si="46"/>
        <v/>
      </c>
    </row>
    <row r="143" spans="1:25">
      <c r="A143" s="173" t="str">
        <f t="shared" ca="1" si="32"/>
        <v/>
      </c>
      <c r="B143" s="73" t="str">
        <f t="shared" ca="1" si="33"/>
        <v/>
      </c>
      <c r="C143" s="31" t="str">
        <f t="shared" ca="1" si="31"/>
        <v/>
      </c>
      <c r="D143" s="32" t="str">
        <f t="shared" ca="1" si="34"/>
        <v/>
      </c>
      <c r="E143" s="73" t="str">
        <f t="shared" ca="1" si="35"/>
        <v/>
      </c>
      <c r="F143" s="31" t="str">
        <f t="shared" ca="1" si="36"/>
        <v/>
      </c>
      <c r="G143" s="32" t="str">
        <f t="shared" ca="1" si="37"/>
        <v/>
      </c>
      <c r="H143" s="73" t="str">
        <f t="shared" ca="1" si="38"/>
        <v/>
      </c>
      <c r="I143" s="31" t="str">
        <f t="shared" ca="1" si="39"/>
        <v/>
      </c>
      <c r="J143" s="32" t="str">
        <f t="shared" ca="1" si="40"/>
        <v/>
      </c>
      <c r="K143" s="73" t="str">
        <f t="shared" ca="1" si="41"/>
        <v/>
      </c>
      <c r="L143" s="31" t="str">
        <f t="shared" ca="1" si="42"/>
        <v/>
      </c>
      <c r="M143" s="32" t="str">
        <f t="shared" ca="1" si="43"/>
        <v/>
      </c>
      <c r="N143" s="79" t="str">
        <f t="shared" ca="1" si="44"/>
        <v/>
      </c>
      <c r="X143" s="172" t="str">
        <f t="shared" si="45"/>
        <v/>
      </c>
      <c r="Y143" s="172" t="str">
        <f t="shared" si="46"/>
        <v/>
      </c>
    </row>
    <row r="144" spans="1:25">
      <c r="A144" s="173" t="str">
        <f t="shared" ca="1" si="32"/>
        <v/>
      </c>
      <c r="B144" s="73" t="str">
        <f t="shared" ca="1" si="33"/>
        <v/>
      </c>
      <c r="C144" s="31" t="str">
        <f t="shared" ref="C144:C207" ca="1" si="47">IF(ISERROR(B144-2),"",(B144/$B$14-1)*$B$5)</f>
        <v/>
      </c>
      <c r="D144" s="32" t="str">
        <f t="shared" ca="1" si="34"/>
        <v/>
      </c>
      <c r="E144" s="73" t="str">
        <f t="shared" ca="1" si="35"/>
        <v/>
      </c>
      <c r="F144" s="31" t="str">
        <f t="shared" ca="1" si="36"/>
        <v/>
      </c>
      <c r="G144" s="32" t="str">
        <f t="shared" ca="1" si="37"/>
        <v/>
      </c>
      <c r="H144" s="73" t="str">
        <f t="shared" ca="1" si="38"/>
        <v/>
      </c>
      <c r="I144" s="31" t="str">
        <f t="shared" ca="1" si="39"/>
        <v/>
      </c>
      <c r="J144" s="32" t="str">
        <f t="shared" ca="1" si="40"/>
        <v/>
      </c>
      <c r="K144" s="73" t="str">
        <f t="shared" ca="1" si="41"/>
        <v/>
      </c>
      <c r="L144" s="31" t="str">
        <f t="shared" ca="1" si="42"/>
        <v/>
      </c>
      <c r="M144" s="32" t="str">
        <f t="shared" ca="1" si="43"/>
        <v/>
      </c>
      <c r="N144" s="79" t="str">
        <f t="shared" ca="1" si="44"/>
        <v/>
      </c>
      <c r="X144" s="172" t="str">
        <f t="shared" si="45"/>
        <v/>
      </c>
      <c r="Y144" s="172" t="str">
        <f t="shared" si="46"/>
        <v/>
      </c>
    </row>
    <row r="145" spans="1:25">
      <c r="A145" s="173" t="str">
        <f t="shared" ca="1" si="32"/>
        <v/>
      </c>
      <c r="B145" s="73" t="str">
        <f t="shared" ca="1" si="33"/>
        <v/>
      </c>
      <c r="C145" s="31" t="str">
        <f t="shared" ca="1" si="47"/>
        <v/>
      </c>
      <c r="D145" s="32" t="str">
        <f t="shared" ca="1" si="34"/>
        <v/>
      </c>
      <c r="E145" s="73" t="str">
        <f t="shared" ca="1" si="35"/>
        <v/>
      </c>
      <c r="F145" s="31" t="str">
        <f t="shared" ca="1" si="36"/>
        <v/>
      </c>
      <c r="G145" s="32" t="str">
        <f t="shared" ca="1" si="37"/>
        <v/>
      </c>
      <c r="H145" s="73" t="str">
        <f t="shared" ca="1" si="38"/>
        <v/>
      </c>
      <c r="I145" s="31" t="str">
        <f t="shared" ca="1" si="39"/>
        <v/>
      </c>
      <c r="J145" s="32" t="str">
        <f t="shared" ca="1" si="40"/>
        <v/>
      </c>
      <c r="K145" s="73" t="str">
        <f t="shared" ca="1" si="41"/>
        <v/>
      </c>
      <c r="L145" s="31" t="str">
        <f t="shared" ca="1" si="42"/>
        <v/>
      </c>
      <c r="M145" s="32" t="str">
        <f t="shared" ca="1" si="43"/>
        <v/>
      </c>
      <c r="N145" s="79" t="str">
        <f t="shared" ca="1" si="44"/>
        <v/>
      </c>
      <c r="X145" s="172" t="str">
        <f t="shared" si="45"/>
        <v/>
      </c>
      <c r="Y145" s="172" t="str">
        <f t="shared" si="46"/>
        <v/>
      </c>
    </row>
    <row r="146" spans="1:25">
      <c r="A146" s="173" t="str">
        <f t="shared" ca="1" si="32"/>
        <v/>
      </c>
      <c r="B146" s="73" t="str">
        <f t="shared" ca="1" si="33"/>
        <v/>
      </c>
      <c r="C146" s="31" t="str">
        <f t="shared" ca="1" si="47"/>
        <v/>
      </c>
      <c r="D146" s="32" t="str">
        <f t="shared" ca="1" si="34"/>
        <v/>
      </c>
      <c r="E146" s="73" t="str">
        <f t="shared" ca="1" si="35"/>
        <v/>
      </c>
      <c r="F146" s="31" t="str">
        <f t="shared" ca="1" si="36"/>
        <v/>
      </c>
      <c r="G146" s="32" t="str">
        <f t="shared" ca="1" si="37"/>
        <v/>
      </c>
      <c r="H146" s="73" t="str">
        <f t="shared" ca="1" si="38"/>
        <v/>
      </c>
      <c r="I146" s="31" t="str">
        <f t="shared" ca="1" si="39"/>
        <v/>
      </c>
      <c r="J146" s="32" t="str">
        <f t="shared" ca="1" si="40"/>
        <v/>
      </c>
      <c r="K146" s="73" t="str">
        <f t="shared" ca="1" si="41"/>
        <v/>
      </c>
      <c r="L146" s="31" t="str">
        <f t="shared" ca="1" si="42"/>
        <v/>
      </c>
      <c r="M146" s="32" t="str">
        <f t="shared" ca="1" si="43"/>
        <v/>
      </c>
      <c r="N146" s="79" t="str">
        <f t="shared" ca="1" si="44"/>
        <v/>
      </c>
      <c r="X146" s="172" t="str">
        <f t="shared" si="45"/>
        <v/>
      </c>
      <c r="Y146" s="172" t="str">
        <f t="shared" si="46"/>
        <v/>
      </c>
    </row>
    <row r="147" spans="1:25">
      <c r="A147" s="173" t="str">
        <f t="shared" ca="1" si="32"/>
        <v/>
      </c>
      <c r="B147" s="73" t="str">
        <f t="shared" ca="1" si="33"/>
        <v/>
      </c>
      <c r="C147" s="31" t="str">
        <f t="shared" ca="1" si="47"/>
        <v/>
      </c>
      <c r="D147" s="32" t="str">
        <f t="shared" ca="1" si="34"/>
        <v/>
      </c>
      <c r="E147" s="73" t="str">
        <f t="shared" ca="1" si="35"/>
        <v/>
      </c>
      <c r="F147" s="31" t="str">
        <f t="shared" ca="1" si="36"/>
        <v/>
      </c>
      <c r="G147" s="32" t="str">
        <f t="shared" ca="1" si="37"/>
        <v/>
      </c>
      <c r="H147" s="73" t="str">
        <f t="shared" ca="1" si="38"/>
        <v/>
      </c>
      <c r="I147" s="31" t="str">
        <f t="shared" ca="1" si="39"/>
        <v/>
      </c>
      <c r="J147" s="32" t="str">
        <f t="shared" ca="1" si="40"/>
        <v/>
      </c>
      <c r="K147" s="73" t="str">
        <f t="shared" ca="1" si="41"/>
        <v/>
      </c>
      <c r="L147" s="31" t="str">
        <f t="shared" ca="1" si="42"/>
        <v/>
      </c>
      <c r="M147" s="32" t="str">
        <f t="shared" ca="1" si="43"/>
        <v/>
      </c>
      <c r="N147" s="79" t="str">
        <f t="shared" ca="1" si="44"/>
        <v/>
      </c>
      <c r="X147" s="172" t="str">
        <f t="shared" si="45"/>
        <v/>
      </c>
      <c r="Y147" s="172" t="str">
        <f t="shared" si="46"/>
        <v/>
      </c>
    </row>
    <row r="148" spans="1:25">
      <c r="A148" s="173" t="str">
        <f t="shared" ca="1" si="32"/>
        <v/>
      </c>
      <c r="B148" s="73" t="str">
        <f t="shared" ca="1" si="33"/>
        <v/>
      </c>
      <c r="C148" s="31" t="str">
        <f t="shared" ca="1" si="47"/>
        <v/>
      </c>
      <c r="D148" s="32" t="str">
        <f t="shared" ca="1" si="34"/>
        <v/>
      </c>
      <c r="E148" s="73" t="str">
        <f t="shared" ca="1" si="35"/>
        <v/>
      </c>
      <c r="F148" s="31" t="str">
        <f t="shared" ca="1" si="36"/>
        <v/>
      </c>
      <c r="G148" s="32" t="str">
        <f t="shared" ca="1" si="37"/>
        <v/>
      </c>
      <c r="H148" s="73" t="str">
        <f t="shared" ca="1" si="38"/>
        <v/>
      </c>
      <c r="I148" s="31" t="str">
        <f t="shared" ca="1" si="39"/>
        <v/>
      </c>
      <c r="J148" s="32" t="str">
        <f t="shared" ca="1" si="40"/>
        <v/>
      </c>
      <c r="K148" s="73" t="str">
        <f t="shared" ca="1" si="41"/>
        <v/>
      </c>
      <c r="L148" s="31" t="str">
        <f t="shared" ca="1" si="42"/>
        <v/>
      </c>
      <c r="M148" s="32" t="str">
        <f t="shared" ca="1" si="43"/>
        <v/>
      </c>
      <c r="N148" s="79" t="str">
        <f t="shared" ca="1" si="44"/>
        <v/>
      </c>
      <c r="X148" s="172" t="str">
        <f t="shared" si="45"/>
        <v/>
      </c>
      <c r="Y148" s="172" t="str">
        <f t="shared" si="46"/>
        <v/>
      </c>
    </row>
    <row r="149" spans="1:25">
      <c r="A149" s="173" t="str">
        <f t="shared" ca="1" si="32"/>
        <v/>
      </c>
      <c r="B149" s="73" t="str">
        <f t="shared" ca="1" si="33"/>
        <v/>
      </c>
      <c r="C149" s="31" t="str">
        <f t="shared" ca="1" si="47"/>
        <v/>
      </c>
      <c r="D149" s="32" t="str">
        <f t="shared" ca="1" si="34"/>
        <v/>
      </c>
      <c r="E149" s="73" t="str">
        <f t="shared" ca="1" si="35"/>
        <v/>
      </c>
      <c r="F149" s="31" t="str">
        <f t="shared" ca="1" si="36"/>
        <v/>
      </c>
      <c r="G149" s="32" t="str">
        <f t="shared" ca="1" si="37"/>
        <v/>
      </c>
      <c r="H149" s="73" t="str">
        <f t="shared" ca="1" si="38"/>
        <v/>
      </c>
      <c r="I149" s="31" t="str">
        <f t="shared" ca="1" si="39"/>
        <v/>
      </c>
      <c r="J149" s="32" t="str">
        <f t="shared" ca="1" si="40"/>
        <v/>
      </c>
      <c r="K149" s="73" t="str">
        <f t="shared" ca="1" si="41"/>
        <v/>
      </c>
      <c r="L149" s="31" t="str">
        <f t="shared" ca="1" si="42"/>
        <v/>
      </c>
      <c r="M149" s="32" t="str">
        <f t="shared" ca="1" si="43"/>
        <v/>
      </c>
      <c r="N149" s="79" t="str">
        <f t="shared" ca="1" si="44"/>
        <v/>
      </c>
      <c r="X149" s="172" t="str">
        <f t="shared" si="45"/>
        <v/>
      </c>
      <c r="Y149" s="172" t="str">
        <f t="shared" si="46"/>
        <v/>
      </c>
    </row>
    <row r="150" spans="1:25">
      <c r="A150" s="173" t="str">
        <f t="shared" ca="1" si="32"/>
        <v/>
      </c>
      <c r="B150" s="73" t="str">
        <f t="shared" ca="1" si="33"/>
        <v/>
      </c>
      <c r="C150" s="31" t="str">
        <f t="shared" ca="1" si="47"/>
        <v/>
      </c>
      <c r="D150" s="32" t="str">
        <f t="shared" ca="1" si="34"/>
        <v/>
      </c>
      <c r="E150" s="73" t="str">
        <f t="shared" ca="1" si="35"/>
        <v/>
      </c>
      <c r="F150" s="31" t="str">
        <f t="shared" ca="1" si="36"/>
        <v/>
      </c>
      <c r="G150" s="32" t="str">
        <f t="shared" ca="1" si="37"/>
        <v/>
      </c>
      <c r="H150" s="73" t="str">
        <f t="shared" ca="1" si="38"/>
        <v/>
      </c>
      <c r="I150" s="31" t="str">
        <f t="shared" ca="1" si="39"/>
        <v/>
      </c>
      <c r="J150" s="32" t="str">
        <f t="shared" ca="1" si="40"/>
        <v/>
      </c>
      <c r="K150" s="73" t="str">
        <f t="shared" ca="1" si="41"/>
        <v/>
      </c>
      <c r="L150" s="31" t="str">
        <f t="shared" ca="1" si="42"/>
        <v/>
      </c>
      <c r="M150" s="32" t="str">
        <f t="shared" ca="1" si="43"/>
        <v/>
      </c>
      <c r="N150" s="79" t="str">
        <f t="shared" ca="1" si="44"/>
        <v/>
      </c>
      <c r="X150" s="172" t="str">
        <f t="shared" si="45"/>
        <v/>
      </c>
      <c r="Y150" s="172" t="str">
        <f t="shared" si="46"/>
        <v/>
      </c>
    </row>
    <row r="151" spans="1:25">
      <c r="A151" s="173" t="str">
        <f t="shared" ca="1" si="32"/>
        <v/>
      </c>
      <c r="B151" s="73" t="str">
        <f t="shared" ca="1" si="33"/>
        <v/>
      </c>
      <c r="C151" s="31" t="str">
        <f t="shared" ca="1" si="47"/>
        <v/>
      </c>
      <c r="D151" s="32" t="str">
        <f t="shared" ca="1" si="34"/>
        <v/>
      </c>
      <c r="E151" s="73" t="str">
        <f t="shared" ca="1" si="35"/>
        <v/>
      </c>
      <c r="F151" s="31" t="str">
        <f t="shared" ca="1" si="36"/>
        <v/>
      </c>
      <c r="G151" s="32" t="str">
        <f t="shared" ca="1" si="37"/>
        <v/>
      </c>
      <c r="H151" s="73" t="str">
        <f t="shared" ca="1" si="38"/>
        <v/>
      </c>
      <c r="I151" s="31" t="str">
        <f t="shared" ca="1" si="39"/>
        <v/>
      </c>
      <c r="J151" s="32" t="str">
        <f t="shared" ca="1" si="40"/>
        <v/>
      </c>
      <c r="K151" s="73" t="str">
        <f t="shared" ca="1" si="41"/>
        <v/>
      </c>
      <c r="L151" s="31" t="str">
        <f t="shared" ca="1" si="42"/>
        <v/>
      </c>
      <c r="M151" s="32" t="str">
        <f t="shared" ca="1" si="43"/>
        <v/>
      </c>
      <c r="N151" s="79" t="str">
        <f t="shared" ca="1" si="44"/>
        <v/>
      </c>
      <c r="X151" s="172" t="str">
        <f t="shared" si="45"/>
        <v/>
      </c>
      <c r="Y151" s="172" t="str">
        <f t="shared" si="46"/>
        <v/>
      </c>
    </row>
    <row r="152" spans="1:25">
      <c r="A152" s="173" t="str">
        <f t="shared" ca="1" si="32"/>
        <v/>
      </c>
      <c r="B152" s="73" t="str">
        <f t="shared" ca="1" si="33"/>
        <v/>
      </c>
      <c r="C152" s="31" t="str">
        <f t="shared" ca="1" si="47"/>
        <v/>
      </c>
      <c r="D152" s="32" t="str">
        <f t="shared" ca="1" si="34"/>
        <v/>
      </c>
      <c r="E152" s="73" t="str">
        <f t="shared" ca="1" si="35"/>
        <v/>
      </c>
      <c r="F152" s="31" t="str">
        <f t="shared" ca="1" si="36"/>
        <v/>
      </c>
      <c r="G152" s="32" t="str">
        <f t="shared" ca="1" si="37"/>
        <v/>
      </c>
      <c r="H152" s="73" t="str">
        <f t="shared" ca="1" si="38"/>
        <v/>
      </c>
      <c r="I152" s="31" t="str">
        <f t="shared" ca="1" si="39"/>
        <v/>
      </c>
      <c r="J152" s="32" t="str">
        <f t="shared" ca="1" si="40"/>
        <v/>
      </c>
      <c r="K152" s="73" t="str">
        <f t="shared" ca="1" si="41"/>
        <v/>
      </c>
      <c r="L152" s="31" t="str">
        <f t="shared" ca="1" si="42"/>
        <v/>
      </c>
      <c r="M152" s="32" t="str">
        <f t="shared" ca="1" si="43"/>
        <v/>
      </c>
      <c r="N152" s="79" t="str">
        <f t="shared" ca="1" si="44"/>
        <v/>
      </c>
      <c r="X152" s="172" t="str">
        <f t="shared" si="45"/>
        <v/>
      </c>
      <c r="Y152" s="172" t="str">
        <f t="shared" si="46"/>
        <v/>
      </c>
    </row>
    <row r="153" spans="1:25">
      <c r="A153" s="173" t="str">
        <f t="shared" ca="1" si="32"/>
        <v/>
      </c>
      <c r="B153" s="73" t="str">
        <f t="shared" ca="1" si="33"/>
        <v/>
      </c>
      <c r="C153" s="31" t="str">
        <f t="shared" ca="1" si="47"/>
        <v/>
      </c>
      <c r="D153" s="32" t="str">
        <f t="shared" ca="1" si="34"/>
        <v/>
      </c>
      <c r="E153" s="73" t="str">
        <f t="shared" ca="1" si="35"/>
        <v/>
      </c>
      <c r="F153" s="31" t="str">
        <f t="shared" ca="1" si="36"/>
        <v/>
      </c>
      <c r="G153" s="32" t="str">
        <f t="shared" ca="1" si="37"/>
        <v/>
      </c>
      <c r="H153" s="73" t="str">
        <f t="shared" ca="1" si="38"/>
        <v/>
      </c>
      <c r="I153" s="31" t="str">
        <f t="shared" ca="1" si="39"/>
        <v/>
      </c>
      <c r="J153" s="32" t="str">
        <f t="shared" ca="1" si="40"/>
        <v/>
      </c>
      <c r="K153" s="73" t="str">
        <f t="shared" ca="1" si="41"/>
        <v/>
      </c>
      <c r="L153" s="31" t="str">
        <f t="shared" ca="1" si="42"/>
        <v/>
      </c>
      <c r="M153" s="32" t="str">
        <f t="shared" ca="1" si="43"/>
        <v/>
      </c>
      <c r="N153" s="79" t="str">
        <f t="shared" ca="1" si="44"/>
        <v/>
      </c>
      <c r="X153" s="172" t="str">
        <f t="shared" si="45"/>
        <v/>
      </c>
      <c r="Y153" s="172" t="str">
        <f t="shared" si="46"/>
        <v/>
      </c>
    </row>
    <row r="154" spans="1:25">
      <c r="A154" s="173" t="str">
        <f t="shared" ca="1" si="32"/>
        <v/>
      </c>
      <c r="B154" s="73" t="str">
        <f t="shared" ca="1" si="33"/>
        <v/>
      </c>
      <c r="C154" s="31" t="str">
        <f t="shared" ca="1" si="47"/>
        <v/>
      </c>
      <c r="D154" s="32" t="str">
        <f t="shared" ca="1" si="34"/>
        <v/>
      </c>
      <c r="E154" s="73" t="str">
        <f t="shared" ca="1" si="35"/>
        <v/>
      </c>
      <c r="F154" s="31" t="str">
        <f t="shared" ca="1" si="36"/>
        <v/>
      </c>
      <c r="G154" s="32" t="str">
        <f t="shared" ca="1" si="37"/>
        <v/>
      </c>
      <c r="H154" s="73" t="str">
        <f t="shared" ca="1" si="38"/>
        <v/>
      </c>
      <c r="I154" s="31" t="str">
        <f t="shared" ca="1" si="39"/>
        <v/>
      </c>
      <c r="J154" s="32" t="str">
        <f t="shared" ca="1" si="40"/>
        <v/>
      </c>
      <c r="K154" s="73" t="str">
        <f t="shared" ca="1" si="41"/>
        <v/>
      </c>
      <c r="L154" s="31" t="str">
        <f t="shared" ca="1" si="42"/>
        <v/>
      </c>
      <c r="M154" s="32" t="str">
        <f t="shared" ca="1" si="43"/>
        <v/>
      </c>
      <c r="N154" s="79" t="str">
        <f t="shared" ca="1" si="44"/>
        <v/>
      </c>
      <c r="X154" s="172" t="str">
        <f t="shared" si="45"/>
        <v/>
      </c>
      <c r="Y154" s="172" t="str">
        <f t="shared" si="46"/>
        <v/>
      </c>
    </row>
    <row r="155" spans="1:25">
      <c r="A155" s="173" t="str">
        <f t="shared" ca="1" si="32"/>
        <v/>
      </c>
      <c r="B155" s="73" t="str">
        <f t="shared" ca="1" si="33"/>
        <v/>
      </c>
      <c r="C155" s="31" t="str">
        <f t="shared" ca="1" si="47"/>
        <v/>
      </c>
      <c r="D155" s="32" t="str">
        <f t="shared" ca="1" si="34"/>
        <v/>
      </c>
      <c r="E155" s="73" t="str">
        <f t="shared" ca="1" si="35"/>
        <v/>
      </c>
      <c r="F155" s="31" t="str">
        <f t="shared" ca="1" si="36"/>
        <v/>
      </c>
      <c r="G155" s="32" t="str">
        <f t="shared" ca="1" si="37"/>
        <v/>
      </c>
      <c r="H155" s="73" t="str">
        <f t="shared" ca="1" si="38"/>
        <v/>
      </c>
      <c r="I155" s="31" t="str">
        <f t="shared" ca="1" si="39"/>
        <v/>
      </c>
      <c r="J155" s="32" t="str">
        <f t="shared" ca="1" si="40"/>
        <v/>
      </c>
      <c r="K155" s="73" t="str">
        <f t="shared" ca="1" si="41"/>
        <v/>
      </c>
      <c r="L155" s="31" t="str">
        <f t="shared" ca="1" si="42"/>
        <v/>
      </c>
      <c r="M155" s="32" t="str">
        <f t="shared" ca="1" si="43"/>
        <v/>
      </c>
      <c r="N155" s="79" t="str">
        <f t="shared" ca="1" si="44"/>
        <v/>
      </c>
      <c r="X155" s="172" t="str">
        <f t="shared" si="45"/>
        <v/>
      </c>
      <c r="Y155" s="172" t="str">
        <f t="shared" si="46"/>
        <v/>
      </c>
    </row>
    <row r="156" spans="1:25">
      <c r="A156" s="173" t="str">
        <f t="shared" ca="1" si="32"/>
        <v/>
      </c>
      <c r="B156" s="73" t="str">
        <f t="shared" ca="1" si="33"/>
        <v/>
      </c>
      <c r="C156" s="31" t="str">
        <f t="shared" ca="1" si="47"/>
        <v/>
      </c>
      <c r="D156" s="32" t="str">
        <f t="shared" ca="1" si="34"/>
        <v/>
      </c>
      <c r="E156" s="73" t="str">
        <f t="shared" ca="1" si="35"/>
        <v/>
      </c>
      <c r="F156" s="31" t="str">
        <f t="shared" ca="1" si="36"/>
        <v/>
      </c>
      <c r="G156" s="32" t="str">
        <f t="shared" ca="1" si="37"/>
        <v/>
      </c>
      <c r="H156" s="73" t="str">
        <f t="shared" ca="1" si="38"/>
        <v/>
      </c>
      <c r="I156" s="31" t="str">
        <f t="shared" ca="1" si="39"/>
        <v/>
      </c>
      <c r="J156" s="32" t="str">
        <f t="shared" ca="1" si="40"/>
        <v/>
      </c>
      <c r="K156" s="73" t="str">
        <f t="shared" ca="1" si="41"/>
        <v/>
      </c>
      <c r="L156" s="31" t="str">
        <f t="shared" ca="1" si="42"/>
        <v/>
      </c>
      <c r="M156" s="32" t="str">
        <f t="shared" ca="1" si="43"/>
        <v/>
      </c>
      <c r="N156" s="79" t="str">
        <f t="shared" ca="1" si="44"/>
        <v/>
      </c>
      <c r="X156" s="172" t="str">
        <f t="shared" si="45"/>
        <v/>
      </c>
      <c r="Y156" s="172" t="str">
        <f t="shared" si="46"/>
        <v/>
      </c>
    </row>
    <row r="157" spans="1:25">
      <c r="A157" s="173" t="str">
        <f t="shared" ca="1" si="32"/>
        <v/>
      </c>
      <c r="B157" s="73" t="str">
        <f t="shared" ca="1" si="33"/>
        <v/>
      </c>
      <c r="C157" s="31" t="str">
        <f t="shared" ca="1" si="47"/>
        <v/>
      </c>
      <c r="D157" s="32" t="str">
        <f t="shared" ca="1" si="34"/>
        <v/>
      </c>
      <c r="E157" s="73" t="str">
        <f t="shared" ca="1" si="35"/>
        <v/>
      </c>
      <c r="F157" s="31" t="str">
        <f t="shared" ca="1" si="36"/>
        <v/>
      </c>
      <c r="G157" s="32" t="str">
        <f t="shared" ca="1" si="37"/>
        <v/>
      </c>
      <c r="H157" s="73" t="str">
        <f t="shared" ca="1" si="38"/>
        <v/>
      </c>
      <c r="I157" s="31" t="str">
        <f t="shared" ca="1" si="39"/>
        <v/>
      </c>
      <c r="J157" s="32" t="str">
        <f t="shared" ca="1" si="40"/>
        <v/>
      </c>
      <c r="K157" s="73" t="str">
        <f t="shared" ca="1" si="41"/>
        <v/>
      </c>
      <c r="L157" s="31" t="str">
        <f t="shared" ca="1" si="42"/>
        <v/>
      </c>
      <c r="M157" s="32" t="str">
        <f t="shared" ca="1" si="43"/>
        <v/>
      </c>
      <c r="N157" s="79" t="str">
        <f t="shared" ca="1" si="44"/>
        <v/>
      </c>
      <c r="X157" s="172" t="str">
        <f t="shared" si="45"/>
        <v/>
      </c>
      <c r="Y157" s="172" t="str">
        <f t="shared" si="46"/>
        <v/>
      </c>
    </row>
    <row r="158" spans="1:25">
      <c r="A158" s="173" t="str">
        <f t="shared" ca="1" si="32"/>
        <v/>
      </c>
      <c r="B158" s="73" t="str">
        <f t="shared" ca="1" si="33"/>
        <v/>
      </c>
      <c r="C158" s="31" t="str">
        <f t="shared" ca="1" si="47"/>
        <v/>
      </c>
      <c r="D158" s="32" t="str">
        <f t="shared" ca="1" si="34"/>
        <v/>
      </c>
      <c r="E158" s="73" t="str">
        <f t="shared" ca="1" si="35"/>
        <v/>
      </c>
      <c r="F158" s="31" t="str">
        <f t="shared" ca="1" si="36"/>
        <v/>
      </c>
      <c r="G158" s="32" t="str">
        <f t="shared" ca="1" si="37"/>
        <v/>
      </c>
      <c r="H158" s="73" t="str">
        <f t="shared" ca="1" si="38"/>
        <v/>
      </c>
      <c r="I158" s="31" t="str">
        <f t="shared" ca="1" si="39"/>
        <v/>
      </c>
      <c r="J158" s="32" t="str">
        <f t="shared" ca="1" si="40"/>
        <v/>
      </c>
      <c r="K158" s="73" t="str">
        <f t="shared" ca="1" si="41"/>
        <v/>
      </c>
      <c r="L158" s="31" t="str">
        <f t="shared" ca="1" si="42"/>
        <v/>
      </c>
      <c r="M158" s="32" t="str">
        <f t="shared" ca="1" si="43"/>
        <v/>
      </c>
      <c r="N158" s="79" t="str">
        <f t="shared" ca="1" si="44"/>
        <v/>
      </c>
      <c r="X158" s="172" t="str">
        <f t="shared" si="45"/>
        <v/>
      </c>
      <c r="Y158" s="172" t="str">
        <f t="shared" si="46"/>
        <v/>
      </c>
    </row>
    <row r="159" spans="1:25">
      <c r="A159" s="173" t="str">
        <f t="shared" ca="1" si="32"/>
        <v/>
      </c>
      <c r="B159" s="73" t="str">
        <f t="shared" ca="1" si="33"/>
        <v/>
      </c>
      <c r="C159" s="31" t="str">
        <f t="shared" ca="1" si="47"/>
        <v/>
      </c>
      <c r="D159" s="32" t="str">
        <f t="shared" ca="1" si="34"/>
        <v/>
      </c>
      <c r="E159" s="73" t="str">
        <f t="shared" ca="1" si="35"/>
        <v/>
      </c>
      <c r="F159" s="31" t="str">
        <f t="shared" ca="1" si="36"/>
        <v/>
      </c>
      <c r="G159" s="32" t="str">
        <f t="shared" ca="1" si="37"/>
        <v/>
      </c>
      <c r="H159" s="73" t="str">
        <f t="shared" ca="1" si="38"/>
        <v/>
      </c>
      <c r="I159" s="31" t="str">
        <f t="shared" ca="1" si="39"/>
        <v/>
      </c>
      <c r="J159" s="32" t="str">
        <f t="shared" ca="1" si="40"/>
        <v/>
      </c>
      <c r="K159" s="73" t="str">
        <f t="shared" ca="1" si="41"/>
        <v/>
      </c>
      <c r="L159" s="31" t="str">
        <f t="shared" ca="1" si="42"/>
        <v/>
      </c>
      <c r="M159" s="32" t="str">
        <f t="shared" ca="1" si="43"/>
        <v/>
      </c>
      <c r="N159" s="79" t="str">
        <f t="shared" ca="1" si="44"/>
        <v/>
      </c>
      <c r="X159" s="172" t="str">
        <f t="shared" si="45"/>
        <v/>
      </c>
      <c r="Y159" s="172" t="str">
        <f t="shared" si="46"/>
        <v/>
      </c>
    </row>
    <row r="160" spans="1:25">
      <c r="A160" s="173" t="str">
        <f t="shared" ca="1" si="32"/>
        <v/>
      </c>
      <c r="B160" s="73" t="str">
        <f t="shared" ca="1" si="33"/>
        <v/>
      </c>
      <c r="C160" s="31" t="str">
        <f t="shared" ca="1" si="47"/>
        <v/>
      </c>
      <c r="D160" s="32" t="str">
        <f t="shared" ca="1" si="34"/>
        <v/>
      </c>
      <c r="E160" s="73" t="str">
        <f t="shared" ca="1" si="35"/>
        <v/>
      </c>
      <c r="F160" s="31" t="str">
        <f t="shared" ca="1" si="36"/>
        <v/>
      </c>
      <c r="G160" s="32" t="str">
        <f t="shared" ca="1" si="37"/>
        <v/>
      </c>
      <c r="H160" s="73" t="str">
        <f t="shared" ca="1" si="38"/>
        <v/>
      </c>
      <c r="I160" s="31" t="str">
        <f t="shared" ca="1" si="39"/>
        <v/>
      </c>
      <c r="J160" s="32" t="str">
        <f t="shared" ca="1" si="40"/>
        <v/>
      </c>
      <c r="K160" s="73" t="str">
        <f t="shared" ca="1" si="41"/>
        <v/>
      </c>
      <c r="L160" s="31" t="str">
        <f t="shared" ca="1" si="42"/>
        <v/>
      </c>
      <c r="M160" s="32" t="str">
        <f t="shared" ca="1" si="43"/>
        <v/>
      </c>
      <c r="N160" s="79" t="str">
        <f t="shared" ca="1" si="44"/>
        <v/>
      </c>
      <c r="X160" s="172" t="str">
        <f t="shared" si="45"/>
        <v/>
      </c>
      <c r="Y160" s="172" t="str">
        <f t="shared" si="46"/>
        <v/>
      </c>
    </row>
    <row r="161" spans="1:25">
      <c r="A161" s="173" t="str">
        <f t="shared" ref="A161:A224" ca="1" si="48">IF(AND(ISBLANK(Z150), A160 = $Z$1),NOW(),IF(ISBLANK(Z150),"",Z150))</f>
        <v/>
      </c>
      <c r="B161" s="73" t="str">
        <f t="shared" ref="B161:B224" ca="1" si="49">IF(COUNTIF(P:P,A161)=1,VLOOKUP(A161,P:Q,2), IF(COUNTIF(P:P,A161)=0,$B$10,""))</f>
        <v/>
      </c>
      <c r="C161" s="31" t="str">
        <f t="shared" ca="1" si="47"/>
        <v/>
      </c>
      <c r="D161" s="32" t="str">
        <f t="shared" ref="D161:D224" ca="1" si="50">IF(ISERROR(B161-2),"",-1*ROUNDUP(A161-$A$14,0)/360*$B$7*$B$5)</f>
        <v/>
      </c>
      <c r="E161" s="73" t="str">
        <f t="shared" ref="E161:E224" ca="1" si="51">IF(COUNTIF(P:P,A161)=1,VLOOKUP(A161,R:S,2), IF(COUNTIF(P:P,A161)=0,$C$10,""))</f>
        <v/>
      </c>
      <c r="F161" s="31" t="str">
        <f t="shared" ref="F161:F224" ca="1" si="52">IF(ISERROR(B161-2),"",(E161-$E$14)/100*$C$5)</f>
        <v/>
      </c>
      <c r="G161" s="32" t="str">
        <f t="shared" ref="G161:G224" ca="1" si="53">IF(ISERROR(B161-2),"",ROUNDUP(A161-$A$14,0)/360*$C$6*$C$5-ROUNDUP(A161-$A$14,0)/360*$C$7*$C$5*$E$14/100)</f>
        <v/>
      </c>
      <c r="H161" s="73" t="str">
        <f t="shared" ref="H161:H224" ca="1" si="54">IF(COUNTIF(P:P,A161)=1,VLOOKUP(A161,T:U,2), IF(COUNTIF(P:P,A161)=0,$D$10,""))</f>
        <v/>
      </c>
      <c r="I161" s="31" t="str">
        <f t="shared" ref="I161:I224" ca="1" si="55">IF(ISERROR(B161-2),"",(H161/$H$14-1)*$D$5)</f>
        <v/>
      </c>
      <c r="J161" s="32" t="str">
        <f t="shared" ref="J161:J224" ca="1" si="56">IF(ISERROR(B161-2),"",-1*ROUNDUP(A161-$A$14,0)/360*$D$7*$D$5)</f>
        <v/>
      </c>
      <c r="K161" s="73" t="str">
        <f t="shared" ref="K161:K224" ca="1" si="57">IF(COUNTIF(P:P,A161)=1,VLOOKUP(A161,V:W,2), IF(COUNTIF(P:P,A161)=0,$E$10,""))</f>
        <v/>
      </c>
      <c r="L161" s="31" t="str">
        <f t="shared" ref="L161:L224" ca="1" si="58">IF(ISERROR(B161-2),"",(K161-$K$14)/100*$E$5)</f>
        <v/>
      </c>
      <c r="M161" s="32" t="str">
        <f t="shared" ref="M161:M224" ca="1" si="59">IF(ISERROR(B161-2),"",ROUNDUP(A161-$A$14,0)/360*$E$6*$E$5-ROUNDUP(A161-$A$14,0)/360*$E$7*$E$5*$K$14/100)</f>
        <v/>
      </c>
      <c r="N161" s="79" t="str">
        <f t="shared" ref="N161:N224" ca="1" si="60">IF(ISERROR(B161-2),"",C161+D161-F161-G161-I161-J161+L161+M161)</f>
        <v/>
      </c>
      <c r="X161" s="172" t="str">
        <f t="shared" si="45"/>
        <v/>
      </c>
      <c r="Y161" s="172" t="str">
        <f t="shared" si="46"/>
        <v/>
      </c>
    </row>
    <row r="162" spans="1:25">
      <c r="A162" s="173" t="str">
        <f t="shared" ca="1" si="48"/>
        <v/>
      </c>
      <c r="B162" s="73" t="str">
        <f t="shared" ca="1" si="49"/>
        <v/>
      </c>
      <c r="C162" s="31" t="str">
        <f t="shared" ca="1" si="47"/>
        <v/>
      </c>
      <c r="D162" s="32" t="str">
        <f t="shared" ca="1" si="50"/>
        <v/>
      </c>
      <c r="E162" s="73" t="str">
        <f t="shared" ca="1" si="51"/>
        <v/>
      </c>
      <c r="F162" s="31" t="str">
        <f t="shared" ca="1" si="52"/>
        <v/>
      </c>
      <c r="G162" s="32" t="str">
        <f t="shared" ca="1" si="53"/>
        <v/>
      </c>
      <c r="H162" s="73" t="str">
        <f t="shared" ca="1" si="54"/>
        <v/>
      </c>
      <c r="I162" s="31" t="str">
        <f t="shared" ca="1" si="55"/>
        <v/>
      </c>
      <c r="J162" s="32" t="str">
        <f t="shared" ca="1" si="56"/>
        <v/>
      </c>
      <c r="K162" s="73" t="str">
        <f t="shared" ca="1" si="57"/>
        <v/>
      </c>
      <c r="L162" s="31" t="str">
        <f t="shared" ca="1" si="58"/>
        <v/>
      </c>
      <c r="M162" s="32" t="str">
        <f t="shared" ca="1" si="59"/>
        <v/>
      </c>
      <c r="N162" s="79" t="str">
        <f t="shared" ca="1" si="60"/>
        <v/>
      </c>
      <c r="X162" s="172" t="str">
        <f t="shared" si="45"/>
        <v/>
      </c>
      <c r="Y162" s="172" t="str">
        <f t="shared" si="46"/>
        <v/>
      </c>
    </row>
    <row r="163" spans="1:25">
      <c r="A163" s="173" t="str">
        <f t="shared" ca="1" si="48"/>
        <v/>
      </c>
      <c r="B163" s="73" t="str">
        <f t="shared" ca="1" si="49"/>
        <v/>
      </c>
      <c r="C163" s="31" t="str">
        <f t="shared" ca="1" si="47"/>
        <v/>
      </c>
      <c r="D163" s="32" t="str">
        <f t="shared" ca="1" si="50"/>
        <v/>
      </c>
      <c r="E163" s="73" t="str">
        <f t="shared" ca="1" si="51"/>
        <v/>
      </c>
      <c r="F163" s="31" t="str">
        <f t="shared" ca="1" si="52"/>
        <v/>
      </c>
      <c r="G163" s="32" t="str">
        <f t="shared" ca="1" si="53"/>
        <v/>
      </c>
      <c r="H163" s="73" t="str">
        <f t="shared" ca="1" si="54"/>
        <v/>
      </c>
      <c r="I163" s="31" t="str">
        <f t="shared" ca="1" si="55"/>
        <v/>
      </c>
      <c r="J163" s="32" t="str">
        <f t="shared" ca="1" si="56"/>
        <v/>
      </c>
      <c r="K163" s="73" t="str">
        <f t="shared" ca="1" si="57"/>
        <v/>
      </c>
      <c r="L163" s="31" t="str">
        <f t="shared" ca="1" si="58"/>
        <v/>
      </c>
      <c r="M163" s="32" t="str">
        <f t="shared" ca="1" si="59"/>
        <v/>
      </c>
      <c r="N163" s="79" t="str">
        <f t="shared" ca="1" si="60"/>
        <v/>
      </c>
      <c r="X163" s="172" t="str">
        <f t="shared" si="45"/>
        <v/>
      </c>
      <c r="Y163" s="172" t="str">
        <f t="shared" si="46"/>
        <v/>
      </c>
    </row>
    <row r="164" spans="1:25">
      <c r="A164" s="173" t="str">
        <f t="shared" ca="1" si="48"/>
        <v/>
      </c>
      <c r="B164" s="73" t="str">
        <f t="shared" ca="1" si="49"/>
        <v/>
      </c>
      <c r="C164" s="31" t="str">
        <f t="shared" ca="1" si="47"/>
        <v/>
      </c>
      <c r="D164" s="32" t="str">
        <f t="shared" ca="1" si="50"/>
        <v/>
      </c>
      <c r="E164" s="73" t="str">
        <f t="shared" ca="1" si="51"/>
        <v/>
      </c>
      <c r="F164" s="31" t="str">
        <f t="shared" ca="1" si="52"/>
        <v/>
      </c>
      <c r="G164" s="32" t="str">
        <f t="shared" ca="1" si="53"/>
        <v/>
      </c>
      <c r="H164" s="73" t="str">
        <f t="shared" ca="1" si="54"/>
        <v/>
      </c>
      <c r="I164" s="31" t="str">
        <f t="shared" ca="1" si="55"/>
        <v/>
      </c>
      <c r="J164" s="32" t="str">
        <f t="shared" ca="1" si="56"/>
        <v/>
      </c>
      <c r="K164" s="73" t="str">
        <f t="shared" ca="1" si="57"/>
        <v/>
      </c>
      <c r="L164" s="31" t="str">
        <f t="shared" ca="1" si="58"/>
        <v/>
      </c>
      <c r="M164" s="32" t="str">
        <f t="shared" ca="1" si="59"/>
        <v/>
      </c>
      <c r="N164" s="79" t="str">
        <f t="shared" ca="1" si="60"/>
        <v/>
      </c>
      <c r="X164" s="172" t="str">
        <f t="shared" si="45"/>
        <v/>
      </c>
      <c r="Y164" s="172" t="str">
        <f t="shared" si="46"/>
        <v/>
      </c>
    </row>
    <row r="165" spans="1:25">
      <c r="A165" s="173" t="str">
        <f t="shared" ca="1" si="48"/>
        <v/>
      </c>
      <c r="B165" s="73" t="str">
        <f t="shared" ca="1" si="49"/>
        <v/>
      </c>
      <c r="C165" s="31" t="str">
        <f t="shared" ca="1" si="47"/>
        <v/>
      </c>
      <c r="D165" s="32" t="str">
        <f t="shared" ca="1" si="50"/>
        <v/>
      </c>
      <c r="E165" s="73" t="str">
        <f t="shared" ca="1" si="51"/>
        <v/>
      </c>
      <c r="F165" s="31" t="str">
        <f t="shared" ca="1" si="52"/>
        <v/>
      </c>
      <c r="G165" s="32" t="str">
        <f t="shared" ca="1" si="53"/>
        <v/>
      </c>
      <c r="H165" s="73" t="str">
        <f t="shared" ca="1" si="54"/>
        <v/>
      </c>
      <c r="I165" s="31" t="str">
        <f t="shared" ca="1" si="55"/>
        <v/>
      </c>
      <c r="J165" s="32" t="str">
        <f t="shared" ca="1" si="56"/>
        <v/>
      </c>
      <c r="K165" s="73" t="str">
        <f t="shared" ca="1" si="57"/>
        <v/>
      </c>
      <c r="L165" s="31" t="str">
        <f t="shared" ca="1" si="58"/>
        <v/>
      </c>
      <c r="M165" s="32" t="str">
        <f t="shared" ca="1" si="59"/>
        <v/>
      </c>
      <c r="N165" s="79" t="str">
        <f t="shared" ca="1" si="60"/>
        <v/>
      </c>
      <c r="X165" s="172" t="str">
        <f t="shared" si="45"/>
        <v/>
      </c>
      <c r="Y165" s="172" t="str">
        <f t="shared" si="46"/>
        <v/>
      </c>
    </row>
    <row r="166" spans="1:25">
      <c r="A166" s="173" t="str">
        <f t="shared" ca="1" si="48"/>
        <v/>
      </c>
      <c r="B166" s="73" t="str">
        <f t="shared" ca="1" si="49"/>
        <v/>
      </c>
      <c r="C166" s="31" t="str">
        <f t="shared" ca="1" si="47"/>
        <v/>
      </c>
      <c r="D166" s="32" t="str">
        <f t="shared" ca="1" si="50"/>
        <v/>
      </c>
      <c r="E166" s="73" t="str">
        <f t="shared" ca="1" si="51"/>
        <v/>
      </c>
      <c r="F166" s="31" t="str">
        <f t="shared" ca="1" si="52"/>
        <v/>
      </c>
      <c r="G166" s="32" t="str">
        <f t="shared" ca="1" si="53"/>
        <v/>
      </c>
      <c r="H166" s="73" t="str">
        <f t="shared" ca="1" si="54"/>
        <v/>
      </c>
      <c r="I166" s="31" t="str">
        <f t="shared" ca="1" si="55"/>
        <v/>
      </c>
      <c r="J166" s="32" t="str">
        <f t="shared" ca="1" si="56"/>
        <v/>
      </c>
      <c r="K166" s="73" t="str">
        <f t="shared" ca="1" si="57"/>
        <v/>
      </c>
      <c r="L166" s="31" t="str">
        <f t="shared" ca="1" si="58"/>
        <v/>
      </c>
      <c r="M166" s="32" t="str">
        <f t="shared" ca="1" si="59"/>
        <v/>
      </c>
      <c r="N166" s="79" t="str">
        <f t="shared" ca="1" si="60"/>
        <v/>
      </c>
      <c r="X166" s="172" t="str">
        <f t="shared" si="45"/>
        <v/>
      </c>
      <c r="Y166" s="172" t="str">
        <f t="shared" si="46"/>
        <v/>
      </c>
    </row>
    <row r="167" spans="1:25">
      <c r="A167" s="173" t="str">
        <f t="shared" ca="1" si="48"/>
        <v/>
      </c>
      <c r="B167" s="73" t="str">
        <f t="shared" ca="1" si="49"/>
        <v/>
      </c>
      <c r="C167" s="31" t="str">
        <f t="shared" ca="1" si="47"/>
        <v/>
      </c>
      <c r="D167" s="32" t="str">
        <f t="shared" ca="1" si="50"/>
        <v/>
      </c>
      <c r="E167" s="73" t="str">
        <f t="shared" ca="1" si="51"/>
        <v/>
      </c>
      <c r="F167" s="31" t="str">
        <f t="shared" ca="1" si="52"/>
        <v/>
      </c>
      <c r="G167" s="32" t="str">
        <f t="shared" ca="1" si="53"/>
        <v/>
      </c>
      <c r="H167" s="73" t="str">
        <f t="shared" ca="1" si="54"/>
        <v/>
      </c>
      <c r="I167" s="31" t="str">
        <f t="shared" ca="1" si="55"/>
        <v/>
      </c>
      <c r="J167" s="32" t="str">
        <f t="shared" ca="1" si="56"/>
        <v/>
      </c>
      <c r="K167" s="73" t="str">
        <f t="shared" ca="1" si="57"/>
        <v/>
      </c>
      <c r="L167" s="31" t="str">
        <f t="shared" ca="1" si="58"/>
        <v/>
      </c>
      <c r="M167" s="32" t="str">
        <f t="shared" ca="1" si="59"/>
        <v/>
      </c>
      <c r="N167" s="79" t="str">
        <f t="shared" ca="1" si="60"/>
        <v/>
      </c>
      <c r="X167" s="172" t="str">
        <f t="shared" si="45"/>
        <v/>
      </c>
      <c r="Y167" s="172" t="str">
        <f t="shared" si="46"/>
        <v/>
      </c>
    </row>
    <row r="168" spans="1:25">
      <c r="A168" s="173" t="str">
        <f t="shared" ca="1" si="48"/>
        <v/>
      </c>
      <c r="B168" s="73" t="str">
        <f t="shared" ca="1" si="49"/>
        <v/>
      </c>
      <c r="C168" s="31" t="str">
        <f t="shared" ca="1" si="47"/>
        <v/>
      </c>
      <c r="D168" s="32" t="str">
        <f t="shared" ca="1" si="50"/>
        <v/>
      </c>
      <c r="E168" s="73" t="str">
        <f t="shared" ca="1" si="51"/>
        <v/>
      </c>
      <c r="F168" s="31" t="str">
        <f t="shared" ca="1" si="52"/>
        <v/>
      </c>
      <c r="G168" s="32" t="str">
        <f t="shared" ca="1" si="53"/>
        <v/>
      </c>
      <c r="H168" s="73" t="str">
        <f t="shared" ca="1" si="54"/>
        <v/>
      </c>
      <c r="I168" s="31" t="str">
        <f t="shared" ca="1" si="55"/>
        <v/>
      </c>
      <c r="J168" s="32" t="str">
        <f t="shared" ca="1" si="56"/>
        <v/>
      </c>
      <c r="K168" s="73" t="str">
        <f t="shared" ca="1" si="57"/>
        <v/>
      </c>
      <c r="L168" s="31" t="str">
        <f t="shared" ca="1" si="58"/>
        <v/>
      </c>
      <c r="M168" s="32" t="str">
        <f t="shared" ca="1" si="59"/>
        <v/>
      </c>
      <c r="N168" s="79" t="str">
        <f t="shared" ca="1" si="60"/>
        <v/>
      </c>
      <c r="X168" s="172" t="str">
        <f t="shared" si="45"/>
        <v/>
      </c>
      <c r="Y168" s="172" t="str">
        <f t="shared" si="46"/>
        <v/>
      </c>
    </row>
    <row r="169" spans="1:25">
      <c r="A169" s="173" t="str">
        <f t="shared" ca="1" si="48"/>
        <v/>
      </c>
      <c r="B169" s="73" t="str">
        <f t="shared" ca="1" si="49"/>
        <v/>
      </c>
      <c r="C169" s="31" t="str">
        <f t="shared" ca="1" si="47"/>
        <v/>
      </c>
      <c r="D169" s="32" t="str">
        <f t="shared" ca="1" si="50"/>
        <v/>
      </c>
      <c r="E169" s="73" t="str">
        <f t="shared" ca="1" si="51"/>
        <v/>
      </c>
      <c r="F169" s="31" t="str">
        <f t="shared" ca="1" si="52"/>
        <v/>
      </c>
      <c r="G169" s="32" t="str">
        <f t="shared" ca="1" si="53"/>
        <v/>
      </c>
      <c r="H169" s="73" t="str">
        <f t="shared" ca="1" si="54"/>
        <v/>
      </c>
      <c r="I169" s="31" t="str">
        <f t="shared" ca="1" si="55"/>
        <v/>
      </c>
      <c r="J169" s="32" t="str">
        <f t="shared" ca="1" si="56"/>
        <v/>
      </c>
      <c r="K169" s="73" t="str">
        <f t="shared" ca="1" si="57"/>
        <v/>
      </c>
      <c r="L169" s="31" t="str">
        <f t="shared" ca="1" si="58"/>
        <v/>
      </c>
      <c r="M169" s="32" t="str">
        <f t="shared" ca="1" si="59"/>
        <v/>
      </c>
      <c r="N169" s="79" t="str">
        <f t="shared" ca="1" si="60"/>
        <v/>
      </c>
      <c r="X169" s="172" t="str">
        <f t="shared" si="45"/>
        <v/>
      </c>
      <c r="Y169" s="172" t="str">
        <f t="shared" si="46"/>
        <v/>
      </c>
    </row>
    <row r="170" spans="1:25">
      <c r="A170" s="173" t="str">
        <f t="shared" ca="1" si="48"/>
        <v/>
      </c>
      <c r="B170" s="73" t="str">
        <f t="shared" ca="1" si="49"/>
        <v/>
      </c>
      <c r="C170" s="31" t="str">
        <f t="shared" ca="1" si="47"/>
        <v/>
      </c>
      <c r="D170" s="32" t="str">
        <f t="shared" ca="1" si="50"/>
        <v/>
      </c>
      <c r="E170" s="73" t="str">
        <f t="shared" ca="1" si="51"/>
        <v/>
      </c>
      <c r="F170" s="31" t="str">
        <f t="shared" ca="1" si="52"/>
        <v/>
      </c>
      <c r="G170" s="32" t="str">
        <f t="shared" ca="1" si="53"/>
        <v/>
      </c>
      <c r="H170" s="73" t="str">
        <f t="shared" ca="1" si="54"/>
        <v/>
      </c>
      <c r="I170" s="31" t="str">
        <f t="shared" ca="1" si="55"/>
        <v/>
      </c>
      <c r="J170" s="32" t="str">
        <f t="shared" ca="1" si="56"/>
        <v/>
      </c>
      <c r="K170" s="73" t="str">
        <f t="shared" ca="1" si="57"/>
        <v/>
      </c>
      <c r="L170" s="31" t="str">
        <f t="shared" ca="1" si="58"/>
        <v/>
      </c>
      <c r="M170" s="32" t="str">
        <f t="shared" ca="1" si="59"/>
        <v/>
      </c>
      <c r="N170" s="79" t="str">
        <f t="shared" ca="1" si="60"/>
        <v/>
      </c>
      <c r="X170" s="172" t="str">
        <f t="shared" si="45"/>
        <v/>
      </c>
      <c r="Y170" s="172" t="str">
        <f t="shared" si="46"/>
        <v/>
      </c>
    </row>
    <row r="171" spans="1:25">
      <c r="A171" s="173" t="str">
        <f t="shared" ca="1" si="48"/>
        <v/>
      </c>
      <c r="B171" s="73" t="str">
        <f t="shared" ca="1" si="49"/>
        <v/>
      </c>
      <c r="C171" s="31" t="str">
        <f t="shared" ca="1" si="47"/>
        <v/>
      </c>
      <c r="D171" s="32" t="str">
        <f t="shared" ca="1" si="50"/>
        <v/>
      </c>
      <c r="E171" s="73" t="str">
        <f t="shared" ca="1" si="51"/>
        <v/>
      </c>
      <c r="F171" s="31" t="str">
        <f t="shared" ca="1" si="52"/>
        <v/>
      </c>
      <c r="G171" s="32" t="str">
        <f t="shared" ca="1" si="53"/>
        <v/>
      </c>
      <c r="H171" s="73" t="str">
        <f t="shared" ca="1" si="54"/>
        <v/>
      </c>
      <c r="I171" s="31" t="str">
        <f t="shared" ca="1" si="55"/>
        <v/>
      </c>
      <c r="J171" s="32" t="str">
        <f t="shared" ca="1" si="56"/>
        <v/>
      </c>
      <c r="K171" s="73" t="str">
        <f t="shared" ca="1" si="57"/>
        <v/>
      </c>
      <c r="L171" s="31" t="str">
        <f t="shared" ca="1" si="58"/>
        <v/>
      </c>
      <c r="M171" s="32" t="str">
        <f t="shared" ca="1" si="59"/>
        <v/>
      </c>
      <c r="N171" s="79" t="str">
        <f t="shared" ca="1" si="60"/>
        <v/>
      </c>
      <c r="X171" s="172" t="str">
        <f t="shared" si="45"/>
        <v/>
      </c>
      <c r="Y171" s="172" t="str">
        <f t="shared" si="46"/>
        <v/>
      </c>
    </row>
    <row r="172" spans="1:25">
      <c r="A172" s="173" t="str">
        <f t="shared" ca="1" si="48"/>
        <v/>
      </c>
      <c r="B172" s="73" t="str">
        <f t="shared" ca="1" si="49"/>
        <v/>
      </c>
      <c r="C172" s="31" t="str">
        <f t="shared" ca="1" si="47"/>
        <v/>
      </c>
      <c r="D172" s="32" t="str">
        <f t="shared" ca="1" si="50"/>
        <v/>
      </c>
      <c r="E172" s="73" t="str">
        <f t="shared" ca="1" si="51"/>
        <v/>
      </c>
      <c r="F172" s="31" t="str">
        <f t="shared" ca="1" si="52"/>
        <v/>
      </c>
      <c r="G172" s="32" t="str">
        <f t="shared" ca="1" si="53"/>
        <v/>
      </c>
      <c r="H172" s="73" t="str">
        <f t="shared" ca="1" si="54"/>
        <v/>
      </c>
      <c r="I172" s="31" t="str">
        <f t="shared" ca="1" si="55"/>
        <v/>
      </c>
      <c r="J172" s="32" t="str">
        <f t="shared" ca="1" si="56"/>
        <v/>
      </c>
      <c r="K172" s="73" t="str">
        <f t="shared" ca="1" si="57"/>
        <v/>
      </c>
      <c r="L172" s="31" t="str">
        <f t="shared" ca="1" si="58"/>
        <v/>
      </c>
      <c r="M172" s="32" t="str">
        <f t="shared" ca="1" si="59"/>
        <v/>
      </c>
      <c r="N172" s="79" t="str">
        <f t="shared" ca="1" si="60"/>
        <v/>
      </c>
      <c r="X172" s="172" t="str">
        <f t="shared" si="45"/>
        <v/>
      </c>
      <c r="Y172" s="172" t="str">
        <f t="shared" si="46"/>
        <v/>
      </c>
    </row>
    <row r="173" spans="1:25">
      <c r="A173" s="173" t="str">
        <f t="shared" ca="1" si="48"/>
        <v/>
      </c>
      <c r="B173" s="73" t="str">
        <f t="shared" ca="1" si="49"/>
        <v/>
      </c>
      <c r="C173" s="31" t="str">
        <f t="shared" ca="1" si="47"/>
        <v/>
      </c>
      <c r="D173" s="32" t="str">
        <f t="shared" ca="1" si="50"/>
        <v/>
      </c>
      <c r="E173" s="73" t="str">
        <f t="shared" ca="1" si="51"/>
        <v/>
      </c>
      <c r="F173" s="31" t="str">
        <f t="shared" ca="1" si="52"/>
        <v/>
      </c>
      <c r="G173" s="32" t="str">
        <f t="shared" ca="1" si="53"/>
        <v/>
      </c>
      <c r="H173" s="73" t="str">
        <f t="shared" ca="1" si="54"/>
        <v/>
      </c>
      <c r="I173" s="31" t="str">
        <f t="shared" ca="1" si="55"/>
        <v/>
      </c>
      <c r="J173" s="32" t="str">
        <f t="shared" ca="1" si="56"/>
        <v/>
      </c>
      <c r="K173" s="73" t="str">
        <f t="shared" ca="1" si="57"/>
        <v/>
      </c>
      <c r="L173" s="31" t="str">
        <f t="shared" ca="1" si="58"/>
        <v/>
      </c>
      <c r="M173" s="32" t="str">
        <f t="shared" ca="1" si="59"/>
        <v/>
      </c>
      <c r="N173" s="79" t="str">
        <f t="shared" ca="1" si="60"/>
        <v/>
      </c>
      <c r="X173" s="172" t="str">
        <f t="shared" si="45"/>
        <v/>
      </c>
      <c r="Y173" s="172" t="str">
        <f t="shared" si="46"/>
        <v/>
      </c>
    </row>
    <row r="174" spans="1:25">
      <c r="A174" s="173" t="str">
        <f t="shared" ca="1" si="48"/>
        <v/>
      </c>
      <c r="B174" s="73" t="str">
        <f t="shared" ca="1" si="49"/>
        <v/>
      </c>
      <c r="C174" s="31" t="str">
        <f t="shared" ca="1" si="47"/>
        <v/>
      </c>
      <c r="D174" s="32" t="str">
        <f t="shared" ca="1" si="50"/>
        <v/>
      </c>
      <c r="E174" s="73" t="str">
        <f t="shared" ca="1" si="51"/>
        <v/>
      </c>
      <c r="F174" s="31" t="str">
        <f t="shared" ca="1" si="52"/>
        <v/>
      </c>
      <c r="G174" s="32" t="str">
        <f t="shared" ca="1" si="53"/>
        <v/>
      </c>
      <c r="H174" s="73" t="str">
        <f t="shared" ca="1" si="54"/>
        <v/>
      </c>
      <c r="I174" s="31" t="str">
        <f t="shared" ca="1" si="55"/>
        <v/>
      </c>
      <c r="J174" s="32" t="str">
        <f t="shared" ca="1" si="56"/>
        <v/>
      </c>
      <c r="K174" s="73" t="str">
        <f t="shared" ca="1" si="57"/>
        <v/>
      </c>
      <c r="L174" s="31" t="str">
        <f t="shared" ca="1" si="58"/>
        <v/>
      </c>
      <c r="M174" s="32" t="str">
        <f t="shared" ca="1" si="59"/>
        <v/>
      </c>
      <c r="N174" s="79" t="str">
        <f t="shared" ca="1" si="60"/>
        <v/>
      </c>
      <c r="X174" s="172" t="str">
        <f t="shared" si="45"/>
        <v/>
      </c>
      <c r="Y174" s="172" t="str">
        <f t="shared" si="46"/>
        <v/>
      </c>
    </row>
    <row r="175" spans="1:25">
      <c r="A175" s="173" t="str">
        <f t="shared" ca="1" si="48"/>
        <v/>
      </c>
      <c r="B175" s="73" t="str">
        <f t="shared" ca="1" si="49"/>
        <v/>
      </c>
      <c r="C175" s="31" t="str">
        <f t="shared" ca="1" si="47"/>
        <v/>
      </c>
      <c r="D175" s="32" t="str">
        <f t="shared" ca="1" si="50"/>
        <v/>
      </c>
      <c r="E175" s="73" t="str">
        <f t="shared" ca="1" si="51"/>
        <v/>
      </c>
      <c r="F175" s="31" t="str">
        <f t="shared" ca="1" si="52"/>
        <v/>
      </c>
      <c r="G175" s="32" t="str">
        <f t="shared" ca="1" si="53"/>
        <v/>
      </c>
      <c r="H175" s="73" t="str">
        <f t="shared" ca="1" si="54"/>
        <v/>
      </c>
      <c r="I175" s="31" t="str">
        <f t="shared" ca="1" si="55"/>
        <v/>
      </c>
      <c r="J175" s="32" t="str">
        <f t="shared" ca="1" si="56"/>
        <v/>
      </c>
      <c r="K175" s="73" t="str">
        <f t="shared" ca="1" si="57"/>
        <v/>
      </c>
      <c r="L175" s="31" t="str">
        <f t="shared" ca="1" si="58"/>
        <v/>
      </c>
      <c r="M175" s="32" t="str">
        <f t="shared" ca="1" si="59"/>
        <v/>
      </c>
      <c r="N175" s="79" t="str">
        <f t="shared" ca="1" si="60"/>
        <v/>
      </c>
      <c r="X175" s="172" t="str">
        <f t="shared" si="45"/>
        <v/>
      </c>
      <c r="Y175" s="172" t="str">
        <f t="shared" si="46"/>
        <v/>
      </c>
    </row>
    <row r="176" spans="1:25">
      <c r="A176" s="173" t="str">
        <f t="shared" ca="1" si="48"/>
        <v/>
      </c>
      <c r="B176" s="73" t="str">
        <f t="shared" ca="1" si="49"/>
        <v/>
      </c>
      <c r="C176" s="31" t="str">
        <f t="shared" ca="1" si="47"/>
        <v/>
      </c>
      <c r="D176" s="32" t="str">
        <f t="shared" ca="1" si="50"/>
        <v/>
      </c>
      <c r="E176" s="73" t="str">
        <f t="shared" ca="1" si="51"/>
        <v/>
      </c>
      <c r="F176" s="31" t="str">
        <f t="shared" ca="1" si="52"/>
        <v/>
      </c>
      <c r="G176" s="32" t="str">
        <f t="shared" ca="1" si="53"/>
        <v/>
      </c>
      <c r="H176" s="73" t="str">
        <f t="shared" ca="1" si="54"/>
        <v/>
      </c>
      <c r="I176" s="31" t="str">
        <f t="shared" ca="1" si="55"/>
        <v/>
      </c>
      <c r="J176" s="32" t="str">
        <f t="shared" ca="1" si="56"/>
        <v/>
      </c>
      <c r="K176" s="73" t="str">
        <f t="shared" ca="1" si="57"/>
        <v/>
      </c>
      <c r="L176" s="31" t="str">
        <f t="shared" ca="1" si="58"/>
        <v/>
      </c>
      <c r="M176" s="32" t="str">
        <f t="shared" ca="1" si="59"/>
        <v/>
      </c>
      <c r="N176" s="79" t="str">
        <f t="shared" ca="1" si="60"/>
        <v/>
      </c>
      <c r="X176" s="172" t="str">
        <f t="shared" si="45"/>
        <v/>
      </c>
      <c r="Y176" s="172" t="str">
        <f t="shared" si="46"/>
        <v/>
      </c>
    </row>
    <row r="177" spans="1:25">
      <c r="A177" s="173" t="str">
        <f t="shared" ca="1" si="48"/>
        <v/>
      </c>
      <c r="B177" s="73" t="str">
        <f t="shared" ca="1" si="49"/>
        <v/>
      </c>
      <c r="C177" s="31" t="str">
        <f t="shared" ca="1" si="47"/>
        <v/>
      </c>
      <c r="D177" s="32" t="str">
        <f t="shared" ca="1" si="50"/>
        <v/>
      </c>
      <c r="E177" s="73" t="str">
        <f t="shared" ca="1" si="51"/>
        <v/>
      </c>
      <c r="F177" s="31" t="str">
        <f t="shared" ca="1" si="52"/>
        <v/>
      </c>
      <c r="G177" s="32" t="str">
        <f t="shared" ca="1" si="53"/>
        <v/>
      </c>
      <c r="H177" s="73" t="str">
        <f t="shared" ca="1" si="54"/>
        <v/>
      </c>
      <c r="I177" s="31" t="str">
        <f t="shared" ca="1" si="55"/>
        <v/>
      </c>
      <c r="J177" s="32" t="str">
        <f t="shared" ca="1" si="56"/>
        <v/>
      </c>
      <c r="K177" s="73" t="str">
        <f t="shared" ca="1" si="57"/>
        <v/>
      </c>
      <c r="L177" s="31" t="str">
        <f t="shared" ca="1" si="58"/>
        <v/>
      </c>
      <c r="M177" s="32" t="str">
        <f t="shared" ca="1" si="59"/>
        <v/>
      </c>
      <c r="N177" s="79" t="str">
        <f t="shared" ca="1" si="60"/>
        <v/>
      </c>
      <c r="X177" s="172" t="str">
        <f t="shared" si="45"/>
        <v/>
      </c>
      <c r="Y177" s="172" t="str">
        <f t="shared" si="46"/>
        <v/>
      </c>
    </row>
    <row r="178" spans="1:25">
      <c r="A178" s="173" t="str">
        <f t="shared" ca="1" si="48"/>
        <v/>
      </c>
      <c r="B178" s="73" t="str">
        <f t="shared" ca="1" si="49"/>
        <v/>
      </c>
      <c r="C178" s="31" t="str">
        <f t="shared" ca="1" si="47"/>
        <v/>
      </c>
      <c r="D178" s="32" t="str">
        <f t="shared" ca="1" si="50"/>
        <v/>
      </c>
      <c r="E178" s="73" t="str">
        <f t="shared" ca="1" si="51"/>
        <v/>
      </c>
      <c r="F178" s="31" t="str">
        <f t="shared" ca="1" si="52"/>
        <v/>
      </c>
      <c r="G178" s="32" t="str">
        <f t="shared" ca="1" si="53"/>
        <v/>
      </c>
      <c r="H178" s="73" t="str">
        <f t="shared" ca="1" si="54"/>
        <v/>
      </c>
      <c r="I178" s="31" t="str">
        <f t="shared" ca="1" si="55"/>
        <v/>
      </c>
      <c r="J178" s="32" t="str">
        <f t="shared" ca="1" si="56"/>
        <v/>
      </c>
      <c r="K178" s="73" t="str">
        <f t="shared" ca="1" si="57"/>
        <v/>
      </c>
      <c r="L178" s="31" t="str">
        <f t="shared" ca="1" si="58"/>
        <v/>
      </c>
      <c r="M178" s="32" t="str">
        <f t="shared" ca="1" si="59"/>
        <v/>
      </c>
      <c r="N178" s="79" t="str">
        <f t="shared" ca="1" si="60"/>
        <v/>
      </c>
      <c r="X178" s="172" t="str">
        <f t="shared" si="45"/>
        <v/>
      </c>
      <c r="Y178" s="172" t="str">
        <f t="shared" si="46"/>
        <v/>
      </c>
    </row>
    <row r="179" spans="1:25">
      <c r="A179" s="173" t="str">
        <f t="shared" ca="1" si="48"/>
        <v/>
      </c>
      <c r="B179" s="73" t="str">
        <f t="shared" ca="1" si="49"/>
        <v/>
      </c>
      <c r="C179" s="31" t="str">
        <f t="shared" ca="1" si="47"/>
        <v/>
      </c>
      <c r="D179" s="32" t="str">
        <f t="shared" ca="1" si="50"/>
        <v/>
      </c>
      <c r="E179" s="73" t="str">
        <f t="shared" ca="1" si="51"/>
        <v/>
      </c>
      <c r="F179" s="31" t="str">
        <f t="shared" ca="1" si="52"/>
        <v/>
      </c>
      <c r="G179" s="32" t="str">
        <f t="shared" ca="1" si="53"/>
        <v/>
      </c>
      <c r="H179" s="73" t="str">
        <f t="shared" ca="1" si="54"/>
        <v/>
      </c>
      <c r="I179" s="31" t="str">
        <f t="shared" ca="1" si="55"/>
        <v/>
      </c>
      <c r="J179" s="32" t="str">
        <f t="shared" ca="1" si="56"/>
        <v/>
      </c>
      <c r="K179" s="73" t="str">
        <f t="shared" ca="1" si="57"/>
        <v/>
      </c>
      <c r="L179" s="31" t="str">
        <f t="shared" ca="1" si="58"/>
        <v/>
      </c>
      <c r="M179" s="32" t="str">
        <f t="shared" ca="1" si="59"/>
        <v/>
      </c>
      <c r="N179" s="79" t="str">
        <f t="shared" ca="1" si="60"/>
        <v/>
      </c>
      <c r="X179" s="172" t="str">
        <f t="shared" si="45"/>
        <v/>
      </c>
      <c r="Y179" s="172" t="str">
        <f t="shared" si="46"/>
        <v/>
      </c>
    </row>
    <row r="180" spans="1:25">
      <c r="A180" s="173" t="str">
        <f t="shared" ca="1" si="48"/>
        <v/>
      </c>
      <c r="B180" s="73" t="str">
        <f t="shared" ca="1" si="49"/>
        <v/>
      </c>
      <c r="C180" s="31" t="str">
        <f t="shared" ca="1" si="47"/>
        <v/>
      </c>
      <c r="D180" s="32" t="str">
        <f t="shared" ca="1" si="50"/>
        <v/>
      </c>
      <c r="E180" s="73" t="str">
        <f t="shared" ca="1" si="51"/>
        <v/>
      </c>
      <c r="F180" s="31" t="str">
        <f t="shared" ca="1" si="52"/>
        <v/>
      </c>
      <c r="G180" s="32" t="str">
        <f t="shared" ca="1" si="53"/>
        <v/>
      </c>
      <c r="H180" s="73" t="str">
        <f t="shared" ca="1" si="54"/>
        <v/>
      </c>
      <c r="I180" s="31" t="str">
        <f t="shared" ca="1" si="55"/>
        <v/>
      </c>
      <c r="J180" s="32" t="str">
        <f t="shared" ca="1" si="56"/>
        <v/>
      </c>
      <c r="K180" s="73" t="str">
        <f t="shared" ca="1" si="57"/>
        <v/>
      </c>
      <c r="L180" s="31" t="str">
        <f t="shared" ca="1" si="58"/>
        <v/>
      </c>
      <c r="M180" s="32" t="str">
        <f t="shared" ca="1" si="59"/>
        <v/>
      </c>
      <c r="N180" s="79" t="str">
        <f t="shared" ca="1" si="60"/>
        <v/>
      </c>
      <c r="X180" s="172" t="str">
        <f t="shared" si="45"/>
        <v/>
      </c>
      <c r="Y180" s="172" t="str">
        <f t="shared" si="46"/>
        <v/>
      </c>
    </row>
    <row r="181" spans="1:25">
      <c r="A181" s="173" t="str">
        <f t="shared" ca="1" si="48"/>
        <v/>
      </c>
      <c r="B181" s="73" t="str">
        <f t="shared" ca="1" si="49"/>
        <v/>
      </c>
      <c r="C181" s="31" t="str">
        <f t="shared" ca="1" si="47"/>
        <v/>
      </c>
      <c r="D181" s="32" t="str">
        <f t="shared" ca="1" si="50"/>
        <v/>
      </c>
      <c r="E181" s="73" t="str">
        <f t="shared" ca="1" si="51"/>
        <v/>
      </c>
      <c r="F181" s="31" t="str">
        <f t="shared" ca="1" si="52"/>
        <v/>
      </c>
      <c r="G181" s="32" t="str">
        <f t="shared" ca="1" si="53"/>
        <v/>
      </c>
      <c r="H181" s="73" t="str">
        <f t="shared" ca="1" si="54"/>
        <v/>
      </c>
      <c r="I181" s="31" t="str">
        <f t="shared" ca="1" si="55"/>
        <v/>
      </c>
      <c r="J181" s="32" t="str">
        <f t="shared" ca="1" si="56"/>
        <v/>
      </c>
      <c r="K181" s="73" t="str">
        <f t="shared" ca="1" si="57"/>
        <v/>
      </c>
      <c r="L181" s="31" t="str">
        <f t="shared" ca="1" si="58"/>
        <v/>
      </c>
      <c r="M181" s="32" t="str">
        <f t="shared" ca="1" si="59"/>
        <v/>
      </c>
      <c r="N181" s="79" t="str">
        <f t="shared" ca="1" si="60"/>
        <v/>
      </c>
      <c r="X181" s="172" t="str">
        <f t="shared" si="45"/>
        <v/>
      </c>
      <c r="Y181" s="172" t="str">
        <f t="shared" si="46"/>
        <v/>
      </c>
    </row>
    <row r="182" spans="1:25">
      <c r="A182" s="173" t="str">
        <f t="shared" ca="1" si="48"/>
        <v/>
      </c>
      <c r="B182" s="73" t="str">
        <f t="shared" ca="1" si="49"/>
        <v/>
      </c>
      <c r="C182" s="31" t="str">
        <f t="shared" ca="1" si="47"/>
        <v/>
      </c>
      <c r="D182" s="32" t="str">
        <f t="shared" ca="1" si="50"/>
        <v/>
      </c>
      <c r="E182" s="73" t="str">
        <f t="shared" ca="1" si="51"/>
        <v/>
      </c>
      <c r="F182" s="31" t="str">
        <f t="shared" ca="1" si="52"/>
        <v/>
      </c>
      <c r="G182" s="32" t="str">
        <f t="shared" ca="1" si="53"/>
        <v/>
      </c>
      <c r="H182" s="73" t="str">
        <f t="shared" ca="1" si="54"/>
        <v/>
      </c>
      <c r="I182" s="31" t="str">
        <f t="shared" ca="1" si="55"/>
        <v/>
      </c>
      <c r="J182" s="32" t="str">
        <f t="shared" ca="1" si="56"/>
        <v/>
      </c>
      <c r="K182" s="73" t="str">
        <f t="shared" ca="1" si="57"/>
        <v/>
      </c>
      <c r="L182" s="31" t="str">
        <f t="shared" ca="1" si="58"/>
        <v/>
      </c>
      <c r="M182" s="32" t="str">
        <f t="shared" ca="1" si="59"/>
        <v/>
      </c>
      <c r="N182" s="79" t="str">
        <f t="shared" ca="1" si="60"/>
        <v/>
      </c>
      <c r="X182" s="172" t="str">
        <f t="shared" si="45"/>
        <v/>
      </c>
      <c r="Y182" s="172" t="str">
        <f t="shared" si="46"/>
        <v/>
      </c>
    </row>
    <row r="183" spans="1:25">
      <c r="A183" s="173" t="str">
        <f t="shared" ca="1" si="48"/>
        <v/>
      </c>
      <c r="B183" s="73" t="str">
        <f t="shared" ca="1" si="49"/>
        <v/>
      </c>
      <c r="C183" s="31" t="str">
        <f t="shared" ca="1" si="47"/>
        <v/>
      </c>
      <c r="D183" s="32" t="str">
        <f t="shared" ca="1" si="50"/>
        <v/>
      </c>
      <c r="E183" s="73" t="str">
        <f t="shared" ca="1" si="51"/>
        <v/>
      </c>
      <c r="F183" s="31" t="str">
        <f t="shared" ca="1" si="52"/>
        <v/>
      </c>
      <c r="G183" s="32" t="str">
        <f t="shared" ca="1" si="53"/>
        <v/>
      </c>
      <c r="H183" s="73" t="str">
        <f t="shared" ca="1" si="54"/>
        <v/>
      </c>
      <c r="I183" s="31" t="str">
        <f t="shared" ca="1" si="55"/>
        <v/>
      </c>
      <c r="J183" s="32" t="str">
        <f t="shared" ca="1" si="56"/>
        <v/>
      </c>
      <c r="K183" s="73" t="str">
        <f t="shared" ca="1" si="57"/>
        <v/>
      </c>
      <c r="L183" s="31" t="str">
        <f t="shared" ca="1" si="58"/>
        <v/>
      </c>
      <c r="M183" s="32" t="str">
        <f t="shared" ca="1" si="59"/>
        <v/>
      </c>
      <c r="N183" s="79" t="str">
        <f t="shared" ca="1" si="60"/>
        <v/>
      </c>
      <c r="X183" s="172" t="str">
        <f t="shared" si="45"/>
        <v/>
      </c>
      <c r="Y183" s="172" t="str">
        <f t="shared" si="46"/>
        <v/>
      </c>
    </row>
    <row r="184" spans="1:25">
      <c r="A184" s="173" t="str">
        <f t="shared" ca="1" si="48"/>
        <v/>
      </c>
      <c r="B184" s="73" t="str">
        <f t="shared" ca="1" si="49"/>
        <v/>
      </c>
      <c r="C184" s="31" t="str">
        <f t="shared" ca="1" si="47"/>
        <v/>
      </c>
      <c r="D184" s="32" t="str">
        <f t="shared" ca="1" si="50"/>
        <v/>
      </c>
      <c r="E184" s="73" t="str">
        <f t="shared" ca="1" si="51"/>
        <v/>
      </c>
      <c r="F184" s="31" t="str">
        <f t="shared" ca="1" si="52"/>
        <v/>
      </c>
      <c r="G184" s="32" t="str">
        <f t="shared" ca="1" si="53"/>
        <v/>
      </c>
      <c r="H184" s="73" t="str">
        <f t="shared" ca="1" si="54"/>
        <v/>
      </c>
      <c r="I184" s="31" t="str">
        <f t="shared" ca="1" si="55"/>
        <v/>
      </c>
      <c r="J184" s="32" t="str">
        <f t="shared" ca="1" si="56"/>
        <v/>
      </c>
      <c r="K184" s="73" t="str">
        <f t="shared" ca="1" si="57"/>
        <v/>
      </c>
      <c r="L184" s="31" t="str">
        <f t="shared" ca="1" si="58"/>
        <v/>
      </c>
      <c r="M184" s="32" t="str">
        <f t="shared" ca="1" si="59"/>
        <v/>
      </c>
      <c r="N184" s="79" t="str">
        <f t="shared" ca="1" si="60"/>
        <v/>
      </c>
      <c r="X184" s="172" t="str">
        <f t="shared" si="45"/>
        <v/>
      </c>
      <c r="Y184" s="172" t="str">
        <f t="shared" si="46"/>
        <v/>
      </c>
    </row>
    <row r="185" spans="1:25">
      <c r="A185" s="173" t="str">
        <f t="shared" ca="1" si="48"/>
        <v/>
      </c>
      <c r="B185" s="73" t="str">
        <f t="shared" ca="1" si="49"/>
        <v/>
      </c>
      <c r="C185" s="31" t="str">
        <f t="shared" ca="1" si="47"/>
        <v/>
      </c>
      <c r="D185" s="32" t="str">
        <f t="shared" ca="1" si="50"/>
        <v/>
      </c>
      <c r="E185" s="73" t="str">
        <f t="shared" ca="1" si="51"/>
        <v/>
      </c>
      <c r="F185" s="31" t="str">
        <f t="shared" ca="1" si="52"/>
        <v/>
      </c>
      <c r="G185" s="32" t="str">
        <f t="shared" ca="1" si="53"/>
        <v/>
      </c>
      <c r="H185" s="73" t="str">
        <f t="shared" ca="1" si="54"/>
        <v/>
      </c>
      <c r="I185" s="31" t="str">
        <f t="shared" ca="1" si="55"/>
        <v/>
      </c>
      <c r="J185" s="32" t="str">
        <f t="shared" ca="1" si="56"/>
        <v/>
      </c>
      <c r="K185" s="73" t="str">
        <f t="shared" ca="1" si="57"/>
        <v/>
      </c>
      <c r="L185" s="31" t="str">
        <f t="shared" ca="1" si="58"/>
        <v/>
      </c>
      <c r="M185" s="32" t="str">
        <f t="shared" ca="1" si="59"/>
        <v/>
      </c>
      <c r="N185" s="79" t="str">
        <f t="shared" ca="1" si="60"/>
        <v/>
      </c>
      <c r="X185" s="172" t="str">
        <f t="shared" si="45"/>
        <v/>
      </c>
      <c r="Y185" s="172" t="str">
        <f t="shared" si="46"/>
        <v/>
      </c>
    </row>
    <row r="186" spans="1:25">
      <c r="A186" s="173" t="str">
        <f t="shared" ca="1" si="48"/>
        <v/>
      </c>
      <c r="B186" s="73" t="str">
        <f t="shared" ca="1" si="49"/>
        <v/>
      </c>
      <c r="C186" s="31" t="str">
        <f t="shared" ca="1" si="47"/>
        <v/>
      </c>
      <c r="D186" s="32" t="str">
        <f t="shared" ca="1" si="50"/>
        <v/>
      </c>
      <c r="E186" s="73" t="str">
        <f t="shared" ca="1" si="51"/>
        <v/>
      </c>
      <c r="F186" s="31" t="str">
        <f t="shared" ca="1" si="52"/>
        <v/>
      </c>
      <c r="G186" s="32" t="str">
        <f t="shared" ca="1" si="53"/>
        <v/>
      </c>
      <c r="H186" s="73" t="str">
        <f t="shared" ca="1" si="54"/>
        <v/>
      </c>
      <c r="I186" s="31" t="str">
        <f t="shared" ca="1" si="55"/>
        <v/>
      </c>
      <c r="J186" s="32" t="str">
        <f t="shared" ca="1" si="56"/>
        <v/>
      </c>
      <c r="K186" s="73" t="str">
        <f t="shared" ca="1" si="57"/>
        <v/>
      </c>
      <c r="L186" s="31" t="str">
        <f t="shared" ca="1" si="58"/>
        <v/>
      </c>
      <c r="M186" s="32" t="str">
        <f t="shared" ca="1" si="59"/>
        <v/>
      </c>
      <c r="N186" s="79" t="str">
        <f t="shared" ca="1" si="60"/>
        <v/>
      </c>
      <c r="X186" s="172" t="str">
        <f t="shared" si="45"/>
        <v/>
      </c>
      <c r="Y186" s="172" t="str">
        <f t="shared" si="46"/>
        <v/>
      </c>
    </row>
    <row r="187" spans="1:25">
      <c r="A187" s="173" t="str">
        <f t="shared" ca="1" si="48"/>
        <v/>
      </c>
      <c r="B187" s="73" t="str">
        <f t="shared" ca="1" si="49"/>
        <v/>
      </c>
      <c r="C187" s="31" t="str">
        <f t="shared" ca="1" si="47"/>
        <v/>
      </c>
      <c r="D187" s="32" t="str">
        <f t="shared" ca="1" si="50"/>
        <v/>
      </c>
      <c r="E187" s="73" t="str">
        <f t="shared" ca="1" si="51"/>
        <v/>
      </c>
      <c r="F187" s="31" t="str">
        <f t="shared" ca="1" si="52"/>
        <v/>
      </c>
      <c r="G187" s="32" t="str">
        <f t="shared" ca="1" si="53"/>
        <v/>
      </c>
      <c r="H187" s="73" t="str">
        <f t="shared" ca="1" si="54"/>
        <v/>
      </c>
      <c r="I187" s="31" t="str">
        <f t="shared" ca="1" si="55"/>
        <v/>
      </c>
      <c r="J187" s="32" t="str">
        <f t="shared" ca="1" si="56"/>
        <v/>
      </c>
      <c r="K187" s="73" t="str">
        <f t="shared" ca="1" si="57"/>
        <v/>
      </c>
      <c r="L187" s="31" t="str">
        <f t="shared" ca="1" si="58"/>
        <v/>
      </c>
      <c r="M187" s="32" t="str">
        <f t="shared" ca="1" si="59"/>
        <v/>
      </c>
      <c r="N187" s="79" t="str">
        <f t="shared" ca="1" si="60"/>
        <v/>
      </c>
      <c r="X187" s="172" t="str">
        <f t="shared" si="45"/>
        <v/>
      </c>
      <c r="Y187" s="172" t="str">
        <f t="shared" si="46"/>
        <v/>
      </c>
    </row>
    <row r="188" spans="1:25">
      <c r="A188" s="173" t="str">
        <f t="shared" ca="1" si="48"/>
        <v/>
      </c>
      <c r="B188" s="73" t="str">
        <f t="shared" ca="1" si="49"/>
        <v/>
      </c>
      <c r="C188" s="31" t="str">
        <f t="shared" ca="1" si="47"/>
        <v/>
      </c>
      <c r="D188" s="32" t="str">
        <f t="shared" ca="1" si="50"/>
        <v/>
      </c>
      <c r="E188" s="73" t="str">
        <f t="shared" ca="1" si="51"/>
        <v/>
      </c>
      <c r="F188" s="31" t="str">
        <f t="shared" ca="1" si="52"/>
        <v/>
      </c>
      <c r="G188" s="32" t="str">
        <f t="shared" ca="1" si="53"/>
        <v/>
      </c>
      <c r="H188" s="73" t="str">
        <f t="shared" ca="1" si="54"/>
        <v/>
      </c>
      <c r="I188" s="31" t="str">
        <f t="shared" ca="1" si="55"/>
        <v/>
      </c>
      <c r="J188" s="32" t="str">
        <f t="shared" ca="1" si="56"/>
        <v/>
      </c>
      <c r="K188" s="73" t="str">
        <f t="shared" ca="1" si="57"/>
        <v/>
      </c>
      <c r="L188" s="31" t="str">
        <f t="shared" ca="1" si="58"/>
        <v/>
      </c>
      <c r="M188" s="32" t="str">
        <f t="shared" ca="1" si="59"/>
        <v/>
      </c>
      <c r="N188" s="79" t="str">
        <f t="shared" ca="1" si="60"/>
        <v/>
      </c>
      <c r="X188" s="172" t="str">
        <f t="shared" si="45"/>
        <v/>
      </c>
      <c r="Y188" s="172" t="str">
        <f t="shared" si="46"/>
        <v/>
      </c>
    </row>
    <row r="189" spans="1:25">
      <c r="A189" s="173" t="str">
        <f t="shared" ca="1" si="48"/>
        <v/>
      </c>
      <c r="B189" s="73" t="str">
        <f t="shared" ca="1" si="49"/>
        <v/>
      </c>
      <c r="C189" s="31" t="str">
        <f t="shared" ca="1" si="47"/>
        <v/>
      </c>
      <c r="D189" s="32" t="str">
        <f t="shared" ca="1" si="50"/>
        <v/>
      </c>
      <c r="E189" s="73" t="str">
        <f t="shared" ca="1" si="51"/>
        <v/>
      </c>
      <c r="F189" s="31" t="str">
        <f t="shared" ca="1" si="52"/>
        <v/>
      </c>
      <c r="G189" s="32" t="str">
        <f t="shared" ca="1" si="53"/>
        <v/>
      </c>
      <c r="H189" s="73" t="str">
        <f t="shared" ca="1" si="54"/>
        <v/>
      </c>
      <c r="I189" s="31" t="str">
        <f t="shared" ca="1" si="55"/>
        <v/>
      </c>
      <c r="J189" s="32" t="str">
        <f t="shared" ca="1" si="56"/>
        <v/>
      </c>
      <c r="K189" s="73" t="str">
        <f t="shared" ca="1" si="57"/>
        <v/>
      </c>
      <c r="L189" s="31" t="str">
        <f t="shared" ca="1" si="58"/>
        <v/>
      </c>
      <c r="M189" s="32" t="str">
        <f t="shared" ca="1" si="59"/>
        <v/>
      </c>
      <c r="N189" s="79" t="str">
        <f t="shared" ca="1" si="60"/>
        <v/>
      </c>
      <c r="X189" s="172" t="str">
        <f t="shared" si="45"/>
        <v/>
      </c>
      <c r="Y189" s="172" t="str">
        <f t="shared" si="46"/>
        <v/>
      </c>
    </row>
    <row r="190" spans="1:25">
      <c r="A190" s="173" t="str">
        <f t="shared" ca="1" si="48"/>
        <v/>
      </c>
      <c r="B190" s="73" t="str">
        <f t="shared" ca="1" si="49"/>
        <v/>
      </c>
      <c r="C190" s="31" t="str">
        <f t="shared" ca="1" si="47"/>
        <v/>
      </c>
      <c r="D190" s="32" t="str">
        <f t="shared" ca="1" si="50"/>
        <v/>
      </c>
      <c r="E190" s="73" t="str">
        <f t="shared" ca="1" si="51"/>
        <v/>
      </c>
      <c r="F190" s="31" t="str">
        <f t="shared" ca="1" si="52"/>
        <v/>
      </c>
      <c r="G190" s="32" t="str">
        <f t="shared" ca="1" si="53"/>
        <v/>
      </c>
      <c r="H190" s="73" t="str">
        <f t="shared" ca="1" si="54"/>
        <v/>
      </c>
      <c r="I190" s="31" t="str">
        <f t="shared" ca="1" si="55"/>
        <v/>
      </c>
      <c r="J190" s="32" t="str">
        <f t="shared" ca="1" si="56"/>
        <v/>
      </c>
      <c r="K190" s="73" t="str">
        <f t="shared" ca="1" si="57"/>
        <v/>
      </c>
      <c r="L190" s="31" t="str">
        <f t="shared" ca="1" si="58"/>
        <v/>
      </c>
      <c r="M190" s="32" t="str">
        <f t="shared" ca="1" si="59"/>
        <v/>
      </c>
      <c r="N190" s="79" t="str">
        <f t="shared" ca="1" si="60"/>
        <v/>
      </c>
      <c r="X190" s="172" t="str">
        <f t="shared" si="45"/>
        <v/>
      </c>
      <c r="Y190" s="172" t="str">
        <f t="shared" si="46"/>
        <v/>
      </c>
    </row>
    <row r="191" spans="1:25">
      <c r="A191" s="173" t="str">
        <f t="shared" ca="1" si="48"/>
        <v/>
      </c>
      <c r="B191" s="73" t="str">
        <f t="shared" ca="1" si="49"/>
        <v/>
      </c>
      <c r="C191" s="31" t="str">
        <f t="shared" ca="1" si="47"/>
        <v/>
      </c>
      <c r="D191" s="32" t="str">
        <f t="shared" ca="1" si="50"/>
        <v/>
      </c>
      <c r="E191" s="73" t="str">
        <f t="shared" ca="1" si="51"/>
        <v/>
      </c>
      <c r="F191" s="31" t="str">
        <f t="shared" ca="1" si="52"/>
        <v/>
      </c>
      <c r="G191" s="32" t="str">
        <f t="shared" ca="1" si="53"/>
        <v/>
      </c>
      <c r="H191" s="73" t="str">
        <f t="shared" ca="1" si="54"/>
        <v/>
      </c>
      <c r="I191" s="31" t="str">
        <f t="shared" ca="1" si="55"/>
        <v/>
      </c>
      <c r="J191" s="32" t="str">
        <f t="shared" ca="1" si="56"/>
        <v/>
      </c>
      <c r="K191" s="73" t="str">
        <f t="shared" ca="1" si="57"/>
        <v/>
      </c>
      <c r="L191" s="31" t="str">
        <f t="shared" ca="1" si="58"/>
        <v/>
      </c>
      <c r="M191" s="32" t="str">
        <f t="shared" ca="1" si="59"/>
        <v/>
      </c>
      <c r="N191" s="79" t="str">
        <f t="shared" ca="1" si="60"/>
        <v/>
      </c>
      <c r="X191" s="172" t="str">
        <f t="shared" si="45"/>
        <v/>
      </c>
      <c r="Y191" s="172" t="str">
        <f t="shared" si="46"/>
        <v/>
      </c>
    </row>
    <row r="192" spans="1:25">
      <c r="A192" s="173" t="str">
        <f t="shared" ca="1" si="48"/>
        <v/>
      </c>
      <c r="B192" s="73" t="str">
        <f t="shared" ca="1" si="49"/>
        <v/>
      </c>
      <c r="C192" s="31" t="str">
        <f t="shared" ca="1" si="47"/>
        <v/>
      </c>
      <c r="D192" s="32" t="str">
        <f t="shared" ca="1" si="50"/>
        <v/>
      </c>
      <c r="E192" s="73" t="str">
        <f t="shared" ca="1" si="51"/>
        <v/>
      </c>
      <c r="F192" s="31" t="str">
        <f t="shared" ca="1" si="52"/>
        <v/>
      </c>
      <c r="G192" s="32" t="str">
        <f t="shared" ca="1" si="53"/>
        <v/>
      </c>
      <c r="H192" s="73" t="str">
        <f t="shared" ca="1" si="54"/>
        <v/>
      </c>
      <c r="I192" s="31" t="str">
        <f t="shared" ca="1" si="55"/>
        <v/>
      </c>
      <c r="J192" s="32" t="str">
        <f t="shared" ca="1" si="56"/>
        <v/>
      </c>
      <c r="K192" s="73" t="str">
        <f t="shared" ca="1" si="57"/>
        <v/>
      </c>
      <c r="L192" s="31" t="str">
        <f t="shared" ca="1" si="58"/>
        <v/>
      </c>
      <c r="M192" s="32" t="str">
        <f t="shared" ca="1" si="59"/>
        <v/>
      </c>
      <c r="N192" s="79" t="str">
        <f t="shared" ca="1" si="60"/>
        <v/>
      </c>
      <c r="X192" s="172" t="str">
        <f t="shared" si="45"/>
        <v/>
      </c>
      <c r="Y192" s="172" t="str">
        <f t="shared" si="46"/>
        <v/>
      </c>
    </row>
    <row r="193" spans="1:25">
      <c r="A193" s="173" t="str">
        <f t="shared" ca="1" si="48"/>
        <v/>
      </c>
      <c r="B193" s="73" t="str">
        <f t="shared" ca="1" si="49"/>
        <v/>
      </c>
      <c r="C193" s="31" t="str">
        <f t="shared" ca="1" si="47"/>
        <v/>
      </c>
      <c r="D193" s="32" t="str">
        <f t="shared" ca="1" si="50"/>
        <v/>
      </c>
      <c r="E193" s="73" t="str">
        <f t="shared" ca="1" si="51"/>
        <v/>
      </c>
      <c r="F193" s="31" t="str">
        <f t="shared" ca="1" si="52"/>
        <v/>
      </c>
      <c r="G193" s="32" t="str">
        <f t="shared" ca="1" si="53"/>
        <v/>
      </c>
      <c r="H193" s="73" t="str">
        <f t="shared" ca="1" si="54"/>
        <v/>
      </c>
      <c r="I193" s="31" t="str">
        <f t="shared" ca="1" si="55"/>
        <v/>
      </c>
      <c r="J193" s="32" t="str">
        <f t="shared" ca="1" si="56"/>
        <v/>
      </c>
      <c r="K193" s="73" t="str">
        <f t="shared" ca="1" si="57"/>
        <v/>
      </c>
      <c r="L193" s="31" t="str">
        <f t="shared" ca="1" si="58"/>
        <v/>
      </c>
      <c r="M193" s="32" t="str">
        <f t="shared" ca="1" si="59"/>
        <v/>
      </c>
      <c r="N193" s="79" t="str">
        <f t="shared" ca="1" si="60"/>
        <v/>
      </c>
      <c r="X193" s="172" t="str">
        <f t="shared" si="45"/>
        <v/>
      </c>
      <c r="Y193" s="172" t="str">
        <f t="shared" si="46"/>
        <v/>
      </c>
    </row>
    <row r="194" spans="1:25">
      <c r="A194" s="173" t="str">
        <f t="shared" ca="1" si="48"/>
        <v/>
      </c>
      <c r="B194" s="73" t="str">
        <f t="shared" ca="1" si="49"/>
        <v/>
      </c>
      <c r="C194" s="31" t="str">
        <f t="shared" ca="1" si="47"/>
        <v/>
      </c>
      <c r="D194" s="32" t="str">
        <f t="shared" ca="1" si="50"/>
        <v/>
      </c>
      <c r="E194" s="73" t="str">
        <f t="shared" ca="1" si="51"/>
        <v/>
      </c>
      <c r="F194" s="31" t="str">
        <f t="shared" ca="1" si="52"/>
        <v/>
      </c>
      <c r="G194" s="32" t="str">
        <f t="shared" ca="1" si="53"/>
        <v/>
      </c>
      <c r="H194" s="73" t="str">
        <f t="shared" ca="1" si="54"/>
        <v/>
      </c>
      <c r="I194" s="31" t="str">
        <f t="shared" ca="1" si="55"/>
        <v/>
      </c>
      <c r="J194" s="32" t="str">
        <f t="shared" ca="1" si="56"/>
        <v/>
      </c>
      <c r="K194" s="73" t="str">
        <f t="shared" ca="1" si="57"/>
        <v/>
      </c>
      <c r="L194" s="31" t="str">
        <f t="shared" ca="1" si="58"/>
        <v/>
      </c>
      <c r="M194" s="32" t="str">
        <f t="shared" ca="1" si="59"/>
        <v/>
      </c>
      <c r="N194" s="79" t="str">
        <f t="shared" ca="1" si="60"/>
        <v/>
      </c>
      <c r="X194" s="172" t="str">
        <f t="shared" si="45"/>
        <v/>
      </c>
      <c r="Y194" s="172" t="str">
        <f t="shared" si="46"/>
        <v/>
      </c>
    </row>
    <row r="195" spans="1:25">
      <c r="A195" s="173" t="str">
        <f t="shared" ca="1" si="48"/>
        <v/>
      </c>
      <c r="B195" s="73" t="str">
        <f t="shared" ca="1" si="49"/>
        <v/>
      </c>
      <c r="C195" s="31" t="str">
        <f t="shared" ca="1" si="47"/>
        <v/>
      </c>
      <c r="D195" s="32" t="str">
        <f t="shared" ca="1" si="50"/>
        <v/>
      </c>
      <c r="E195" s="73" t="str">
        <f t="shared" ca="1" si="51"/>
        <v/>
      </c>
      <c r="F195" s="31" t="str">
        <f t="shared" ca="1" si="52"/>
        <v/>
      </c>
      <c r="G195" s="32" t="str">
        <f t="shared" ca="1" si="53"/>
        <v/>
      </c>
      <c r="H195" s="73" t="str">
        <f t="shared" ca="1" si="54"/>
        <v/>
      </c>
      <c r="I195" s="31" t="str">
        <f t="shared" ca="1" si="55"/>
        <v/>
      </c>
      <c r="J195" s="32" t="str">
        <f t="shared" ca="1" si="56"/>
        <v/>
      </c>
      <c r="K195" s="73" t="str">
        <f t="shared" ca="1" si="57"/>
        <v/>
      </c>
      <c r="L195" s="31" t="str">
        <f t="shared" ca="1" si="58"/>
        <v/>
      </c>
      <c r="M195" s="32" t="str">
        <f t="shared" ca="1" si="59"/>
        <v/>
      </c>
      <c r="N195" s="79" t="str">
        <f t="shared" ca="1" si="60"/>
        <v/>
      </c>
      <c r="X195" s="172" t="str">
        <f t="shared" si="45"/>
        <v/>
      </c>
      <c r="Y195" s="172" t="str">
        <f t="shared" si="46"/>
        <v/>
      </c>
    </row>
    <row r="196" spans="1:25">
      <c r="A196" s="173" t="str">
        <f t="shared" ca="1" si="48"/>
        <v/>
      </c>
      <c r="B196" s="73" t="str">
        <f t="shared" ca="1" si="49"/>
        <v/>
      </c>
      <c r="C196" s="31" t="str">
        <f t="shared" ca="1" si="47"/>
        <v/>
      </c>
      <c r="D196" s="32" t="str">
        <f t="shared" ca="1" si="50"/>
        <v/>
      </c>
      <c r="E196" s="73" t="str">
        <f t="shared" ca="1" si="51"/>
        <v/>
      </c>
      <c r="F196" s="31" t="str">
        <f t="shared" ca="1" si="52"/>
        <v/>
      </c>
      <c r="G196" s="32" t="str">
        <f t="shared" ca="1" si="53"/>
        <v/>
      </c>
      <c r="H196" s="73" t="str">
        <f t="shared" ca="1" si="54"/>
        <v/>
      </c>
      <c r="I196" s="31" t="str">
        <f t="shared" ca="1" si="55"/>
        <v/>
      </c>
      <c r="J196" s="32" t="str">
        <f t="shared" ca="1" si="56"/>
        <v/>
      </c>
      <c r="K196" s="73" t="str">
        <f t="shared" ca="1" si="57"/>
        <v/>
      </c>
      <c r="L196" s="31" t="str">
        <f t="shared" ca="1" si="58"/>
        <v/>
      </c>
      <c r="M196" s="32" t="str">
        <f t="shared" ca="1" si="59"/>
        <v/>
      </c>
      <c r="N196" s="79" t="str">
        <f t="shared" ca="1" si="60"/>
        <v/>
      </c>
      <c r="X196" s="172" t="str">
        <f t="shared" ref="X196:X259" si="61">IF(COUNTIF(R:R,P196)*COUNTIF(T:T,P196)*COUNTIF(V:V,P196),P196,"")</f>
        <v/>
      </c>
      <c r="Y196" s="172" t="str">
        <f t="shared" ref="Y196:Y259" si="62">IF(X196&gt;$A$14,X196,"")</f>
        <v/>
      </c>
    </row>
    <row r="197" spans="1:25">
      <c r="A197" s="173" t="str">
        <f t="shared" ca="1" si="48"/>
        <v/>
      </c>
      <c r="B197" s="73" t="str">
        <f t="shared" ca="1" si="49"/>
        <v/>
      </c>
      <c r="C197" s="31" t="str">
        <f t="shared" ca="1" si="47"/>
        <v/>
      </c>
      <c r="D197" s="32" t="str">
        <f t="shared" ca="1" si="50"/>
        <v/>
      </c>
      <c r="E197" s="73" t="str">
        <f t="shared" ca="1" si="51"/>
        <v/>
      </c>
      <c r="F197" s="31" t="str">
        <f t="shared" ca="1" si="52"/>
        <v/>
      </c>
      <c r="G197" s="32" t="str">
        <f t="shared" ca="1" si="53"/>
        <v/>
      </c>
      <c r="H197" s="73" t="str">
        <f t="shared" ca="1" si="54"/>
        <v/>
      </c>
      <c r="I197" s="31" t="str">
        <f t="shared" ca="1" si="55"/>
        <v/>
      </c>
      <c r="J197" s="32" t="str">
        <f t="shared" ca="1" si="56"/>
        <v/>
      </c>
      <c r="K197" s="73" t="str">
        <f t="shared" ca="1" si="57"/>
        <v/>
      </c>
      <c r="L197" s="31" t="str">
        <f t="shared" ca="1" si="58"/>
        <v/>
      </c>
      <c r="M197" s="32" t="str">
        <f t="shared" ca="1" si="59"/>
        <v/>
      </c>
      <c r="N197" s="79" t="str">
        <f t="shared" ca="1" si="60"/>
        <v/>
      </c>
      <c r="X197" s="172" t="str">
        <f t="shared" si="61"/>
        <v/>
      </c>
      <c r="Y197" s="172" t="str">
        <f t="shared" si="62"/>
        <v/>
      </c>
    </row>
    <row r="198" spans="1:25">
      <c r="A198" s="173" t="str">
        <f t="shared" ca="1" si="48"/>
        <v/>
      </c>
      <c r="B198" s="73" t="str">
        <f t="shared" ca="1" si="49"/>
        <v/>
      </c>
      <c r="C198" s="31" t="str">
        <f t="shared" ca="1" si="47"/>
        <v/>
      </c>
      <c r="D198" s="32" t="str">
        <f t="shared" ca="1" si="50"/>
        <v/>
      </c>
      <c r="E198" s="73" t="str">
        <f t="shared" ca="1" si="51"/>
        <v/>
      </c>
      <c r="F198" s="31" t="str">
        <f t="shared" ca="1" si="52"/>
        <v/>
      </c>
      <c r="G198" s="32" t="str">
        <f t="shared" ca="1" si="53"/>
        <v/>
      </c>
      <c r="H198" s="73" t="str">
        <f t="shared" ca="1" si="54"/>
        <v/>
      </c>
      <c r="I198" s="31" t="str">
        <f t="shared" ca="1" si="55"/>
        <v/>
      </c>
      <c r="J198" s="32" t="str">
        <f t="shared" ca="1" si="56"/>
        <v/>
      </c>
      <c r="K198" s="73" t="str">
        <f t="shared" ca="1" si="57"/>
        <v/>
      </c>
      <c r="L198" s="31" t="str">
        <f t="shared" ca="1" si="58"/>
        <v/>
      </c>
      <c r="M198" s="32" t="str">
        <f t="shared" ca="1" si="59"/>
        <v/>
      </c>
      <c r="N198" s="79" t="str">
        <f t="shared" ca="1" si="60"/>
        <v/>
      </c>
      <c r="X198" s="172" t="str">
        <f t="shared" si="61"/>
        <v/>
      </c>
      <c r="Y198" s="172" t="str">
        <f t="shared" si="62"/>
        <v/>
      </c>
    </row>
    <row r="199" spans="1:25">
      <c r="A199" s="173" t="str">
        <f t="shared" ca="1" si="48"/>
        <v/>
      </c>
      <c r="B199" s="73" t="str">
        <f t="shared" ca="1" si="49"/>
        <v/>
      </c>
      <c r="C199" s="31" t="str">
        <f t="shared" ca="1" si="47"/>
        <v/>
      </c>
      <c r="D199" s="32" t="str">
        <f t="shared" ca="1" si="50"/>
        <v/>
      </c>
      <c r="E199" s="73" t="str">
        <f t="shared" ca="1" si="51"/>
        <v/>
      </c>
      <c r="F199" s="31" t="str">
        <f t="shared" ca="1" si="52"/>
        <v/>
      </c>
      <c r="G199" s="32" t="str">
        <f t="shared" ca="1" si="53"/>
        <v/>
      </c>
      <c r="H199" s="73" t="str">
        <f t="shared" ca="1" si="54"/>
        <v/>
      </c>
      <c r="I199" s="31" t="str">
        <f t="shared" ca="1" si="55"/>
        <v/>
      </c>
      <c r="J199" s="32" t="str">
        <f t="shared" ca="1" si="56"/>
        <v/>
      </c>
      <c r="K199" s="73" t="str">
        <f t="shared" ca="1" si="57"/>
        <v/>
      </c>
      <c r="L199" s="31" t="str">
        <f t="shared" ca="1" si="58"/>
        <v/>
      </c>
      <c r="M199" s="32" t="str">
        <f t="shared" ca="1" si="59"/>
        <v/>
      </c>
      <c r="N199" s="79" t="str">
        <f t="shared" ca="1" si="60"/>
        <v/>
      </c>
      <c r="X199" s="172" t="str">
        <f t="shared" si="61"/>
        <v/>
      </c>
      <c r="Y199" s="172" t="str">
        <f t="shared" si="62"/>
        <v/>
      </c>
    </row>
    <row r="200" spans="1:25">
      <c r="A200" s="173" t="str">
        <f t="shared" ca="1" si="48"/>
        <v/>
      </c>
      <c r="B200" s="73" t="str">
        <f t="shared" ca="1" si="49"/>
        <v/>
      </c>
      <c r="C200" s="31" t="str">
        <f t="shared" ca="1" si="47"/>
        <v/>
      </c>
      <c r="D200" s="32" t="str">
        <f t="shared" ca="1" si="50"/>
        <v/>
      </c>
      <c r="E200" s="73" t="str">
        <f t="shared" ca="1" si="51"/>
        <v/>
      </c>
      <c r="F200" s="31" t="str">
        <f t="shared" ca="1" si="52"/>
        <v/>
      </c>
      <c r="G200" s="32" t="str">
        <f t="shared" ca="1" si="53"/>
        <v/>
      </c>
      <c r="H200" s="73" t="str">
        <f t="shared" ca="1" si="54"/>
        <v/>
      </c>
      <c r="I200" s="31" t="str">
        <f t="shared" ca="1" si="55"/>
        <v/>
      </c>
      <c r="J200" s="32" t="str">
        <f t="shared" ca="1" si="56"/>
        <v/>
      </c>
      <c r="K200" s="73" t="str">
        <f t="shared" ca="1" si="57"/>
        <v/>
      </c>
      <c r="L200" s="31" t="str">
        <f t="shared" ca="1" si="58"/>
        <v/>
      </c>
      <c r="M200" s="32" t="str">
        <f t="shared" ca="1" si="59"/>
        <v/>
      </c>
      <c r="N200" s="79" t="str">
        <f t="shared" ca="1" si="60"/>
        <v/>
      </c>
      <c r="X200" s="172" t="str">
        <f t="shared" si="61"/>
        <v/>
      </c>
      <c r="Y200" s="172" t="str">
        <f t="shared" si="62"/>
        <v/>
      </c>
    </row>
    <row r="201" spans="1:25">
      <c r="A201" s="173" t="str">
        <f t="shared" ca="1" si="48"/>
        <v/>
      </c>
      <c r="B201" s="73" t="str">
        <f t="shared" ca="1" si="49"/>
        <v/>
      </c>
      <c r="C201" s="31" t="str">
        <f t="shared" ca="1" si="47"/>
        <v/>
      </c>
      <c r="D201" s="32" t="str">
        <f t="shared" ca="1" si="50"/>
        <v/>
      </c>
      <c r="E201" s="73" t="str">
        <f t="shared" ca="1" si="51"/>
        <v/>
      </c>
      <c r="F201" s="31" t="str">
        <f t="shared" ca="1" si="52"/>
        <v/>
      </c>
      <c r="G201" s="32" t="str">
        <f t="shared" ca="1" si="53"/>
        <v/>
      </c>
      <c r="H201" s="73" t="str">
        <f t="shared" ca="1" si="54"/>
        <v/>
      </c>
      <c r="I201" s="31" t="str">
        <f t="shared" ca="1" si="55"/>
        <v/>
      </c>
      <c r="J201" s="32" t="str">
        <f t="shared" ca="1" si="56"/>
        <v/>
      </c>
      <c r="K201" s="73" t="str">
        <f t="shared" ca="1" si="57"/>
        <v/>
      </c>
      <c r="L201" s="31" t="str">
        <f t="shared" ca="1" si="58"/>
        <v/>
      </c>
      <c r="M201" s="32" t="str">
        <f t="shared" ca="1" si="59"/>
        <v/>
      </c>
      <c r="N201" s="79" t="str">
        <f t="shared" ca="1" si="60"/>
        <v/>
      </c>
      <c r="X201" s="172" t="str">
        <f t="shared" si="61"/>
        <v/>
      </c>
      <c r="Y201" s="172" t="str">
        <f t="shared" si="62"/>
        <v/>
      </c>
    </row>
    <row r="202" spans="1:25">
      <c r="A202" s="173" t="str">
        <f t="shared" ca="1" si="48"/>
        <v/>
      </c>
      <c r="B202" s="73" t="str">
        <f t="shared" ca="1" si="49"/>
        <v/>
      </c>
      <c r="C202" s="31" t="str">
        <f t="shared" ca="1" si="47"/>
        <v/>
      </c>
      <c r="D202" s="32" t="str">
        <f t="shared" ca="1" si="50"/>
        <v/>
      </c>
      <c r="E202" s="73" t="str">
        <f t="shared" ca="1" si="51"/>
        <v/>
      </c>
      <c r="F202" s="31" t="str">
        <f t="shared" ca="1" si="52"/>
        <v/>
      </c>
      <c r="G202" s="32" t="str">
        <f t="shared" ca="1" si="53"/>
        <v/>
      </c>
      <c r="H202" s="73" t="str">
        <f t="shared" ca="1" si="54"/>
        <v/>
      </c>
      <c r="I202" s="31" t="str">
        <f t="shared" ca="1" si="55"/>
        <v/>
      </c>
      <c r="J202" s="32" t="str">
        <f t="shared" ca="1" si="56"/>
        <v/>
      </c>
      <c r="K202" s="73" t="str">
        <f t="shared" ca="1" si="57"/>
        <v/>
      </c>
      <c r="L202" s="31" t="str">
        <f t="shared" ca="1" si="58"/>
        <v/>
      </c>
      <c r="M202" s="32" t="str">
        <f t="shared" ca="1" si="59"/>
        <v/>
      </c>
      <c r="N202" s="79" t="str">
        <f t="shared" ca="1" si="60"/>
        <v/>
      </c>
      <c r="X202" s="172" t="str">
        <f t="shared" si="61"/>
        <v/>
      </c>
      <c r="Y202" s="172" t="str">
        <f t="shared" si="62"/>
        <v/>
      </c>
    </row>
    <row r="203" spans="1:25">
      <c r="A203" s="173" t="str">
        <f t="shared" ca="1" si="48"/>
        <v/>
      </c>
      <c r="B203" s="73" t="str">
        <f t="shared" ca="1" si="49"/>
        <v/>
      </c>
      <c r="C203" s="31" t="str">
        <f t="shared" ca="1" si="47"/>
        <v/>
      </c>
      <c r="D203" s="32" t="str">
        <f t="shared" ca="1" si="50"/>
        <v/>
      </c>
      <c r="E203" s="73" t="str">
        <f t="shared" ca="1" si="51"/>
        <v/>
      </c>
      <c r="F203" s="31" t="str">
        <f t="shared" ca="1" si="52"/>
        <v/>
      </c>
      <c r="G203" s="32" t="str">
        <f t="shared" ca="1" si="53"/>
        <v/>
      </c>
      <c r="H203" s="73" t="str">
        <f t="shared" ca="1" si="54"/>
        <v/>
      </c>
      <c r="I203" s="31" t="str">
        <f t="shared" ca="1" si="55"/>
        <v/>
      </c>
      <c r="J203" s="32" t="str">
        <f t="shared" ca="1" si="56"/>
        <v/>
      </c>
      <c r="K203" s="73" t="str">
        <f t="shared" ca="1" si="57"/>
        <v/>
      </c>
      <c r="L203" s="31" t="str">
        <f t="shared" ca="1" si="58"/>
        <v/>
      </c>
      <c r="M203" s="32" t="str">
        <f t="shared" ca="1" si="59"/>
        <v/>
      </c>
      <c r="N203" s="79" t="str">
        <f t="shared" ca="1" si="60"/>
        <v/>
      </c>
      <c r="X203" s="172" t="str">
        <f t="shared" si="61"/>
        <v/>
      </c>
      <c r="Y203" s="172" t="str">
        <f t="shared" si="62"/>
        <v/>
      </c>
    </row>
    <row r="204" spans="1:25">
      <c r="A204" s="173" t="str">
        <f t="shared" ca="1" si="48"/>
        <v/>
      </c>
      <c r="B204" s="73" t="str">
        <f t="shared" ca="1" si="49"/>
        <v/>
      </c>
      <c r="C204" s="31" t="str">
        <f t="shared" ca="1" si="47"/>
        <v/>
      </c>
      <c r="D204" s="32" t="str">
        <f t="shared" ca="1" si="50"/>
        <v/>
      </c>
      <c r="E204" s="73" t="str">
        <f t="shared" ca="1" si="51"/>
        <v/>
      </c>
      <c r="F204" s="31" t="str">
        <f t="shared" ca="1" si="52"/>
        <v/>
      </c>
      <c r="G204" s="32" t="str">
        <f t="shared" ca="1" si="53"/>
        <v/>
      </c>
      <c r="H204" s="73" t="str">
        <f t="shared" ca="1" si="54"/>
        <v/>
      </c>
      <c r="I204" s="31" t="str">
        <f t="shared" ca="1" si="55"/>
        <v/>
      </c>
      <c r="J204" s="32" t="str">
        <f t="shared" ca="1" si="56"/>
        <v/>
      </c>
      <c r="K204" s="73" t="str">
        <f t="shared" ca="1" si="57"/>
        <v/>
      </c>
      <c r="L204" s="31" t="str">
        <f t="shared" ca="1" si="58"/>
        <v/>
      </c>
      <c r="M204" s="32" t="str">
        <f t="shared" ca="1" si="59"/>
        <v/>
      </c>
      <c r="N204" s="79" t="str">
        <f t="shared" ca="1" si="60"/>
        <v/>
      </c>
      <c r="X204" s="172" t="str">
        <f t="shared" si="61"/>
        <v/>
      </c>
      <c r="Y204" s="172" t="str">
        <f t="shared" si="62"/>
        <v/>
      </c>
    </row>
    <row r="205" spans="1:25">
      <c r="A205" s="173" t="str">
        <f t="shared" ca="1" si="48"/>
        <v/>
      </c>
      <c r="B205" s="73" t="str">
        <f t="shared" ca="1" si="49"/>
        <v/>
      </c>
      <c r="C205" s="31" t="str">
        <f t="shared" ca="1" si="47"/>
        <v/>
      </c>
      <c r="D205" s="32" t="str">
        <f t="shared" ca="1" si="50"/>
        <v/>
      </c>
      <c r="E205" s="73" t="str">
        <f t="shared" ca="1" si="51"/>
        <v/>
      </c>
      <c r="F205" s="31" t="str">
        <f t="shared" ca="1" si="52"/>
        <v/>
      </c>
      <c r="G205" s="32" t="str">
        <f t="shared" ca="1" si="53"/>
        <v/>
      </c>
      <c r="H205" s="73" t="str">
        <f t="shared" ca="1" si="54"/>
        <v/>
      </c>
      <c r="I205" s="31" t="str">
        <f t="shared" ca="1" si="55"/>
        <v/>
      </c>
      <c r="J205" s="32" t="str">
        <f t="shared" ca="1" si="56"/>
        <v/>
      </c>
      <c r="K205" s="73" t="str">
        <f t="shared" ca="1" si="57"/>
        <v/>
      </c>
      <c r="L205" s="31" t="str">
        <f t="shared" ca="1" si="58"/>
        <v/>
      </c>
      <c r="M205" s="32" t="str">
        <f t="shared" ca="1" si="59"/>
        <v/>
      </c>
      <c r="N205" s="79" t="str">
        <f t="shared" ca="1" si="60"/>
        <v/>
      </c>
      <c r="X205" s="172" t="str">
        <f t="shared" si="61"/>
        <v/>
      </c>
      <c r="Y205" s="172" t="str">
        <f t="shared" si="62"/>
        <v/>
      </c>
    </row>
    <row r="206" spans="1:25">
      <c r="A206" s="173" t="str">
        <f t="shared" ca="1" si="48"/>
        <v/>
      </c>
      <c r="B206" s="73" t="str">
        <f t="shared" ca="1" si="49"/>
        <v/>
      </c>
      <c r="C206" s="31" t="str">
        <f t="shared" ca="1" si="47"/>
        <v/>
      </c>
      <c r="D206" s="32" t="str">
        <f t="shared" ca="1" si="50"/>
        <v/>
      </c>
      <c r="E206" s="73" t="str">
        <f t="shared" ca="1" si="51"/>
        <v/>
      </c>
      <c r="F206" s="31" t="str">
        <f t="shared" ca="1" si="52"/>
        <v/>
      </c>
      <c r="G206" s="32" t="str">
        <f t="shared" ca="1" si="53"/>
        <v/>
      </c>
      <c r="H206" s="73" t="str">
        <f t="shared" ca="1" si="54"/>
        <v/>
      </c>
      <c r="I206" s="31" t="str">
        <f t="shared" ca="1" si="55"/>
        <v/>
      </c>
      <c r="J206" s="32" t="str">
        <f t="shared" ca="1" si="56"/>
        <v/>
      </c>
      <c r="K206" s="73" t="str">
        <f t="shared" ca="1" si="57"/>
        <v/>
      </c>
      <c r="L206" s="31" t="str">
        <f t="shared" ca="1" si="58"/>
        <v/>
      </c>
      <c r="M206" s="32" t="str">
        <f t="shared" ca="1" si="59"/>
        <v/>
      </c>
      <c r="N206" s="79" t="str">
        <f t="shared" ca="1" si="60"/>
        <v/>
      </c>
      <c r="X206" s="172" t="str">
        <f t="shared" si="61"/>
        <v/>
      </c>
      <c r="Y206" s="172" t="str">
        <f t="shared" si="62"/>
        <v/>
      </c>
    </row>
    <row r="207" spans="1:25">
      <c r="A207" s="173" t="str">
        <f t="shared" ca="1" si="48"/>
        <v/>
      </c>
      <c r="B207" s="73" t="str">
        <f t="shared" ca="1" si="49"/>
        <v/>
      </c>
      <c r="C207" s="31" t="str">
        <f t="shared" ca="1" si="47"/>
        <v/>
      </c>
      <c r="D207" s="32" t="str">
        <f t="shared" ca="1" si="50"/>
        <v/>
      </c>
      <c r="E207" s="73" t="str">
        <f t="shared" ca="1" si="51"/>
        <v/>
      </c>
      <c r="F207" s="31" t="str">
        <f t="shared" ca="1" si="52"/>
        <v/>
      </c>
      <c r="G207" s="32" t="str">
        <f t="shared" ca="1" si="53"/>
        <v/>
      </c>
      <c r="H207" s="73" t="str">
        <f t="shared" ca="1" si="54"/>
        <v/>
      </c>
      <c r="I207" s="31" t="str">
        <f t="shared" ca="1" si="55"/>
        <v/>
      </c>
      <c r="J207" s="32" t="str">
        <f t="shared" ca="1" si="56"/>
        <v/>
      </c>
      <c r="K207" s="73" t="str">
        <f t="shared" ca="1" si="57"/>
        <v/>
      </c>
      <c r="L207" s="31" t="str">
        <f t="shared" ca="1" si="58"/>
        <v/>
      </c>
      <c r="M207" s="32" t="str">
        <f t="shared" ca="1" si="59"/>
        <v/>
      </c>
      <c r="N207" s="79" t="str">
        <f t="shared" ca="1" si="60"/>
        <v/>
      </c>
      <c r="X207" s="172" t="str">
        <f t="shared" si="61"/>
        <v/>
      </c>
      <c r="Y207" s="172" t="str">
        <f t="shared" si="62"/>
        <v/>
      </c>
    </row>
    <row r="208" spans="1:25">
      <c r="A208" s="173" t="str">
        <f t="shared" ca="1" si="48"/>
        <v/>
      </c>
      <c r="B208" s="73" t="str">
        <f t="shared" ca="1" si="49"/>
        <v/>
      </c>
      <c r="C208" s="31" t="str">
        <f t="shared" ref="C208:C271" ca="1" si="63">IF(ISERROR(B208-2),"",(B208/$B$14-1)*$B$5)</f>
        <v/>
      </c>
      <c r="D208" s="32" t="str">
        <f t="shared" ca="1" si="50"/>
        <v/>
      </c>
      <c r="E208" s="73" t="str">
        <f t="shared" ca="1" si="51"/>
        <v/>
      </c>
      <c r="F208" s="31" t="str">
        <f t="shared" ca="1" si="52"/>
        <v/>
      </c>
      <c r="G208" s="32" t="str">
        <f t="shared" ca="1" si="53"/>
        <v/>
      </c>
      <c r="H208" s="73" t="str">
        <f t="shared" ca="1" si="54"/>
        <v/>
      </c>
      <c r="I208" s="31" t="str">
        <f t="shared" ca="1" si="55"/>
        <v/>
      </c>
      <c r="J208" s="32" t="str">
        <f t="shared" ca="1" si="56"/>
        <v/>
      </c>
      <c r="K208" s="73" t="str">
        <f t="shared" ca="1" si="57"/>
        <v/>
      </c>
      <c r="L208" s="31" t="str">
        <f t="shared" ca="1" si="58"/>
        <v/>
      </c>
      <c r="M208" s="32" t="str">
        <f t="shared" ca="1" si="59"/>
        <v/>
      </c>
      <c r="N208" s="79" t="str">
        <f t="shared" ca="1" si="60"/>
        <v/>
      </c>
      <c r="X208" s="172" t="str">
        <f t="shared" si="61"/>
        <v/>
      </c>
      <c r="Y208" s="172" t="str">
        <f t="shared" si="62"/>
        <v/>
      </c>
    </row>
    <row r="209" spans="1:25">
      <c r="A209" s="173" t="str">
        <f t="shared" ca="1" si="48"/>
        <v/>
      </c>
      <c r="B209" s="73" t="str">
        <f t="shared" ca="1" si="49"/>
        <v/>
      </c>
      <c r="C209" s="31" t="str">
        <f t="shared" ca="1" si="63"/>
        <v/>
      </c>
      <c r="D209" s="32" t="str">
        <f t="shared" ca="1" si="50"/>
        <v/>
      </c>
      <c r="E209" s="73" t="str">
        <f t="shared" ca="1" si="51"/>
        <v/>
      </c>
      <c r="F209" s="31" t="str">
        <f t="shared" ca="1" si="52"/>
        <v/>
      </c>
      <c r="G209" s="32" t="str">
        <f t="shared" ca="1" si="53"/>
        <v/>
      </c>
      <c r="H209" s="73" t="str">
        <f t="shared" ca="1" si="54"/>
        <v/>
      </c>
      <c r="I209" s="31" t="str">
        <f t="shared" ca="1" si="55"/>
        <v/>
      </c>
      <c r="J209" s="32" t="str">
        <f t="shared" ca="1" si="56"/>
        <v/>
      </c>
      <c r="K209" s="73" t="str">
        <f t="shared" ca="1" si="57"/>
        <v/>
      </c>
      <c r="L209" s="31" t="str">
        <f t="shared" ca="1" si="58"/>
        <v/>
      </c>
      <c r="M209" s="32" t="str">
        <f t="shared" ca="1" si="59"/>
        <v/>
      </c>
      <c r="N209" s="79" t="str">
        <f t="shared" ca="1" si="60"/>
        <v/>
      </c>
      <c r="X209" s="172" t="str">
        <f t="shared" si="61"/>
        <v/>
      </c>
      <c r="Y209" s="172" t="str">
        <f t="shared" si="62"/>
        <v/>
      </c>
    </row>
    <row r="210" spans="1:25">
      <c r="A210" s="173" t="str">
        <f t="shared" ca="1" si="48"/>
        <v/>
      </c>
      <c r="B210" s="73" t="str">
        <f t="shared" ca="1" si="49"/>
        <v/>
      </c>
      <c r="C210" s="31" t="str">
        <f t="shared" ca="1" si="63"/>
        <v/>
      </c>
      <c r="D210" s="32" t="str">
        <f t="shared" ca="1" si="50"/>
        <v/>
      </c>
      <c r="E210" s="73" t="str">
        <f t="shared" ca="1" si="51"/>
        <v/>
      </c>
      <c r="F210" s="31" t="str">
        <f t="shared" ca="1" si="52"/>
        <v/>
      </c>
      <c r="G210" s="32" t="str">
        <f t="shared" ca="1" si="53"/>
        <v/>
      </c>
      <c r="H210" s="73" t="str">
        <f t="shared" ca="1" si="54"/>
        <v/>
      </c>
      <c r="I210" s="31" t="str">
        <f t="shared" ca="1" si="55"/>
        <v/>
      </c>
      <c r="J210" s="32" t="str">
        <f t="shared" ca="1" si="56"/>
        <v/>
      </c>
      <c r="K210" s="73" t="str">
        <f t="shared" ca="1" si="57"/>
        <v/>
      </c>
      <c r="L210" s="31" t="str">
        <f t="shared" ca="1" si="58"/>
        <v/>
      </c>
      <c r="M210" s="32" t="str">
        <f t="shared" ca="1" si="59"/>
        <v/>
      </c>
      <c r="N210" s="79" t="str">
        <f t="shared" ca="1" si="60"/>
        <v/>
      </c>
      <c r="X210" s="172" t="str">
        <f t="shared" si="61"/>
        <v/>
      </c>
      <c r="Y210" s="172" t="str">
        <f t="shared" si="62"/>
        <v/>
      </c>
    </row>
    <row r="211" spans="1:25">
      <c r="A211" s="173" t="str">
        <f t="shared" ca="1" si="48"/>
        <v/>
      </c>
      <c r="B211" s="73" t="str">
        <f t="shared" ca="1" si="49"/>
        <v/>
      </c>
      <c r="C211" s="31" t="str">
        <f t="shared" ca="1" si="63"/>
        <v/>
      </c>
      <c r="D211" s="32" t="str">
        <f t="shared" ca="1" si="50"/>
        <v/>
      </c>
      <c r="E211" s="73" t="str">
        <f t="shared" ca="1" si="51"/>
        <v/>
      </c>
      <c r="F211" s="31" t="str">
        <f t="shared" ca="1" si="52"/>
        <v/>
      </c>
      <c r="G211" s="32" t="str">
        <f t="shared" ca="1" si="53"/>
        <v/>
      </c>
      <c r="H211" s="73" t="str">
        <f t="shared" ca="1" si="54"/>
        <v/>
      </c>
      <c r="I211" s="31" t="str">
        <f t="shared" ca="1" si="55"/>
        <v/>
      </c>
      <c r="J211" s="32" t="str">
        <f t="shared" ca="1" si="56"/>
        <v/>
      </c>
      <c r="K211" s="73" t="str">
        <f t="shared" ca="1" si="57"/>
        <v/>
      </c>
      <c r="L211" s="31" t="str">
        <f t="shared" ca="1" si="58"/>
        <v/>
      </c>
      <c r="M211" s="32" t="str">
        <f t="shared" ca="1" si="59"/>
        <v/>
      </c>
      <c r="N211" s="79" t="str">
        <f t="shared" ca="1" si="60"/>
        <v/>
      </c>
      <c r="X211" s="172" t="str">
        <f t="shared" si="61"/>
        <v/>
      </c>
      <c r="Y211" s="172" t="str">
        <f t="shared" si="62"/>
        <v/>
      </c>
    </row>
    <row r="212" spans="1:25">
      <c r="A212" s="173" t="str">
        <f t="shared" ca="1" si="48"/>
        <v/>
      </c>
      <c r="B212" s="73" t="str">
        <f t="shared" ca="1" si="49"/>
        <v/>
      </c>
      <c r="C212" s="31" t="str">
        <f t="shared" ca="1" si="63"/>
        <v/>
      </c>
      <c r="D212" s="32" t="str">
        <f t="shared" ca="1" si="50"/>
        <v/>
      </c>
      <c r="E212" s="73" t="str">
        <f t="shared" ca="1" si="51"/>
        <v/>
      </c>
      <c r="F212" s="31" t="str">
        <f t="shared" ca="1" si="52"/>
        <v/>
      </c>
      <c r="G212" s="32" t="str">
        <f t="shared" ca="1" si="53"/>
        <v/>
      </c>
      <c r="H212" s="73" t="str">
        <f t="shared" ca="1" si="54"/>
        <v/>
      </c>
      <c r="I212" s="31" t="str">
        <f t="shared" ca="1" si="55"/>
        <v/>
      </c>
      <c r="J212" s="32" t="str">
        <f t="shared" ca="1" si="56"/>
        <v/>
      </c>
      <c r="K212" s="73" t="str">
        <f t="shared" ca="1" si="57"/>
        <v/>
      </c>
      <c r="L212" s="31" t="str">
        <f t="shared" ca="1" si="58"/>
        <v/>
      </c>
      <c r="M212" s="32" t="str">
        <f t="shared" ca="1" si="59"/>
        <v/>
      </c>
      <c r="N212" s="79" t="str">
        <f t="shared" ca="1" si="60"/>
        <v/>
      </c>
      <c r="X212" s="172" t="str">
        <f t="shared" si="61"/>
        <v/>
      </c>
      <c r="Y212" s="172" t="str">
        <f t="shared" si="62"/>
        <v/>
      </c>
    </row>
    <row r="213" spans="1:25">
      <c r="A213" s="173" t="str">
        <f t="shared" ca="1" si="48"/>
        <v/>
      </c>
      <c r="B213" s="73" t="str">
        <f t="shared" ca="1" si="49"/>
        <v/>
      </c>
      <c r="C213" s="31" t="str">
        <f t="shared" ca="1" si="63"/>
        <v/>
      </c>
      <c r="D213" s="32" t="str">
        <f t="shared" ca="1" si="50"/>
        <v/>
      </c>
      <c r="E213" s="73" t="str">
        <f t="shared" ca="1" si="51"/>
        <v/>
      </c>
      <c r="F213" s="31" t="str">
        <f t="shared" ca="1" si="52"/>
        <v/>
      </c>
      <c r="G213" s="32" t="str">
        <f t="shared" ca="1" si="53"/>
        <v/>
      </c>
      <c r="H213" s="73" t="str">
        <f t="shared" ca="1" si="54"/>
        <v/>
      </c>
      <c r="I213" s="31" t="str">
        <f t="shared" ca="1" si="55"/>
        <v/>
      </c>
      <c r="J213" s="32" t="str">
        <f t="shared" ca="1" si="56"/>
        <v/>
      </c>
      <c r="K213" s="73" t="str">
        <f t="shared" ca="1" si="57"/>
        <v/>
      </c>
      <c r="L213" s="31" t="str">
        <f t="shared" ca="1" si="58"/>
        <v/>
      </c>
      <c r="M213" s="32" t="str">
        <f t="shared" ca="1" si="59"/>
        <v/>
      </c>
      <c r="N213" s="79" t="str">
        <f t="shared" ca="1" si="60"/>
        <v/>
      </c>
      <c r="X213" s="172" t="str">
        <f t="shared" si="61"/>
        <v/>
      </c>
      <c r="Y213" s="172" t="str">
        <f t="shared" si="62"/>
        <v/>
      </c>
    </row>
    <row r="214" spans="1:25">
      <c r="A214" s="173" t="str">
        <f t="shared" ca="1" si="48"/>
        <v/>
      </c>
      <c r="B214" s="73" t="str">
        <f t="shared" ca="1" si="49"/>
        <v/>
      </c>
      <c r="C214" s="31" t="str">
        <f t="shared" ca="1" si="63"/>
        <v/>
      </c>
      <c r="D214" s="32" t="str">
        <f t="shared" ca="1" si="50"/>
        <v/>
      </c>
      <c r="E214" s="73" t="str">
        <f t="shared" ca="1" si="51"/>
        <v/>
      </c>
      <c r="F214" s="31" t="str">
        <f t="shared" ca="1" si="52"/>
        <v/>
      </c>
      <c r="G214" s="32" t="str">
        <f t="shared" ca="1" si="53"/>
        <v/>
      </c>
      <c r="H214" s="73" t="str">
        <f t="shared" ca="1" si="54"/>
        <v/>
      </c>
      <c r="I214" s="31" t="str">
        <f t="shared" ca="1" si="55"/>
        <v/>
      </c>
      <c r="J214" s="32" t="str">
        <f t="shared" ca="1" si="56"/>
        <v/>
      </c>
      <c r="K214" s="73" t="str">
        <f t="shared" ca="1" si="57"/>
        <v/>
      </c>
      <c r="L214" s="31" t="str">
        <f t="shared" ca="1" si="58"/>
        <v/>
      </c>
      <c r="M214" s="32" t="str">
        <f t="shared" ca="1" si="59"/>
        <v/>
      </c>
      <c r="N214" s="79" t="str">
        <f t="shared" ca="1" si="60"/>
        <v/>
      </c>
      <c r="X214" s="172" t="str">
        <f t="shared" si="61"/>
        <v/>
      </c>
      <c r="Y214" s="172" t="str">
        <f t="shared" si="62"/>
        <v/>
      </c>
    </row>
    <row r="215" spans="1:25">
      <c r="A215" s="173" t="str">
        <f t="shared" ca="1" si="48"/>
        <v/>
      </c>
      <c r="B215" s="73" t="str">
        <f t="shared" ca="1" si="49"/>
        <v/>
      </c>
      <c r="C215" s="31" t="str">
        <f t="shared" ca="1" si="63"/>
        <v/>
      </c>
      <c r="D215" s="32" t="str">
        <f t="shared" ca="1" si="50"/>
        <v/>
      </c>
      <c r="E215" s="73" t="str">
        <f t="shared" ca="1" si="51"/>
        <v/>
      </c>
      <c r="F215" s="31" t="str">
        <f t="shared" ca="1" si="52"/>
        <v/>
      </c>
      <c r="G215" s="32" t="str">
        <f t="shared" ca="1" si="53"/>
        <v/>
      </c>
      <c r="H215" s="73" t="str">
        <f t="shared" ca="1" si="54"/>
        <v/>
      </c>
      <c r="I215" s="31" t="str">
        <f t="shared" ca="1" si="55"/>
        <v/>
      </c>
      <c r="J215" s="32" t="str">
        <f t="shared" ca="1" si="56"/>
        <v/>
      </c>
      <c r="K215" s="73" t="str">
        <f t="shared" ca="1" si="57"/>
        <v/>
      </c>
      <c r="L215" s="31" t="str">
        <f t="shared" ca="1" si="58"/>
        <v/>
      </c>
      <c r="M215" s="32" t="str">
        <f t="shared" ca="1" si="59"/>
        <v/>
      </c>
      <c r="N215" s="79" t="str">
        <f t="shared" ca="1" si="60"/>
        <v/>
      </c>
      <c r="X215" s="172" t="str">
        <f t="shared" si="61"/>
        <v/>
      </c>
      <c r="Y215" s="172" t="str">
        <f t="shared" si="62"/>
        <v/>
      </c>
    </row>
    <row r="216" spans="1:25">
      <c r="A216" s="173" t="str">
        <f t="shared" ca="1" si="48"/>
        <v/>
      </c>
      <c r="B216" s="73" t="str">
        <f t="shared" ca="1" si="49"/>
        <v/>
      </c>
      <c r="C216" s="31" t="str">
        <f t="shared" ca="1" si="63"/>
        <v/>
      </c>
      <c r="D216" s="32" t="str">
        <f t="shared" ca="1" si="50"/>
        <v/>
      </c>
      <c r="E216" s="73" t="str">
        <f t="shared" ca="1" si="51"/>
        <v/>
      </c>
      <c r="F216" s="31" t="str">
        <f t="shared" ca="1" si="52"/>
        <v/>
      </c>
      <c r="G216" s="32" t="str">
        <f t="shared" ca="1" si="53"/>
        <v/>
      </c>
      <c r="H216" s="73" t="str">
        <f t="shared" ca="1" si="54"/>
        <v/>
      </c>
      <c r="I216" s="31" t="str">
        <f t="shared" ca="1" si="55"/>
        <v/>
      </c>
      <c r="J216" s="32" t="str">
        <f t="shared" ca="1" si="56"/>
        <v/>
      </c>
      <c r="K216" s="73" t="str">
        <f t="shared" ca="1" si="57"/>
        <v/>
      </c>
      <c r="L216" s="31" t="str">
        <f t="shared" ca="1" si="58"/>
        <v/>
      </c>
      <c r="M216" s="32" t="str">
        <f t="shared" ca="1" si="59"/>
        <v/>
      </c>
      <c r="N216" s="79" t="str">
        <f t="shared" ca="1" si="60"/>
        <v/>
      </c>
      <c r="X216" s="172" t="str">
        <f t="shared" si="61"/>
        <v/>
      </c>
      <c r="Y216" s="172" t="str">
        <f t="shared" si="62"/>
        <v/>
      </c>
    </row>
    <row r="217" spans="1:25">
      <c r="A217" s="173" t="str">
        <f t="shared" ca="1" si="48"/>
        <v/>
      </c>
      <c r="B217" s="73" t="str">
        <f t="shared" ca="1" si="49"/>
        <v/>
      </c>
      <c r="C217" s="31" t="str">
        <f t="shared" ca="1" si="63"/>
        <v/>
      </c>
      <c r="D217" s="32" t="str">
        <f t="shared" ca="1" si="50"/>
        <v/>
      </c>
      <c r="E217" s="73" t="str">
        <f t="shared" ca="1" si="51"/>
        <v/>
      </c>
      <c r="F217" s="31" t="str">
        <f t="shared" ca="1" si="52"/>
        <v/>
      </c>
      <c r="G217" s="32" t="str">
        <f t="shared" ca="1" si="53"/>
        <v/>
      </c>
      <c r="H217" s="73" t="str">
        <f t="shared" ca="1" si="54"/>
        <v/>
      </c>
      <c r="I217" s="31" t="str">
        <f t="shared" ca="1" si="55"/>
        <v/>
      </c>
      <c r="J217" s="32" t="str">
        <f t="shared" ca="1" si="56"/>
        <v/>
      </c>
      <c r="K217" s="73" t="str">
        <f t="shared" ca="1" si="57"/>
        <v/>
      </c>
      <c r="L217" s="31" t="str">
        <f t="shared" ca="1" si="58"/>
        <v/>
      </c>
      <c r="M217" s="32" t="str">
        <f t="shared" ca="1" si="59"/>
        <v/>
      </c>
      <c r="N217" s="79" t="str">
        <f t="shared" ca="1" si="60"/>
        <v/>
      </c>
      <c r="X217" s="172" t="str">
        <f t="shared" si="61"/>
        <v/>
      </c>
      <c r="Y217" s="172" t="str">
        <f t="shared" si="62"/>
        <v/>
      </c>
    </row>
    <row r="218" spans="1:25">
      <c r="A218" s="173" t="str">
        <f t="shared" ca="1" si="48"/>
        <v/>
      </c>
      <c r="B218" s="73" t="str">
        <f t="shared" ca="1" si="49"/>
        <v/>
      </c>
      <c r="C218" s="31" t="str">
        <f t="shared" ca="1" si="63"/>
        <v/>
      </c>
      <c r="D218" s="32" t="str">
        <f t="shared" ca="1" si="50"/>
        <v/>
      </c>
      <c r="E218" s="73" t="str">
        <f t="shared" ca="1" si="51"/>
        <v/>
      </c>
      <c r="F218" s="31" t="str">
        <f t="shared" ca="1" si="52"/>
        <v/>
      </c>
      <c r="G218" s="32" t="str">
        <f t="shared" ca="1" si="53"/>
        <v/>
      </c>
      <c r="H218" s="73" t="str">
        <f t="shared" ca="1" si="54"/>
        <v/>
      </c>
      <c r="I218" s="31" t="str">
        <f t="shared" ca="1" si="55"/>
        <v/>
      </c>
      <c r="J218" s="32" t="str">
        <f t="shared" ca="1" si="56"/>
        <v/>
      </c>
      <c r="K218" s="73" t="str">
        <f t="shared" ca="1" si="57"/>
        <v/>
      </c>
      <c r="L218" s="31" t="str">
        <f t="shared" ca="1" si="58"/>
        <v/>
      </c>
      <c r="M218" s="32" t="str">
        <f t="shared" ca="1" si="59"/>
        <v/>
      </c>
      <c r="N218" s="79" t="str">
        <f t="shared" ca="1" si="60"/>
        <v/>
      </c>
      <c r="X218" s="172" t="str">
        <f t="shared" si="61"/>
        <v/>
      </c>
      <c r="Y218" s="172" t="str">
        <f t="shared" si="62"/>
        <v/>
      </c>
    </row>
    <row r="219" spans="1:25">
      <c r="A219" s="173" t="str">
        <f t="shared" ca="1" si="48"/>
        <v/>
      </c>
      <c r="B219" s="73" t="str">
        <f t="shared" ca="1" si="49"/>
        <v/>
      </c>
      <c r="C219" s="31" t="str">
        <f t="shared" ca="1" si="63"/>
        <v/>
      </c>
      <c r="D219" s="32" t="str">
        <f t="shared" ca="1" si="50"/>
        <v/>
      </c>
      <c r="E219" s="73" t="str">
        <f t="shared" ca="1" si="51"/>
        <v/>
      </c>
      <c r="F219" s="31" t="str">
        <f t="shared" ca="1" si="52"/>
        <v/>
      </c>
      <c r="G219" s="32" t="str">
        <f t="shared" ca="1" si="53"/>
        <v/>
      </c>
      <c r="H219" s="73" t="str">
        <f t="shared" ca="1" si="54"/>
        <v/>
      </c>
      <c r="I219" s="31" t="str">
        <f t="shared" ca="1" si="55"/>
        <v/>
      </c>
      <c r="J219" s="32" t="str">
        <f t="shared" ca="1" si="56"/>
        <v/>
      </c>
      <c r="K219" s="73" t="str">
        <f t="shared" ca="1" si="57"/>
        <v/>
      </c>
      <c r="L219" s="31" t="str">
        <f t="shared" ca="1" si="58"/>
        <v/>
      </c>
      <c r="M219" s="32" t="str">
        <f t="shared" ca="1" si="59"/>
        <v/>
      </c>
      <c r="N219" s="79" t="str">
        <f t="shared" ca="1" si="60"/>
        <v/>
      </c>
      <c r="X219" s="172" t="str">
        <f t="shared" si="61"/>
        <v/>
      </c>
      <c r="Y219" s="172" t="str">
        <f t="shared" si="62"/>
        <v/>
      </c>
    </row>
    <row r="220" spans="1:25">
      <c r="A220" s="173" t="str">
        <f t="shared" ca="1" si="48"/>
        <v/>
      </c>
      <c r="B220" s="73" t="str">
        <f t="shared" ca="1" si="49"/>
        <v/>
      </c>
      <c r="C220" s="31" t="str">
        <f t="shared" ca="1" si="63"/>
        <v/>
      </c>
      <c r="D220" s="32" t="str">
        <f t="shared" ca="1" si="50"/>
        <v/>
      </c>
      <c r="E220" s="73" t="str">
        <f t="shared" ca="1" si="51"/>
        <v/>
      </c>
      <c r="F220" s="31" t="str">
        <f t="shared" ca="1" si="52"/>
        <v/>
      </c>
      <c r="G220" s="32" t="str">
        <f t="shared" ca="1" si="53"/>
        <v/>
      </c>
      <c r="H220" s="73" t="str">
        <f t="shared" ca="1" si="54"/>
        <v/>
      </c>
      <c r="I220" s="31" t="str">
        <f t="shared" ca="1" si="55"/>
        <v/>
      </c>
      <c r="J220" s="32" t="str">
        <f t="shared" ca="1" si="56"/>
        <v/>
      </c>
      <c r="K220" s="73" t="str">
        <f t="shared" ca="1" si="57"/>
        <v/>
      </c>
      <c r="L220" s="31" t="str">
        <f t="shared" ca="1" si="58"/>
        <v/>
      </c>
      <c r="M220" s="32" t="str">
        <f t="shared" ca="1" si="59"/>
        <v/>
      </c>
      <c r="N220" s="79" t="str">
        <f t="shared" ca="1" si="60"/>
        <v/>
      </c>
      <c r="X220" s="172" t="str">
        <f t="shared" si="61"/>
        <v/>
      </c>
      <c r="Y220" s="172" t="str">
        <f t="shared" si="62"/>
        <v/>
      </c>
    </row>
    <row r="221" spans="1:25">
      <c r="A221" s="173" t="str">
        <f t="shared" ca="1" si="48"/>
        <v/>
      </c>
      <c r="B221" s="73" t="str">
        <f t="shared" ca="1" si="49"/>
        <v/>
      </c>
      <c r="C221" s="31" t="str">
        <f t="shared" ca="1" si="63"/>
        <v/>
      </c>
      <c r="D221" s="32" t="str">
        <f t="shared" ca="1" si="50"/>
        <v/>
      </c>
      <c r="E221" s="73" t="str">
        <f t="shared" ca="1" si="51"/>
        <v/>
      </c>
      <c r="F221" s="31" t="str">
        <f t="shared" ca="1" si="52"/>
        <v/>
      </c>
      <c r="G221" s="32" t="str">
        <f t="shared" ca="1" si="53"/>
        <v/>
      </c>
      <c r="H221" s="73" t="str">
        <f t="shared" ca="1" si="54"/>
        <v/>
      </c>
      <c r="I221" s="31" t="str">
        <f t="shared" ca="1" si="55"/>
        <v/>
      </c>
      <c r="J221" s="32" t="str">
        <f t="shared" ca="1" si="56"/>
        <v/>
      </c>
      <c r="K221" s="73" t="str">
        <f t="shared" ca="1" si="57"/>
        <v/>
      </c>
      <c r="L221" s="31" t="str">
        <f t="shared" ca="1" si="58"/>
        <v/>
      </c>
      <c r="M221" s="32" t="str">
        <f t="shared" ca="1" si="59"/>
        <v/>
      </c>
      <c r="N221" s="79" t="str">
        <f t="shared" ca="1" si="60"/>
        <v/>
      </c>
      <c r="X221" s="172" t="str">
        <f t="shared" si="61"/>
        <v/>
      </c>
      <c r="Y221" s="172" t="str">
        <f t="shared" si="62"/>
        <v/>
      </c>
    </row>
    <row r="222" spans="1:25">
      <c r="A222" s="173" t="str">
        <f t="shared" ca="1" si="48"/>
        <v/>
      </c>
      <c r="B222" s="73" t="str">
        <f t="shared" ca="1" si="49"/>
        <v/>
      </c>
      <c r="C222" s="31" t="str">
        <f t="shared" ca="1" si="63"/>
        <v/>
      </c>
      <c r="D222" s="32" t="str">
        <f t="shared" ca="1" si="50"/>
        <v/>
      </c>
      <c r="E222" s="73" t="str">
        <f t="shared" ca="1" si="51"/>
        <v/>
      </c>
      <c r="F222" s="31" t="str">
        <f t="shared" ca="1" si="52"/>
        <v/>
      </c>
      <c r="G222" s="32" t="str">
        <f t="shared" ca="1" si="53"/>
        <v/>
      </c>
      <c r="H222" s="73" t="str">
        <f t="shared" ca="1" si="54"/>
        <v/>
      </c>
      <c r="I222" s="31" t="str">
        <f t="shared" ca="1" si="55"/>
        <v/>
      </c>
      <c r="J222" s="32" t="str">
        <f t="shared" ca="1" si="56"/>
        <v/>
      </c>
      <c r="K222" s="73" t="str">
        <f t="shared" ca="1" si="57"/>
        <v/>
      </c>
      <c r="L222" s="31" t="str">
        <f t="shared" ca="1" si="58"/>
        <v/>
      </c>
      <c r="M222" s="32" t="str">
        <f t="shared" ca="1" si="59"/>
        <v/>
      </c>
      <c r="N222" s="79" t="str">
        <f t="shared" ca="1" si="60"/>
        <v/>
      </c>
      <c r="X222" s="172" t="str">
        <f t="shared" si="61"/>
        <v/>
      </c>
      <c r="Y222" s="172" t="str">
        <f t="shared" si="62"/>
        <v/>
      </c>
    </row>
    <row r="223" spans="1:25">
      <c r="A223" s="173" t="str">
        <f t="shared" ca="1" si="48"/>
        <v/>
      </c>
      <c r="B223" s="73" t="str">
        <f t="shared" ca="1" si="49"/>
        <v/>
      </c>
      <c r="C223" s="31" t="str">
        <f t="shared" ca="1" si="63"/>
        <v/>
      </c>
      <c r="D223" s="32" t="str">
        <f t="shared" ca="1" si="50"/>
        <v/>
      </c>
      <c r="E223" s="73" t="str">
        <f t="shared" ca="1" si="51"/>
        <v/>
      </c>
      <c r="F223" s="31" t="str">
        <f t="shared" ca="1" si="52"/>
        <v/>
      </c>
      <c r="G223" s="32" t="str">
        <f t="shared" ca="1" si="53"/>
        <v/>
      </c>
      <c r="H223" s="73" t="str">
        <f t="shared" ca="1" si="54"/>
        <v/>
      </c>
      <c r="I223" s="31" t="str">
        <f t="shared" ca="1" si="55"/>
        <v/>
      </c>
      <c r="J223" s="32" t="str">
        <f t="shared" ca="1" si="56"/>
        <v/>
      </c>
      <c r="K223" s="73" t="str">
        <f t="shared" ca="1" si="57"/>
        <v/>
      </c>
      <c r="L223" s="31" t="str">
        <f t="shared" ca="1" si="58"/>
        <v/>
      </c>
      <c r="M223" s="32" t="str">
        <f t="shared" ca="1" si="59"/>
        <v/>
      </c>
      <c r="N223" s="79" t="str">
        <f t="shared" ca="1" si="60"/>
        <v/>
      </c>
      <c r="X223" s="172" t="str">
        <f t="shared" si="61"/>
        <v/>
      </c>
      <c r="Y223" s="172" t="str">
        <f t="shared" si="62"/>
        <v/>
      </c>
    </row>
    <row r="224" spans="1:25">
      <c r="A224" s="173" t="str">
        <f t="shared" ca="1" si="48"/>
        <v/>
      </c>
      <c r="B224" s="73" t="str">
        <f t="shared" ca="1" si="49"/>
        <v/>
      </c>
      <c r="C224" s="31" t="str">
        <f t="shared" ca="1" si="63"/>
        <v/>
      </c>
      <c r="D224" s="32" t="str">
        <f t="shared" ca="1" si="50"/>
        <v/>
      </c>
      <c r="E224" s="73" t="str">
        <f t="shared" ca="1" si="51"/>
        <v/>
      </c>
      <c r="F224" s="31" t="str">
        <f t="shared" ca="1" si="52"/>
        <v/>
      </c>
      <c r="G224" s="32" t="str">
        <f t="shared" ca="1" si="53"/>
        <v/>
      </c>
      <c r="H224" s="73" t="str">
        <f t="shared" ca="1" si="54"/>
        <v/>
      </c>
      <c r="I224" s="31" t="str">
        <f t="shared" ca="1" si="55"/>
        <v/>
      </c>
      <c r="J224" s="32" t="str">
        <f t="shared" ca="1" si="56"/>
        <v/>
      </c>
      <c r="K224" s="73" t="str">
        <f t="shared" ca="1" si="57"/>
        <v/>
      </c>
      <c r="L224" s="31" t="str">
        <f t="shared" ca="1" si="58"/>
        <v/>
      </c>
      <c r="M224" s="32" t="str">
        <f t="shared" ca="1" si="59"/>
        <v/>
      </c>
      <c r="N224" s="79" t="str">
        <f t="shared" ca="1" si="60"/>
        <v/>
      </c>
      <c r="X224" s="172" t="str">
        <f t="shared" si="61"/>
        <v/>
      </c>
      <c r="Y224" s="172" t="str">
        <f t="shared" si="62"/>
        <v/>
      </c>
    </row>
    <row r="225" spans="1:25">
      <c r="A225" s="173" t="str">
        <f t="shared" ref="A225:A288" ca="1" si="64">IF(AND(ISBLANK(Z214), A224 = $Z$1),NOW(),IF(ISBLANK(Z214),"",Z214))</f>
        <v/>
      </c>
      <c r="B225" s="73" t="str">
        <f t="shared" ref="B225:B288" ca="1" si="65">IF(COUNTIF(P:P,A225)=1,VLOOKUP(A225,P:Q,2), IF(COUNTIF(P:P,A225)=0,$B$10,""))</f>
        <v/>
      </c>
      <c r="C225" s="31" t="str">
        <f t="shared" ca="1" si="63"/>
        <v/>
      </c>
      <c r="D225" s="32" t="str">
        <f t="shared" ref="D225:D288" ca="1" si="66">IF(ISERROR(B225-2),"",-1*ROUNDUP(A225-$A$14,0)/360*$B$7*$B$5)</f>
        <v/>
      </c>
      <c r="E225" s="73" t="str">
        <f t="shared" ref="E225:E288" ca="1" si="67">IF(COUNTIF(P:P,A225)=1,VLOOKUP(A225,R:S,2), IF(COUNTIF(P:P,A225)=0,$C$10,""))</f>
        <v/>
      </c>
      <c r="F225" s="31" t="str">
        <f t="shared" ref="F225:F288" ca="1" si="68">IF(ISERROR(B225-2),"",(E225-$E$14)/100*$C$5)</f>
        <v/>
      </c>
      <c r="G225" s="32" t="str">
        <f t="shared" ref="G225:G288" ca="1" si="69">IF(ISERROR(B225-2),"",ROUNDUP(A225-$A$14,0)/360*$C$6*$C$5-ROUNDUP(A225-$A$14,0)/360*$C$7*$C$5*$E$14/100)</f>
        <v/>
      </c>
      <c r="H225" s="73" t="str">
        <f t="shared" ref="H225:H288" ca="1" si="70">IF(COUNTIF(P:P,A225)=1,VLOOKUP(A225,T:U,2), IF(COUNTIF(P:P,A225)=0,$D$10,""))</f>
        <v/>
      </c>
      <c r="I225" s="31" t="str">
        <f t="shared" ref="I225:I288" ca="1" si="71">IF(ISERROR(B225-2),"",(H225/$H$14-1)*$D$5)</f>
        <v/>
      </c>
      <c r="J225" s="32" t="str">
        <f t="shared" ref="J225:J288" ca="1" si="72">IF(ISERROR(B225-2),"",-1*ROUNDUP(A225-$A$14,0)/360*$D$7*$D$5)</f>
        <v/>
      </c>
      <c r="K225" s="73" t="str">
        <f t="shared" ref="K225:K288" ca="1" si="73">IF(COUNTIF(P:P,A225)=1,VLOOKUP(A225,V:W,2), IF(COUNTIF(P:P,A225)=0,$E$10,""))</f>
        <v/>
      </c>
      <c r="L225" s="31" t="str">
        <f t="shared" ref="L225:L288" ca="1" si="74">IF(ISERROR(B225-2),"",(K225-$K$14)/100*$E$5)</f>
        <v/>
      </c>
      <c r="M225" s="32" t="str">
        <f t="shared" ref="M225:M288" ca="1" si="75">IF(ISERROR(B225-2),"",ROUNDUP(A225-$A$14,0)/360*$E$6*$E$5-ROUNDUP(A225-$A$14,0)/360*$E$7*$E$5*$K$14/100)</f>
        <v/>
      </c>
      <c r="N225" s="79" t="str">
        <f t="shared" ref="N225:N288" ca="1" si="76">IF(ISERROR(B225-2),"",C225+D225-F225-G225-I225-J225+L225+M225)</f>
        <v/>
      </c>
      <c r="X225" s="172" t="str">
        <f t="shared" si="61"/>
        <v/>
      </c>
      <c r="Y225" s="172" t="str">
        <f t="shared" si="62"/>
        <v/>
      </c>
    </row>
    <row r="226" spans="1:25">
      <c r="A226" s="173" t="str">
        <f t="shared" ca="1" si="64"/>
        <v/>
      </c>
      <c r="B226" s="73" t="str">
        <f t="shared" ca="1" si="65"/>
        <v/>
      </c>
      <c r="C226" s="31" t="str">
        <f t="shared" ca="1" si="63"/>
        <v/>
      </c>
      <c r="D226" s="32" t="str">
        <f t="shared" ca="1" si="66"/>
        <v/>
      </c>
      <c r="E226" s="73" t="str">
        <f t="shared" ca="1" si="67"/>
        <v/>
      </c>
      <c r="F226" s="31" t="str">
        <f t="shared" ca="1" si="68"/>
        <v/>
      </c>
      <c r="G226" s="32" t="str">
        <f t="shared" ca="1" si="69"/>
        <v/>
      </c>
      <c r="H226" s="73" t="str">
        <f t="shared" ca="1" si="70"/>
        <v/>
      </c>
      <c r="I226" s="31" t="str">
        <f t="shared" ca="1" si="71"/>
        <v/>
      </c>
      <c r="J226" s="32" t="str">
        <f t="shared" ca="1" si="72"/>
        <v/>
      </c>
      <c r="K226" s="73" t="str">
        <f t="shared" ca="1" si="73"/>
        <v/>
      </c>
      <c r="L226" s="31" t="str">
        <f t="shared" ca="1" si="74"/>
        <v/>
      </c>
      <c r="M226" s="32" t="str">
        <f t="shared" ca="1" si="75"/>
        <v/>
      </c>
      <c r="N226" s="79" t="str">
        <f t="shared" ca="1" si="76"/>
        <v/>
      </c>
      <c r="X226" s="172" t="str">
        <f t="shared" si="61"/>
        <v/>
      </c>
      <c r="Y226" s="172" t="str">
        <f t="shared" si="62"/>
        <v/>
      </c>
    </row>
    <row r="227" spans="1:25">
      <c r="A227" s="173" t="str">
        <f t="shared" ca="1" si="64"/>
        <v/>
      </c>
      <c r="B227" s="73" t="str">
        <f t="shared" ca="1" si="65"/>
        <v/>
      </c>
      <c r="C227" s="31" t="str">
        <f t="shared" ca="1" si="63"/>
        <v/>
      </c>
      <c r="D227" s="32" t="str">
        <f t="shared" ca="1" si="66"/>
        <v/>
      </c>
      <c r="E227" s="73" t="str">
        <f t="shared" ca="1" si="67"/>
        <v/>
      </c>
      <c r="F227" s="31" t="str">
        <f t="shared" ca="1" si="68"/>
        <v/>
      </c>
      <c r="G227" s="32" t="str">
        <f t="shared" ca="1" si="69"/>
        <v/>
      </c>
      <c r="H227" s="73" t="str">
        <f t="shared" ca="1" si="70"/>
        <v/>
      </c>
      <c r="I227" s="31" t="str">
        <f t="shared" ca="1" si="71"/>
        <v/>
      </c>
      <c r="J227" s="32" t="str">
        <f t="shared" ca="1" si="72"/>
        <v/>
      </c>
      <c r="K227" s="73" t="str">
        <f t="shared" ca="1" si="73"/>
        <v/>
      </c>
      <c r="L227" s="31" t="str">
        <f t="shared" ca="1" si="74"/>
        <v/>
      </c>
      <c r="M227" s="32" t="str">
        <f t="shared" ca="1" si="75"/>
        <v/>
      </c>
      <c r="N227" s="79" t="str">
        <f t="shared" ca="1" si="76"/>
        <v/>
      </c>
      <c r="X227" s="172" t="str">
        <f t="shared" si="61"/>
        <v/>
      </c>
      <c r="Y227" s="172" t="str">
        <f t="shared" si="62"/>
        <v/>
      </c>
    </row>
    <row r="228" spans="1:25">
      <c r="A228" s="173" t="str">
        <f t="shared" ca="1" si="64"/>
        <v/>
      </c>
      <c r="B228" s="73" t="str">
        <f t="shared" ca="1" si="65"/>
        <v/>
      </c>
      <c r="C228" s="31" t="str">
        <f t="shared" ca="1" si="63"/>
        <v/>
      </c>
      <c r="D228" s="32" t="str">
        <f t="shared" ca="1" si="66"/>
        <v/>
      </c>
      <c r="E228" s="73" t="str">
        <f t="shared" ca="1" si="67"/>
        <v/>
      </c>
      <c r="F228" s="31" t="str">
        <f t="shared" ca="1" si="68"/>
        <v/>
      </c>
      <c r="G228" s="32" t="str">
        <f t="shared" ca="1" si="69"/>
        <v/>
      </c>
      <c r="H228" s="73" t="str">
        <f t="shared" ca="1" si="70"/>
        <v/>
      </c>
      <c r="I228" s="31" t="str">
        <f t="shared" ca="1" si="71"/>
        <v/>
      </c>
      <c r="J228" s="32" t="str">
        <f t="shared" ca="1" si="72"/>
        <v/>
      </c>
      <c r="K228" s="73" t="str">
        <f t="shared" ca="1" si="73"/>
        <v/>
      </c>
      <c r="L228" s="31" t="str">
        <f t="shared" ca="1" si="74"/>
        <v/>
      </c>
      <c r="M228" s="32" t="str">
        <f t="shared" ca="1" si="75"/>
        <v/>
      </c>
      <c r="N228" s="79" t="str">
        <f t="shared" ca="1" si="76"/>
        <v/>
      </c>
      <c r="X228" s="172" t="str">
        <f t="shared" si="61"/>
        <v/>
      </c>
      <c r="Y228" s="172" t="str">
        <f t="shared" si="62"/>
        <v/>
      </c>
    </row>
    <row r="229" spans="1:25">
      <c r="A229" s="173" t="str">
        <f t="shared" ca="1" si="64"/>
        <v/>
      </c>
      <c r="B229" s="73" t="str">
        <f t="shared" ca="1" si="65"/>
        <v/>
      </c>
      <c r="C229" s="31" t="str">
        <f t="shared" ca="1" si="63"/>
        <v/>
      </c>
      <c r="D229" s="32" t="str">
        <f t="shared" ca="1" si="66"/>
        <v/>
      </c>
      <c r="E229" s="73" t="str">
        <f t="shared" ca="1" si="67"/>
        <v/>
      </c>
      <c r="F229" s="31" t="str">
        <f t="shared" ca="1" si="68"/>
        <v/>
      </c>
      <c r="G229" s="32" t="str">
        <f t="shared" ca="1" si="69"/>
        <v/>
      </c>
      <c r="H229" s="73" t="str">
        <f t="shared" ca="1" si="70"/>
        <v/>
      </c>
      <c r="I229" s="31" t="str">
        <f t="shared" ca="1" si="71"/>
        <v/>
      </c>
      <c r="J229" s="32" t="str">
        <f t="shared" ca="1" si="72"/>
        <v/>
      </c>
      <c r="K229" s="73" t="str">
        <f t="shared" ca="1" si="73"/>
        <v/>
      </c>
      <c r="L229" s="31" t="str">
        <f t="shared" ca="1" si="74"/>
        <v/>
      </c>
      <c r="M229" s="32" t="str">
        <f t="shared" ca="1" si="75"/>
        <v/>
      </c>
      <c r="N229" s="79" t="str">
        <f t="shared" ca="1" si="76"/>
        <v/>
      </c>
      <c r="X229" s="172" t="str">
        <f t="shared" si="61"/>
        <v/>
      </c>
      <c r="Y229" s="172" t="str">
        <f t="shared" si="62"/>
        <v/>
      </c>
    </row>
    <row r="230" spans="1:25">
      <c r="A230" s="173" t="str">
        <f t="shared" ca="1" si="64"/>
        <v/>
      </c>
      <c r="B230" s="73" t="str">
        <f t="shared" ca="1" si="65"/>
        <v/>
      </c>
      <c r="C230" s="31" t="str">
        <f t="shared" ca="1" si="63"/>
        <v/>
      </c>
      <c r="D230" s="32" t="str">
        <f t="shared" ca="1" si="66"/>
        <v/>
      </c>
      <c r="E230" s="73" t="str">
        <f t="shared" ca="1" si="67"/>
        <v/>
      </c>
      <c r="F230" s="31" t="str">
        <f t="shared" ca="1" si="68"/>
        <v/>
      </c>
      <c r="G230" s="32" t="str">
        <f t="shared" ca="1" si="69"/>
        <v/>
      </c>
      <c r="H230" s="73" t="str">
        <f t="shared" ca="1" si="70"/>
        <v/>
      </c>
      <c r="I230" s="31" t="str">
        <f t="shared" ca="1" si="71"/>
        <v/>
      </c>
      <c r="J230" s="32" t="str">
        <f t="shared" ca="1" si="72"/>
        <v/>
      </c>
      <c r="K230" s="73" t="str">
        <f t="shared" ca="1" si="73"/>
        <v/>
      </c>
      <c r="L230" s="31" t="str">
        <f t="shared" ca="1" si="74"/>
        <v/>
      </c>
      <c r="M230" s="32" t="str">
        <f t="shared" ca="1" si="75"/>
        <v/>
      </c>
      <c r="N230" s="79" t="str">
        <f t="shared" ca="1" si="76"/>
        <v/>
      </c>
      <c r="X230" s="172" t="str">
        <f t="shared" si="61"/>
        <v/>
      </c>
      <c r="Y230" s="172" t="str">
        <f t="shared" si="62"/>
        <v/>
      </c>
    </row>
    <row r="231" spans="1:25">
      <c r="A231" s="173" t="str">
        <f t="shared" ca="1" si="64"/>
        <v/>
      </c>
      <c r="B231" s="73" t="str">
        <f t="shared" ca="1" si="65"/>
        <v/>
      </c>
      <c r="C231" s="31" t="str">
        <f t="shared" ca="1" si="63"/>
        <v/>
      </c>
      <c r="D231" s="32" t="str">
        <f t="shared" ca="1" si="66"/>
        <v/>
      </c>
      <c r="E231" s="73" t="str">
        <f t="shared" ca="1" si="67"/>
        <v/>
      </c>
      <c r="F231" s="31" t="str">
        <f t="shared" ca="1" si="68"/>
        <v/>
      </c>
      <c r="G231" s="32" t="str">
        <f t="shared" ca="1" si="69"/>
        <v/>
      </c>
      <c r="H231" s="73" t="str">
        <f t="shared" ca="1" si="70"/>
        <v/>
      </c>
      <c r="I231" s="31" t="str">
        <f t="shared" ca="1" si="71"/>
        <v/>
      </c>
      <c r="J231" s="32" t="str">
        <f t="shared" ca="1" si="72"/>
        <v/>
      </c>
      <c r="K231" s="73" t="str">
        <f t="shared" ca="1" si="73"/>
        <v/>
      </c>
      <c r="L231" s="31" t="str">
        <f t="shared" ca="1" si="74"/>
        <v/>
      </c>
      <c r="M231" s="32" t="str">
        <f t="shared" ca="1" si="75"/>
        <v/>
      </c>
      <c r="N231" s="79" t="str">
        <f t="shared" ca="1" si="76"/>
        <v/>
      </c>
      <c r="X231" s="172" t="str">
        <f t="shared" si="61"/>
        <v/>
      </c>
      <c r="Y231" s="172" t="str">
        <f t="shared" si="62"/>
        <v/>
      </c>
    </row>
    <row r="232" spans="1:25">
      <c r="A232" s="173" t="str">
        <f t="shared" ca="1" si="64"/>
        <v/>
      </c>
      <c r="B232" s="73" t="str">
        <f t="shared" ca="1" si="65"/>
        <v/>
      </c>
      <c r="C232" s="31" t="str">
        <f t="shared" ca="1" si="63"/>
        <v/>
      </c>
      <c r="D232" s="32" t="str">
        <f t="shared" ca="1" si="66"/>
        <v/>
      </c>
      <c r="E232" s="73" t="str">
        <f t="shared" ca="1" si="67"/>
        <v/>
      </c>
      <c r="F232" s="31" t="str">
        <f t="shared" ca="1" si="68"/>
        <v/>
      </c>
      <c r="G232" s="32" t="str">
        <f t="shared" ca="1" si="69"/>
        <v/>
      </c>
      <c r="H232" s="73" t="str">
        <f t="shared" ca="1" si="70"/>
        <v/>
      </c>
      <c r="I232" s="31" t="str">
        <f t="shared" ca="1" si="71"/>
        <v/>
      </c>
      <c r="J232" s="32" t="str">
        <f t="shared" ca="1" si="72"/>
        <v/>
      </c>
      <c r="K232" s="73" t="str">
        <f t="shared" ca="1" si="73"/>
        <v/>
      </c>
      <c r="L232" s="31" t="str">
        <f t="shared" ca="1" si="74"/>
        <v/>
      </c>
      <c r="M232" s="32" t="str">
        <f t="shared" ca="1" si="75"/>
        <v/>
      </c>
      <c r="N232" s="79" t="str">
        <f t="shared" ca="1" si="76"/>
        <v/>
      </c>
      <c r="X232" s="172" t="str">
        <f t="shared" si="61"/>
        <v/>
      </c>
      <c r="Y232" s="172" t="str">
        <f t="shared" si="62"/>
        <v/>
      </c>
    </row>
    <row r="233" spans="1:25">
      <c r="A233" s="173" t="str">
        <f t="shared" ca="1" si="64"/>
        <v/>
      </c>
      <c r="B233" s="73" t="str">
        <f t="shared" ca="1" si="65"/>
        <v/>
      </c>
      <c r="C233" s="31" t="str">
        <f t="shared" ca="1" si="63"/>
        <v/>
      </c>
      <c r="D233" s="32" t="str">
        <f t="shared" ca="1" si="66"/>
        <v/>
      </c>
      <c r="E233" s="73" t="str">
        <f t="shared" ca="1" si="67"/>
        <v/>
      </c>
      <c r="F233" s="31" t="str">
        <f t="shared" ca="1" si="68"/>
        <v/>
      </c>
      <c r="G233" s="32" t="str">
        <f t="shared" ca="1" si="69"/>
        <v/>
      </c>
      <c r="H233" s="73" t="str">
        <f t="shared" ca="1" si="70"/>
        <v/>
      </c>
      <c r="I233" s="31" t="str">
        <f t="shared" ca="1" si="71"/>
        <v/>
      </c>
      <c r="J233" s="32" t="str">
        <f t="shared" ca="1" si="72"/>
        <v/>
      </c>
      <c r="K233" s="73" t="str">
        <f t="shared" ca="1" si="73"/>
        <v/>
      </c>
      <c r="L233" s="31" t="str">
        <f t="shared" ca="1" si="74"/>
        <v/>
      </c>
      <c r="M233" s="32" t="str">
        <f t="shared" ca="1" si="75"/>
        <v/>
      </c>
      <c r="N233" s="79" t="str">
        <f t="shared" ca="1" si="76"/>
        <v/>
      </c>
      <c r="X233" s="172" t="str">
        <f t="shared" si="61"/>
        <v/>
      </c>
      <c r="Y233" s="172" t="str">
        <f t="shared" si="62"/>
        <v/>
      </c>
    </row>
    <row r="234" spans="1:25">
      <c r="A234" s="173" t="str">
        <f t="shared" ca="1" si="64"/>
        <v/>
      </c>
      <c r="B234" s="73" t="str">
        <f t="shared" ca="1" si="65"/>
        <v/>
      </c>
      <c r="C234" s="31" t="str">
        <f t="shared" ca="1" si="63"/>
        <v/>
      </c>
      <c r="D234" s="32" t="str">
        <f t="shared" ca="1" si="66"/>
        <v/>
      </c>
      <c r="E234" s="73" t="str">
        <f t="shared" ca="1" si="67"/>
        <v/>
      </c>
      <c r="F234" s="31" t="str">
        <f t="shared" ca="1" si="68"/>
        <v/>
      </c>
      <c r="G234" s="32" t="str">
        <f t="shared" ca="1" si="69"/>
        <v/>
      </c>
      <c r="H234" s="73" t="str">
        <f t="shared" ca="1" si="70"/>
        <v/>
      </c>
      <c r="I234" s="31" t="str">
        <f t="shared" ca="1" si="71"/>
        <v/>
      </c>
      <c r="J234" s="32" t="str">
        <f t="shared" ca="1" si="72"/>
        <v/>
      </c>
      <c r="K234" s="73" t="str">
        <f t="shared" ca="1" si="73"/>
        <v/>
      </c>
      <c r="L234" s="31" t="str">
        <f t="shared" ca="1" si="74"/>
        <v/>
      </c>
      <c r="M234" s="32" t="str">
        <f t="shared" ca="1" si="75"/>
        <v/>
      </c>
      <c r="N234" s="79" t="str">
        <f t="shared" ca="1" si="76"/>
        <v/>
      </c>
      <c r="X234" s="172" t="str">
        <f t="shared" si="61"/>
        <v/>
      </c>
      <c r="Y234" s="172" t="str">
        <f t="shared" si="62"/>
        <v/>
      </c>
    </row>
    <row r="235" spans="1:25">
      <c r="A235" s="173" t="str">
        <f t="shared" ca="1" si="64"/>
        <v/>
      </c>
      <c r="B235" s="73" t="str">
        <f t="shared" ca="1" si="65"/>
        <v/>
      </c>
      <c r="C235" s="31" t="str">
        <f t="shared" ca="1" si="63"/>
        <v/>
      </c>
      <c r="D235" s="32" t="str">
        <f t="shared" ca="1" si="66"/>
        <v/>
      </c>
      <c r="E235" s="73" t="str">
        <f t="shared" ca="1" si="67"/>
        <v/>
      </c>
      <c r="F235" s="31" t="str">
        <f t="shared" ca="1" si="68"/>
        <v/>
      </c>
      <c r="G235" s="32" t="str">
        <f t="shared" ca="1" si="69"/>
        <v/>
      </c>
      <c r="H235" s="73" t="str">
        <f t="shared" ca="1" si="70"/>
        <v/>
      </c>
      <c r="I235" s="31" t="str">
        <f t="shared" ca="1" si="71"/>
        <v/>
      </c>
      <c r="J235" s="32" t="str">
        <f t="shared" ca="1" si="72"/>
        <v/>
      </c>
      <c r="K235" s="73" t="str">
        <f t="shared" ca="1" si="73"/>
        <v/>
      </c>
      <c r="L235" s="31" t="str">
        <f t="shared" ca="1" si="74"/>
        <v/>
      </c>
      <c r="M235" s="32" t="str">
        <f t="shared" ca="1" si="75"/>
        <v/>
      </c>
      <c r="N235" s="79" t="str">
        <f t="shared" ca="1" si="76"/>
        <v/>
      </c>
      <c r="X235" s="172" t="str">
        <f t="shared" si="61"/>
        <v/>
      </c>
      <c r="Y235" s="172" t="str">
        <f t="shared" si="62"/>
        <v/>
      </c>
    </row>
    <row r="236" spans="1:25">
      <c r="A236" s="173" t="str">
        <f t="shared" ca="1" si="64"/>
        <v/>
      </c>
      <c r="B236" s="73" t="str">
        <f t="shared" ca="1" si="65"/>
        <v/>
      </c>
      <c r="C236" s="31" t="str">
        <f t="shared" ca="1" si="63"/>
        <v/>
      </c>
      <c r="D236" s="32" t="str">
        <f t="shared" ca="1" si="66"/>
        <v/>
      </c>
      <c r="E236" s="73" t="str">
        <f t="shared" ca="1" si="67"/>
        <v/>
      </c>
      <c r="F236" s="31" t="str">
        <f t="shared" ca="1" si="68"/>
        <v/>
      </c>
      <c r="G236" s="32" t="str">
        <f t="shared" ca="1" si="69"/>
        <v/>
      </c>
      <c r="H236" s="73" t="str">
        <f t="shared" ca="1" si="70"/>
        <v/>
      </c>
      <c r="I236" s="31" t="str">
        <f t="shared" ca="1" si="71"/>
        <v/>
      </c>
      <c r="J236" s="32" t="str">
        <f t="shared" ca="1" si="72"/>
        <v/>
      </c>
      <c r="K236" s="73" t="str">
        <f t="shared" ca="1" si="73"/>
        <v/>
      </c>
      <c r="L236" s="31" t="str">
        <f t="shared" ca="1" si="74"/>
        <v/>
      </c>
      <c r="M236" s="32" t="str">
        <f t="shared" ca="1" si="75"/>
        <v/>
      </c>
      <c r="N236" s="79" t="str">
        <f t="shared" ca="1" si="76"/>
        <v/>
      </c>
      <c r="X236" s="172" t="str">
        <f t="shared" si="61"/>
        <v/>
      </c>
      <c r="Y236" s="172" t="str">
        <f t="shared" si="62"/>
        <v/>
      </c>
    </row>
    <row r="237" spans="1:25">
      <c r="A237" s="173" t="str">
        <f t="shared" ca="1" si="64"/>
        <v/>
      </c>
      <c r="B237" s="73" t="str">
        <f t="shared" ca="1" si="65"/>
        <v/>
      </c>
      <c r="C237" s="31" t="str">
        <f t="shared" ca="1" si="63"/>
        <v/>
      </c>
      <c r="D237" s="32" t="str">
        <f t="shared" ca="1" si="66"/>
        <v/>
      </c>
      <c r="E237" s="73" t="str">
        <f t="shared" ca="1" si="67"/>
        <v/>
      </c>
      <c r="F237" s="31" t="str">
        <f t="shared" ca="1" si="68"/>
        <v/>
      </c>
      <c r="G237" s="32" t="str">
        <f t="shared" ca="1" si="69"/>
        <v/>
      </c>
      <c r="H237" s="73" t="str">
        <f t="shared" ca="1" si="70"/>
        <v/>
      </c>
      <c r="I237" s="31" t="str">
        <f t="shared" ca="1" si="71"/>
        <v/>
      </c>
      <c r="J237" s="32" t="str">
        <f t="shared" ca="1" si="72"/>
        <v/>
      </c>
      <c r="K237" s="73" t="str">
        <f t="shared" ca="1" si="73"/>
        <v/>
      </c>
      <c r="L237" s="31" t="str">
        <f t="shared" ca="1" si="74"/>
        <v/>
      </c>
      <c r="M237" s="32" t="str">
        <f t="shared" ca="1" si="75"/>
        <v/>
      </c>
      <c r="N237" s="79" t="str">
        <f t="shared" ca="1" si="76"/>
        <v/>
      </c>
      <c r="X237" s="172" t="str">
        <f t="shared" si="61"/>
        <v/>
      </c>
      <c r="Y237" s="172" t="str">
        <f t="shared" si="62"/>
        <v/>
      </c>
    </row>
    <row r="238" spans="1:25">
      <c r="A238" s="173" t="str">
        <f t="shared" ca="1" si="64"/>
        <v/>
      </c>
      <c r="B238" s="73" t="str">
        <f t="shared" ca="1" si="65"/>
        <v/>
      </c>
      <c r="C238" s="31" t="str">
        <f t="shared" ca="1" si="63"/>
        <v/>
      </c>
      <c r="D238" s="32" t="str">
        <f t="shared" ca="1" si="66"/>
        <v/>
      </c>
      <c r="E238" s="73" t="str">
        <f t="shared" ca="1" si="67"/>
        <v/>
      </c>
      <c r="F238" s="31" t="str">
        <f t="shared" ca="1" si="68"/>
        <v/>
      </c>
      <c r="G238" s="32" t="str">
        <f t="shared" ca="1" si="69"/>
        <v/>
      </c>
      <c r="H238" s="73" t="str">
        <f t="shared" ca="1" si="70"/>
        <v/>
      </c>
      <c r="I238" s="31" t="str">
        <f t="shared" ca="1" si="71"/>
        <v/>
      </c>
      <c r="J238" s="32" t="str">
        <f t="shared" ca="1" si="72"/>
        <v/>
      </c>
      <c r="K238" s="73" t="str">
        <f t="shared" ca="1" si="73"/>
        <v/>
      </c>
      <c r="L238" s="31" t="str">
        <f t="shared" ca="1" si="74"/>
        <v/>
      </c>
      <c r="M238" s="32" t="str">
        <f t="shared" ca="1" si="75"/>
        <v/>
      </c>
      <c r="N238" s="79" t="str">
        <f t="shared" ca="1" si="76"/>
        <v/>
      </c>
      <c r="X238" s="172" t="str">
        <f t="shared" si="61"/>
        <v/>
      </c>
      <c r="Y238" s="172" t="str">
        <f t="shared" si="62"/>
        <v/>
      </c>
    </row>
    <row r="239" spans="1:25">
      <c r="A239" s="173" t="str">
        <f t="shared" ca="1" si="64"/>
        <v/>
      </c>
      <c r="B239" s="73" t="str">
        <f t="shared" ca="1" si="65"/>
        <v/>
      </c>
      <c r="C239" s="31" t="str">
        <f t="shared" ca="1" si="63"/>
        <v/>
      </c>
      <c r="D239" s="32" t="str">
        <f t="shared" ca="1" si="66"/>
        <v/>
      </c>
      <c r="E239" s="73" t="str">
        <f t="shared" ca="1" si="67"/>
        <v/>
      </c>
      <c r="F239" s="31" t="str">
        <f t="shared" ca="1" si="68"/>
        <v/>
      </c>
      <c r="G239" s="32" t="str">
        <f t="shared" ca="1" si="69"/>
        <v/>
      </c>
      <c r="H239" s="73" t="str">
        <f t="shared" ca="1" si="70"/>
        <v/>
      </c>
      <c r="I239" s="31" t="str">
        <f t="shared" ca="1" si="71"/>
        <v/>
      </c>
      <c r="J239" s="32" t="str">
        <f t="shared" ca="1" si="72"/>
        <v/>
      </c>
      <c r="K239" s="73" t="str">
        <f t="shared" ca="1" si="73"/>
        <v/>
      </c>
      <c r="L239" s="31" t="str">
        <f t="shared" ca="1" si="74"/>
        <v/>
      </c>
      <c r="M239" s="32" t="str">
        <f t="shared" ca="1" si="75"/>
        <v/>
      </c>
      <c r="N239" s="79" t="str">
        <f t="shared" ca="1" si="76"/>
        <v/>
      </c>
      <c r="X239" s="172" t="str">
        <f t="shared" si="61"/>
        <v/>
      </c>
      <c r="Y239" s="172" t="str">
        <f t="shared" si="62"/>
        <v/>
      </c>
    </row>
    <row r="240" spans="1:25">
      <c r="A240" s="173" t="str">
        <f t="shared" ca="1" si="64"/>
        <v/>
      </c>
      <c r="B240" s="73" t="str">
        <f t="shared" ca="1" si="65"/>
        <v/>
      </c>
      <c r="C240" s="31" t="str">
        <f t="shared" ca="1" si="63"/>
        <v/>
      </c>
      <c r="D240" s="32" t="str">
        <f t="shared" ca="1" si="66"/>
        <v/>
      </c>
      <c r="E240" s="73" t="str">
        <f t="shared" ca="1" si="67"/>
        <v/>
      </c>
      <c r="F240" s="31" t="str">
        <f t="shared" ca="1" si="68"/>
        <v/>
      </c>
      <c r="G240" s="32" t="str">
        <f t="shared" ca="1" si="69"/>
        <v/>
      </c>
      <c r="H240" s="73" t="str">
        <f t="shared" ca="1" si="70"/>
        <v/>
      </c>
      <c r="I240" s="31" t="str">
        <f t="shared" ca="1" si="71"/>
        <v/>
      </c>
      <c r="J240" s="32" t="str">
        <f t="shared" ca="1" si="72"/>
        <v/>
      </c>
      <c r="K240" s="73" t="str">
        <f t="shared" ca="1" si="73"/>
        <v/>
      </c>
      <c r="L240" s="31" t="str">
        <f t="shared" ca="1" si="74"/>
        <v/>
      </c>
      <c r="M240" s="32" t="str">
        <f t="shared" ca="1" si="75"/>
        <v/>
      </c>
      <c r="N240" s="79" t="str">
        <f t="shared" ca="1" si="76"/>
        <v/>
      </c>
      <c r="X240" s="172" t="str">
        <f t="shared" si="61"/>
        <v/>
      </c>
      <c r="Y240" s="172" t="str">
        <f t="shared" si="62"/>
        <v/>
      </c>
    </row>
    <row r="241" spans="1:25">
      <c r="A241" s="173" t="str">
        <f t="shared" ca="1" si="64"/>
        <v/>
      </c>
      <c r="B241" s="73" t="str">
        <f t="shared" ca="1" si="65"/>
        <v/>
      </c>
      <c r="C241" s="31" t="str">
        <f t="shared" ca="1" si="63"/>
        <v/>
      </c>
      <c r="D241" s="32" t="str">
        <f t="shared" ca="1" si="66"/>
        <v/>
      </c>
      <c r="E241" s="73" t="str">
        <f t="shared" ca="1" si="67"/>
        <v/>
      </c>
      <c r="F241" s="31" t="str">
        <f t="shared" ca="1" si="68"/>
        <v/>
      </c>
      <c r="G241" s="32" t="str">
        <f t="shared" ca="1" si="69"/>
        <v/>
      </c>
      <c r="H241" s="73" t="str">
        <f t="shared" ca="1" si="70"/>
        <v/>
      </c>
      <c r="I241" s="31" t="str">
        <f t="shared" ca="1" si="71"/>
        <v/>
      </c>
      <c r="J241" s="32" t="str">
        <f t="shared" ca="1" si="72"/>
        <v/>
      </c>
      <c r="K241" s="73" t="str">
        <f t="shared" ca="1" si="73"/>
        <v/>
      </c>
      <c r="L241" s="31" t="str">
        <f t="shared" ca="1" si="74"/>
        <v/>
      </c>
      <c r="M241" s="32" t="str">
        <f t="shared" ca="1" si="75"/>
        <v/>
      </c>
      <c r="N241" s="79" t="str">
        <f t="shared" ca="1" si="76"/>
        <v/>
      </c>
      <c r="X241" s="172" t="str">
        <f t="shared" si="61"/>
        <v/>
      </c>
      <c r="Y241" s="172" t="str">
        <f t="shared" si="62"/>
        <v/>
      </c>
    </row>
    <row r="242" spans="1:25">
      <c r="A242" s="173" t="str">
        <f t="shared" ca="1" si="64"/>
        <v/>
      </c>
      <c r="B242" s="73" t="str">
        <f t="shared" ca="1" si="65"/>
        <v/>
      </c>
      <c r="C242" s="31" t="str">
        <f t="shared" ca="1" si="63"/>
        <v/>
      </c>
      <c r="D242" s="32" t="str">
        <f t="shared" ca="1" si="66"/>
        <v/>
      </c>
      <c r="E242" s="73" t="str">
        <f t="shared" ca="1" si="67"/>
        <v/>
      </c>
      <c r="F242" s="31" t="str">
        <f t="shared" ca="1" si="68"/>
        <v/>
      </c>
      <c r="G242" s="32" t="str">
        <f t="shared" ca="1" si="69"/>
        <v/>
      </c>
      <c r="H242" s="73" t="str">
        <f t="shared" ca="1" si="70"/>
        <v/>
      </c>
      <c r="I242" s="31" t="str">
        <f t="shared" ca="1" si="71"/>
        <v/>
      </c>
      <c r="J242" s="32" t="str">
        <f t="shared" ca="1" si="72"/>
        <v/>
      </c>
      <c r="K242" s="73" t="str">
        <f t="shared" ca="1" si="73"/>
        <v/>
      </c>
      <c r="L242" s="31" t="str">
        <f t="shared" ca="1" si="74"/>
        <v/>
      </c>
      <c r="M242" s="32" t="str">
        <f t="shared" ca="1" si="75"/>
        <v/>
      </c>
      <c r="N242" s="79" t="str">
        <f t="shared" ca="1" si="76"/>
        <v/>
      </c>
      <c r="X242" s="172" t="str">
        <f t="shared" si="61"/>
        <v/>
      </c>
      <c r="Y242" s="172" t="str">
        <f t="shared" si="62"/>
        <v/>
      </c>
    </row>
    <row r="243" spans="1:25">
      <c r="A243" s="173" t="str">
        <f t="shared" ca="1" si="64"/>
        <v/>
      </c>
      <c r="B243" s="73" t="str">
        <f t="shared" ca="1" si="65"/>
        <v/>
      </c>
      <c r="C243" s="31" t="str">
        <f t="shared" ca="1" si="63"/>
        <v/>
      </c>
      <c r="D243" s="32" t="str">
        <f t="shared" ca="1" si="66"/>
        <v/>
      </c>
      <c r="E243" s="73" t="str">
        <f t="shared" ca="1" si="67"/>
        <v/>
      </c>
      <c r="F243" s="31" t="str">
        <f t="shared" ca="1" si="68"/>
        <v/>
      </c>
      <c r="G243" s="32" t="str">
        <f t="shared" ca="1" si="69"/>
        <v/>
      </c>
      <c r="H243" s="73" t="str">
        <f t="shared" ca="1" si="70"/>
        <v/>
      </c>
      <c r="I243" s="31" t="str">
        <f t="shared" ca="1" si="71"/>
        <v/>
      </c>
      <c r="J243" s="32" t="str">
        <f t="shared" ca="1" si="72"/>
        <v/>
      </c>
      <c r="K243" s="73" t="str">
        <f t="shared" ca="1" si="73"/>
        <v/>
      </c>
      <c r="L243" s="31" t="str">
        <f t="shared" ca="1" si="74"/>
        <v/>
      </c>
      <c r="M243" s="32" t="str">
        <f t="shared" ca="1" si="75"/>
        <v/>
      </c>
      <c r="N243" s="79" t="str">
        <f t="shared" ca="1" si="76"/>
        <v/>
      </c>
      <c r="X243" s="172" t="str">
        <f t="shared" si="61"/>
        <v/>
      </c>
      <c r="Y243" s="172" t="str">
        <f t="shared" si="62"/>
        <v/>
      </c>
    </row>
    <row r="244" spans="1:25">
      <c r="A244" s="173" t="str">
        <f t="shared" ca="1" si="64"/>
        <v/>
      </c>
      <c r="B244" s="73" t="str">
        <f t="shared" ca="1" si="65"/>
        <v/>
      </c>
      <c r="C244" s="31" t="str">
        <f t="shared" ca="1" si="63"/>
        <v/>
      </c>
      <c r="D244" s="32" t="str">
        <f t="shared" ca="1" si="66"/>
        <v/>
      </c>
      <c r="E244" s="73" t="str">
        <f t="shared" ca="1" si="67"/>
        <v/>
      </c>
      <c r="F244" s="31" t="str">
        <f t="shared" ca="1" si="68"/>
        <v/>
      </c>
      <c r="G244" s="32" t="str">
        <f t="shared" ca="1" si="69"/>
        <v/>
      </c>
      <c r="H244" s="73" t="str">
        <f t="shared" ca="1" si="70"/>
        <v/>
      </c>
      <c r="I244" s="31" t="str">
        <f t="shared" ca="1" si="71"/>
        <v/>
      </c>
      <c r="J244" s="32" t="str">
        <f t="shared" ca="1" si="72"/>
        <v/>
      </c>
      <c r="K244" s="73" t="str">
        <f t="shared" ca="1" si="73"/>
        <v/>
      </c>
      <c r="L244" s="31" t="str">
        <f t="shared" ca="1" si="74"/>
        <v/>
      </c>
      <c r="M244" s="32" t="str">
        <f t="shared" ca="1" si="75"/>
        <v/>
      </c>
      <c r="N244" s="79" t="str">
        <f t="shared" ca="1" si="76"/>
        <v/>
      </c>
      <c r="X244" s="172" t="str">
        <f t="shared" si="61"/>
        <v/>
      </c>
      <c r="Y244" s="172" t="str">
        <f t="shared" si="62"/>
        <v/>
      </c>
    </row>
    <row r="245" spans="1:25">
      <c r="A245" s="173" t="str">
        <f t="shared" ca="1" si="64"/>
        <v/>
      </c>
      <c r="B245" s="73" t="str">
        <f t="shared" ca="1" si="65"/>
        <v/>
      </c>
      <c r="C245" s="31" t="str">
        <f t="shared" ca="1" si="63"/>
        <v/>
      </c>
      <c r="D245" s="32" t="str">
        <f t="shared" ca="1" si="66"/>
        <v/>
      </c>
      <c r="E245" s="73" t="str">
        <f t="shared" ca="1" si="67"/>
        <v/>
      </c>
      <c r="F245" s="31" t="str">
        <f t="shared" ca="1" si="68"/>
        <v/>
      </c>
      <c r="G245" s="32" t="str">
        <f t="shared" ca="1" si="69"/>
        <v/>
      </c>
      <c r="H245" s="73" t="str">
        <f t="shared" ca="1" si="70"/>
        <v/>
      </c>
      <c r="I245" s="31" t="str">
        <f t="shared" ca="1" si="71"/>
        <v/>
      </c>
      <c r="J245" s="32" t="str">
        <f t="shared" ca="1" si="72"/>
        <v/>
      </c>
      <c r="K245" s="73" t="str">
        <f t="shared" ca="1" si="73"/>
        <v/>
      </c>
      <c r="L245" s="31" t="str">
        <f t="shared" ca="1" si="74"/>
        <v/>
      </c>
      <c r="M245" s="32" t="str">
        <f t="shared" ca="1" si="75"/>
        <v/>
      </c>
      <c r="N245" s="79" t="str">
        <f t="shared" ca="1" si="76"/>
        <v/>
      </c>
      <c r="X245" s="172" t="str">
        <f t="shared" si="61"/>
        <v/>
      </c>
      <c r="Y245" s="172" t="str">
        <f t="shared" si="62"/>
        <v/>
      </c>
    </row>
    <row r="246" spans="1:25">
      <c r="A246" s="173" t="str">
        <f t="shared" ca="1" si="64"/>
        <v/>
      </c>
      <c r="B246" s="73" t="str">
        <f t="shared" ca="1" si="65"/>
        <v/>
      </c>
      <c r="C246" s="31" t="str">
        <f t="shared" ca="1" si="63"/>
        <v/>
      </c>
      <c r="D246" s="32" t="str">
        <f t="shared" ca="1" si="66"/>
        <v/>
      </c>
      <c r="E246" s="73" t="str">
        <f t="shared" ca="1" si="67"/>
        <v/>
      </c>
      <c r="F246" s="31" t="str">
        <f t="shared" ca="1" si="68"/>
        <v/>
      </c>
      <c r="G246" s="32" t="str">
        <f t="shared" ca="1" si="69"/>
        <v/>
      </c>
      <c r="H246" s="73" t="str">
        <f t="shared" ca="1" si="70"/>
        <v/>
      </c>
      <c r="I246" s="31" t="str">
        <f t="shared" ca="1" si="71"/>
        <v/>
      </c>
      <c r="J246" s="32" t="str">
        <f t="shared" ca="1" si="72"/>
        <v/>
      </c>
      <c r="K246" s="73" t="str">
        <f t="shared" ca="1" si="73"/>
        <v/>
      </c>
      <c r="L246" s="31" t="str">
        <f t="shared" ca="1" si="74"/>
        <v/>
      </c>
      <c r="M246" s="32" t="str">
        <f t="shared" ca="1" si="75"/>
        <v/>
      </c>
      <c r="N246" s="79" t="str">
        <f t="shared" ca="1" si="76"/>
        <v/>
      </c>
      <c r="X246" s="172" t="str">
        <f t="shared" si="61"/>
        <v/>
      </c>
      <c r="Y246" s="172" t="str">
        <f t="shared" si="62"/>
        <v/>
      </c>
    </row>
    <row r="247" spans="1:25">
      <c r="A247" s="173" t="str">
        <f t="shared" ca="1" si="64"/>
        <v/>
      </c>
      <c r="B247" s="73" t="str">
        <f t="shared" ca="1" si="65"/>
        <v/>
      </c>
      <c r="C247" s="31" t="str">
        <f t="shared" ca="1" si="63"/>
        <v/>
      </c>
      <c r="D247" s="32" t="str">
        <f t="shared" ca="1" si="66"/>
        <v/>
      </c>
      <c r="E247" s="73" t="str">
        <f t="shared" ca="1" si="67"/>
        <v/>
      </c>
      <c r="F247" s="31" t="str">
        <f t="shared" ca="1" si="68"/>
        <v/>
      </c>
      <c r="G247" s="32" t="str">
        <f t="shared" ca="1" si="69"/>
        <v/>
      </c>
      <c r="H247" s="73" t="str">
        <f t="shared" ca="1" si="70"/>
        <v/>
      </c>
      <c r="I247" s="31" t="str">
        <f t="shared" ca="1" si="71"/>
        <v/>
      </c>
      <c r="J247" s="32" t="str">
        <f t="shared" ca="1" si="72"/>
        <v/>
      </c>
      <c r="K247" s="73" t="str">
        <f t="shared" ca="1" si="73"/>
        <v/>
      </c>
      <c r="L247" s="31" t="str">
        <f t="shared" ca="1" si="74"/>
        <v/>
      </c>
      <c r="M247" s="32" t="str">
        <f t="shared" ca="1" si="75"/>
        <v/>
      </c>
      <c r="N247" s="79" t="str">
        <f t="shared" ca="1" si="76"/>
        <v/>
      </c>
      <c r="X247" s="172" t="str">
        <f t="shared" si="61"/>
        <v/>
      </c>
      <c r="Y247" s="172" t="str">
        <f t="shared" si="62"/>
        <v/>
      </c>
    </row>
    <row r="248" spans="1:25">
      <c r="A248" s="173" t="str">
        <f t="shared" ca="1" si="64"/>
        <v/>
      </c>
      <c r="B248" s="73" t="str">
        <f t="shared" ca="1" si="65"/>
        <v/>
      </c>
      <c r="C248" s="31" t="str">
        <f t="shared" ca="1" si="63"/>
        <v/>
      </c>
      <c r="D248" s="32" t="str">
        <f t="shared" ca="1" si="66"/>
        <v/>
      </c>
      <c r="E248" s="73" t="str">
        <f t="shared" ca="1" si="67"/>
        <v/>
      </c>
      <c r="F248" s="31" t="str">
        <f t="shared" ca="1" si="68"/>
        <v/>
      </c>
      <c r="G248" s="32" t="str">
        <f t="shared" ca="1" si="69"/>
        <v/>
      </c>
      <c r="H248" s="73" t="str">
        <f t="shared" ca="1" si="70"/>
        <v/>
      </c>
      <c r="I248" s="31" t="str">
        <f t="shared" ca="1" si="71"/>
        <v/>
      </c>
      <c r="J248" s="32" t="str">
        <f t="shared" ca="1" si="72"/>
        <v/>
      </c>
      <c r="K248" s="73" t="str">
        <f t="shared" ca="1" si="73"/>
        <v/>
      </c>
      <c r="L248" s="31" t="str">
        <f t="shared" ca="1" si="74"/>
        <v/>
      </c>
      <c r="M248" s="32" t="str">
        <f t="shared" ca="1" si="75"/>
        <v/>
      </c>
      <c r="N248" s="79" t="str">
        <f t="shared" ca="1" si="76"/>
        <v/>
      </c>
      <c r="X248" s="172" t="str">
        <f t="shared" si="61"/>
        <v/>
      </c>
      <c r="Y248" s="172" t="str">
        <f t="shared" si="62"/>
        <v/>
      </c>
    </row>
    <row r="249" spans="1:25">
      <c r="A249" s="173" t="str">
        <f t="shared" ca="1" si="64"/>
        <v/>
      </c>
      <c r="B249" s="73" t="str">
        <f t="shared" ca="1" si="65"/>
        <v/>
      </c>
      <c r="C249" s="31" t="str">
        <f t="shared" ca="1" si="63"/>
        <v/>
      </c>
      <c r="D249" s="32" t="str">
        <f t="shared" ca="1" si="66"/>
        <v/>
      </c>
      <c r="E249" s="73" t="str">
        <f t="shared" ca="1" si="67"/>
        <v/>
      </c>
      <c r="F249" s="31" t="str">
        <f t="shared" ca="1" si="68"/>
        <v/>
      </c>
      <c r="G249" s="32" t="str">
        <f t="shared" ca="1" si="69"/>
        <v/>
      </c>
      <c r="H249" s="73" t="str">
        <f t="shared" ca="1" si="70"/>
        <v/>
      </c>
      <c r="I249" s="31" t="str">
        <f t="shared" ca="1" si="71"/>
        <v/>
      </c>
      <c r="J249" s="32" t="str">
        <f t="shared" ca="1" si="72"/>
        <v/>
      </c>
      <c r="K249" s="73" t="str">
        <f t="shared" ca="1" si="73"/>
        <v/>
      </c>
      <c r="L249" s="31" t="str">
        <f t="shared" ca="1" si="74"/>
        <v/>
      </c>
      <c r="M249" s="32" t="str">
        <f t="shared" ca="1" si="75"/>
        <v/>
      </c>
      <c r="N249" s="79" t="str">
        <f t="shared" ca="1" si="76"/>
        <v/>
      </c>
      <c r="X249" s="172" t="str">
        <f t="shared" si="61"/>
        <v/>
      </c>
      <c r="Y249" s="172" t="str">
        <f t="shared" si="62"/>
        <v/>
      </c>
    </row>
    <row r="250" spans="1:25">
      <c r="A250" s="173" t="str">
        <f t="shared" ca="1" si="64"/>
        <v/>
      </c>
      <c r="B250" s="73" t="str">
        <f t="shared" ca="1" si="65"/>
        <v/>
      </c>
      <c r="C250" s="31" t="str">
        <f t="shared" ca="1" si="63"/>
        <v/>
      </c>
      <c r="D250" s="32" t="str">
        <f t="shared" ca="1" si="66"/>
        <v/>
      </c>
      <c r="E250" s="73" t="str">
        <f t="shared" ca="1" si="67"/>
        <v/>
      </c>
      <c r="F250" s="31" t="str">
        <f t="shared" ca="1" si="68"/>
        <v/>
      </c>
      <c r="G250" s="32" t="str">
        <f t="shared" ca="1" si="69"/>
        <v/>
      </c>
      <c r="H250" s="73" t="str">
        <f t="shared" ca="1" si="70"/>
        <v/>
      </c>
      <c r="I250" s="31" t="str">
        <f t="shared" ca="1" si="71"/>
        <v/>
      </c>
      <c r="J250" s="32" t="str">
        <f t="shared" ca="1" si="72"/>
        <v/>
      </c>
      <c r="K250" s="73" t="str">
        <f t="shared" ca="1" si="73"/>
        <v/>
      </c>
      <c r="L250" s="31" t="str">
        <f t="shared" ca="1" si="74"/>
        <v/>
      </c>
      <c r="M250" s="32" t="str">
        <f t="shared" ca="1" si="75"/>
        <v/>
      </c>
      <c r="N250" s="79" t="str">
        <f t="shared" ca="1" si="76"/>
        <v/>
      </c>
      <c r="X250" s="172" t="str">
        <f t="shared" si="61"/>
        <v/>
      </c>
      <c r="Y250" s="172" t="str">
        <f t="shared" si="62"/>
        <v/>
      </c>
    </row>
    <row r="251" spans="1:25">
      <c r="A251" s="173" t="str">
        <f t="shared" ca="1" si="64"/>
        <v/>
      </c>
      <c r="B251" s="73" t="str">
        <f t="shared" ca="1" si="65"/>
        <v/>
      </c>
      <c r="C251" s="31" t="str">
        <f t="shared" ca="1" si="63"/>
        <v/>
      </c>
      <c r="D251" s="32" t="str">
        <f t="shared" ca="1" si="66"/>
        <v/>
      </c>
      <c r="E251" s="73" t="str">
        <f t="shared" ca="1" si="67"/>
        <v/>
      </c>
      <c r="F251" s="31" t="str">
        <f t="shared" ca="1" si="68"/>
        <v/>
      </c>
      <c r="G251" s="32" t="str">
        <f t="shared" ca="1" si="69"/>
        <v/>
      </c>
      <c r="H251" s="73" t="str">
        <f t="shared" ca="1" si="70"/>
        <v/>
      </c>
      <c r="I251" s="31" t="str">
        <f t="shared" ca="1" si="71"/>
        <v/>
      </c>
      <c r="J251" s="32" t="str">
        <f t="shared" ca="1" si="72"/>
        <v/>
      </c>
      <c r="K251" s="73" t="str">
        <f t="shared" ca="1" si="73"/>
        <v/>
      </c>
      <c r="L251" s="31" t="str">
        <f t="shared" ca="1" si="74"/>
        <v/>
      </c>
      <c r="M251" s="32" t="str">
        <f t="shared" ca="1" si="75"/>
        <v/>
      </c>
      <c r="N251" s="79" t="str">
        <f t="shared" ca="1" si="76"/>
        <v/>
      </c>
      <c r="X251" s="172" t="str">
        <f t="shared" si="61"/>
        <v/>
      </c>
      <c r="Y251" s="172" t="str">
        <f t="shared" si="62"/>
        <v/>
      </c>
    </row>
    <row r="252" spans="1:25">
      <c r="A252" s="173" t="str">
        <f t="shared" ca="1" si="64"/>
        <v/>
      </c>
      <c r="B252" s="73" t="str">
        <f t="shared" ca="1" si="65"/>
        <v/>
      </c>
      <c r="C252" s="31" t="str">
        <f t="shared" ca="1" si="63"/>
        <v/>
      </c>
      <c r="D252" s="32" t="str">
        <f t="shared" ca="1" si="66"/>
        <v/>
      </c>
      <c r="E252" s="73" t="str">
        <f t="shared" ca="1" si="67"/>
        <v/>
      </c>
      <c r="F252" s="31" t="str">
        <f t="shared" ca="1" si="68"/>
        <v/>
      </c>
      <c r="G252" s="32" t="str">
        <f t="shared" ca="1" si="69"/>
        <v/>
      </c>
      <c r="H252" s="73" t="str">
        <f t="shared" ca="1" si="70"/>
        <v/>
      </c>
      <c r="I252" s="31" t="str">
        <f t="shared" ca="1" si="71"/>
        <v/>
      </c>
      <c r="J252" s="32" t="str">
        <f t="shared" ca="1" si="72"/>
        <v/>
      </c>
      <c r="K252" s="73" t="str">
        <f t="shared" ca="1" si="73"/>
        <v/>
      </c>
      <c r="L252" s="31" t="str">
        <f t="shared" ca="1" si="74"/>
        <v/>
      </c>
      <c r="M252" s="32" t="str">
        <f t="shared" ca="1" si="75"/>
        <v/>
      </c>
      <c r="N252" s="79" t="str">
        <f t="shared" ca="1" si="76"/>
        <v/>
      </c>
      <c r="X252" s="172" t="str">
        <f t="shared" si="61"/>
        <v/>
      </c>
      <c r="Y252" s="172" t="str">
        <f t="shared" si="62"/>
        <v/>
      </c>
    </row>
    <row r="253" spans="1:25">
      <c r="A253" s="173" t="str">
        <f t="shared" ca="1" si="64"/>
        <v/>
      </c>
      <c r="B253" s="73" t="str">
        <f t="shared" ca="1" si="65"/>
        <v/>
      </c>
      <c r="C253" s="31" t="str">
        <f t="shared" ca="1" si="63"/>
        <v/>
      </c>
      <c r="D253" s="32" t="str">
        <f t="shared" ca="1" si="66"/>
        <v/>
      </c>
      <c r="E253" s="73" t="str">
        <f t="shared" ca="1" si="67"/>
        <v/>
      </c>
      <c r="F253" s="31" t="str">
        <f t="shared" ca="1" si="68"/>
        <v/>
      </c>
      <c r="G253" s="32" t="str">
        <f t="shared" ca="1" si="69"/>
        <v/>
      </c>
      <c r="H253" s="73" t="str">
        <f t="shared" ca="1" si="70"/>
        <v/>
      </c>
      <c r="I253" s="31" t="str">
        <f t="shared" ca="1" si="71"/>
        <v/>
      </c>
      <c r="J253" s="32" t="str">
        <f t="shared" ca="1" si="72"/>
        <v/>
      </c>
      <c r="K253" s="73" t="str">
        <f t="shared" ca="1" si="73"/>
        <v/>
      </c>
      <c r="L253" s="31" t="str">
        <f t="shared" ca="1" si="74"/>
        <v/>
      </c>
      <c r="M253" s="32" t="str">
        <f t="shared" ca="1" si="75"/>
        <v/>
      </c>
      <c r="N253" s="79" t="str">
        <f t="shared" ca="1" si="76"/>
        <v/>
      </c>
      <c r="X253" s="172" t="str">
        <f t="shared" si="61"/>
        <v/>
      </c>
      <c r="Y253" s="172" t="str">
        <f t="shared" si="62"/>
        <v/>
      </c>
    </row>
    <row r="254" spans="1:25">
      <c r="A254" s="173" t="str">
        <f t="shared" ca="1" si="64"/>
        <v/>
      </c>
      <c r="B254" s="73" t="str">
        <f t="shared" ca="1" si="65"/>
        <v/>
      </c>
      <c r="C254" s="31" t="str">
        <f t="shared" ca="1" si="63"/>
        <v/>
      </c>
      <c r="D254" s="32" t="str">
        <f t="shared" ca="1" si="66"/>
        <v/>
      </c>
      <c r="E254" s="73" t="str">
        <f t="shared" ca="1" si="67"/>
        <v/>
      </c>
      <c r="F254" s="31" t="str">
        <f t="shared" ca="1" si="68"/>
        <v/>
      </c>
      <c r="G254" s="32" t="str">
        <f t="shared" ca="1" si="69"/>
        <v/>
      </c>
      <c r="H254" s="73" t="str">
        <f t="shared" ca="1" si="70"/>
        <v/>
      </c>
      <c r="I254" s="31" t="str">
        <f t="shared" ca="1" si="71"/>
        <v/>
      </c>
      <c r="J254" s="32" t="str">
        <f t="shared" ca="1" si="72"/>
        <v/>
      </c>
      <c r="K254" s="73" t="str">
        <f t="shared" ca="1" si="73"/>
        <v/>
      </c>
      <c r="L254" s="31" t="str">
        <f t="shared" ca="1" si="74"/>
        <v/>
      </c>
      <c r="M254" s="32" t="str">
        <f t="shared" ca="1" si="75"/>
        <v/>
      </c>
      <c r="N254" s="79" t="str">
        <f t="shared" ca="1" si="76"/>
        <v/>
      </c>
      <c r="X254" s="172" t="str">
        <f t="shared" si="61"/>
        <v/>
      </c>
      <c r="Y254" s="172" t="str">
        <f t="shared" si="62"/>
        <v/>
      </c>
    </row>
    <row r="255" spans="1:25">
      <c r="A255" s="173" t="str">
        <f t="shared" ca="1" si="64"/>
        <v/>
      </c>
      <c r="B255" s="73" t="str">
        <f t="shared" ca="1" si="65"/>
        <v/>
      </c>
      <c r="C255" s="31" t="str">
        <f t="shared" ca="1" si="63"/>
        <v/>
      </c>
      <c r="D255" s="32" t="str">
        <f t="shared" ca="1" si="66"/>
        <v/>
      </c>
      <c r="E255" s="73" t="str">
        <f t="shared" ca="1" si="67"/>
        <v/>
      </c>
      <c r="F255" s="31" t="str">
        <f t="shared" ca="1" si="68"/>
        <v/>
      </c>
      <c r="G255" s="32" t="str">
        <f t="shared" ca="1" si="69"/>
        <v/>
      </c>
      <c r="H255" s="73" t="str">
        <f t="shared" ca="1" si="70"/>
        <v/>
      </c>
      <c r="I255" s="31" t="str">
        <f t="shared" ca="1" si="71"/>
        <v/>
      </c>
      <c r="J255" s="32" t="str">
        <f t="shared" ca="1" si="72"/>
        <v/>
      </c>
      <c r="K255" s="73" t="str">
        <f t="shared" ca="1" si="73"/>
        <v/>
      </c>
      <c r="L255" s="31" t="str">
        <f t="shared" ca="1" si="74"/>
        <v/>
      </c>
      <c r="M255" s="32" t="str">
        <f t="shared" ca="1" si="75"/>
        <v/>
      </c>
      <c r="N255" s="79" t="str">
        <f t="shared" ca="1" si="76"/>
        <v/>
      </c>
      <c r="X255" s="172" t="str">
        <f t="shared" si="61"/>
        <v/>
      </c>
      <c r="Y255" s="172" t="str">
        <f t="shared" si="62"/>
        <v/>
      </c>
    </row>
    <row r="256" spans="1:25">
      <c r="A256" s="173" t="str">
        <f t="shared" ca="1" si="64"/>
        <v/>
      </c>
      <c r="B256" s="73" t="str">
        <f t="shared" ca="1" si="65"/>
        <v/>
      </c>
      <c r="C256" s="31" t="str">
        <f t="shared" ca="1" si="63"/>
        <v/>
      </c>
      <c r="D256" s="32" t="str">
        <f t="shared" ca="1" si="66"/>
        <v/>
      </c>
      <c r="E256" s="73" t="str">
        <f t="shared" ca="1" si="67"/>
        <v/>
      </c>
      <c r="F256" s="31" t="str">
        <f t="shared" ca="1" si="68"/>
        <v/>
      </c>
      <c r="G256" s="32" t="str">
        <f t="shared" ca="1" si="69"/>
        <v/>
      </c>
      <c r="H256" s="73" t="str">
        <f t="shared" ca="1" si="70"/>
        <v/>
      </c>
      <c r="I256" s="31" t="str">
        <f t="shared" ca="1" si="71"/>
        <v/>
      </c>
      <c r="J256" s="32" t="str">
        <f t="shared" ca="1" si="72"/>
        <v/>
      </c>
      <c r="K256" s="73" t="str">
        <f t="shared" ca="1" si="73"/>
        <v/>
      </c>
      <c r="L256" s="31" t="str">
        <f t="shared" ca="1" si="74"/>
        <v/>
      </c>
      <c r="M256" s="32" t="str">
        <f t="shared" ca="1" si="75"/>
        <v/>
      </c>
      <c r="N256" s="79" t="str">
        <f t="shared" ca="1" si="76"/>
        <v/>
      </c>
      <c r="X256" s="172" t="str">
        <f t="shared" si="61"/>
        <v/>
      </c>
      <c r="Y256" s="172" t="str">
        <f t="shared" si="62"/>
        <v/>
      </c>
    </row>
    <row r="257" spans="1:25">
      <c r="A257" s="173" t="str">
        <f t="shared" ca="1" si="64"/>
        <v/>
      </c>
      <c r="B257" s="73" t="str">
        <f t="shared" ca="1" si="65"/>
        <v/>
      </c>
      <c r="C257" s="31" t="str">
        <f t="shared" ca="1" si="63"/>
        <v/>
      </c>
      <c r="D257" s="32" t="str">
        <f t="shared" ca="1" si="66"/>
        <v/>
      </c>
      <c r="E257" s="73" t="str">
        <f t="shared" ca="1" si="67"/>
        <v/>
      </c>
      <c r="F257" s="31" t="str">
        <f t="shared" ca="1" si="68"/>
        <v/>
      </c>
      <c r="G257" s="32" t="str">
        <f t="shared" ca="1" si="69"/>
        <v/>
      </c>
      <c r="H257" s="73" t="str">
        <f t="shared" ca="1" si="70"/>
        <v/>
      </c>
      <c r="I257" s="31" t="str">
        <f t="shared" ca="1" si="71"/>
        <v/>
      </c>
      <c r="J257" s="32" t="str">
        <f t="shared" ca="1" si="72"/>
        <v/>
      </c>
      <c r="K257" s="73" t="str">
        <f t="shared" ca="1" si="73"/>
        <v/>
      </c>
      <c r="L257" s="31" t="str">
        <f t="shared" ca="1" si="74"/>
        <v/>
      </c>
      <c r="M257" s="32" t="str">
        <f t="shared" ca="1" si="75"/>
        <v/>
      </c>
      <c r="N257" s="79" t="str">
        <f t="shared" ca="1" si="76"/>
        <v/>
      </c>
      <c r="X257" s="172" t="str">
        <f t="shared" si="61"/>
        <v/>
      </c>
      <c r="Y257" s="172" t="str">
        <f t="shared" si="62"/>
        <v/>
      </c>
    </row>
    <row r="258" spans="1:25">
      <c r="A258" s="173" t="str">
        <f t="shared" ca="1" si="64"/>
        <v/>
      </c>
      <c r="B258" s="73" t="str">
        <f t="shared" ca="1" si="65"/>
        <v/>
      </c>
      <c r="C258" s="31" t="str">
        <f t="shared" ca="1" si="63"/>
        <v/>
      </c>
      <c r="D258" s="32" t="str">
        <f t="shared" ca="1" si="66"/>
        <v/>
      </c>
      <c r="E258" s="73" t="str">
        <f t="shared" ca="1" si="67"/>
        <v/>
      </c>
      <c r="F258" s="31" t="str">
        <f t="shared" ca="1" si="68"/>
        <v/>
      </c>
      <c r="G258" s="32" t="str">
        <f t="shared" ca="1" si="69"/>
        <v/>
      </c>
      <c r="H258" s="73" t="str">
        <f t="shared" ca="1" si="70"/>
        <v/>
      </c>
      <c r="I258" s="31" t="str">
        <f t="shared" ca="1" si="71"/>
        <v/>
      </c>
      <c r="J258" s="32" t="str">
        <f t="shared" ca="1" si="72"/>
        <v/>
      </c>
      <c r="K258" s="73" t="str">
        <f t="shared" ca="1" si="73"/>
        <v/>
      </c>
      <c r="L258" s="31" t="str">
        <f t="shared" ca="1" si="74"/>
        <v/>
      </c>
      <c r="M258" s="32" t="str">
        <f t="shared" ca="1" si="75"/>
        <v/>
      </c>
      <c r="N258" s="79" t="str">
        <f t="shared" ca="1" si="76"/>
        <v/>
      </c>
      <c r="X258" s="172" t="str">
        <f t="shared" si="61"/>
        <v/>
      </c>
      <c r="Y258" s="172" t="str">
        <f t="shared" si="62"/>
        <v/>
      </c>
    </row>
    <row r="259" spans="1:25">
      <c r="A259" s="173" t="str">
        <f t="shared" ca="1" si="64"/>
        <v/>
      </c>
      <c r="B259" s="73" t="str">
        <f t="shared" ca="1" si="65"/>
        <v/>
      </c>
      <c r="C259" s="31" t="str">
        <f t="shared" ca="1" si="63"/>
        <v/>
      </c>
      <c r="D259" s="32" t="str">
        <f t="shared" ca="1" si="66"/>
        <v/>
      </c>
      <c r="E259" s="73" t="str">
        <f t="shared" ca="1" si="67"/>
        <v/>
      </c>
      <c r="F259" s="31" t="str">
        <f t="shared" ca="1" si="68"/>
        <v/>
      </c>
      <c r="G259" s="32" t="str">
        <f t="shared" ca="1" si="69"/>
        <v/>
      </c>
      <c r="H259" s="73" t="str">
        <f t="shared" ca="1" si="70"/>
        <v/>
      </c>
      <c r="I259" s="31" t="str">
        <f t="shared" ca="1" si="71"/>
        <v/>
      </c>
      <c r="J259" s="32" t="str">
        <f t="shared" ca="1" si="72"/>
        <v/>
      </c>
      <c r="K259" s="73" t="str">
        <f t="shared" ca="1" si="73"/>
        <v/>
      </c>
      <c r="L259" s="31" t="str">
        <f t="shared" ca="1" si="74"/>
        <v/>
      </c>
      <c r="M259" s="32" t="str">
        <f t="shared" ca="1" si="75"/>
        <v/>
      </c>
      <c r="N259" s="79" t="str">
        <f t="shared" ca="1" si="76"/>
        <v/>
      </c>
      <c r="X259" s="172" t="str">
        <f t="shared" si="61"/>
        <v/>
      </c>
      <c r="Y259" s="172" t="str">
        <f t="shared" si="62"/>
        <v/>
      </c>
    </row>
    <row r="260" spans="1:25">
      <c r="A260" s="173" t="str">
        <f t="shared" ca="1" si="64"/>
        <v/>
      </c>
      <c r="B260" s="73" t="str">
        <f t="shared" ca="1" si="65"/>
        <v/>
      </c>
      <c r="C260" s="31" t="str">
        <f t="shared" ca="1" si="63"/>
        <v/>
      </c>
      <c r="D260" s="32" t="str">
        <f t="shared" ca="1" si="66"/>
        <v/>
      </c>
      <c r="E260" s="73" t="str">
        <f t="shared" ca="1" si="67"/>
        <v/>
      </c>
      <c r="F260" s="31" t="str">
        <f t="shared" ca="1" si="68"/>
        <v/>
      </c>
      <c r="G260" s="32" t="str">
        <f t="shared" ca="1" si="69"/>
        <v/>
      </c>
      <c r="H260" s="73" t="str">
        <f t="shared" ca="1" si="70"/>
        <v/>
      </c>
      <c r="I260" s="31" t="str">
        <f t="shared" ca="1" si="71"/>
        <v/>
      </c>
      <c r="J260" s="32" t="str">
        <f t="shared" ca="1" si="72"/>
        <v/>
      </c>
      <c r="K260" s="73" t="str">
        <f t="shared" ca="1" si="73"/>
        <v/>
      </c>
      <c r="L260" s="31" t="str">
        <f t="shared" ca="1" si="74"/>
        <v/>
      </c>
      <c r="M260" s="32" t="str">
        <f t="shared" ca="1" si="75"/>
        <v/>
      </c>
      <c r="N260" s="79" t="str">
        <f t="shared" ca="1" si="76"/>
        <v/>
      </c>
      <c r="X260" s="172" t="str">
        <f t="shared" ref="X260:X323" si="77">IF(COUNTIF(R:R,P260)*COUNTIF(T:T,P260)*COUNTIF(V:V,P260),P260,"")</f>
        <v/>
      </c>
      <c r="Y260" s="172" t="str">
        <f t="shared" ref="Y260:Y323" si="78">IF(X260&gt;$A$14,X260,"")</f>
        <v/>
      </c>
    </row>
    <row r="261" spans="1:25">
      <c r="A261" s="173" t="str">
        <f t="shared" ca="1" si="64"/>
        <v/>
      </c>
      <c r="B261" s="73" t="str">
        <f t="shared" ca="1" si="65"/>
        <v/>
      </c>
      <c r="C261" s="31" t="str">
        <f t="shared" ca="1" si="63"/>
        <v/>
      </c>
      <c r="D261" s="32" t="str">
        <f t="shared" ca="1" si="66"/>
        <v/>
      </c>
      <c r="E261" s="73" t="str">
        <f t="shared" ca="1" si="67"/>
        <v/>
      </c>
      <c r="F261" s="31" t="str">
        <f t="shared" ca="1" si="68"/>
        <v/>
      </c>
      <c r="G261" s="32" t="str">
        <f t="shared" ca="1" si="69"/>
        <v/>
      </c>
      <c r="H261" s="73" t="str">
        <f t="shared" ca="1" si="70"/>
        <v/>
      </c>
      <c r="I261" s="31" t="str">
        <f t="shared" ca="1" si="71"/>
        <v/>
      </c>
      <c r="J261" s="32" t="str">
        <f t="shared" ca="1" si="72"/>
        <v/>
      </c>
      <c r="K261" s="73" t="str">
        <f t="shared" ca="1" si="73"/>
        <v/>
      </c>
      <c r="L261" s="31" t="str">
        <f t="shared" ca="1" si="74"/>
        <v/>
      </c>
      <c r="M261" s="32" t="str">
        <f t="shared" ca="1" si="75"/>
        <v/>
      </c>
      <c r="N261" s="79" t="str">
        <f t="shared" ca="1" si="76"/>
        <v/>
      </c>
      <c r="X261" s="172" t="str">
        <f t="shared" si="77"/>
        <v/>
      </c>
      <c r="Y261" s="172" t="str">
        <f t="shared" si="78"/>
        <v/>
      </c>
    </row>
    <row r="262" spans="1:25">
      <c r="A262" s="173" t="str">
        <f t="shared" ca="1" si="64"/>
        <v/>
      </c>
      <c r="B262" s="73" t="str">
        <f t="shared" ca="1" si="65"/>
        <v/>
      </c>
      <c r="C262" s="31" t="str">
        <f t="shared" ca="1" si="63"/>
        <v/>
      </c>
      <c r="D262" s="32" t="str">
        <f t="shared" ca="1" si="66"/>
        <v/>
      </c>
      <c r="E262" s="73" t="str">
        <f t="shared" ca="1" si="67"/>
        <v/>
      </c>
      <c r="F262" s="31" t="str">
        <f t="shared" ca="1" si="68"/>
        <v/>
      </c>
      <c r="G262" s="32" t="str">
        <f t="shared" ca="1" si="69"/>
        <v/>
      </c>
      <c r="H262" s="73" t="str">
        <f t="shared" ca="1" si="70"/>
        <v/>
      </c>
      <c r="I262" s="31" t="str">
        <f t="shared" ca="1" si="71"/>
        <v/>
      </c>
      <c r="J262" s="32" t="str">
        <f t="shared" ca="1" si="72"/>
        <v/>
      </c>
      <c r="K262" s="73" t="str">
        <f t="shared" ca="1" si="73"/>
        <v/>
      </c>
      <c r="L262" s="31" t="str">
        <f t="shared" ca="1" si="74"/>
        <v/>
      </c>
      <c r="M262" s="32" t="str">
        <f t="shared" ca="1" si="75"/>
        <v/>
      </c>
      <c r="N262" s="79" t="str">
        <f t="shared" ca="1" si="76"/>
        <v/>
      </c>
      <c r="X262" s="172" t="str">
        <f t="shared" si="77"/>
        <v/>
      </c>
      <c r="Y262" s="172" t="str">
        <f t="shared" si="78"/>
        <v/>
      </c>
    </row>
    <row r="263" spans="1:25">
      <c r="A263" s="173" t="str">
        <f t="shared" ca="1" si="64"/>
        <v/>
      </c>
      <c r="B263" s="73" t="str">
        <f t="shared" ca="1" si="65"/>
        <v/>
      </c>
      <c r="C263" s="31" t="str">
        <f t="shared" ca="1" si="63"/>
        <v/>
      </c>
      <c r="D263" s="32" t="str">
        <f t="shared" ca="1" si="66"/>
        <v/>
      </c>
      <c r="E263" s="73" t="str">
        <f t="shared" ca="1" si="67"/>
        <v/>
      </c>
      <c r="F263" s="31" t="str">
        <f t="shared" ca="1" si="68"/>
        <v/>
      </c>
      <c r="G263" s="32" t="str">
        <f t="shared" ca="1" si="69"/>
        <v/>
      </c>
      <c r="H263" s="73" t="str">
        <f t="shared" ca="1" si="70"/>
        <v/>
      </c>
      <c r="I263" s="31" t="str">
        <f t="shared" ca="1" si="71"/>
        <v/>
      </c>
      <c r="J263" s="32" t="str">
        <f t="shared" ca="1" si="72"/>
        <v/>
      </c>
      <c r="K263" s="73" t="str">
        <f t="shared" ca="1" si="73"/>
        <v/>
      </c>
      <c r="L263" s="31" t="str">
        <f t="shared" ca="1" si="74"/>
        <v/>
      </c>
      <c r="M263" s="32" t="str">
        <f t="shared" ca="1" si="75"/>
        <v/>
      </c>
      <c r="N263" s="79" t="str">
        <f t="shared" ca="1" si="76"/>
        <v/>
      </c>
      <c r="X263" s="172" t="str">
        <f t="shared" si="77"/>
        <v/>
      </c>
      <c r="Y263" s="172" t="str">
        <f t="shared" si="78"/>
        <v/>
      </c>
    </row>
    <row r="264" spans="1:25">
      <c r="A264" s="173" t="str">
        <f t="shared" ca="1" si="64"/>
        <v/>
      </c>
      <c r="B264" s="73" t="str">
        <f t="shared" ca="1" si="65"/>
        <v/>
      </c>
      <c r="C264" s="31" t="str">
        <f t="shared" ca="1" si="63"/>
        <v/>
      </c>
      <c r="D264" s="32" t="str">
        <f t="shared" ca="1" si="66"/>
        <v/>
      </c>
      <c r="E264" s="73" t="str">
        <f t="shared" ca="1" si="67"/>
        <v/>
      </c>
      <c r="F264" s="31" t="str">
        <f t="shared" ca="1" si="68"/>
        <v/>
      </c>
      <c r="G264" s="32" t="str">
        <f t="shared" ca="1" si="69"/>
        <v/>
      </c>
      <c r="H264" s="73" t="str">
        <f t="shared" ca="1" si="70"/>
        <v/>
      </c>
      <c r="I264" s="31" t="str">
        <f t="shared" ca="1" si="71"/>
        <v/>
      </c>
      <c r="J264" s="32" t="str">
        <f t="shared" ca="1" si="72"/>
        <v/>
      </c>
      <c r="K264" s="73" t="str">
        <f t="shared" ca="1" si="73"/>
        <v/>
      </c>
      <c r="L264" s="31" t="str">
        <f t="shared" ca="1" si="74"/>
        <v/>
      </c>
      <c r="M264" s="32" t="str">
        <f t="shared" ca="1" si="75"/>
        <v/>
      </c>
      <c r="N264" s="79" t="str">
        <f t="shared" ca="1" si="76"/>
        <v/>
      </c>
      <c r="X264" s="172" t="str">
        <f t="shared" si="77"/>
        <v/>
      </c>
      <c r="Y264" s="172" t="str">
        <f t="shared" si="78"/>
        <v/>
      </c>
    </row>
    <row r="265" spans="1:25">
      <c r="A265" s="173" t="str">
        <f t="shared" ca="1" si="64"/>
        <v/>
      </c>
      <c r="B265" s="73" t="str">
        <f t="shared" ca="1" si="65"/>
        <v/>
      </c>
      <c r="C265" s="31" t="str">
        <f t="shared" ca="1" si="63"/>
        <v/>
      </c>
      <c r="D265" s="32" t="str">
        <f t="shared" ca="1" si="66"/>
        <v/>
      </c>
      <c r="E265" s="73" t="str">
        <f t="shared" ca="1" si="67"/>
        <v/>
      </c>
      <c r="F265" s="31" t="str">
        <f t="shared" ca="1" si="68"/>
        <v/>
      </c>
      <c r="G265" s="32" t="str">
        <f t="shared" ca="1" si="69"/>
        <v/>
      </c>
      <c r="H265" s="73" t="str">
        <f t="shared" ca="1" si="70"/>
        <v/>
      </c>
      <c r="I265" s="31" t="str">
        <f t="shared" ca="1" si="71"/>
        <v/>
      </c>
      <c r="J265" s="32" t="str">
        <f t="shared" ca="1" si="72"/>
        <v/>
      </c>
      <c r="K265" s="73" t="str">
        <f t="shared" ca="1" si="73"/>
        <v/>
      </c>
      <c r="L265" s="31" t="str">
        <f t="shared" ca="1" si="74"/>
        <v/>
      </c>
      <c r="M265" s="32" t="str">
        <f t="shared" ca="1" si="75"/>
        <v/>
      </c>
      <c r="N265" s="79" t="str">
        <f t="shared" ca="1" si="76"/>
        <v/>
      </c>
      <c r="X265" s="172" t="str">
        <f t="shared" si="77"/>
        <v/>
      </c>
      <c r="Y265" s="172" t="str">
        <f t="shared" si="78"/>
        <v/>
      </c>
    </row>
    <row r="266" spans="1:25">
      <c r="A266" s="173" t="str">
        <f t="shared" ca="1" si="64"/>
        <v/>
      </c>
      <c r="B266" s="73" t="str">
        <f t="shared" ca="1" si="65"/>
        <v/>
      </c>
      <c r="C266" s="31" t="str">
        <f t="shared" ca="1" si="63"/>
        <v/>
      </c>
      <c r="D266" s="32" t="str">
        <f t="shared" ca="1" si="66"/>
        <v/>
      </c>
      <c r="E266" s="73" t="str">
        <f t="shared" ca="1" si="67"/>
        <v/>
      </c>
      <c r="F266" s="31" t="str">
        <f t="shared" ca="1" si="68"/>
        <v/>
      </c>
      <c r="G266" s="32" t="str">
        <f t="shared" ca="1" si="69"/>
        <v/>
      </c>
      <c r="H266" s="73" t="str">
        <f t="shared" ca="1" si="70"/>
        <v/>
      </c>
      <c r="I266" s="31" t="str">
        <f t="shared" ca="1" si="71"/>
        <v/>
      </c>
      <c r="J266" s="32" t="str">
        <f t="shared" ca="1" si="72"/>
        <v/>
      </c>
      <c r="K266" s="73" t="str">
        <f t="shared" ca="1" si="73"/>
        <v/>
      </c>
      <c r="L266" s="31" t="str">
        <f t="shared" ca="1" si="74"/>
        <v/>
      </c>
      <c r="M266" s="32" t="str">
        <f t="shared" ca="1" si="75"/>
        <v/>
      </c>
      <c r="N266" s="79" t="str">
        <f t="shared" ca="1" si="76"/>
        <v/>
      </c>
      <c r="X266" s="172" t="str">
        <f t="shared" si="77"/>
        <v/>
      </c>
      <c r="Y266" s="172" t="str">
        <f t="shared" si="78"/>
        <v/>
      </c>
    </row>
    <row r="267" spans="1:25">
      <c r="A267" s="173" t="str">
        <f t="shared" ca="1" si="64"/>
        <v/>
      </c>
      <c r="B267" s="73" t="str">
        <f t="shared" ca="1" si="65"/>
        <v/>
      </c>
      <c r="C267" s="31" t="str">
        <f t="shared" ca="1" si="63"/>
        <v/>
      </c>
      <c r="D267" s="32" t="str">
        <f t="shared" ca="1" si="66"/>
        <v/>
      </c>
      <c r="E267" s="73" t="str">
        <f t="shared" ca="1" si="67"/>
        <v/>
      </c>
      <c r="F267" s="31" t="str">
        <f t="shared" ca="1" si="68"/>
        <v/>
      </c>
      <c r="G267" s="32" t="str">
        <f t="shared" ca="1" si="69"/>
        <v/>
      </c>
      <c r="H267" s="73" t="str">
        <f t="shared" ca="1" si="70"/>
        <v/>
      </c>
      <c r="I267" s="31" t="str">
        <f t="shared" ca="1" si="71"/>
        <v/>
      </c>
      <c r="J267" s="32" t="str">
        <f t="shared" ca="1" si="72"/>
        <v/>
      </c>
      <c r="K267" s="73" t="str">
        <f t="shared" ca="1" si="73"/>
        <v/>
      </c>
      <c r="L267" s="31" t="str">
        <f t="shared" ca="1" si="74"/>
        <v/>
      </c>
      <c r="M267" s="32" t="str">
        <f t="shared" ca="1" si="75"/>
        <v/>
      </c>
      <c r="N267" s="79" t="str">
        <f t="shared" ca="1" si="76"/>
        <v/>
      </c>
      <c r="X267" s="172" t="str">
        <f t="shared" si="77"/>
        <v/>
      </c>
      <c r="Y267" s="172" t="str">
        <f t="shared" si="78"/>
        <v/>
      </c>
    </row>
    <row r="268" spans="1:25">
      <c r="A268" s="173" t="str">
        <f t="shared" ca="1" si="64"/>
        <v/>
      </c>
      <c r="B268" s="73" t="str">
        <f t="shared" ca="1" si="65"/>
        <v/>
      </c>
      <c r="C268" s="31" t="str">
        <f t="shared" ca="1" si="63"/>
        <v/>
      </c>
      <c r="D268" s="32" t="str">
        <f t="shared" ca="1" si="66"/>
        <v/>
      </c>
      <c r="E268" s="73" t="str">
        <f t="shared" ca="1" si="67"/>
        <v/>
      </c>
      <c r="F268" s="31" t="str">
        <f t="shared" ca="1" si="68"/>
        <v/>
      </c>
      <c r="G268" s="32" t="str">
        <f t="shared" ca="1" si="69"/>
        <v/>
      </c>
      <c r="H268" s="73" t="str">
        <f t="shared" ca="1" si="70"/>
        <v/>
      </c>
      <c r="I268" s="31" t="str">
        <f t="shared" ca="1" si="71"/>
        <v/>
      </c>
      <c r="J268" s="32" t="str">
        <f t="shared" ca="1" si="72"/>
        <v/>
      </c>
      <c r="K268" s="73" t="str">
        <f t="shared" ca="1" si="73"/>
        <v/>
      </c>
      <c r="L268" s="31" t="str">
        <f t="shared" ca="1" si="74"/>
        <v/>
      </c>
      <c r="M268" s="32" t="str">
        <f t="shared" ca="1" si="75"/>
        <v/>
      </c>
      <c r="N268" s="79" t="str">
        <f t="shared" ca="1" si="76"/>
        <v/>
      </c>
      <c r="X268" s="172" t="str">
        <f t="shared" si="77"/>
        <v/>
      </c>
      <c r="Y268" s="172" t="str">
        <f t="shared" si="78"/>
        <v/>
      </c>
    </row>
    <row r="269" spans="1:25">
      <c r="A269" s="173" t="str">
        <f t="shared" ca="1" si="64"/>
        <v/>
      </c>
      <c r="B269" s="73" t="str">
        <f t="shared" ca="1" si="65"/>
        <v/>
      </c>
      <c r="C269" s="31" t="str">
        <f t="shared" ca="1" si="63"/>
        <v/>
      </c>
      <c r="D269" s="32" t="str">
        <f t="shared" ca="1" si="66"/>
        <v/>
      </c>
      <c r="E269" s="73" t="str">
        <f t="shared" ca="1" si="67"/>
        <v/>
      </c>
      <c r="F269" s="31" t="str">
        <f t="shared" ca="1" si="68"/>
        <v/>
      </c>
      <c r="G269" s="32" t="str">
        <f t="shared" ca="1" si="69"/>
        <v/>
      </c>
      <c r="H269" s="73" t="str">
        <f t="shared" ca="1" si="70"/>
        <v/>
      </c>
      <c r="I269" s="31" t="str">
        <f t="shared" ca="1" si="71"/>
        <v/>
      </c>
      <c r="J269" s="32" t="str">
        <f t="shared" ca="1" si="72"/>
        <v/>
      </c>
      <c r="K269" s="73" t="str">
        <f t="shared" ca="1" si="73"/>
        <v/>
      </c>
      <c r="L269" s="31" t="str">
        <f t="shared" ca="1" si="74"/>
        <v/>
      </c>
      <c r="M269" s="32" t="str">
        <f t="shared" ca="1" si="75"/>
        <v/>
      </c>
      <c r="N269" s="79" t="str">
        <f t="shared" ca="1" si="76"/>
        <v/>
      </c>
      <c r="X269" s="172" t="str">
        <f t="shared" si="77"/>
        <v/>
      </c>
      <c r="Y269" s="172" t="str">
        <f t="shared" si="78"/>
        <v/>
      </c>
    </row>
    <row r="270" spans="1:25">
      <c r="A270" s="173" t="str">
        <f t="shared" ca="1" si="64"/>
        <v/>
      </c>
      <c r="B270" s="73" t="str">
        <f t="shared" ca="1" si="65"/>
        <v/>
      </c>
      <c r="C270" s="31" t="str">
        <f t="shared" ca="1" si="63"/>
        <v/>
      </c>
      <c r="D270" s="32" t="str">
        <f t="shared" ca="1" si="66"/>
        <v/>
      </c>
      <c r="E270" s="73" t="str">
        <f t="shared" ca="1" si="67"/>
        <v/>
      </c>
      <c r="F270" s="31" t="str">
        <f t="shared" ca="1" si="68"/>
        <v/>
      </c>
      <c r="G270" s="32" t="str">
        <f t="shared" ca="1" si="69"/>
        <v/>
      </c>
      <c r="H270" s="73" t="str">
        <f t="shared" ca="1" si="70"/>
        <v/>
      </c>
      <c r="I270" s="31" t="str">
        <f t="shared" ca="1" si="71"/>
        <v/>
      </c>
      <c r="J270" s="32" t="str">
        <f t="shared" ca="1" si="72"/>
        <v/>
      </c>
      <c r="K270" s="73" t="str">
        <f t="shared" ca="1" si="73"/>
        <v/>
      </c>
      <c r="L270" s="31" t="str">
        <f t="shared" ca="1" si="74"/>
        <v/>
      </c>
      <c r="M270" s="32" t="str">
        <f t="shared" ca="1" si="75"/>
        <v/>
      </c>
      <c r="N270" s="79" t="str">
        <f t="shared" ca="1" si="76"/>
        <v/>
      </c>
      <c r="X270" s="172" t="str">
        <f t="shared" si="77"/>
        <v/>
      </c>
      <c r="Y270" s="172" t="str">
        <f t="shared" si="78"/>
        <v/>
      </c>
    </row>
    <row r="271" spans="1:25">
      <c r="A271" s="173" t="str">
        <f t="shared" ca="1" si="64"/>
        <v/>
      </c>
      <c r="B271" s="73" t="str">
        <f t="shared" ca="1" si="65"/>
        <v/>
      </c>
      <c r="C271" s="31" t="str">
        <f t="shared" ca="1" si="63"/>
        <v/>
      </c>
      <c r="D271" s="32" t="str">
        <f t="shared" ca="1" si="66"/>
        <v/>
      </c>
      <c r="E271" s="73" t="str">
        <f t="shared" ca="1" si="67"/>
        <v/>
      </c>
      <c r="F271" s="31" t="str">
        <f t="shared" ca="1" si="68"/>
        <v/>
      </c>
      <c r="G271" s="32" t="str">
        <f t="shared" ca="1" si="69"/>
        <v/>
      </c>
      <c r="H271" s="73" t="str">
        <f t="shared" ca="1" si="70"/>
        <v/>
      </c>
      <c r="I271" s="31" t="str">
        <f t="shared" ca="1" si="71"/>
        <v/>
      </c>
      <c r="J271" s="32" t="str">
        <f t="shared" ca="1" si="72"/>
        <v/>
      </c>
      <c r="K271" s="73" t="str">
        <f t="shared" ca="1" si="73"/>
        <v/>
      </c>
      <c r="L271" s="31" t="str">
        <f t="shared" ca="1" si="74"/>
        <v/>
      </c>
      <c r="M271" s="32" t="str">
        <f t="shared" ca="1" si="75"/>
        <v/>
      </c>
      <c r="N271" s="79" t="str">
        <f t="shared" ca="1" si="76"/>
        <v/>
      </c>
      <c r="X271" s="172" t="str">
        <f t="shared" si="77"/>
        <v/>
      </c>
      <c r="Y271" s="172" t="str">
        <f t="shared" si="78"/>
        <v/>
      </c>
    </row>
    <row r="272" spans="1:25">
      <c r="A272" s="173" t="str">
        <f t="shared" ca="1" si="64"/>
        <v/>
      </c>
      <c r="B272" s="73" t="str">
        <f t="shared" ca="1" si="65"/>
        <v/>
      </c>
      <c r="C272" s="31" t="str">
        <f t="shared" ref="C272:C335" ca="1" si="79">IF(ISERROR(B272-2),"",(B272/$B$14-1)*$B$5)</f>
        <v/>
      </c>
      <c r="D272" s="32" t="str">
        <f t="shared" ca="1" si="66"/>
        <v/>
      </c>
      <c r="E272" s="73" t="str">
        <f t="shared" ca="1" si="67"/>
        <v/>
      </c>
      <c r="F272" s="31" t="str">
        <f t="shared" ca="1" si="68"/>
        <v/>
      </c>
      <c r="G272" s="32" t="str">
        <f t="shared" ca="1" si="69"/>
        <v/>
      </c>
      <c r="H272" s="73" t="str">
        <f t="shared" ca="1" si="70"/>
        <v/>
      </c>
      <c r="I272" s="31" t="str">
        <f t="shared" ca="1" si="71"/>
        <v/>
      </c>
      <c r="J272" s="32" t="str">
        <f t="shared" ca="1" si="72"/>
        <v/>
      </c>
      <c r="K272" s="73" t="str">
        <f t="shared" ca="1" si="73"/>
        <v/>
      </c>
      <c r="L272" s="31" t="str">
        <f t="shared" ca="1" si="74"/>
        <v/>
      </c>
      <c r="M272" s="32" t="str">
        <f t="shared" ca="1" si="75"/>
        <v/>
      </c>
      <c r="N272" s="79" t="str">
        <f t="shared" ca="1" si="76"/>
        <v/>
      </c>
      <c r="X272" s="172" t="str">
        <f t="shared" si="77"/>
        <v/>
      </c>
      <c r="Y272" s="172" t="str">
        <f t="shared" si="78"/>
        <v/>
      </c>
    </row>
    <row r="273" spans="1:25">
      <c r="A273" s="173" t="str">
        <f t="shared" ca="1" si="64"/>
        <v/>
      </c>
      <c r="B273" s="73" t="str">
        <f t="shared" ca="1" si="65"/>
        <v/>
      </c>
      <c r="C273" s="31" t="str">
        <f t="shared" ca="1" si="79"/>
        <v/>
      </c>
      <c r="D273" s="32" t="str">
        <f t="shared" ca="1" si="66"/>
        <v/>
      </c>
      <c r="E273" s="73" t="str">
        <f t="shared" ca="1" si="67"/>
        <v/>
      </c>
      <c r="F273" s="31" t="str">
        <f t="shared" ca="1" si="68"/>
        <v/>
      </c>
      <c r="G273" s="32" t="str">
        <f t="shared" ca="1" si="69"/>
        <v/>
      </c>
      <c r="H273" s="73" t="str">
        <f t="shared" ca="1" si="70"/>
        <v/>
      </c>
      <c r="I273" s="31" t="str">
        <f t="shared" ca="1" si="71"/>
        <v/>
      </c>
      <c r="J273" s="32" t="str">
        <f t="shared" ca="1" si="72"/>
        <v/>
      </c>
      <c r="K273" s="73" t="str">
        <f t="shared" ca="1" si="73"/>
        <v/>
      </c>
      <c r="L273" s="31" t="str">
        <f t="shared" ca="1" si="74"/>
        <v/>
      </c>
      <c r="M273" s="32" t="str">
        <f t="shared" ca="1" si="75"/>
        <v/>
      </c>
      <c r="N273" s="79" t="str">
        <f t="shared" ca="1" si="76"/>
        <v/>
      </c>
      <c r="X273" s="172" t="str">
        <f t="shared" si="77"/>
        <v/>
      </c>
      <c r="Y273" s="172" t="str">
        <f t="shared" si="78"/>
        <v/>
      </c>
    </row>
    <row r="274" spans="1:25">
      <c r="A274" s="173" t="str">
        <f t="shared" ca="1" si="64"/>
        <v/>
      </c>
      <c r="B274" s="73" t="str">
        <f t="shared" ca="1" si="65"/>
        <v/>
      </c>
      <c r="C274" s="31" t="str">
        <f t="shared" ca="1" si="79"/>
        <v/>
      </c>
      <c r="D274" s="32" t="str">
        <f t="shared" ca="1" si="66"/>
        <v/>
      </c>
      <c r="E274" s="73" t="str">
        <f t="shared" ca="1" si="67"/>
        <v/>
      </c>
      <c r="F274" s="31" t="str">
        <f t="shared" ca="1" si="68"/>
        <v/>
      </c>
      <c r="G274" s="32" t="str">
        <f t="shared" ca="1" si="69"/>
        <v/>
      </c>
      <c r="H274" s="73" t="str">
        <f t="shared" ca="1" si="70"/>
        <v/>
      </c>
      <c r="I274" s="31" t="str">
        <f t="shared" ca="1" si="71"/>
        <v/>
      </c>
      <c r="J274" s="32" t="str">
        <f t="shared" ca="1" si="72"/>
        <v/>
      </c>
      <c r="K274" s="73" t="str">
        <f t="shared" ca="1" si="73"/>
        <v/>
      </c>
      <c r="L274" s="31" t="str">
        <f t="shared" ca="1" si="74"/>
        <v/>
      </c>
      <c r="M274" s="32" t="str">
        <f t="shared" ca="1" si="75"/>
        <v/>
      </c>
      <c r="N274" s="79" t="str">
        <f t="shared" ca="1" si="76"/>
        <v/>
      </c>
      <c r="X274" s="172" t="str">
        <f t="shared" si="77"/>
        <v/>
      </c>
      <c r="Y274" s="172" t="str">
        <f t="shared" si="78"/>
        <v/>
      </c>
    </row>
    <row r="275" spans="1:25">
      <c r="A275" s="173" t="str">
        <f t="shared" ca="1" si="64"/>
        <v/>
      </c>
      <c r="B275" s="73" t="str">
        <f t="shared" ca="1" si="65"/>
        <v/>
      </c>
      <c r="C275" s="31" t="str">
        <f t="shared" ca="1" si="79"/>
        <v/>
      </c>
      <c r="D275" s="32" t="str">
        <f t="shared" ca="1" si="66"/>
        <v/>
      </c>
      <c r="E275" s="73" t="str">
        <f t="shared" ca="1" si="67"/>
        <v/>
      </c>
      <c r="F275" s="31" t="str">
        <f t="shared" ca="1" si="68"/>
        <v/>
      </c>
      <c r="G275" s="32" t="str">
        <f t="shared" ca="1" si="69"/>
        <v/>
      </c>
      <c r="H275" s="73" t="str">
        <f t="shared" ca="1" si="70"/>
        <v/>
      </c>
      <c r="I275" s="31" t="str">
        <f t="shared" ca="1" si="71"/>
        <v/>
      </c>
      <c r="J275" s="32" t="str">
        <f t="shared" ca="1" si="72"/>
        <v/>
      </c>
      <c r="K275" s="73" t="str">
        <f t="shared" ca="1" si="73"/>
        <v/>
      </c>
      <c r="L275" s="31" t="str">
        <f t="shared" ca="1" si="74"/>
        <v/>
      </c>
      <c r="M275" s="32" t="str">
        <f t="shared" ca="1" si="75"/>
        <v/>
      </c>
      <c r="N275" s="79" t="str">
        <f t="shared" ca="1" si="76"/>
        <v/>
      </c>
      <c r="X275" s="172" t="str">
        <f t="shared" si="77"/>
        <v/>
      </c>
      <c r="Y275" s="172" t="str">
        <f t="shared" si="78"/>
        <v/>
      </c>
    </row>
    <row r="276" spans="1:25">
      <c r="A276" s="173" t="str">
        <f t="shared" ca="1" si="64"/>
        <v/>
      </c>
      <c r="B276" s="73" t="str">
        <f t="shared" ca="1" si="65"/>
        <v/>
      </c>
      <c r="C276" s="31" t="str">
        <f t="shared" ca="1" si="79"/>
        <v/>
      </c>
      <c r="D276" s="32" t="str">
        <f t="shared" ca="1" si="66"/>
        <v/>
      </c>
      <c r="E276" s="73" t="str">
        <f t="shared" ca="1" si="67"/>
        <v/>
      </c>
      <c r="F276" s="31" t="str">
        <f t="shared" ca="1" si="68"/>
        <v/>
      </c>
      <c r="G276" s="32" t="str">
        <f t="shared" ca="1" si="69"/>
        <v/>
      </c>
      <c r="H276" s="73" t="str">
        <f t="shared" ca="1" si="70"/>
        <v/>
      </c>
      <c r="I276" s="31" t="str">
        <f t="shared" ca="1" si="71"/>
        <v/>
      </c>
      <c r="J276" s="32" t="str">
        <f t="shared" ca="1" si="72"/>
        <v/>
      </c>
      <c r="K276" s="73" t="str">
        <f t="shared" ca="1" si="73"/>
        <v/>
      </c>
      <c r="L276" s="31" t="str">
        <f t="shared" ca="1" si="74"/>
        <v/>
      </c>
      <c r="M276" s="32" t="str">
        <f t="shared" ca="1" si="75"/>
        <v/>
      </c>
      <c r="N276" s="79" t="str">
        <f t="shared" ca="1" si="76"/>
        <v/>
      </c>
      <c r="X276" s="172" t="str">
        <f t="shared" si="77"/>
        <v/>
      </c>
      <c r="Y276" s="172" t="str">
        <f t="shared" si="78"/>
        <v/>
      </c>
    </row>
    <row r="277" spans="1:25">
      <c r="A277" s="173" t="str">
        <f t="shared" ca="1" si="64"/>
        <v/>
      </c>
      <c r="B277" s="73" t="str">
        <f t="shared" ca="1" si="65"/>
        <v/>
      </c>
      <c r="C277" s="31" t="str">
        <f t="shared" ca="1" si="79"/>
        <v/>
      </c>
      <c r="D277" s="32" t="str">
        <f t="shared" ca="1" si="66"/>
        <v/>
      </c>
      <c r="E277" s="73" t="str">
        <f t="shared" ca="1" si="67"/>
        <v/>
      </c>
      <c r="F277" s="31" t="str">
        <f t="shared" ca="1" si="68"/>
        <v/>
      </c>
      <c r="G277" s="32" t="str">
        <f t="shared" ca="1" si="69"/>
        <v/>
      </c>
      <c r="H277" s="73" t="str">
        <f t="shared" ca="1" si="70"/>
        <v/>
      </c>
      <c r="I277" s="31" t="str">
        <f t="shared" ca="1" si="71"/>
        <v/>
      </c>
      <c r="J277" s="32" t="str">
        <f t="shared" ca="1" si="72"/>
        <v/>
      </c>
      <c r="K277" s="73" t="str">
        <f t="shared" ca="1" si="73"/>
        <v/>
      </c>
      <c r="L277" s="31" t="str">
        <f t="shared" ca="1" si="74"/>
        <v/>
      </c>
      <c r="M277" s="32" t="str">
        <f t="shared" ca="1" si="75"/>
        <v/>
      </c>
      <c r="N277" s="79" t="str">
        <f t="shared" ca="1" si="76"/>
        <v/>
      </c>
      <c r="X277" s="172" t="str">
        <f t="shared" si="77"/>
        <v/>
      </c>
      <c r="Y277" s="172" t="str">
        <f t="shared" si="78"/>
        <v/>
      </c>
    </row>
    <row r="278" spans="1:25">
      <c r="A278" s="173" t="str">
        <f t="shared" ca="1" si="64"/>
        <v/>
      </c>
      <c r="B278" s="73" t="str">
        <f t="shared" ca="1" si="65"/>
        <v/>
      </c>
      <c r="C278" s="31" t="str">
        <f t="shared" ca="1" si="79"/>
        <v/>
      </c>
      <c r="D278" s="32" t="str">
        <f t="shared" ca="1" si="66"/>
        <v/>
      </c>
      <c r="E278" s="73" t="str">
        <f t="shared" ca="1" si="67"/>
        <v/>
      </c>
      <c r="F278" s="31" t="str">
        <f t="shared" ca="1" si="68"/>
        <v/>
      </c>
      <c r="G278" s="32" t="str">
        <f t="shared" ca="1" si="69"/>
        <v/>
      </c>
      <c r="H278" s="73" t="str">
        <f t="shared" ca="1" si="70"/>
        <v/>
      </c>
      <c r="I278" s="31" t="str">
        <f t="shared" ca="1" si="71"/>
        <v/>
      </c>
      <c r="J278" s="32" t="str">
        <f t="shared" ca="1" si="72"/>
        <v/>
      </c>
      <c r="K278" s="73" t="str">
        <f t="shared" ca="1" si="73"/>
        <v/>
      </c>
      <c r="L278" s="31" t="str">
        <f t="shared" ca="1" si="74"/>
        <v/>
      </c>
      <c r="M278" s="32" t="str">
        <f t="shared" ca="1" si="75"/>
        <v/>
      </c>
      <c r="N278" s="79" t="str">
        <f t="shared" ca="1" si="76"/>
        <v/>
      </c>
      <c r="X278" s="172" t="str">
        <f t="shared" si="77"/>
        <v/>
      </c>
      <c r="Y278" s="172" t="str">
        <f t="shared" si="78"/>
        <v/>
      </c>
    </row>
    <row r="279" spans="1:25">
      <c r="A279" s="173" t="str">
        <f t="shared" ca="1" si="64"/>
        <v/>
      </c>
      <c r="B279" s="73" t="str">
        <f t="shared" ca="1" si="65"/>
        <v/>
      </c>
      <c r="C279" s="31" t="str">
        <f t="shared" ca="1" si="79"/>
        <v/>
      </c>
      <c r="D279" s="32" t="str">
        <f t="shared" ca="1" si="66"/>
        <v/>
      </c>
      <c r="E279" s="73" t="str">
        <f t="shared" ca="1" si="67"/>
        <v/>
      </c>
      <c r="F279" s="31" t="str">
        <f t="shared" ca="1" si="68"/>
        <v/>
      </c>
      <c r="G279" s="32" t="str">
        <f t="shared" ca="1" si="69"/>
        <v/>
      </c>
      <c r="H279" s="73" t="str">
        <f t="shared" ca="1" si="70"/>
        <v/>
      </c>
      <c r="I279" s="31" t="str">
        <f t="shared" ca="1" si="71"/>
        <v/>
      </c>
      <c r="J279" s="32" t="str">
        <f t="shared" ca="1" si="72"/>
        <v/>
      </c>
      <c r="K279" s="73" t="str">
        <f t="shared" ca="1" si="73"/>
        <v/>
      </c>
      <c r="L279" s="31" t="str">
        <f t="shared" ca="1" si="74"/>
        <v/>
      </c>
      <c r="M279" s="32" t="str">
        <f t="shared" ca="1" si="75"/>
        <v/>
      </c>
      <c r="N279" s="79" t="str">
        <f t="shared" ca="1" si="76"/>
        <v/>
      </c>
      <c r="X279" s="172" t="str">
        <f t="shared" si="77"/>
        <v/>
      </c>
      <c r="Y279" s="172" t="str">
        <f t="shared" si="78"/>
        <v/>
      </c>
    </row>
    <row r="280" spans="1:25">
      <c r="A280" s="173" t="str">
        <f t="shared" ca="1" si="64"/>
        <v/>
      </c>
      <c r="B280" s="73" t="str">
        <f t="shared" ca="1" si="65"/>
        <v/>
      </c>
      <c r="C280" s="31" t="str">
        <f t="shared" ca="1" si="79"/>
        <v/>
      </c>
      <c r="D280" s="32" t="str">
        <f t="shared" ca="1" si="66"/>
        <v/>
      </c>
      <c r="E280" s="73" t="str">
        <f t="shared" ca="1" si="67"/>
        <v/>
      </c>
      <c r="F280" s="31" t="str">
        <f t="shared" ca="1" si="68"/>
        <v/>
      </c>
      <c r="G280" s="32" t="str">
        <f t="shared" ca="1" si="69"/>
        <v/>
      </c>
      <c r="H280" s="73" t="str">
        <f t="shared" ca="1" si="70"/>
        <v/>
      </c>
      <c r="I280" s="31" t="str">
        <f t="shared" ca="1" si="71"/>
        <v/>
      </c>
      <c r="J280" s="32" t="str">
        <f t="shared" ca="1" si="72"/>
        <v/>
      </c>
      <c r="K280" s="73" t="str">
        <f t="shared" ca="1" si="73"/>
        <v/>
      </c>
      <c r="L280" s="31" t="str">
        <f t="shared" ca="1" si="74"/>
        <v/>
      </c>
      <c r="M280" s="32" t="str">
        <f t="shared" ca="1" si="75"/>
        <v/>
      </c>
      <c r="N280" s="79" t="str">
        <f t="shared" ca="1" si="76"/>
        <v/>
      </c>
      <c r="X280" s="172" t="str">
        <f t="shared" si="77"/>
        <v/>
      </c>
      <c r="Y280" s="172" t="str">
        <f t="shared" si="78"/>
        <v/>
      </c>
    </row>
    <row r="281" spans="1:25">
      <c r="A281" s="173" t="str">
        <f t="shared" ca="1" si="64"/>
        <v/>
      </c>
      <c r="B281" s="73" t="str">
        <f t="shared" ca="1" si="65"/>
        <v/>
      </c>
      <c r="C281" s="31" t="str">
        <f t="shared" ca="1" si="79"/>
        <v/>
      </c>
      <c r="D281" s="32" t="str">
        <f t="shared" ca="1" si="66"/>
        <v/>
      </c>
      <c r="E281" s="73" t="str">
        <f t="shared" ca="1" si="67"/>
        <v/>
      </c>
      <c r="F281" s="31" t="str">
        <f t="shared" ca="1" si="68"/>
        <v/>
      </c>
      <c r="G281" s="32" t="str">
        <f t="shared" ca="1" si="69"/>
        <v/>
      </c>
      <c r="H281" s="73" t="str">
        <f t="shared" ca="1" si="70"/>
        <v/>
      </c>
      <c r="I281" s="31" t="str">
        <f t="shared" ca="1" si="71"/>
        <v/>
      </c>
      <c r="J281" s="32" t="str">
        <f t="shared" ca="1" si="72"/>
        <v/>
      </c>
      <c r="K281" s="73" t="str">
        <f t="shared" ca="1" si="73"/>
        <v/>
      </c>
      <c r="L281" s="31" t="str">
        <f t="shared" ca="1" si="74"/>
        <v/>
      </c>
      <c r="M281" s="32" t="str">
        <f t="shared" ca="1" si="75"/>
        <v/>
      </c>
      <c r="N281" s="79" t="str">
        <f t="shared" ca="1" si="76"/>
        <v/>
      </c>
      <c r="X281" s="172" t="str">
        <f t="shared" si="77"/>
        <v/>
      </c>
      <c r="Y281" s="172" t="str">
        <f t="shared" si="78"/>
        <v/>
      </c>
    </row>
    <row r="282" spans="1:25">
      <c r="A282" s="173" t="str">
        <f t="shared" ca="1" si="64"/>
        <v/>
      </c>
      <c r="B282" s="73" t="str">
        <f t="shared" ca="1" si="65"/>
        <v/>
      </c>
      <c r="C282" s="31" t="str">
        <f t="shared" ca="1" si="79"/>
        <v/>
      </c>
      <c r="D282" s="32" t="str">
        <f t="shared" ca="1" si="66"/>
        <v/>
      </c>
      <c r="E282" s="73" t="str">
        <f t="shared" ca="1" si="67"/>
        <v/>
      </c>
      <c r="F282" s="31" t="str">
        <f t="shared" ca="1" si="68"/>
        <v/>
      </c>
      <c r="G282" s="32" t="str">
        <f t="shared" ca="1" si="69"/>
        <v/>
      </c>
      <c r="H282" s="73" t="str">
        <f t="shared" ca="1" si="70"/>
        <v/>
      </c>
      <c r="I282" s="31" t="str">
        <f t="shared" ca="1" si="71"/>
        <v/>
      </c>
      <c r="J282" s="32" t="str">
        <f t="shared" ca="1" si="72"/>
        <v/>
      </c>
      <c r="K282" s="73" t="str">
        <f t="shared" ca="1" si="73"/>
        <v/>
      </c>
      <c r="L282" s="31" t="str">
        <f t="shared" ca="1" si="74"/>
        <v/>
      </c>
      <c r="M282" s="32" t="str">
        <f t="shared" ca="1" si="75"/>
        <v/>
      </c>
      <c r="N282" s="79" t="str">
        <f t="shared" ca="1" si="76"/>
        <v/>
      </c>
      <c r="X282" s="172" t="str">
        <f t="shared" si="77"/>
        <v/>
      </c>
      <c r="Y282" s="172" t="str">
        <f t="shared" si="78"/>
        <v/>
      </c>
    </row>
    <row r="283" spans="1:25">
      <c r="A283" s="173" t="str">
        <f t="shared" ca="1" si="64"/>
        <v/>
      </c>
      <c r="B283" s="73" t="str">
        <f t="shared" ca="1" si="65"/>
        <v/>
      </c>
      <c r="C283" s="31" t="str">
        <f t="shared" ca="1" si="79"/>
        <v/>
      </c>
      <c r="D283" s="32" t="str">
        <f t="shared" ca="1" si="66"/>
        <v/>
      </c>
      <c r="E283" s="73" t="str">
        <f t="shared" ca="1" si="67"/>
        <v/>
      </c>
      <c r="F283" s="31" t="str">
        <f t="shared" ca="1" si="68"/>
        <v/>
      </c>
      <c r="G283" s="32" t="str">
        <f t="shared" ca="1" si="69"/>
        <v/>
      </c>
      <c r="H283" s="73" t="str">
        <f t="shared" ca="1" si="70"/>
        <v/>
      </c>
      <c r="I283" s="31" t="str">
        <f t="shared" ca="1" si="71"/>
        <v/>
      </c>
      <c r="J283" s="32" t="str">
        <f t="shared" ca="1" si="72"/>
        <v/>
      </c>
      <c r="K283" s="73" t="str">
        <f t="shared" ca="1" si="73"/>
        <v/>
      </c>
      <c r="L283" s="31" t="str">
        <f t="shared" ca="1" si="74"/>
        <v/>
      </c>
      <c r="M283" s="32" t="str">
        <f t="shared" ca="1" si="75"/>
        <v/>
      </c>
      <c r="N283" s="79" t="str">
        <f t="shared" ca="1" si="76"/>
        <v/>
      </c>
      <c r="X283" s="172" t="str">
        <f t="shared" si="77"/>
        <v/>
      </c>
      <c r="Y283" s="172" t="str">
        <f t="shared" si="78"/>
        <v/>
      </c>
    </row>
    <row r="284" spans="1:25">
      <c r="A284" s="173" t="str">
        <f t="shared" ca="1" si="64"/>
        <v/>
      </c>
      <c r="B284" s="73" t="str">
        <f t="shared" ca="1" si="65"/>
        <v/>
      </c>
      <c r="C284" s="31" t="str">
        <f t="shared" ca="1" si="79"/>
        <v/>
      </c>
      <c r="D284" s="32" t="str">
        <f t="shared" ca="1" si="66"/>
        <v/>
      </c>
      <c r="E284" s="73" t="str">
        <f t="shared" ca="1" si="67"/>
        <v/>
      </c>
      <c r="F284" s="31" t="str">
        <f t="shared" ca="1" si="68"/>
        <v/>
      </c>
      <c r="G284" s="32" t="str">
        <f t="shared" ca="1" si="69"/>
        <v/>
      </c>
      <c r="H284" s="73" t="str">
        <f t="shared" ca="1" si="70"/>
        <v/>
      </c>
      <c r="I284" s="31" t="str">
        <f t="shared" ca="1" si="71"/>
        <v/>
      </c>
      <c r="J284" s="32" t="str">
        <f t="shared" ca="1" si="72"/>
        <v/>
      </c>
      <c r="K284" s="73" t="str">
        <f t="shared" ca="1" si="73"/>
        <v/>
      </c>
      <c r="L284" s="31" t="str">
        <f t="shared" ca="1" si="74"/>
        <v/>
      </c>
      <c r="M284" s="32" t="str">
        <f t="shared" ca="1" si="75"/>
        <v/>
      </c>
      <c r="N284" s="79" t="str">
        <f t="shared" ca="1" si="76"/>
        <v/>
      </c>
      <c r="X284" s="172" t="str">
        <f t="shared" si="77"/>
        <v/>
      </c>
      <c r="Y284" s="172" t="str">
        <f t="shared" si="78"/>
        <v/>
      </c>
    </row>
    <row r="285" spans="1:25">
      <c r="A285" s="173" t="str">
        <f t="shared" ca="1" si="64"/>
        <v/>
      </c>
      <c r="B285" s="73" t="str">
        <f t="shared" ca="1" si="65"/>
        <v/>
      </c>
      <c r="C285" s="31" t="str">
        <f t="shared" ca="1" si="79"/>
        <v/>
      </c>
      <c r="D285" s="32" t="str">
        <f t="shared" ca="1" si="66"/>
        <v/>
      </c>
      <c r="E285" s="73" t="str">
        <f t="shared" ca="1" si="67"/>
        <v/>
      </c>
      <c r="F285" s="31" t="str">
        <f t="shared" ca="1" si="68"/>
        <v/>
      </c>
      <c r="G285" s="32" t="str">
        <f t="shared" ca="1" si="69"/>
        <v/>
      </c>
      <c r="H285" s="73" t="str">
        <f t="shared" ca="1" si="70"/>
        <v/>
      </c>
      <c r="I285" s="31" t="str">
        <f t="shared" ca="1" si="71"/>
        <v/>
      </c>
      <c r="J285" s="32" t="str">
        <f t="shared" ca="1" si="72"/>
        <v/>
      </c>
      <c r="K285" s="73" t="str">
        <f t="shared" ca="1" si="73"/>
        <v/>
      </c>
      <c r="L285" s="31" t="str">
        <f t="shared" ca="1" si="74"/>
        <v/>
      </c>
      <c r="M285" s="32" t="str">
        <f t="shared" ca="1" si="75"/>
        <v/>
      </c>
      <c r="N285" s="79" t="str">
        <f t="shared" ca="1" si="76"/>
        <v/>
      </c>
      <c r="X285" s="172" t="str">
        <f t="shared" si="77"/>
        <v/>
      </c>
      <c r="Y285" s="172" t="str">
        <f t="shared" si="78"/>
        <v/>
      </c>
    </row>
    <row r="286" spans="1:25">
      <c r="A286" s="173" t="str">
        <f t="shared" ca="1" si="64"/>
        <v/>
      </c>
      <c r="B286" s="73" t="str">
        <f t="shared" ca="1" si="65"/>
        <v/>
      </c>
      <c r="C286" s="31" t="str">
        <f t="shared" ca="1" si="79"/>
        <v/>
      </c>
      <c r="D286" s="32" t="str">
        <f t="shared" ca="1" si="66"/>
        <v/>
      </c>
      <c r="E286" s="73" t="str">
        <f t="shared" ca="1" si="67"/>
        <v/>
      </c>
      <c r="F286" s="31" t="str">
        <f t="shared" ca="1" si="68"/>
        <v/>
      </c>
      <c r="G286" s="32" t="str">
        <f t="shared" ca="1" si="69"/>
        <v/>
      </c>
      <c r="H286" s="73" t="str">
        <f t="shared" ca="1" si="70"/>
        <v/>
      </c>
      <c r="I286" s="31" t="str">
        <f t="shared" ca="1" si="71"/>
        <v/>
      </c>
      <c r="J286" s="32" t="str">
        <f t="shared" ca="1" si="72"/>
        <v/>
      </c>
      <c r="K286" s="73" t="str">
        <f t="shared" ca="1" si="73"/>
        <v/>
      </c>
      <c r="L286" s="31" t="str">
        <f t="shared" ca="1" si="74"/>
        <v/>
      </c>
      <c r="M286" s="32" t="str">
        <f t="shared" ca="1" si="75"/>
        <v/>
      </c>
      <c r="N286" s="79" t="str">
        <f t="shared" ca="1" si="76"/>
        <v/>
      </c>
      <c r="X286" s="172" t="str">
        <f t="shared" si="77"/>
        <v/>
      </c>
      <c r="Y286" s="172" t="str">
        <f t="shared" si="78"/>
        <v/>
      </c>
    </row>
    <row r="287" spans="1:25">
      <c r="A287" s="173" t="str">
        <f t="shared" ca="1" si="64"/>
        <v/>
      </c>
      <c r="B287" s="73" t="str">
        <f t="shared" ca="1" si="65"/>
        <v/>
      </c>
      <c r="C287" s="31" t="str">
        <f t="shared" ca="1" si="79"/>
        <v/>
      </c>
      <c r="D287" s="32" t="str">
        <f t="shared" ca="1" si="66"/>
        <v/>
      </c>
      <c r="E287" s="73" t="str">
        <f t="shared" ca="1" si="67"/>
        <v/>
      </c>
      <c r="F287" s="31" t="str">
        <f t="shared" ca="1" si="68"/>
        <v/>
      </c>
      <c r="G287" s="32" t="str">
        <f t="shared" ca="1" si="69"/>
        <v/>
      </c>
      <c r="H287" s="73" t="str">
        <f t="shared" ca="1" si="70"/>
        <v/>
      </c>
      <c r="I287" s="31" t="str">
        <f t="shared" ca="1" si="71"/>
        <v/>
      </c>
      <c r="J287" s="32" t="str">
        <f t="shared" ca="1" si="72"/>
        <v/>
      </c>
      <c r="K287" s="73" t="str">
        <f t="shared" ca="1" si="73"/>
        <v/>
      </c>
      <c r="L287" s="31" t="str">
        <f t="shared" ca="1" si="74"/>
        <v/>
      </c>
      <c r="M287" s="32" t="str">
        <f t="shared" ca="1" si="75"/>
        <v/>
      </c>
      <c r="N287" s="79" t="str">
        <f t="shared" ca="1" si="76"/>
        <v/>
      </c>
      <c r="X287" s="172" t="str">
        <f t="shared" si="77"/>
        <v/>
      </c>
      <c r="Y287" s="172" t="str">
        <f t="shared" si="78"/>
        <v/>
      </c>
    </row>
    <row r="288" spans="1:25">
      <c r="A288" s="173" t="str">
        <f t="shared" ca="1" si="64"/>
        <v/>
      </c>
      <c r="B288" s="73" t="str">
        <f t="shared" ca="1" si="65"/>
        <v/>
      </c>
      <c r="C288" s="31" t="str">
        <f t="shared" ca="1" si="79"/>
        <v/>
      </c>
      <c r="D288" s="32" t="str">
        <f t="shared" ca="1" si="66"/>
        <v/>
      </c>
      <c r="E288" s="73" t="str">
        <f t="shared" ca="1" si="67"/>
        <v/>
      </c>
      <c r="F288" s="31" t="str">
        <f t="shared" ca="1" si="68"/>
        <v/>
      </c>
      <c r="G288" s="32" t="str">
        <f t="shared" ca="1" si="69"/>
        <v/>
      </c>
      <c r="H288" s="73" t="str">
        <f t="shared" ca="1" si="70"/>
        <v/>
      </c>
      <c r="I288" s="31" t="str">
        <f t="shared" ca="1" si="71"/>
        <v/>
      </c>
      <c r="J288" s="32" t="str">
        <f t="shared" ca="1" si="72"/>
        <v/>
      </c>
      <c r="K288" s="73" t="str">
        <f t="shared" ca="1" si="73"/>
        <v/>
      </c>
      <c r="L288" s="31" t="str">
        <f t="shared" ca="1" si="74"/>
        <v/>
      </c>
      <c r="M288" s="32" t="str">
        <f t="shared" ca="1" si="75"/>
        <v/>
      </c>
      <c r="N288" s="79" t="str">
        <f t="shared" ca="1" si="76"/>
        <v/>
      </c>
      <c r="X288" s="172" t="str">
        <f t="shared" si="77"/>
        <v/>
      </c>
      <c r="Y288" s="172" t="str">
        <f t="shared" si="78"/>
        <v/>
      </c>
    </row>
    <row r="289" spans="1:25">
      <c r="A289" s="173" t="str">
        <f t="shared" ref="A289:A352" ca="1" si="80">IF(AND(ISBLANK(Z278), A288 = $Z$1),NOW(),IF(ISBLANK(Z278),"",Z278))</f>
        <v/>
      </c>
      <c r="B289" s="73" t="str">
        <f t="shared" ref="B289:B352" ca="1" si="81">IF(COUNTIF(P:P,A289)=1,VLOOKUP(A289,P:Q,2), IF(COUNTIF(P:P,A289)=0,$B$10,""))</f>
        <v/>
      </c>
      <c r="C289" s="31" t="str">
        <f t="shared" ca="1" si="79"/>
        <v/>
      </c>
      <c r="D289" s="32" t="str">
        <f t="shared" ref="D289:D352" ca="1" si="82">IF(ISERROR(B289-2),"",-1*ROUNDUP(A289-$A$14,0)/360*$B$7*$B$5)</f>
        <v/>
      </c>
      <c r="E289" s="73" t="str">
        <f t="shared" ref="E289:E352" ca="1" si="83">IF(COUNTIF(P:P,A289)=1,VLOOKUP(A289,R:S,2), IF(COUNTIF(P:P,A289)=0,$C$10,""))</f>
        <v/>
      </c>
      <c r="F289" s="31" t="str">
        <f t="shared" ref="F289:F352" ca="1" si="84">IF(ISERROR(B289-2),"",(E289-$E$14)/100*$C$5)</f>
        <v/>
      </c>
      <c r="G289" s="32" t="str">
        <f t="shared" ref="G289:G352" ca="1" si="85">IF(ISERROR(B289-2),"",ROUNDUP(A289-$A$14,0)/360*$C$6*$C$5-ROUNDUP(A289-$A$14,0)/360*$C$7*$C$5*$E$14/100)</f>
        <v/>
      </c>
      <c r="H289" s="73" t="str">
        <f t="shared" ref="H289:H352" ca="1" si="86">IF(COUNTIF(P:P,A289)=1,VLOOKUP(A289,T:U,2), IF(COUNTIF(P:P,A289)=0,$D$10,""))</f>
        <v/>
      </c>
      <c r="I289" s="31" t="str">
        <f t="shared" ref="I289:I352" ca="1" si="87">IF(ISERROR(B289-2),"",(H289/$H$14-1)*$D$5)</f>
        <v/>
      </c>
      <c r="J289" s="32" t="str">
        <f t="shared" ref="J289:J352" ca="1" si="88">IF(ISERROR(B289-2),"",-1*ROUNDUP(A289-$A$14,0)/360*$D$7*$D$5)</f>
        <v/>
      </c>
      <c r="K289" s="73" t="str">
        <f t="shared" ref="K289:K352" ca="1" si="89">IF(COUNTIF(P:P,A289)=1,VLOOKUP(A289,V:W,2), IF(COUNTIF(P:P,A289)=0,$E$10,""))</f>
        <v/>
      </c>
      <c r="L289" s="31" t="str">
        <f t="shared" ref="L289:L352" ca="1" si="90">IF(ISERROR(B289-2),"",(K289-$K$14)/100*$E$5)</f>
        <v/>
      </c>
      <c r="M289" s="32" t="str">
        <f t="shared" ref="M289:M352" ca="1" si="91">IF(ISERROR(B289-2),"",ROUNDUP(A289-$A$14,0)/360*$E$6*$E$5-ROUNDUP(A289-$A$14,0)/360*$E$7*$E$5*$K$14/100)</f>
        <v/>
      </c>
      <c r="N289" s="79" t="str">
        <f t="shared" ref="N289:N352" ca="1" si="92">IF(ISERROR(B289-2),"",C289+D289-F289-G289-I289-J289+L289+M289)</f>
        <v/>
      </c>
      <c r="X289" s="172" t="str">
        <f t="shared" si="77"/>
        <v/>
      </c>
      <c r="Y289" s="172" t="str">
        <f t="shared" si="78"/>
        <v/>
      </c>
    </row>
    <row r="290" spans="1:25">
      <c r="A290" s="173" t="str">
        <f t="shared" ca="1" si="80"/>
        <v/>
      </c>
      <c r="B290" s="73" t="str">
        <f t="shared" ca="1" si="81"/>
        <v/>
      </c>
      <c r="C290" s="31" t="str">
        <f t="shared" ca="1" si="79"/>
        <v/>
      </c>
      <c r="D290" s="32" t="str">
        <f t="shared" ca="1" si="82"/>
        <v/>
      </c>
      <c r="E290" s="73" t="str">
        <f t="shared" ca="1" si="83"/>
        <v/>
      </c>
      <c r="F290" s="31" t="str">
        <f t="shared" ca="1" si="84"/>
        <v/>
      </c>
      <c r="G290" s="32" t="str">
        <f t="shared" ca="1" si="85"/>
        <v/>
      </c>
      <c r="H290" s="73" t="str">
        <f t="shared" ca="1" si="86"/>
        <v/>
      </c>
      <c r="I290" s="31" t="str">
        <f t="shared" ca="1" si="87"/>
        <v/>
      </c>
      <c r="J290" s="32" t="str">
        <f t="shared" ca="1" si="88"/>
        <v/>
      </c>
      <c r="K290" s="73" t="str">
        <f t="shared" ca="1" si="89"/>
        <v/>
      </c>
      <c r="L290" s="31" t="str">
        <f t="shared" ca="1" si="90"/>
        <v/>
      </c>
      <c r="M290" s="32" t="str">
        <f t="shared" ca="1" si="91"/>
        <v/>
      </c>
      <c r="N290" s="79" t="str">
        <f t="shared" ca="1" si="92"/>
        <v/>
      </c>
      <c r="X290" s="172" t="str">
        <f t="shared" si="77"/>
        <v/>
      </c>
      <c r="Y290" s="172" t="str">
        <f t="shared" si="78"/>
        <v/>
      </c>
    </row>
    <row r="291" spans="1:25">
      <c r="A291" s="173" t="str">
        <f t="shared" ca="1" si="80"/>
        <v/>
      </c>
      <c r="B291" s="73" t="str">
        <f t="shared" ca="1" si="81"/>
        <v/>
      </c>
      <c r="C291" s="31" t="str">
        <f t="shared" ca="1" si="79"/>
        <v/>
      </c>
      <c r="D291" s="32" t="str">
        <f t="shared" ca="1" si="82"/>
        <v/>
      </c>
      <c r="E291" s="73" t="str">
        <f t="shared" ca="1" si="83"/>
        <v/>
      </c>
      <c r="F291" s="31" t="str">
        <f t="shared" ca="1" si="84"/>
        <v/>
      </c>
      <c r="G291" s="32" t="str">
        <f t="shared" ca="1" si="85"/>
        <v/>
      </c>
      <c r="H291" s="73" t="str">
        <f t="shared" ca="1" si="86"/>
        <v/>
      </c>
      <c r="I291" s="31" t="str">
        <f t="shared" ca="1" si="87"/>
        <v/>
      </c>
      <c r="J291" s="32" t="str">
        <f t="shared" ca="1" si="88"/>
        <v/>
      </c>
      <c r="K291" s="73" t="str">
        <f t="shared" ca="1" si="89"/>
        <v/>
      </c>
      <c r="L291" s="31" t="str">
        <f t="shared" ca="1" si="90"/>
        <v/>
      </c>
      <c r="M291" s="32" t="str">
        <f t="shared" ca="1" si="91"/>
        <v/>
      </c>
      <c r="N291" s="79" t="str">
        <f t="shared" ca="1" si="92"/>
        <v/>
      </c>
      <c r="X291" s="172" t="str">
        <f t="shared" si="77"/>
        <v/>
      </c>
      <c r="Y291" s="172" t="str">
        <f t="shared" si="78"/>
        <v/>
      </c>
    </row>
    <row r="292" spans="1:25">
      <c r="A292" s="173" t="str">
        <f t="shared" ca="1" si="80"/>
        <v/>
      </c>
      <c r="B292" s="73" t="str">
        <f t="shared" ca="1" si="81"/>
        <v/>
      </c>
      <c r="C292" s="31" t="str">
        <f t="shared" ca="1" si="79"/>
        <v/>
      </c>
      <c r="D292" s="32" t="str">
        <f t="shared" ca="1" si="82"/>
        <v/>
      </c>
      <c r="E292" s="73" t="str">
        <f t="shared" ca="1" si="83"/>
        <v/>
      </c>
      <c r="F292" s="31" t="str">
        <f t="shared" ca="1" si="84"/>
        <v/>
      </c>
      <c r="G292" s="32" t="str">
        <f t="shared" ca="1" si="85"/>
        <v/>
      </c>
      <c r="H292" s="73" t="str">
        <f t="shared" ca="1" si="86"/>
        <v/>
      </c>
      <c r="I292" s="31" t="str">
        <f t="shared" ca="1" si="87"/>
        <v/>
      </c>
      <c r="J292" s="32" t="str">
        <f t="shared" ca="1" si="88"/>
        <v/>
      </c>
      <c r="K292" s="73" t="str">
        <f t="shared" ca="1" si="89"/>
        <v/>
      </c>
      <c r="L292" s="31" t="str">
        <f t="shared" ca="1" si="90"/>
        <v/>
      </c>
      <c r="M292" s="32" t="str">
        <f t="shared" ca="1" si="91"/>
        <v/>
      </c>
      <c r="N292" s="79" t="str">
        <f t="shared" ca="1" si="92"/>
        <v/>
      </c>
      <c r="X292" s="172" t="str">
        <f t="shared" si="77"/>
        <v/>
      </c>
      <c r="Y292" s="172" t="str">
        <f t="shared" si="78"/>
        <v/>
      </c>
    </row>
    <row r="293" spans="1:25">
      <c r="A293" s="173" t="str">
        <f t="shared" ca="1" si="80"/>
        <v/>
      </c>
      <c r="B293" s="73" t="str">
        <f t="shared" ca="1" si="81"/>
        <v/>
      </c>
      <c r="C293" s="31" t="str">
        <f t="shared" ca="1" si="79"/>
        <v/>
      </c>
      <c r="D293" s="32" t="str">
        <f t="shared" ca="1" si="82"/>
        <v/>
      </c>
      <c r="E293" s="73" t="str">
        <f t="shared" ca="1" si="83"/>
        <v/>
      </c>
      <c r="F293" s="31" t="str">
        <f t="shared" ca="1" si="84"/>
        <v/>
      </c>
      <c r="G293" s="32" t="str">
        <f t="shared" ca="1" si="85"/>
        <v/>
      </c>
      <c r="H293" s="73" t="str">
        <f t="shared" ca="1" si="86"/>
        <v/>
      </c>
      <c r="I293" s="31" t="str">
        <f t="shared" ca="1" si="87"/>
        <v/>
      </c>
      <c r="J293" s="32" t="str">
        <f t="shared" ca="1" si="88"/>
        <v/>
      </c>
      <c r="K293" s="73" t="str">
        <f t="shared" ca="1" si="89"/>
        <v/>
      </c>
      <c r="L293" s="31" t="str">
        <f t="shared" ca="1" si="90"/>
        <v/>
      </c>
      <c r="M293" s="32" t="str">
        <f t="shared" ca="1" si="91"/>
        <v/>
      </c>
      <c r="N293" s="79" t="str">
        <f t="shared" ca="1" si="92"/>
        <v/>
      </c>
      <c r="X293" s="172" t="str">
        <f t="shared" si="77"/>
        <v/>
      </c>
      <c r="Y293" s="172" t="str">
        <f t="shared" si="78"/>
        <v/>
      </c>
    </row>
    <row r="294" spans="1:25">
      <c r="A294" s="173" t="str">
        <f t="shared" ca="1" si="80"/>
        <v/>
      </c>
      <c r="B294" s="73" t="str">
        <f t="shared" ca="1" si="81"/>
        <v/>
      </c>
      <c r="C294" s="31" t="str">
        <f t="shared" ca="1" si="79"/>
        <v/>
      </c>
      <c r="D294" s="32" t="str">
        <f t="shared" ca="1" si="82"/>
        <v/>
      </c>
      <c r="E294" s="73" t="str">
        <f t="shared" ca="1" si="83"/>
        <v/>
      </c>
      <c r="F294" s="31" t="str">
        <f t="shared" ca="1" si="84"/>
        <v/>
      </c>
      <c r="G294" s="32" t="str">
        <f t="shared" ca="1" si="85"/>
        <v/>
      </c>
      <c r="H294" s="73" t="str">
        <f t="shared" ca="1" si="86"/>
        <v/>
      </c>
      <c r="I294" s="31" t="str">
        <f t="shared" ca="1" si="87"/>
        <v/>
      </c>
      <c r="J294" s="32" t="str">
        <f t="shared" ca="1" si="88"/>
        <v/>
      </c>
      <c r="K294" s="73" t="str">
        <f t="shared" ca="1" si="89"/>
        <v/>
      </c>
      <c r="L294" s="31" t="str">
        <f t="shared" ca="1" si="90"/>
        <v/>
      </c>
      <c r="M294" s="32" t="str">
        <f t="shared" ca="1" si="91"/>
        <v/>
      </c>
      <c r="N294" s="79" t="str">
        <f t="shared" ca="1" si="92"/>
        <v/>
      </c>
      <c r="X294" s="172" t="str">
        <f t="shared" si="77"/>
        <v/>
      </c>
      <c r="Y294" s="172" t="str">
        <f t="shared" si="78"/>
        <v/>
      </c>
    </row>
    <row r="295" spans="1:25">
      <c r="A295" s="173" t="str">
        <f t="shared" ca="1" si="80"/>
        <v/>
      </c>
      <c r="B295" s="73" t="str">
        <f t="shared" ca="1" si="81"/>
        <v/>
      </c>
      <c r="C295" s="31" t="str">
        <f t="shared" ca="1" si="79"/>
        <v/>
      </c>
      <c r="D295" s="32" t="str">
        <f t="shared" ca="1" si="82"/>
        <v/>
      </c>
      <c r="E295" s="73" t="str">
        <f t="shared" ca="1" si="83"/>
        <v/>
      </c>
      <c r="F295" s="31" t="str">
        <f t="shared" ca="1" si="84"/>
        <v/>
      </c>
      <c r="G295" s="32" t="str">
        <f t="shared" ca="1" si="85"/>
        <v/>
      </c>
      <c r="H295" s="73" t="str">
        <f t="shared" ca="1" si="86"/>
        <v/>
      </c>
      <c r="I295" s="31" t="str">
        <f t="shared" ca="1" si="87"/>
        <v/>
      </c>
      <c r="J295" s="32" t="str">
        <f t="shared" ca="1" si="88"/>
        <v/>
      </c>
      <c r="K295" s="73" t="str">
        <f t="shared" ca="1" si="89"/>
        <v/>
      </c>
      <c r="L295" s="31" t="str">
        <f t="shared" ca="1" si="90"/>
        <v/>
      </c>
      <c r="M295" s="32" t="str">
        <f t="shared" ca="1" si="91"/>
        <v/>
      </c>
      <c r="N295" s="79" t="str">
        <f t="shared" ca="1" si="92"/>
        <v/>
      </c>
      <c r="X295" s="172" t="str">
        <f t="shared" si="77"/>
        <v/>
      </c>
      <c r="Y295" s="172" t="str">
        <f t="shared" si="78"/>
        <v/>
      </c>
    </row>
    <row r="296" spans="1:25">
      <c r="A296" s="173" t="str">
        <f t="shared" ca="1" si="80"/>
        <v/>
      </c>
      <c r="B296" s="73" t="str">
        <f t="shared" ca="1" si="81"/>
        <v/>
      </c>
      <c r="C296" s="31" t="str">
        <f t="shared" ca="1" si="79"/>
        <v/>
      </c>
      <c r="D296" s="32" t="str">
        <f t="shared" ca="1" si="82"/>
        <v/>
      </c>
      <c r="E296" s="73" t="str">
        <f t="shared" ca="1" si="83"/>
        <v/>
      </c>
      <c r="F296" s="31" t="str">
        <f t="shared" ca="1" si="84"/>
        <v/>
      </c>
      <c r="G296" s="32" t="str">
        <f t="shared" ca="1" si="85"/>
        <v/>
      </c>
      <c r="H296" s="73" t="str">
        <f t="shared" ca="1" si="86"/>
        <v/>
      </c>
      <c r="I296" s="31" t="str">
        <f t="shared" ca="1" si="87"/>
        <v/>
      </c>
      <c r="J296" s="32" t="str">
        <f t="shared" ca="1" si="88"/>
        <v/>
      </c>
      <c r="K296" s="73" t="str">
        <f t="shared" ca="1" si="89"/>
        <v/>
      </c>
      <c r="L296" s="31" t="str">
        <f t="shared" ca="1" si="90"/>
        <v/>
      </c>
      <c r="M296" s="32" t="str">
        <f t="shared" ca="1" si="91"/>
        <v/>
      </c>
      <c r="N296" s="79" t="str">
        <f t="shared" ca="1" si="92"/>
        <v/>
      </c>
      <c r="X296" s="172" t="str">
        <f t="shared" si="77"/>
        <v/>
      </c>
      <c r="Y296" s="172" t="str">
        <f t="shared" si="78"/>
        <v/>
      </c>
    </row>
    <row r="297" spans="1:25">
      <c r="A297" s="173" t="str">
        <f t="shared" ca="1" si="80"/>
        <v/>
      </c>
      <c r="B297" s="73" t="str">
        <f t="shared" ca="1" si="81"/>
        <v/>
      </c>
      <c r="C297" s="31" t="str">
        <f t="shared" ca="1" si="79"/>
        <v/>
      </c>
      <c r="D297" s="32" t="str">
        <f t="shared" ca="1" si="82"/>
        <v/>
      </c>
      <c r="E297" s="73" t="str">
        <f t="shared" ca="1" si="83"/>
        <v/>
      </c>
      <c r="F297" s="31" t="str">
        <f t="shared" ca="1" si="84"/>
        <v/>
      </c>
      <c r="G297" s="32" t="str">
        <f t="shared" ca="1" si="85"/>
        <v/>
      </c>
      <c r="H297" s="73" t="str">
        <f t="shared" ca="1" si="86"/>
        <v/>
      </c>
      <c r="I297" s="31" t="str">
        <f t="shared" ca="1" si="87"/>
        <v/>
      </c>
      <c r="J297" s="32" t="str">
        <f t="shared" ca="1" si="88"/>
        <v/>
      </c>
      <c r="K297" s="73" t="str">
        <f t="shared" ca="1" si="89"/>
        <v/>
      </c>
      <c r="L297" s="31" t="str">
        <f t="shared" ca="1" si="90"/>
        <v/>
      </c>
      <c r="M297" s="32" t="str">
        <f t="shared" ca="1" si="91"/>
        <v/>
      </c>
      <c r="N297" s="79" t="str">
        <f t="shared" ca="1" si="92"/>
        <v/>
      </c>
      <c r="X297" s="172" t="str">
        <f t="shared" si="77"/>
        <v/>
      </c>
      <c r="Y297" s="172" t="str">
        <f t="shared" si="78"/>
        <v/>
      </c>
    </row>
    <row r="298" spans="1:25">
      <c r="A298" s="173" t="str">
        <f t="shared" ca="1" si="80"/>
        <v/>
      </c>
      <c r="B298" s="73" t="str">
        <f t="shared" ca="1" si="81"/>
        <v/>
      </c>
      <c r="C298" s="31" t="str">
        <f t="shared" ca="1" si="79"/>
        <v/>
      </c>
      <c r="D298" s="32" t="str">
        <f t="shared" ca="1" si="82"/>
        <v/>
      </c>
      <c r="E298" s="73" t="str">
        <f t="shared" ca="1" si="83"/>
        <v/>
      </c>
      <c r="F298" s="31" t="str">
        <f t="shared" ca="1" si="84"/>
        <v/>
      </c>
      <c r="G298" s="32" t="str">
        <f t="shared" ca="1" si="85"/>
        <v/>
      </c>
      <c r="H298" s="73" t="str">
        <f t="shared" ca="1" si="86"/>
        <v/>
      </c>
      <c r="I298" s="31" t="str">
        <f t="shared" ca="1" si="87"/>
        <v/>
      </c>
      <c r="J298" s="32" t="str">
        <f t="shared" ca="1" si="88"/>
        <v/>
      </c>
      <c r="K298" s="73" t="str">
        <f t="shared" ca="1" si="89"/>
        <v/>
      </c>
      <c r="L298" s="31" t="str">
        <f t="shared" ca="1" si="90"/>
        <v/>
      </c>
      <c r="M298" s="32" t="str">
        <f t="shared" ca="1" si="91"/>
        <v/>
      </c>
      <c r="N298" s="79" t="str">
        <f t="shared" ca="1" si="92"/>
        <v/>
      </c>
      <c r="X298" s="172" t="str">
        <f t="shared" si="77"/>
        <v/>
      </c>
      <c r="Y298" s="172" t="str">
        <f t="shared" si="78"/>
        <v/>
      </c>
    </row>
    <row r="299" spans="1:25">
      <c r="A299" s="173" t="str">
        <f t="shared" ca="1" si="80"/>
        <v/>
      </c>
      <c r="B299" s="73" t="str">
        <f t="shared" ca="1" si="81"/>
        <v/>
      </c>
      <c r="C299" s="31" t="str">
        <f t="shared" ca="1" si="79"/>
        <v/>
      </c>
      <c r="D299" s="32" t="str">
        <f t="shared" ca="1" si="82"/>
        <v/>
      </c>
      <c r="E299" s="73" t="str">
        <f t="shared" ca="1" si="83"/>
        <v/>
      </c>
      <c r="F299" s="31" t="str">
        <f t="shared" ca="1" si="84"/>
        <v/>
      </c>
      <c r="G299" s="32" t="str">
        <f t="shared" ca="1" si="85"/>
        <v/>
      </c>
      <c r="H299" s="73" t="str">
        <f t="shared" ca="1" si="86"/>
        <v/>
      </c>
      <c r="I299" s="31" t="str">
        <f t="shared" ca="1" si="87"/>
        <v/>
      </c>
      <c r="J299" s="32" t="str">
        <f t="shared" ca="1" si="88"/>
        <v/>
      </c>
      <c r="K299" s="73" t="str">
        <f t="shared" ca="1" si="89"/>
        <v/>
      </c>
      <c r="L299" s="31" t="str">
        <f t="shared" ca="1" si="90"/>
        <v/>
      </c>
      <c r="M299" s="32" t="str">
        <f t="shared" ca="1" si="91"/>
        <v/>
      </c>
      <c r="N299" s="79" t="str">
        <f t="shared" ca="1" si="92"/>
        <v/>
      </c>
      <c r="X299" s="172" t="str">
        <f t="shared" si="77"/>
        <v/>
      </c>
      <c r="Y299" s="172" t="str">
        <f t="shared" si="78"/>
        <v/>
      </c>
    </row>
    <row r="300" spans="1:25">
      <c r="A300" s="173" t="str">
        <f t="shared" ca="1" si="80"/>
        <v/>
      </c>
      <c r="B300" s="73" t="str">
        <f t="shared" ca="1" si="81"/>
        <v/>
      </c>
      <c r="C300" s="31" t="str">
        <f t="shared" ca="1" si="79"/>
        <v/>
      </c>
      <c r="D300" s="32" t="str">
        <f t="shared" ca="1" si="82"/>
        <v/>
      </c>
      <c r="E300" s="73" t="str">
        <f t="shared" ca="1" si="83"/>
        <v/>
      </c>
      <c r="F300" s="31" t="str">
        <f t="shared" ca="1" si="84"/>
        <v/>
      </c>
      <c r="G300" s="32" t="str">
        <f t="shared" ca="1" si="85"/>
        <v/>
      </c>
      <c r="H300" s="73" t="str">
        <f t="shared" ca="1" si="86"/>
        <v/>
      </c>
      <c r="I300" s="31" t="str">
        <f t="shared" ca="1" si="87"/>
        <v/>
      </c>
      <c r="J300" s="32" t="str">
        <f t="shared" ca="1" si="88"/>
        <v/>
      </c>
      <c r="K300" s="73" t="str">
        <f t="shared" ca="1" si="89"/>
        <v/>
      </c>
      <c r="L300" s="31" t="str">
        <f t="shared" ca="1" si="90"/>
        <v/>
      </c>
      <c r="M300" s="32" t="str">
        <f t="shared" ca="1" si="91"/>
        <v/>
      </c>
      <c r="N300" s="79" t="str">
        <f t="shared" ca="1" si="92"/>
        <v/>
      </c>
      <c r="X300" s="172" t="str">
        <f t="shared" si="77"/>
        <v/>
      </c>
      <c r="Y300" s="172" t="str">
        <f t="shared" si="78"/>
        <v/>
      </c>
    </row>
    <row r="301" spans="1:25">
      <c r="A301" s="173" t="str">
        <f t="shared" ca="1" si="80"/>
        <v/>
      </c>
      <c r="B301" s="73" t="str">
        <f t="shared" ca="1" si="81"/>
        <v/>
      </c>
      <c r="C301" s="31" t="str">
        <f t="shared" ca="1" si="79"/>
        <v/>
      </c>
      <c r="D301" s="32" t="str">
        <f t="shared" ca="1" si="82"/>
        <v/>
      </c>
      <c r="E301" s="73" t="str">
        <f t="shared" ca="1" si="83"/>
        <v/>
      </c>
      <c r="F301" s="31" t="str">
        <f t="shared" ca="1" si="84"/>
        <v/>
      </c>
      <c r="G301" s="32" t="str">
        <f t="shared" ca="1" si="85"/>
        <v/>
      </c>
      <c r="H301" s="73" t="str">
        <f t="shared" ca="1" si="86"/>
        <v/>
      </c>
      <c r="I301" s="31" t="str">
        <f t="shared" ca="1" si="87"/>
        <v/>
      </c>
      <c r="J301" s="32" t="str">
        <f t="shared" ca="1" si="88"/>
        <v/>
      </c>
      <c r="K301" s="73" t="str">
        <f t="shared" ca="1" si="89"/>
        <v/>
      </c>
      <c r="L301" s="31" t="str">
        <f t="shared" ca="1" si="90"/>
        <v/>
      </c>
      <c r="M301" s="32" t="str">
        <f t="shared" ca="1" si="91"/>
        <v/>
      </c>
      <c r="N301" s="79" t="str">
        <f t="shared" ca="1" si="92"/>
        <v/>
      </c>
      <c r="X301" s="172" t="str">
        <f t="shared" si="77"/>
        <v/>
      </c>
      <c r="Y301" s="172" t="str">
        <f t="shared" si="78"/>
        <v/>
      </c>
    </row>
    <row r="302" spans="1:25">
      <c r="A302" s="173" t="str">
        <f t="shared" ca="1" si="80"/>
        <v/>
      </c>
      <c r="B302" s="73" t="str">
        <f t="shared" ca="1" si="81"/>
        <v/>
      </c>
      <c r="C302" s="31" t="str">
        <f t="shared" ca="1" si="79"/>
        <v/>
      </c>
      <c r="D302" s="32" t="str">
        <f t="shared" ca="1" si="82"/>
        <v/>
      </c>
      <c r="E302" s="73" t="str">
        <f t="shared" ca="1" si="83"/>
        <v/>
      </c>
      <c r="F302" s="31" t="str">
        <f t="shared" ca="1" si="84"/>
        <v/>
      </c>
      <c r="G302" s="32" t="str">
        <f t="shared" ca="1" si="85"/>
        <v/>
      </c>
      <c r="H302" s="73" t="str">
        <f t="shared" ca="1" si="86"/>
        <v/>
      </c>
      <c r="I302" s="31" t="str">
        <f t="shared" ca="1" si="87"/>
        <v/>
      </c>
      <c r="J302" s="32" t="str">
        <f t="shared" ca="1" si="88"/>
        <v/>
      </c>
      <c r="K302" s="73" t="str">
        <f t="shared" ca="1" si="89"/>
        <v/>
      </c>
      <c r="L302" s="31" t="str">
        <f t="shared" ca="1" si="90"/>
        <v/>
      </c>
      <c r="M302" s="32" t="str">
        <f t="shared" ca="1" si="91"/>
        <v/>
      </c>
      <c r="N302" s="79" t="str">
        <f t="shared" ca="1" si="92"/>
        <v/>
      </c>
      <c r="X302" s="172" t="str">
        <f t="shared" si="77"/>
        <v/>
      </c>
      <c r="Y302" s="172" t="str">
        <f t="shared" si="78"/>
        <v/>
      </c>
    </row>
    <row r="303" spans="1:25">
      <c r="A303" s="173" t="str">
        <f t="shared" ca="1" si="80"/>
        <v/>
      </c>
      <c r="B303" s="73" t="str">
        <f t="shared" ca="1" si="81"/>
        <v/>
      </c>
      <c r="C303" s="31" t="str">
        <f t="shared" ca="1" si="79"/>
        <v/>
      </c>
      <c r="D303" s="32" t="str">
        <f t="shared" ca="1" si="82"/>
        <v/>
      </c>
      <c r="E303" s="73" t="str">
        <f t="shared" ca="1" si="83"/>
        <v/>
      </c>
      <c r="F303" s="31" t="str">
        <f t="shared" ca="1" si="84"/>
        <v/>
      </c>
      <c r="G303" s="32" t="str">
        <f t="shared" ca="1" si="85"/>
        <v/>
      </c>
      <c r="H303" s="73" t="str">
        <f t="shared" ca="1" si="86"/>
        <v/>
      </c>
      <c r="I303" s="31" t="str">
        <f t="shared" ca="1" si="87"/>
        <v/>
      </c>
      <c r="J303" s="32" t="str">
        <f t="shared" ca="1" si="88"/>
        <v/>
      </c>
      <c r="K303" s="73" t="str">
        <f t="shared" ca="1" si="89"/>
        <v/>
      </c>
      <c r="L303" s="31" t="str">
        <f t="shared" ca="1" si="90"/>
        <v/>
      </c>
      <c r="M303" s="32" t="str">
        <f t="shared" ca="1" si="91"/>
        <v/>
      </c>
      <c r="N303" s="79" t="str">
        <f t="shared" ca="1" si="92"/>
        <v/>
      </c>
      <c r="X303" s="172" t="str">
        <f t="shared" si="77"/>
        <v/>
      </c>
      <c r="Y303" s="172" t="str">
        <f t="shared" si="78"/>
        <v/>
      </c>
    </row>
    <row r="304" spans="1:25">
      <c r="A304" s="173" t="str">
        <f t="shared" ca="1" si="80"/>
        <v/>
      </c>
      <c r="B304" s="73" t="str">
        <f t="shared" ca="1" si="81"/>
        <v/>
      </c>
      <c r="C304" s="31" t="str">
        <f t="shared" ca="1" si="79"/>
        <v/>
      </c>
      <c r="D304" s="32" t="str">
        <f t="shared" ca="1" si="82"/>
        <v/>
      </c>
      <c r="E304" s="73" t="str">
        <f t="shared" ca="1" si="83"/>
        <v/>
      </c>
      <c r="F304" s="31" t="str">
        <f t="shared" ca="1" si="84"/>
        <v/>
      </c>
      <c r="G304" s="32" t="str">
        <f t="shared" ca="1" si="85"/>
        <v/>
      </c>
      <c r="H304" s="73" t="str">
        <f t="shared" ca="1" si="86"/>
        <v/>
      </c>
      <c r="I304" s="31" t="str">
        <f t="shared" ca="1" si="87"/>
        <v/>
      </c>
      <c r="J304" s="32" t="str">
        <f t="shared" ca="1" si="88"/>
        <v/>
      </c>
      <c r="K304" s="73" t="str">
        <f t="shared" ca="1" si="89"/>
        <v/>
      </c>
      <c r="L304" s="31" t="str">
        <f t="shared" ca="1" si="90"/>
        <v/>
      </c>
      <c r="M304" s="32" t="str">
        <f t="shared" ca="1" si="91"/>
        <v/>
      </c>
      <c r="N304" s="79" t="str">
        <f t="shared" ca="1" si="92"/>
        <v/>
      </c>
      <c r="X304" s="172" t="str">
        <f t="shared" si="77"/>
        <v/>
      </c>
      <c r="Y304" s="172" t="str">
        <f t="shared" si="78"/>
        <v/>
      </c>
    </row>
    <row r="305" spans="1:25">
      <c r="A305" s="173" t="str">
        <f t="shared" ca="1" si="80"/>
        <v/>
      </c>
      <c r="B305" s="73" t="str">
        <f t="shared" ca="1" si="81"/>
        <v/>
      </c>
      <c r="C305" s="31" t="str">
        <f t="shared" ca="1" si="79"/>
        <v/>
      </c>
      <c r="D305" s="32" t="str">
        <f t="shared" ca="1" si="82"/>
        <v/>
      </c>
      <c r="E305" s="73" t="str">
        <f t="shared" ca="1" si="83"/>
        <v/>
      </c>
      <c r="F305" s="31" t="str">
        <f t="shared" ca="1" si="84"/>
        <v/>
      </c>
      <c r="G305" s="32" t="str">
        <f t="shared" ca="1" si="85"/>
        <v/>
      </c>
      <c r="H305" s="73" t="str">
        <f t="shared" ca="1" si="86"/>
        <v/>
      </c>
      <c r="I305" s="31" t="str">
        <f t="shared" ca="1" si="87"/>
        <v/>
      </c>
      <c r="J305" s="32" t="str">
        <f t="shared" ca="1" si="88"/>
        <v/>
      </c>
      <c r="K305" s="73" t="str">
        <f t="shared" ca="1" si="89"/>
        <v/>
      </c>
      <c r="L305" s="31" t="str">
        <f t="shared" ca="1" si="90"/>
        <v/>
      </c>
      <c r="M305" s="32" t="str">
        <f t="shared" ca="1" si="91"/>
        <v/>
      </c>
      <c r="N305" s="79" t="str">
        <f t="shared" ca="1" si="92"/>
        <v/>
      </c>
      <c r="X305" s="172" t="str">
        <f t="shared" si="77"/>
        <v/>
      </c>
      <c r="Y305" s="172" t="str">
        <f t="shared" si="78"/>
        <v/>
      </c>
    </row>
    <row r="306" spans="1:25">
      <c r="A306" s="173" t="str">
        <f t="shared" ca="1" si="80"/>
        <v/>
      </c>
      <c r="B306" s="73" t="str">
        <f t="shared" ca="1" si="81"/>
        <v/>
      </c>
      <c r="C306" s="31" t="str">
        <f t="shared" ca="1" si="79"/>
        <v/>
      </c>
      <c r="D306" s="32" t="str">
        <f t="shared" ca="1" si="82"/>
        <v/>
      </c>
      <c r="E306" s="73" t="str">
        <f t="shared" ca="1" si="83"/>
        <v/>
      </c>
      <c r="F306" s="31" t="str">
        <f t="shared" ca="1" si="84"/>
        <v/>
      </c>
      <c r="G306" s="32" t="str">
        <f t="shared" ca="1" si="85"/>
        <v/>
      </c>
      <c r="H306" s="73" t="str">
        <f t="shared" ca="1" si="86"/>
        <v/>
      </c>
      <c r="I306" s="31" t="str">
        <f t="shared" ca="1" si="87"/>
        <v/>
      </c>
      <c r="J306" s="32" t="str">
        <f t="shared" ca="1" si="88"/>
        <v/>
      </c>
      <c r="K306" s="73" t="str">
        <f t="shared" ca="1" si="89"/>
        <v/>
      </c>
      <c r="L306" s="31" t="str">
        <f t="shared" ca="1" si="90"/>
        <v/>
      </c>
      <c r="M306" s="32" t="str">
        <f t="shared" ca="1" si="91"/>
        <v/>
      </c>
      <c r="N306" s="79" t="str">
        <f t="shared" ca="1" si="92"/>
        <v/>
      </c>
      <c r="X306" s="172" t="str">
        <f t="shared" si="77"/>
        <v/>
      </c>
      <c r="Y306" s="172" t="str">
        <f t="shared" si="78"/>
        <v/>
      </c>
    </row>
    <row r="307" spans="1:25">
      <c r="A307" s="173" t="str">
        <f t="shared" ca="1" si="80"/>
        <v/>
      </c>
      <c r="B307" s="73" t="str">
        <f t="shared" ca="1" si="81"/>
        <v/>
      </c>
      <c r="C307" s="31" t="str">
        <f t="shared" ca="1" si="79"/>
        <v/>
      </c>
      <c r="D307" s="32" t="str">
        <f t="shared" ca="1" si="82"/>
        <v/>
      </c>
      <c r="E307" s="73" t="str">
        <f t="shared" ca="1" si="83"/>
        <v/>
      </c>
      <c r="F307" s="31" t="str">
        <f t="shared" ca="1" si="84"/>
        <v/>
      </c>
      <c r="G307" s="32" t="str">
        <f t="shared" ca="1" si="85"/>
        <v/>
      </c>
      <c r="H307" s="73" t="str">
        <f t="shared" ca="1" si="86"/>
        <v/>
      </c>
      <c r="I307" s="31" t="str">
        <f t="shared" ca="1" si="87"/>
        <v/>
      </c>
      <c r="J307" s="32" t="str">
        <f t="shared" ca="1" si="88"/>
        <v/>
      </c>
      <c r="K307" s="73" t="str">
        <f t="shared" ca="1" si="89"/>
        <v/>
      </c>
      <c r="L307" s="31" t="str">
        <f t="shared" ca="1" si="90"/>
        <v/>
      </c>
      <c r="M307" s="32" t="str">
        <f t="shared" ca="1" si="91"/>
        <v/>
      </c>
      <c r="N307" s="79" t="str">
        <f t="shared" ca="1" si="92"/>
        <v/>
      </c>
      <c r="X307" s="172" t="str">
        <f t="shared" si="77"/>
        <v/>
      </c>
      <c r="Y307" s="172" t="str">
        <f t="shared" si="78"/>
        <v/>
      </c>
    </row>
    <row r="308" spans="1:25">
      <c r="A308" s="173" t="str">
        <f t="shared" ca="1" si="80"/>
        <v/>
      </c>
      <c r="B308" s="73" t="str">
        <f t="shared" ca="1" si="81"/>
        <v/>
      </c>
      <c r="C308" s="31" t="str">
        <f t="shared" ca="1" si="79"/>
        <v/>
      </c>
      <c r="D308" s="32" t="str">
        <f t="shared" ca="1" si="82"/>
        <v/>
      </c>
      <c r="E308" s="73" t="str">
        <f t="shared" ca="1" si="83"/>
        <v/>
      </c>
      <c r="F308" s="31" t="str">
        <f t="shared" ca="1" si="84"/>
        <v/>
      </c>
      <c r="G308" s="32" t="str">
        <f t="shared" ca="1" si="85"/>
        <v/>
      </c>
      <c r="H308" s="73" t="str">
        <f t="shared" ca="1" si="86"/>
        <v/>
      </c>
      <c r="I308" s="31" t="str">
        <f t="shared" ca="1" si="87"/>
        <v/>
      </c>
      <c r="J308" s="32" t="str">
        <f t="shared" ca="1" si="88"/>
        <v/>
      </c>
      <c r="K308" s="73" t="str">
        <f t="shared" ca="1" si="89"/>
        <v/>
      </c>
      <c r="L308" s="31" t="str">
        <f t="shared" ca="1" si="90"/>
        <v/>
      </c>
      <c r="M308" s="32" t="str">
        <f t="shared" ca="1" si="91"/>
        <v/>
      </c>
      <c r="N308" s="79" t="str">
        <f t="shared" ca="1" si="92"/>
        <v/>
      </c>
      <c r="X308" s="172" t="str">
        <f t="shared" si="77"/>
        <v/>
      </c>
      <c r="Y308" s="172" t="str">
        <f t="shared" si="78"/>
        <v/>
      </c>
    </row>
    <row r="309" spans="1:25">
      <c r="A309" s="173" t="str">
        <f t="shared" ca="1" si="80"/>
        <v/>
      </c>
      <c r="B309" s="73" t="str">
        <f t="shared" ca="1" si="81"/>
        <v/>
      </c>
      <c r="C309" s="31" t="str">
        <f t="shared" ca="1" si="79"/>
        <v/>
      </c>
      <c r="D309" s="32" t="str">
        <f t="shared" ca="1" si="82"/>
        <v/>
      </c>
      <c r="E309" s="73" t="str">
        <f t="shared" ca="1" si="83"/>
        <v/>
      </c>
      <c r="F309" s="31" t="str">
        <f t="shared" ca="1" si="84"/>
        <v/>
      </c>
      <c r="G309" s="32" t="str">
        <f t="shared" ca="1" si="85"/>
        <v/>
      </c>
      <c r="H309" s="73" t="str">
        <f t="shared" ca="1" si="86"/>
        <v/>
      </c>
      <c r="I309" s="31" t="str">
        <f t="shared" ca="1" si="87"/>
        <v/>
      </c>
      <c r="J309" s="32" t="str">
        <f t="shared" ca="1" si="88"/>
        <v/>
      </c>
      <c r="K309" s="73" t="str">
        <f t="shared" ca="1" si="89"/>
        <v/>
      </c>
      <c r="L309" s="31" t="str">
        <f t="shared" ca="1" si="90"/>
        <v/>
      </c>
      <c r="M309" s="32" t="str">
        <f t="shared" ca="1" si="91"/>
        <v/>
      </c>
      <c r="N309" s="79" t="str">
        <f t="shared" ca="1" si="92"/>
        <v/>
      </c>
      <c r="X309" s="172" t="str">
        <f t="shared" si="77"/>
        <v/>
      </c>
      <c r="Y309" s="172" t="str">
        <f t="shared" si="78"/>
        <v/>
      </c>
    </row>
    <row r="310" spans="1:25">
      <c r="A310" s="173" t="str">
        <f t="shared" ca="1" si="80"/>
        <v/>
      </c>
      <c r="B310" s="73" t="str">
        <f t="shared" ca="1" si="81"/>
        <v/>
      </c>
      <c r="C310" s="31" t="str">
        <f t="shared" ca="1" si="79"/>
        <v/>
      </c>
      <c r="D310" s="32" t="str">
        <f t="shared" ca="1" si="82"/>
        <v/>
      </c>
      <c r="E310" s="73" t="str">
        <f t="shared" ca="1" si="83"/>
        <v/>
      </c>
      <c r="F310" s="31" t="str">
        <f t="shared" ca="1" si="84"/>
        <v/>
      </c>
      <c r="G310" s="32" t="str">
        <f t="shared" ca="1" si="85"/>
        <v/>
      </c>
      <c r="H310" s="73" t="str">
        <f t="shared" ca="1" si="86"/>
        <v/>
      </c>
      <c r="I310" s="31" t="str">
        <f t="shared" ca="1" si="87"/>
        <v/>
      </c>
      <c r="J310" s="32" t="str">
        <f t="shared" ca="1" si="88"/>
        <v/>
      </c>
      <c r="K310" s="73" t="str">
        <f t="shared" ca="1" si="89"/>
        <v/>
      </c>
      <c r="L310" s="31" t="str">
        <f t="shared" ca="1" si="90"/>
        <v/>
      </c>
      <c r="M310" s="32" t="str">
        <f t="shared" ca="1" si="91"/>
        <v/>
      </c>
      <c r="N310" s="79" t="str">
        <f t="shared" ca="1" si="92"/>
        <v/>
      </c>
      <c r="X310" s="172" t="str">
        <f t="shared" si="77"/>
        <v/>
      </c>
      <c r="Y310" s="172" t="str">
        <f t="shared" si="78"/>
        <v/>
      </c>
    </row>
    <row r="311" spans="1:25">
      <c r="A311" s="173" t="str">
        <f t="shared" ca="1" si="80"/>
        <v/>
      </c>
      <c r="B311" s="73" t="str">
        <f t="shared" ca="1" si="81"/>
        <v/>
      </c>
      <c r="C311" s="31" t="str">
        <f t="shared" ca="1" si="79"/>
        <v/>
      </c>
      <c r="D311" s="32" t="str">
        <f t="shared" ca="1" si="82"/>
        <v/>
      </c>
      <c r="E311" s="73" t="str">
        <f t="shared" ca="1" si="83"/>
        <v/>
      </c>
      <c r="F311" s="31" t="str">
        <f t="shared" ca="1" si="84"/>
        <v/>
      </c>
      <c r="G311" s="32" t="str">
        <f t="shared" ca="1" si="85"/>
        <v/>
      </c>
      <c r="H311" s="73" t="str">
        <f t="shared" ca="1" si="86"/>
        <v/>
      </c>
      <c r="I311" s="31" t="str">
        <f t="shared" ca="1" si="87"/>
        <v/>
      </c>
      <c r="J311" s="32" t="str">
        <f t="shared" ca="1" si="88"/>
        <v/>
      </c>
      <c r="K311" s="73" t="str">
        <f t="shared" ca="1" si="89"/>
        <v/>
      </c>
      <c r="L311" s="31" t="str">
        <f t="shared" ca="1" si="90"/>
        <v/>
      </c>
      <c r="M311" s="32" t="str">
        <f t="shared" ca="1" si="91"/>
        <v/>
      </c>
      <c r="N311" s="79" t="str">
        <f t="shared" ca="1" si="92"/>
        <v/>
      </c>
      <c r="X311" s="172" t="str">
        <f t="shared" si="77"/>
        <v/>
      </c>
      <c r="Y311" s="172" t="str">
        <f t="shared" si="78"/>
        <v/>
      </c>
    </row>
    <row r="312" spans="1:25">
      <c r="A312" s="173" t="str">
        <f t="shared" ca="1" si="80"/>
        <v/>
      </c>
      <c r="B312" s="73" t="str">
        <f t="shared" ca="1" si="81"/>
        <v/>
      </c>
      <c r="C312" s="31" t="str">
        <f t="shared" ca="1" si="79"/>
        <v/>
      </c>
      <c r="D312" s="32" t="str">
        <f t="shared" ca="1" si="82"/>
        <v/>
      </c>
      <c r="E312" s="73" t="str">
        <f t="shared" ca="1" si="83"/>
        <v/>
      </c>
      <c r="F312" s="31" t="str">
        <f t="shared" ca="1" si="84"/>
        <v/>
      </c>
      <c r="G312" s="32" t="str">
        <f t="shared" ca="1" si="85"/>
        <v/>
      </c>
      <c r="H312" s="73" t="str">
        <f t="shared" ca="1" si="86"/>
        <v/>
      </c>
      <c r="I312" s="31" t="str">
        <f t="shared" ca="1" si="87"/>
        <v/>
      </c>
      <c r="J312" s="32" t="str">
        <f t="shared" ca="1" si="88"/>
        <v/>
      </c>
      <c r="K312" s="73" t="str">
        <f t="shared" ca="1" si="89"/>
        <v/>
      </c>
      <c r="L312" s="31" t="str">
        <f t="shared" ca="1" si="90"/>
        <v/>
      </c>
      <c r="M312" s="32" t="str">
        <f t="shared" ca="1" si="91"/>
        <v/>
      </c>
      <c r="N312" s="79" t="str">
        <f t="shared" ca="1" si="92"/>
        <v/>
      </c>
      <c r="X312" s="172" t="str">
        <f t="shared" si="77"/>
        <v/>
      </c>
      <c r="Y312" s="172" t="str">
        <f t="shared" si="78"/>
        <v/>
      </c>
    </row>
    <row r="313" spans="1:25">
      <c r="A313" s="173" t="str">
        <f t="shared" ca="1" si="80"/>
        <v/>
      </c>
      <c r="B313" s="73" t="str">
        <f t="shared" ca="1" si="81"/>
        <v/>
      </c>
      <c r="C313" s="31" t="str">
        <f t="shared" ca="1" si="79"/>
        <v/>
      </c>
      <c r="D313" s="32" t="str">
        <f t="shared" ca="1" si="82"/>
        <v/>
      </c>
      <c r="E313" s="73" t="str">
        <f t="shared" ca="1" si="83"/>
        <v/>
      </c>
      <c r="F313" s="31" t="str">
        <f t="shared" ca="1" si="84"/>
        <v/>
      </c>
      <c r="G313" s="32" t="str">
        <f t="shared" ca="1" si="85"/>
        <v/>
      </c>
      <c r="H313" s="73" t="str">
        <f t="shared" ca="1" si="86"/>
        <v/>
      </c>
      <c r="I313" s="31" t="str">
        <f t="shared" ca="1" si="87"/>
        <v/>
      </c>
      <c r="J313" s="32" t="str">
        <f t="shared" ca="1" si="88"/>
        <v/>
      </c>
      <c r="K313" s="73" t="str">
        <f t="shared" ca="1" si="89"/>
        <v/>
      </c>
      <c r="L313" s="31" t="str">
        <f t="shared" ca="1" si="90"/>
        <v/>
      </c>
      <c r="M313" s="32" t="str">
        <f t="shared" ca="1" si="91"/>
        <v/>
      </c>
      <c r="N313" s="79" t="str">
        <f t="shared" ca="1" si="92"/>
        <v/>
      </c>
      <c r="X313" s="172" t="str">
        <f t="shared" si="77"/>
        <v/>
      </c>
      <c r="Y313" s="172" t="str">
        <f t="shared" si="78"/>
        <v/>
      </c>
    </row>
    <row r="314" spans="1:25">
      <c r="A314" s="173" t="str">
        <f t="shared" ca="1" si="80"/>
        <v/>
      </c>
      <c r="B314" s="73" t="str">
        <f t="shared" ca="1" si="81"/>
        <v/>
      </c>
      <c r="C314" s="31" t="str">
        <f t="shared" ca="1" si="79"/>
        <v/>
      </c>
      <c r="D314" s="32" t="str">
        <f t="shared" ca="1" si="82"/>
        <v/>
      </c>
      <c r="E314" s="73" t="str">
        <f t="shared" ca="1" si="83"/>
        <v/>
      </c>
      <c r="F314" s="31" t="str">
        <f t="shared" ca="1" si="84"/>
        <v/>
      </c>
      <c r="G314" s="32" t="str">
        <f t="shared" ca="1" si="85"/>
        <v/>
      </c>
      <c r="H314" s="73" t="str">
        <f t="shared" ca="1" si="86"/>
        <v/>
      </c>
      <c r="I314" s="31" t="str">
        <f t="shared" ca="1" si="87"/>
        <v/>
      </c>
      <c r="J314" s="32" t="str">
        <f t="shared" ca="1" si="88"/>
        <v/>
      </c>
      <c r="K314" s="73" t="str">
        <f t="shared" ca="1" si="89"/>
        <v/>
      </c>
      <c r="L314" s="31" t="str">
        <f t="shared" ca="1" si="90"/>
        <v/>
      </c>
      <c r="M314" s="32" t="str">
        <f t="shared" ca="1" si="91"/>
        <v/>
      </c>
      <c r="N314" s="79" t="str">
        <f t="shared" ca="1" si="92"/>
        <v/>
      </c>
      <c r="X314" s="172" t="str">
        <f t="shared" si="77"/>
        <v/>
      </c>
      <c r="Y314" s="172" t="str">
        <f t="shared" si="78"/>
        <v/>
      </c>
    </row>
    <row r="315" spans="1:25">
      <c r="A315" s="173" t="str">
        <f t="shared" ca="1" si="80"/>
        <v/>
      </c>
      <c r="B315" s="73" t="str">
        <f t="shared" ca="1" si="81"/>
        <v/>
      </c>
      <c r="C315" s="31" t="str">
        <f t="shared" ca="1" si="79"/>
        <v/>
      </c>
      <c r="D315" s="32" t="str">
        <f t="shared" ca="1" si="82"/>
        <v/>
      </c>
      <c r="E315" s="73" t="str">
        <f t="shared" ca="1" si="83"/>
        <v/>
      </c>
      <c r="F315" s="31" t="str">
        <f t="shared" ca="1" si="84"/>
        <v/>
      </c>
      <c r="G315" s="32" t="str">
        <f t="shared" ca="1" si="85"/>
        <v/>
      </c>
      <c r="H315" s="73" t="str">
        <f t="shared" ca="1" si="86"/>
        <v/>
      </c>
      <c r="I315" s="31" t="str">
        <f t="shared" ca="1" si="87"/>
        <v/>
      </c>
      <c r="J315" s="32" t="str">
        <f t="shared" ca="1" si="88"/>
        <v/>
      </c>
      <c r="K315" s="73" t="str">
        <f t="shared" ca="1" si="89"/>
        <v/>
      </c>
      <c r="L315" s="31" t="str">
        <f t="shared" ca="1" si="90"/>
        <v/>
      </c>
      <c r="M315" s="32" t="str">
        <f t="shared" ca="1" si="91"/>
        <v/>
      </c>
      <c r="N315" s="79" t="str">
        <f t="shared" ca="1" si="92"/>
        <v/>
      </c>
      <c r="X315" s="172" t="str">
        <f t="shared" si="77"/>
        <v/>
      </c>
      <c r="Y315" s="172" t="str">
        <f t="shared" si="78"/>
        <v/>
      </c>
    </row>
    <row r="316" spans="1:25">
      <c r="A316" s="173" t="str">
        <f t="shared" ca="1" si="80"/>
        <v/>
      </c>
      <c r="B316" s="73" t="str">
        <f t="shared" ca="1" si="81"/>
        <v/>
      </c>
      <c r="C316" s="31" t="str">
        <f t="shared" ca="1" si="79"/>
        <v/>
      </c>
      <c r="D316" s="32" t="str">
        <f t="shared" ca="1" si="82"/>
        <v/>
      </c>
      <c r="E316" s="73" t="str">
        <f t="shared" ca="1" si="83"/>
        <v/>
      </c>
      <c r="F316" s="31" t="str">
        <f t="shared" ca="1" si="84"/>
        <v/>
      </c>
      <c r="G316" s="32" t="str">
        <f t="shared" ca="1" si="85"/>
        <v/>
      </c>
      <c r="H316" s="73" t="str">
        <f t="shared" ca="1" si="86"/>
        <v/>
      </c>
      <c r="I316" s="31" t="str">
        <f t="shared" ca="1" si="87"/>
        <v/>
      </c>
      <c r="J316" s="32" t="str">
        <f t="shared" ca="1" si="88"/>
        <v/>
      </c>
      <c r="K316" s="73" t="str">
        <f t="shared" ca="1" si="89"/>
        <v/>
      </c>
      <c r="L316" s="31" t="str">
        <f t="shared" ca="1" si="90"/>
        <v/>
      </c>
      <c r="M316" s="32" t="str">
        <f t="shared" ca="1" si="91"/>
        <v/>
      </c>
      <c r="N316" s="79" t="str">
        <f t="shared" ca="1" si="92"/>
        <v/>
      </c>
      <c r="X316" s="172" t="str">
        <f t="shared" si="77"/>
        <v/>
      </c>
      <c r="Y316" s="172" t="str">
        <f t="shared" si="78"/>
        <v/>
      </c>
    </row>
    <row r="317" spans="1:25">
      <c r="A317" s="173" t="str">
        <f t="shared" ca="1" si="80"/>
        <v/>
      </c>
      <c r="B317" s="73" t="str">
        <f t="shared" ca="1" si="81"/>
        <v/>
      </c>
      <c r="C317" s="31" t="str">
        <f t="shared" ca="1" si="79"/>
        <v/>
      </c>
      <c r="D317" s="32" t="str">
        <f t="shared" ca="1" si="82"/>
        <v/>
      </c>
      <c r="E317" s="73" t="str">
        <f t="shared" ca="1" si="83"/>
        <v/>
      </c>
      <c r="F317" s="31" t="str">
        <f t="shared" ca="1" si="84"/>
        <v/>
      </c>
      <c r="G317" s="32" t="str">
        <f t="shared" ca="1" si="85"/>
        <v/>
      </c>
      <c r="H317" s="73" t="str">
        <f t="shared" ca="1" si="86"/>
        <v/>
      </c>
      <c r="I317" s="31" t="str">
        <f t="shared" ca="1" si="87"/>
        <v/>
      </c>
      <c r="J317" s="32" t="str">
        <f t="shared" ca="1" si="88"/>
        <v/>
      </c>
      <c r="K317" s="73" t="str">
        <f t="shared" ca="1" si="89"/>
        <v/>
      </c>
      <c r="L317" s="31" t="str">
        <f t="shared" ca="1" si="90"/>
        <v/>
      </c>
      <c r="M317" s="32" t="str">
        <f t="shared" ca="1" si="91"/>
        <v/>
      </c>
      <c r="N317" s="79" t="str">
        <f t="shared" ca="1" si="92"/>
        <v/>
      </c>
      <c r="X317" s="172" t="str">
        <f t="shared" si="77"/>
        <v/>
      </c>
      <c r="Y317" s="172" t="str">
        <f t="shared" si="78"/>
        <v/>
      </c>
    </row>
    <row r="318" spans="1:25">
      <c r="A318" s="173" t="str">
        <f t="shared" ca="1" si="80"/>
        <v/>
      </c>
      <c r="B318" s="73" t="str">
        <f t="shared" ca="1" si="81"/>
        <v/>
      </c>
      <c r="C318" s="31" t="str">
        <f t="shared" ca="1" si="79"/>
        <v/>
      </c>
      <c r="D318" s="32" t="str">
        <f t="shared" ca="1" si="82"/>
        <v/>
      </c>
      <c r="E318" s="73" t="str">
        <f t="shared" ca="1" si="83"/>
        <v/>
      </c>
      <c r="F318" s="31" t="str">
        <f t="shared" ca="1" si="84"/>
        <v/>
      </c>
      <c r="G318" s="32" t="str">
        <f t="shared" ca="1" si="85"/>
        <v/>
      </c>
      <c r="H318" s="73" t="str">
        <f t="shared" ca="1" si="86"/>
        <v/>
      </c>
      <c r="I318" s="31" t="str">
        <f t="shared" ca="1" si="87"/>
        <v/>
      </c>
      <c r="J318" s="32" t="str">
        <f t="shared" ca="1" si="88"/>
        <v/>
      </c>
      <c r="K318" s="73" t="str">
        <f t="shared" ca="1" si="89"/>
        <v/>
      </c>
      <c r="L318" s="31" t="str">
        <f t="shared" ca="1" si="90"/>
        <v/>
      </c>
      <c r="M318" s="32" t="str">
        <f t="shared" ca="1" si="91"/>
        <v/>
      </c>
      <c r="N318" s="79" t="str">
        <f t="shared" ca="1" si="92"/>
        <v/>
      </c>
      <c r="X318" s="172" t="str">
        <f t="shared" si="77"/>
        <v/>
      </c>
      <c r="Y318" s="172" t="str">
        <f t="shared" si="78"/>
        <v/>
      </c>
    </row>
    <row r="319" spans="1:25">
      <c r="A319" s="173" t="str">
        <f t="shared" ca="1" si="80"/>
        <v/>
      </c>
      <c r="B319" s="73" t="str">
        <f t="shared" ca="1" si="81"/>
        <v/>
      </c>
      <c r="C319" s="31" t="str">
        <f t="shared" ca="1" si="79"/>
        <v/>
      </c>
      <c r="D319" s="32" t="str">
        <f t="shared" ca="1" si="82"/>
        <v/>
      </c>
      <c r="E319" s="73" t="str">
        <f t="shared" ca="1" si="83"/>
        <v/>
      </c>
      <c r="F319" s="31" t="str">
        <f t="shared" ca="1" si="84"/>
        <v/>
      </c>
      <c r="G319" s="32" t="str">
        <f t="shared" ca="1" si="85"/>
        <v/>
      </c>
      <c r="H319" s="73" t="str">
        <f t="shared" ca="1" si="86"/>
        <v/>
      </c>
      <c r="I319" s="31" t="str">
        <f t="shared" ca="1" si="87"/>
        <v/>
      </c>
      <c r="J319" s="32" t="str">
        <f t="shared" ca="1" si="88"/>
        <v/>
      </c>
      <c r="K319" s="73" t="str">
        <f t="shared" ca="1" si="89"/>
        <v/>
      </c>
      <c r="L319" s="31" t="str">
        <f t="shared" ca="1" si="90"/>
        <v/>
      </c>
      <c r="M319" s="32" t="str">
        <f t="shared" ca="1" si="91"/>
        <v/>
      </c>
      <c r="N319" s="79" t="str">
        <f t="shared" ca="1" si="92"/>
        <v/>
      </c>
      <c r="X319" s="172" t="str">
        <f t="shared" si="77"/>
        <v/>
      </c>
      <c r="Y319" s="172" t="str">
        <f t="shared" si="78"/>
        <v/>
      </c>
    </row>
    <row r="320" spans="1:25">
      <c r="A320" s="173" t="str">
        <f t="shared" ca="1" si="80"/>
        <v/>
      </c>
      <c r="B320" s="73" t="str">
        <f t="shared" ca="1" si="81"/>
        <v/>
      </c>
      <c r="C320" s="31" t="str">
        <f t="shared" ca="1" si="79"/>
        <v/>
      </c>
      <c r="D320" s="32" t="str">
        <f t="shared" ca="1" si="82"/>
        <v/>
      </c>
      <c r="E320" s="73" t="str">
        <f t="shared" ca="1" si="83"/>
        <v/>
      </c>
      <c r="F320" s="31" t="str">
        <f t="shared" ca="1" si="84"/>
        <v/>
      </c>
      <c r="G320" s="32" t="str">
        <f t="shared" ca="1" si="85"/>
        <v/>
      </c>
      <c r="H320" s="73" t="str">
        <f t="shared" ca="1" si="86"/>
        <v/>
      </c>
      <c r="I320" s="31" t="str">
        <f t="shared" ca="1" si="87"/>
        <v/>
      </c>
      <c r="J320" s="32" t="str">
        <f t="shared" ca="1" si="88"/>
        <v/>
      </c>
      <c r="K320" s="73" t="str">
        <f t="shared" ca="1" si="89"/>
        <v/>
      </c>
      <c r="L320" s="31" t="str">
        <f t="shared" ca="1" si="90"/>
        <v/>
      </c>
      <c r="M320" s="32" t="str">
        <f t="shared" ca="1" si="91"/>
        <v/>
      </c>
      <c r="N320" s="79" t="str">
        <f t="shared" ca="1" si="92"/>
        <v/>
      </c>
      <c r="X320" s="172" t="str">
        <f t="shared" si="77"/>
        <v/>
      </c>
      <c r="Y320" s="172" t="str">
        <f t="shared" si="78"/>
        <v/>
      </c>
    </row>
    <row r="321" spans="1:25">
      <c r="A321" s="173" t="str">
        <f t="shared" ca="1" si="80"/>
        <v/>
      </c>
      <c r="B321" s="73" t="str">
        <f t="shared" ca="1" si="81"/>
        <v/>
      </c>
      <c r="C321" s="31" t="str">
        <f t="shared" ca="1" si="79"/>
        <v/>
      </c>
      <c r="D321" s="32" t="str">
        <f t="shared" ca="1" si="82"/>
        <v/>
      </c>
      <c r="E321" s="73" t="str">
        <f t="shared" ca="1" si="83"/>
        <v/>
      </c>
      <c r="F321" s="31" t="str">
        <f t="shared" ca="1" si="84"/>
        <v/>
      </c>
      <c r="G321" s="32" t="str">
        <f t="shared" ca="1" si="85"/>
        <v/>
      </c>
      <c r="H321" s="73" t="str">
        <f t="shared" ca="1" si="86"/>
        <v/>
      </c>
      <c r="I321" s="31" t="str">
        <f t="shared" ca="1" si="87"/>
        <v/>
      </c>
      <c r="J321" s="32" t="str">
        <f t="shared" ca="1" si="88"/>
        <v/>
      </c>
      <c r="K321" s="73" t="str">
        <f t="shared" ca="1" si="89"/>
        <v/>
      </c>
      <c r="L321" s="31" t="str">
        <f t="shared" ca="1" si="90"/>
        <v/>
      </c>
      <c r="M321" s="32" t="str">
        <f t="shared" ca="1" si="91"/>
        <v/>
      </c>
      <c r="N321" s="79" t="str">
        <f t="shared" ca="1" si="92"/>
        <v/>
      </c>
      <c r="X321" s="172" t="str">
        <f t="shared" si="77"/>
        <v/>
      </c>
      <c r="Y321" s="172" t="str">
        <f t="shared" si="78"/>
        <v/>
      </c>
    </row>
    <row r="322" spans="1:25">
      <c r="A322" s="173" t="str">
        <f t="shared" ca="1" si="80"/>
        <v/>
      </c>
      <c r="B322" s="73" t="str">
        <f t="shared" ca="1" si="81"/>
        <v/>
      </c>
      <c r="C322" s="31" t="str">
        <f t="shared" ca="1" si="79"/>
        <v/>
      </c>
      <c r="D322" s="32" t="str">
        <f t="shared" ca="1" si="82"/>
        <v/>
      </c>
      <c r="E322" s="73" t="str">
        <f t="shared" ca="1" si="83"/>
        <v/>
      </c>
      <c r="F322" s="31" t="str">
        <f t="shared" ca="1" si="84"/>
        <v/>
      </c>
      <c r="G322" s="32" t="str">
        <f t="shared" ca="1" si="85"/>
        <v/>
      </c>
      <c r="H322" s="73" t="str">
        <f t="shared" ca="1" si="86"/>
        <v/>
      </c>
      <c r="I322" s="31" t="str">
        <f t="shared" ca="1" si="87"/>
        <v/>
      </c>
      <c r="J322" s="32" t="str">
        <f t="shared" ca="1" si="88"/>
        <v/>
      </c>
      <c r="K322" s="73" t="str">
        <f t="shared" ca="1" si="89"/>
        <v/>
      </c>
      <c r="L322" s="31" t="str">
        <f t="shared" ca="1" si="90"/>
        <v/>
      </c>
      <c r="M322" s="32" t="str">
        <f t="shared" ca="1" si="91"/>
        <v/>
      </c>
      <c r="N322" s="79" t="str">
        <f t="shared" ca="1" si="92"/>
        <v/>
      </c>
      <c r="X322" s="172" t="str">
        <f t="shared" si="77"/>
        <v/>
      </c>
      <c r="Y322" s="172" t="str">
        <f t="shared" si="78"/>
        <v/>
      </c>
    </row>
    <row r="323" spans="1:25">
      <c r="A323" s="173" t="str">
        <f t="shared" ca="1" si="80"/>
        <v/>
      </c>
      <c r="B323" s="73" t="str">
        <f t="shared" ca="1" si="81"/>
        <v/>
      </c>
      <c r="C323" s="31" t="str">
        <f t="shared" ca="1" si="79"/>
        <v/>
      </c>
      <c r="D323" s="32" t="str">
        <f t="shared" ca="1" si="82"/>
        <v/>
      </c>
      <c r="E323" s="73" t="str">
        <f t="shared" ca="1" si="83"/>
        <v/>
      </c>
      <c r="F323" s="31" t="str">
        <f t="shared" ca="1" si="84"/>
        <v/>
      </c>
      <c r="G323" s="32" t="str">
        <f t="shared" ca="1" si="85"/>
        <v/>
      </c>
      <c r="H323" s="73" t="str">
        <f t="shared" ca="1" si="86"/>
        <v/>
      </c>
      <c r="I323" s="31" t="str">
        <f t="shared" ca="1" si="87"/>
        <v/>
      </c>
      <c r="J323" s="32" t="str">
        <f t="shared" ca="1" si="88"/>
        <v/>
      </c>
      <c r="K323" s="73" t="str">
        <f t="shared" ca="1" si="89"/>
        <v/>
      </c>
      <c r="L323" s="31" t="str">
        <f t="shared" ca="1" si="90"/>
        <v/>
      </c>
      <c r="M323" s="32" t="str">
        <f t="shared" ca="1" si="91"/>
        <v/>
      </c>
      <c r="N323" s="79" t="str">
        <f t="shared" ca="1" si="92"/>
        <v/>
      </c>
      <c r="X323" s="172" t="str">
        <f t="shared" si="77"/>
        <v/>
      </c>
      <c r="Y323" s="172" t="str">
        <f t="shared" si="78"/>
        <v/>
      </c>
    </row>
    <row r="324" spans="1:25">
      <c r="A324" s="173" t="str">
        <f t="shared" ca="1" si="80"/>
        <v/>
      </c>
      <c r="B324" s="73" t="str">
        <f t="shared" ca="1" si="81"/>
        <v/>
      </c>
      <c r="C324" s="31" t="str">
        <f t="shared" ca="1" si="79"/>
        <v/>
      </c>
      <c r="D324" s="32" t="str">
        <f t="shared" ca="1" si="82"/>
        <v/>
      </c>
      <c r="E324" s="73" t="str">
        <f t="shared" ca="1" si="83"/>
        <v/>
      </c>
      <c r="F324" s="31" t="str">
        <f t="shared" ca="1" si="84"/>
        <v/>
      </c>
      <c r="G324" s="32" t="str">
        <f t="shared" ca="1" si="85"/>
        <v/>
      </c>
      <c r="H324" s="73" t="str">
        <f t="shared" ca="1" si="86"/>
        <v/>
      </c>
      <c r="I324" s="31" t="str">
        <f t="shared" ca="1" si="87"/>
        <v/>
      </c>
      <c r="J324" s="32" t="str">
        <f t="shared" ca="1" si="88"/>
        <v/>
      </c>
      <c r="K324" s="73" t="str">
        <f t="shared" ca="1" si="89"/>
        <v/>
      </c>
      <c r="L324" s="31" t="str">
        <f t="shared" ca="1" si="90"/>
        <v/>
      </c>
      <c r="M324" s="32" t="str">
        <f t="shared" ca="1" si="91"/>
        <v/>
      </c>
      <c r="N324" s="79" t="str">
        <f t="shared" ca="1" si="92"/>
        <v/>
      </c>
      <c r="X324" s="172" t="str">
        <f t="shared" ref="X324:X387" si="93">IF(COUNTIF(R:R,P324)*COUNTIF(T:T,P324)*COUNTIF(V:V,P324),P324,"")</f>
        <v/>
      </c>
      <c r="Y324" s="172" t="str">
        <f t="shared" ref="Y324:Y387" si="94">IF(X324&gt;$A$14,X324,"")</f>
        <v/>
      </c>
    </row>
    <row r="325" spans="1:25">
      <c r="A325" s="173" t="str">
        <f t="shared" ca="1" si="80"/>
        <v/>
      </c>
      <c r="B325" s="73" t="str">
        <f t="shared" ca="1" si="81"/>
        <v/>
      </c>
      <c r="C325" s="31" t="str">
        <f t="shared" ca="1" si="79"/>
        <v/>
      </c>
      <c r="D325" s="32" t="str">
        <f t="shared" ca="1" si="82"/>
        <v/>
      </c>
      <c r="E325" s="73" t="str">
        <f t="shared" ca="1" si="83"/>
        <v/>
      </c>
      <c r="F325" s="31" t="str">
        <f t="shared" ca="1" si="84"/>
        <v/>
      </c>
      <c r="G325" s="32" t="str">
        <f t="shared" ca="1" si="85"/>
        <v/>
      </c>
      <c r="H325" s="73" t="str">
        <f t="shared" ca="1" si="86"/>
        <v/>
      </c>
      <c r="I325" s="31" t="str">
        <f t="shared" ca="1" si="87"/>
        <v/>
      </c>
      <c r="J325" s="32" t="str">
        <f t="shared" ca="1" si="88"/>
        <v/>
      </c>
      <c r="K325" s="73" t="str">
        <f t="shared" ca="1" si="89"/>
        <v/>
      </c>
      <c r="L325" s="31" t="str">
        <f t="shared" ca="1" si="90"/>
        <v/>
      </c>
      <c r="M325" s="32" t="str">
        <f t="shared" ca="1" si="91"/>
        <v/>
      </c>
      <c r="N325" s="79" t="str">
        <f t="shared" ca="1" si="92"/>
        <v/>
      </c>
      <c r="X325" s="172" t="str">
        <f t="shared" si="93"/>
        <v/>
      </c>
      <c r="Y325" s="172" t="str">
        <f t="shared" si="94"/>
        <v/>
      </c>
    </row>
    <row r="326" spans="1:25">
      <c r="A326" s="173" t="str">
        <f t="shared" ca="1" si="80"/>
        <v/>
      </c>
      <c r="B326" s="73" t="str">
        <f t="shared" ca="1" si="81"/>
        <v/>
      </c>
      <c r="C326" s="31" t="str">
        <f t="shared" ca="1" si="79"/>
        <v/>
      </c>
      <c r="D326" s="32" t="str">
        <f t="shared" ca="1" si="82"/>
        <v/>
      </c>
      <c r="E326" s="73" t="str">
        <f t="shared" ca="1" si="83"/>
        <v/>
      </c>
      <c r="F326" s="31" t="str">
        <f t="shared" ca="1" si="84"/>
        <v/>
      </c>
      <c r="G326" s="32" t="str">
        <f t="shared" ca="1" si="85"/>
        <v/>
      </c>
      <c r="H326" s="73" t="str">
        <f t="shared" ca="1" si="86"/>
        <v/>
      </c>
      <c r="I326" s="31" t="str">
        <f t="shared" ca="1" si="87"/>
        <v/>
      </c>
      <c r="J326" s="32" t="str">
        <f t="shared" ca="1" si="88"/>
        <v/>
      </c>
      <c r="K326" s="73" t="str">
        <f t="shared" ca="1" si="89"/>
        <v/>
      </c>
      <c r="L326" s="31" t="str">
        <f t="shared" ca="1" si="90"/>
        <v/>
      </c>
      <c r="M326" s="32" t="str">
        <f t="shared" ca="1" si="91"/>
        <v/>
      </c>
      <c r="N326" s="79" t="str">
        <f t="shared" ca="1" si="92"/>
        <v/>
      </c>
      <c r="X326" s="172" t="str">
        <f t="shared" si="93"/>
        <v/>
      </c>
      <c r="Y326" s="172" t="str">
        <f t="shared" si="94"/>
        <v/>
      </c>
    </row>
    <row r="327" spans="1:25">
      <c r="A327" s="173" t="str">
        <f t="shared" ca="1" si="80"/>
        <v/>
      </c>
      <c r="B327" s="73" t="str">
        <f t="shared" ca="1" si="81"/>
        <v/>
      </c>
      <c r="C327" s="31" t="str">
        <f t="shared" ca="1" si="79"/>
        <v/>
      </c>
      <c r="D327" s="32" t="str">
        <f t="shared" ca="1" si="82"/>
        <v/>
      </c>
      <c r="E327" s="73" t="str">
        <f t="shared" ca="1" si="83"/>
        <v/>
      </c>
      <c r="F327" s="31" t="str">
        <f t="shared" ca="1" si="84"/>
        <v/>
      </c>
      <c r="G327" s="32" t="str">
        <f t="shared" ca="1" si="85"/>
        <v/>
      </c>
      <c r="H327" s="73" t="str">
        <f t="shared" ca="1" si="86"/>
        <v/>
      </c>
      <c r="I327" s="31" t="str">
        <f t="shared" ca="1" si="87"/>
        <v/>
      </c>
      <c r="J327" s="32" t="str">
        <f t="shared" ca="1" si="88"/>
        <v/>
      </c>
      <c r="K327" s="73" t="str">
        <f t="shared" ca="1" si="89"/>
        <v/>
      </c>
      <c r="L327" s="31" t="str">
        <f t="shared" ca="1" si="90"/>
        <v/>
      </c>
      <c r="M327" s="32" t="str">
        <f t="shared" ca="1" si="91"/>
        <v/>
      </c>
      <c r="N327" s="79" t="str">
        <f t="shared" ca="1" si="92"/>
        <v/>
      </c>
      <c r="X327" s="172" t="str">
        <f t="shared" si="93"/>
        <v/>
      </c>
      <c r="Y327" s="172" t="str">
        <f t="shared" si="94"/>
        <v/>
      </c>
    </row>
    <row r="328" spans="1:25">
      <c r="A328" s="173" t="str">
        <f t="shared" ca="1" si="80"/>
        <v/>
      </c>
      <c r="B328" s="73" t="str">
        <f t="shared" ca="1" si="81"/>
        <v/>
      </c>
      <c r="C328" s="31" t="str">
        <f t="shared" ca="1" si="79"/>
        <v/>
      </c>
      <c r="D328" s="32" t="str">
        <f t="shared" ca="1" si="82"/>
        <v/>
      </c>
      <c r="E328" s="73" t="str">
        <f t="shared" ca="1" si="83"/>
        <v/>
      </c>
      <c r="F328" s="31" t="str">
        <f t="shared" ca="1" si="84"/>
        <v/>
      </c>
      <c r="G328" s="32" t="str">
        <f t="shared" ca="1" si="85"/>
        <v/>
      </c>
      <c r="H328" s="73" t="str">
        <f t="shared" ca="1" si="86"/>
        <v/>
      </c>
      <c r="I328" s="31" t="str">
        <f t="shared" ca="1" si="87"/>
        <v/>
      </c>
      <c r="J328" s="32" t="str">
        <f t="shared" ca="1" si="88"/>
        <v/>
      </c>
      <c r="K328" s="73" t="str">
        <f t="shared" ca="1" si="89"/>
        <v/>
      </c>
      <c r="L328" s="31" t="str">
        <f t="shared" ca="1" si="90"/>
        <v/>
      </c>
      <c r="M328" s="32" t="str">
        <f t="shared" ca="1" si="91"/>
        <v/>
      </c>
      <c r="N328" s="79" t="str">
        <f t="shared" ca="1" si="92"/>
        <v/>
      </c>
      <c r="X328" s="172" t="str">
        <f t="shared" si="93"/>
        <v/>
      </c>
      <c r="Y328" s="172" t="str">
        <f t="shared" si="94"/>
        <v/>
      </c>
    </row>
    <row r="329" spans="1:25">
      <c r="A329" s="173" t="str">
        <f t="shared" ca="1" si="80"/>
        <v/>
      </c>
      <c r="B329" s="73" t="str">
        <f t="shared" ca="1" si="81"/>
        <v/>
      </c>
      <c r="C329" s="31" t="str">
        <f t="shared" ca="1" si="79"/>
        <v/>
      </c>
      <c r="D329" s="32" t="str">
        <f t="shared" ca="1" si="82"/>
        <v/>
      </c>
      <c r="E329" s="73" t="str">
        <f t="shared" ca="1" si="83"/>
        <v/>
      </c>
      <c r="F329" s="31" t="str">
        <f t="shared" ca="1" si="84"/>
        <v/>
      </c>
      <c r="G329" s="32" t="str">
        <f t="shared" ca="1" si="85"/>
        <v/>
      </c>
      <c r="H329" s="73" t="str">
        <f t="shared" ca="1" si="86"/>
        <v/>
      </c>
      <c r="I329" s="31" t="str">
        <f t="shared" ca="1" si="87"/>
        <v/>
      </c>
      <c r="J329" s="32" t="str">
        <f t="shared" ca="1" si="88"/>
        <v/>
      </c>
      <c r="K329" s="73" t="str">
        <f t="shared" ca="1" si="89"/>
        <v/>
      </c>
      <c r="L329" s="31" t="str">
        <f t="shared" ca="1" si="90"/>
        <v/>
      </c>
      <c r="M329" s="32" t="str">
        <f t="shared" ca="1" si="91"/>
        <v/>
      </c>
      <c r="N329" s="79" t="str">
        <f t="shared" ca="1" si="92"/>
        <v/>
      </c>
      <c r="X329" s="172" t="str">
        <f t="shared" si="93"/>
        <v/>
      </c>
      <c r="Y329" s="172" t="str">
        <f t="shared" si="94"/>
        <v/>
      </c>
    </row>
    <row r="330" spans="1:25">
      <c r="A330" s="173" t="str">
        <f t="shared" ca="1" si="80"/>
        <v/>
      </c>
      <c r="B330" s="73" t="str">
        <f t="shared" ca="1" si="81"/>
        <v/>
      </c>
      <c r="C330" s="31" t="str">
        <f t="shared" ca="1" si="79"/>
        <v/>
      </c>
      <c r="D330" s="32" t="str">
        <f t="shared" ca="1" si="82"/>
        <v/>
      </c>
      <c r="E330" s="73" t="str">
        <f t="shared" ca="1" si="83"/>
        <v/>
      </c>
      <c r="F330" s="31" t="str">
        <f t="shared" ca="1" si="84"/>
        <v/>
      </c>
      <c r="G330" s="32" t="str">
        <f t="shared" ca="1" si="85"/>
        <v/>
      </c>
      <c r="H330" s="73" t="str">
        <f t="shared" ca="1" si="86"/>
        <v/>
      </c>
      <c r="I330" s="31" t="str">
        <f t="shared" ca="1" si="87"/>
        <v/>
      </c>
      <c r="J330" s="32" t="str">
        <f t="shared" ca="1" si="88"/>
        <v/>
      </c>
      <c r="K330" s="73" t="str">
        <f t="shared" ca="1" si="89"/>
        <v/>
      </c>
      <c r="L330" s="31" t="str">
        <f t="shared" ca="1" si="90"/>
        <v/>
      </c>
      <c r="M330" s="32" t="str">
        <f t="shared" ca="1" si="91"/>
        <v/>
      </c>
      <c r="N330" s="79" t="str">
        <f t="shared" ca="1" si="92"/>
        <v/>
      </c>
      <c r="X330" s="172" t="str">
        <f t="shared" si="93"/>
        <v/>
      </c>
      <c r="Y330" s="172" t="str">
        <f t="shared" si="94"/>
        <v/>
      </c>
    </row>
    <row r="331" spans="1:25">
      <c r="A331" s="173" t="str">
        <f t="shared" ca="1" si="80"/>
        <v/>
      </c>
      <c r="B331" s="73" t="str">
        <f t="shared" ca="1" si="81"/>
        <v/>
      </c>
      <c r="C331" s="31" t="str">
        <f t="shared" ca="1" si="79"/>
        <v/>
      </c>
      <c r="D331" s="32" t="str">
        <f t="shared" ca="1" si="82"/>
        <v/>
      </c>
      <c r="E331" s="73" t="str">
        <f t="shared" ca="1" si="83"/>
        <v/>
      </c>
      <c r="F331" s="31" t="str">
        <f t="shared" ca="1" si="84"/>
        <v/>
      </c>
      <c r="G331" s="32" t="str">
        <f t="shared" ca="1" si="85"/>
        <v/>
      </c>
      <c r="H331" s="73" t="str">
        <f t="shared" ca="1" si="86"/>
        <v/>
      </c>
      <c r="I331" s="31" t="str">
        <f t="shared" ca="1" si="87"/>
        <v/>
      </c>
      <c r="J331" s="32" t="str">
        <f t="shared" ca="1" si="88"/>
        <v/>
      </c>
      <c r="K331" s="73" t="str">
        <f t="shared" ca="1" si="89"/>
        <v/>
      </c>
      <c r="L331" s="31" t="str">
        <f t="shared" ca="1" si="90"/>
        <v/>
      </c>
      <c r="M331" s="32" t="str">
        <f t="shared" ca="1" si="91"/>
        <v/>
      </c>
      <c r="N331" s="79" t="str">
        <f t="shared" ca="1" si="92"/>
        <v/>
      </c>
      <c r="X331" s="172" t="str">
        <f t="shared" si="93"/>
        <v/>
      </c>
      <c r="Y331" s="172" t="str">
        <f t="shared" si="94"/>
        <v/>
      </c>
    </row>
    <row r="332" spans="1:25">
      <c r="A332" s="173" t="str">
        <f t="shared" ca="1" si="80"/>
        <v/>
      </c>
      <c r="B332" s="73" t="str">
        <f t="shared" ca="1" si="81"/>
        <v/>
      </c>
      <c r="C332" s="31" t="str">
        <f t="shared" ca="1" si="79"/>
        <v/>
      </c>
      <c r="D332" s="32" t="str">
        <f t="shared" ca="1" si="82"/>
        <v/>
      </c>
      <c r="E332" s="73" t="str">
        <f t="shared" ca="1" si="83"/>
        <v/>
      </c>
      <c r="F332" s="31" t="str">
        <f t="shared" ca="1" si="84"/>
        <v/>
      </c>
      <c r="G332" s="32" t="str">
        <f t="shared" ca="1" si="85"/>
        <v/>
      </c>
      <c r="H332" s="73" t="str">
        <f t="shared" ca="1" si="86"/>
        <v/>
      </c>
      <c r="I332" s="31" t="str">
        <f t="shared" ca="1" si="87"/>
        <v/>
      </c>
      <c r="J332" s="32" t="str">
        <f t="shared" ca="1" si="88"/>
        <v/>
      </c>
      <c r="K332" s="73" t="str">
        <f t="shared" ca="1" si="89"/>
        <v/>
      </c>
      <c r="L332" s="31" t="str">
        <f t="shared" ca="1" si="90"/>
        <v/>
      </c>
      <c r="M332" s="32" t="str">
        <f t="shared" ca="1" si="91"/>
        <v/>
      </c>
      <c r="N332" s="79" t="str">
        <f t="shared" ca="1" si="92"/>
        <v/>
      </c>
      <c r="X332" s="172" t="str">
        <f t="shared" si="93"/>
        <v/>
      </c>
      <c r="Y332" s="172" t="str">
        <f t="shared" si="94"/>
        <v/>
      </c>
    </row>
    <row r="333" spans="1:25">
      <c r="A333" s="173" t="str">
        <f t="shared" ca="1" si="80"/>
        <v/>
      </c>
      <c r="B333" s="73" t="str">
        <f t="shared" ca="1" si="81"/>
        <v/>
      </c>
      <c r="C333" s="31" t="str">
        <f t="shared" ca="1" si="79"/>
        <v/>
      </c>
      <c r="D333" s="32" t="str">
        <f t="shared" ca="1" si="82"/>
        <v/>
      </c>
      <c r="E333" s="73" t="str">
        <f t="shared" ca="1" si="83"/>
        <v/>
      </c>
      <c r="F333" s="31" t="str">
        <f t="shared" ca="1" si="84"/>
        <v/>
      </c>
      <c r="G333" s="32" t="str">
        <f t="shared" ca="1" si="85"/>
        <v/>
      </c>
      <c r="H333" s="73" t="str">
        <f t="shared" ca="1" si="86"/>
        <v/>
      </c>
      <c r="I333" s="31" t="str">
        <f t="shared" ca="1" si="87"/>
        <v/>
      </c>
      <c r="J333" s="32" t="str">
        <f t="shared" ca="1" si="88"/>
        <v/>
      </c>
      <c r="K333" s="73" t="str">
        <f t="shared" ca="1" si="89"/>
        <v/>
      </c>
      <c r="L333" s="31" t="str">
        <f t="shared" ca="1" si="90"/>
        <v/>
      </c>
      <c r="M333" s="32" t="str">
        <f t="shared" ca="1" si="91"/>
        <v/>
      </c>
      <c r="N333" s="79" t="str">
        <f t="shared" ca="1" si="92"/>
        <v/>
      </c>
      <c r="X333" s="172" t="str">
        <f t="shared" si="93"/>
        <v/>
      </c>
      <c r="Y333" s="172" t="str">
        <f t="shared" si="94"/>
        <v/>
      </c>
    </row>
    <row r="334" spans="1:25">
      <c r="A334" s="173" t="str">
        <f t="shared" ca="1" si="80"/>
        <v/>
      </c>
      <c r="B334" s="73" t="str">
        <f t="shared" ca="1" si="81"/>
        <v/>
      </c>
      <c r="C334" s="31" t="str">
        <f t="shared" ca="1" si="79"/>
        <v/>
      </c>
      <c r="D334" s="32" t="str">
        <f t="shared" ca="1" si="82"/>
        <v/>
      </c>
      <c r="E334" s="73" t="str">
        <f t="shared" ca="1" si="83"/>
        <v/>
      </c>
      <c r="F334" s="31" t="str">
        <f t="shared" ca="1" si="84"/>
        <v/>
      </c>
      <c r="G334" s="32" t="str">
        <f t="shared" ca="1" si="85"/>
        <v/>
      </c>
      <c r="H334" s="73" t="str">
        <f t="shared" ca="1" si="86"/>
        <v/>
      </c>
      <c r="I334" s="31" t="str">
        <f t="shared" ca="1" si="87"/>
        <v/>
      </c>
      <c r="J334" s="32" t="str">
        <f t="shared" ca="1" si="88"/>
        <v/>
      </c>
      <c r="K334" s="73" t="str">
        <f t="shared" ca="1" si="89"/>
        <v/>
      </c>
      <c r="L334" s="31" t="str">
        <f t="shared" ca="1" si="90"/>
        <v/>
      </c>
      <c r="M334" s="32" t="str">
        <f t="shared" ca="1" si="91"/>
        <v/>
      </c>
      <c r="N334" s="79" t="str">
        <f t="shared" ca="1" si="92"/>
        <v/>
      </c>
      <c r="X334" s="172" t="str">
        <f t="shared" si="93"/>
        <v/>
      </c>
      <c r="Y334" s="172" t="str">
        <f t="shared" si="94"/>
        <v/>
      </c>
    </row>
    <row r="335" spans="1:25">
      <c r="A335" s="173" t="str">
        <f t="shared" ca="1" si="80"/>
        <v/>
      </c>
      <c r="B335" s="73" t="str">
        <f t="shared" ca="1" si="81"/>
        <v/>
      </c>
      <c r="C335" s="31" t="str">
        <f t="shared" ca="1" si="79"/>
        <v/>
      </c>
      <c r="D335" s="32" t="str">
        <f t="shared" ca="1" si="82"/>
        <v/>
      </c>
      <c r="E335" s="73" t="str">
        <f t="shared" ca="1" si="83"/>
        <v/>
      </c>
      <c r="F335" s="31" t="str">
        <f t="shared" ca="1" si="84"/>
        <v/>
      </c>
      <c r="G335" s="32" t="str">
        <f t="shared" ca="1" si="85"/>
        <v/>
      </c>
      <c r="H335" s="73" t="str">
        <f t="shared" ca="1" si="86"/>
        <v/>
      </c>
      <c r="I335" s="31" t="str">
        <f t="shared" ca="1" si="87"/>
        <v/>
      </c>
      <c r="J335" s="32" t="str">
        <f t="shared" ca="1" si="88"/>
        <v/>
      </c>
      <c r="K335" s="73" t="str">
        <f t="shared" ca="1" si="89"/>
        <v/>
      </c>
      <c r="L335" s="31" t="str">
        <f t="shared" ca="1" si="90"/>
        <v/>
      </c>
      <c r="M335" s="32" t="str">
        <f t="shared" ca="1" si="91"/>
        <v/>
      </c>
      <c r="N335" s="79" t="str">
        <f t="shared" ca="1" si="92"/>
        <v/>
      </c>
      <c r="X335" s="172" t="str">
        <f t="shared" si="93"/>
        <v/>
      </c>
      <c r="Y335" s="172" t="str">
        <f t="shared" si="94"/>
        <v/>
      </c>
    </row>
    <row r="336" spans="1:25">
      <c r="A336" s="173" t="str">
        <f t="shared" ca="1" si="80"/>
        <v/>
      </c>
      <c r="B336" s="73" t="str">
        <f t="shared" ca="1" si="81"/>
        <v/>
      </c>
      <c r="C336" s="31" t="str">
        <f t="shared" ref="C336:C379" ca="1" si="95">IF(ISERROR(B336-2),"",(B336/$B$14-1)*$B$5)</f>
        <v/>
      </c>
      <c r="D336" s="32" t="str">
        <f t="shared" ca="1" si="82"/>
        <v/>
      </c>
      <c r="E336" s="73" t="str">
        <f t="shared" ca="1" si="83"/>
        <v/>
      </c>
      <c r="F336" s="31" t="str">
        <f t="shared" ca="1" si="84"/>
        <v/>
      </c>
      <c r="G336" s="32" t="str">
        <f t="shared" ca="1" si="85"/>
        <v/>
      </c>
      <c r="H336" s="73" t="str">
        <f t="shared" ca="1" si="86"/>
        <v/>
      </c>
      <c r="I336" s="31" t="str">
        <f t="shared" ca="1" si="87"/>
        <v/>
      </c>
      <c r="J336" s="32" t="str">
        <f t="shared" ca="1" si="88"/>
        <v/>
      </c>
      <c r="K336" s="73" t="str">
        <f t="shared" ca="1" si="89"/>
        <v/>
      </c>
      <c r="L336" s="31" t="str">
        <f t="shared" ca="1" si="90"/>
        <v/>
      </c>
      <c r="M336" s="32" t="str">
        <f t="shared" ca="1" si="91"/>
        <v/>
      </c>
      <c r="N336" s="79" t="str">
        <f t="shared" ca="1" si="92"/>
        <v/>
      </c>
      <c r="X336" s="172" t="str">
        <f t="shared" si="93"/>
        <v/>
      </c>
      <c r="Y336" s="172" t="str">
        <f t="shared" si="94"/>
        <v/>
      </c>
    </row>
    <row r="337" spans="1:25">
      <c r="A337" s="173" t="str">
        <f t="shared" ca="1" si="80"/>
        <v/>
      </c>
      <c r="B337" s="73" t="str">
        <f t="shared" ca="1" si="81"/>
        <v/>
      </c>
      <c r="C337" s="31" t="str">
        <f t="shared" ca="1" si="95"/>
        <v/>
      </c>
      <c r="D337" s="32" t="str">
        <f t="shared" ca="1" si="82"/>
        <v/>
      </c>
      <c r="E337" s="73" t="str">
        <f t="shared" ca="1" si="83"/>
        <v/>
      </c>
      <c r="F337" s="31" t="str">
        <f t="shared" ca="1" si="84"/>
        <v/>
      </c>
      <c r="G337" s="32" t="str">
        <f t="shared" ca="1" si="85"/>
        <v/>
      </c>
      <c r="H337" s="73" t="str">
        <f t="shared" ca="1" si="86"/>
        <v/>
      </c>
      <c r="I337" s="31" t="str">
        <f t="shared" ca="1" si="87"/>
        <v/>
      </c>
      <c r="J337" s="32" t="str">
        <f t="shared" ca="1" si="88"/>
        <v/>
      </c>
      <c r="K337" s="73" t="str">
        <f t="shared" ca="1" si="89"/>
        <v/>
      </c>
      <c r="L337" s="31" t="str">
        <f t="shared" ca="1" si="90"/>
        <v/>
      </c>
      <c r="M337" s="32" t="str">
        <f t="shared" ca="1" si="91"/>
        <v/>
      </c>
      <c r="N337" s="79" t="str">
        <f t="shared" ca="1" si="92"/>
        <v/>
      </c>
      <c r="X337" s="172" t="str">
        <f t="shared" si="93"/>
        <v/>
      </c>
      <c r="Y337" s="172" t="str">
        <f t="shared" si="94"/>
        <v/>
      </c>
    </row>
    <row r="338" spans="1:25">
      <c r="A338" s="173" t="str">
        <f t="shared" ca="1" si="80"/>
        <v/>
      </c>
      <c r="B338" s="73" t="str">
        <f t="shared" ca="1" si="81"/>
        <v/>
      </c>
      <c r="C338" s="31" t="str">
        <f t="shared" ca="1" si="95"/>
        <v/>
      </c>
      <c r="D338" s="32" t="str">
        <f t="shared" ca="1" si="82"/>
        <v/>
      </c>
      <c r="E338" s="73" t="str">
        <f t="shared" ca="1" si="83"/>
        <v/>
      </c>
      <c r="F338" s="31" t="str">
        <f t="shared" ca="1" si="84"/>
        <v/>
      </c>
      <c r="G338" s="32" t="str">
        <f t="shared" ca="1" si="85"/>
        <v/>
      </c>
      <c r="H338" s="73" t="str">
        <f t="shared" ca="1" si="86"/>
        <v/>
      </c>
      <c r="I338" s="31" t="str">
        <f t="shared" ca="1" si="87"/>
        <v/>
      </c>
      <c r="J338" s="32" t="str">
        <f t="shared" ca="1" si="88"/>
        <v/>
      </c>
      <c r="K338" s="73" t="str">
        <f t="shared" ca="1" si="89"/>
        <v/>
      </c>
      <c r="L338" s="31" t="str">
        <f t="shared" ca="1" si="90"/>
        <v/>
      </c>
      <c r="M338" s="32" t="str">
        <f t="shared" ca="1" si="91"/>
        <v/>
      </c>
      <c r="N338" s="79" t="str">
        <f t="shared" ca="1" si="92"/>
        <v/>
      </c>
      <c r="X338" s="172" t="str">
        <f t="shared" si="93"/>
        <v/>
      </c>
      <c r="Y338" s="172" t="str">
        <f t="shared" si="94"/>
        <v/>
      </c>
    </row>
    <row r="339" spans="1:25">
      <c r="A339" s="173" t="str">
        <f t="shared" ca="1" si="80"/>
        <v/>
      </c>
      <c r="B339" s="73" t="str">
        <f t="shared" ca="1" si="81"/>
        <v/>
      </c>
      <c r="C339" s="31" t="str">
        <f t="shared" ca="1" si="95"/>
        <v/>
      </c>
      <c r="D339" s="32" t="str">
        <f t="shared" ca="1" si="82"/>
        <v/>
      </c>
      <c r="E339" s="73" t="str">
        <f t="shared" ca="1" si="83"/>
        <v/>
      </c>
      <c r="F339" s="31" t="str">
        <f t="shared" ca="1" si="84"/>
        <v/>
      </c>
      <c r="G339" s="32" t="str">
        <f t="shared" ca="1" si="85"/>
        <v/>
      </c>
      <c r="H339" s="73" t="str">
        <f t="shared" ca="1" si="86"/>
        <v/>
      </c>
      <c r="I339" s="31" t="str">
        <f t="shared" ca="1" si="87"/>
        <v/>
      </c>
      <c r="J339" s="32" t="str">
        <f t="shared" ca="1" si="88"/>
        <v/>
      </c>
      <c r="K339" s="73" t="str">
        <f t="shared" ca="1" si="89"/>
        <v/>
      </c>
      <c r="L339" s="31" t="str">
        <f t="shared" ca="1" si="90"/>
        <v/>
      </c>
      <c r="M339" s="32" t="str">
        <f t="shared" ca="1" si="91"/>
        <v/>
      </c>
      <c r="N339" s="79" t="str">
        <f t="shared" ca="1" si="92"/>
        <v/>
      </c>
      <c r="X339" s="172" t="str">
        <f t="shared" si="93"/>
        <v/>
      </c>
      <c r="Y339" s="172" t="str">
        <f t="shared" si="94"/>
        <v/>
      </c>
    </row>
    <row r="340" spans="1:25">
      <c r="A340" s="173" t="str">
        <f t="shared" ca="1" si="80"/>
        <v/>
      </c>
      <c r="B340" s="73" t="str">
        <f t="shared" ca="1" si="81"/>
        <v/>
      </c>
      <c r="C340" s="31" t="str">
        <f t="shared" ca="1" si="95"/>
        <v/>
      </c>
      <c r="D340" s="32" t="str">
        <f t="shared" ca="1" si="82"/>
        <v/>
      </c>
      <c r="E340" s="73" t="str">
        <f t="shared" ca="1" si="83"/>
        <v/>
      </c>
      <c r="F340" s="31" t="str">
        <f t="shared" ca="1" si="84"/>
        <v/>
      </c>
      <c r="G340" s="32" t="str">
        <f t="shared" ca="1" si="85"/>
        <v/>
      </c>
      <c r="H340" s="73" t="str">
        <f t="shared" ca="1" si="86"/>
        <v/>
      </c>
      <c r="I340" s="31" t="str">
        <f t="shared" ca="1" si="87"/>
        <v/>
      </c>
      <c r="J340" s="32" t="str">
        <f t="shared" ca="1" si="88"/>
        <v/>
      </c>
      <c r="K340" s="73" t="str">
        <f t="shared" ca="1" si="89"/>
        <v/>
      </c>
      <c r="L340" s="31" t="str">
        <f t="shared" ca="1" si="90"/>
        <v/>
      </c>
      <c r="M340" s="32" t="str">
        <f t="shared" ca="1" si="91"/>
        <v/>
      </c>
      <c r="N340" s="79" t="str">
        <f t="shared" ca="1" si="92"/>
        <v/>
      </c>
      <c r="X340" s="172" t="str">
        <f t="shared" si="93"/>
        <v/>
      </c>
      <c r="Y340" s="172" t="str">
        <f t="shared" si="94"/>
        <v/>
      </c>
    </row>
    <row r="341" spans="1:25">
      <c r="A341" s="173" t="str">
        <f t="shared" ca="1" si="80"/>
        <v/>
      </c>
      <c r="B341" s="73" t="str">
        <f t="shared" ca="1" si="81"/>
        <v/>
      </c>
      <c r="C341" s="31" t="str">
        <f t="shared" ca="1" si="95"/>
        <v/>
      </c>
      <c r="D341" s="32" t="str">
        <f t="shared" ca="1" si="82"/>
        <v/>
      </c>
      <c r="E341" s="73" t="str">
        <f t="shared" ca="1" si="83"/>
        <v/>
      </c>
      <c r="F341" s="31" t="str">
        <f t="shared" ca="1" si="84"/>
        <v/>
      </c>
      <c r="G341" s="32" t="str">
        <f t="shared" ca="1" si="85"/>
        <v/>
      </c>
      <c r="H341" s="73" t="str">
        <f t="shared" ca="1" si="86"/>
        <v/>
      </c>
      <c r="I341" s="31" t="str">
        <f t="shared" ca="1" si="87"/>
        <v/>
      </c>
      <c r="J341" s="32" t="str">
        <f t="shared" ca="1" si="88"/>
        <v/>
      </c>
      <c r="K341" s="73" t="str">
        <f t="shared" ca="1" si="89"/>
        <v/>
      </c>
      <c r="L341" s="31" t="str">
        <f t="shared" ca="1" si="90"/>
        <v/>
      </c>
      <c r="M341" s="32" t="str">
        <f t="shared" ca="1" si="91"/>
        <v/>
      </c>
      <c r="N341" s="79" t="str">
        <f t="shared" ca="1" si="92"/>
        <v/>
      </c>
      <c r="X341" s="172" t="str">
        <f t="shared" si="93"/>
        <v/>
      </c>
      <c r="Y341" s="172" t="str">
        <f t="shared" si="94"/>
        <v/>
      </c>
    </row>
    <row r="342" spans="1:25">
      <c r="A342" s="173" t="str">
        <f t="shared" ca="1" si="80"/>
        <v/>
      </c>
      <c r="B342" s="73" t="str">
        <f t="shared" ca="1" si="81"/>
        <v/>
      </c>
      <c r="C342" s="31" t="str">
        <f t="shared" ca="1" si="95"/>
        <v/>
      </c>
      <c r="D342" s="32" t="str">
        <f t="shared" ca="1" si="82"/>
        <v/>
      </c>
      <c r="E342" s="73" t="str">
        <f t="shared" ca="1" si="83"/>
        <v/>
      </c>
      <c r="F342" s="31" t="str">
        <f t="shared" ca="1" si="84"/>
        <v/>
      </c>
      <c r="G342" s="32" t="str">
        <f t="shared" ca="1" si="85"/>
        <v/>
      </c>
      <c r="H342" s="73" t="str">
        <f t="shared" ca="1" si="86"/>
        <v/>
      </c>
      <c r="I342" s="31" t="str">
        <f t="shared" ca="1" si="87"/>
        <v/>
      </c>
      <c r="J342" s="32" t="str">
        <f t="shared" ca="1" si="88"/>
        <v/>
      </c>
      <c r="K342" s="73" t="str">
        <f t="shared" ca="1" si="89"/>
        <v/>
      </c>
      <c r="L342" s="31" t="str">
        <f t="shared" ca="1" si="90"/>
        <v/>
      </c>
      <c r="M342" s="32" t="str">
        <f t="shared" ca="1" si="91"/>
        <v/>
      </c>
      <c r="N342" s="79" t="str">
        <f t="shared" ca="1" si="92"/>
        <v/>
      </c>
      <c r="X342" s="172" t="str">
        <f t="shared" si="93"/>
        <v/>
      </c>
      <c r="Y342" s="172" t="str">
        <f t="shared" si="94"/>
        <v/>
      </c>
    </row>
    <row r="343" spans="1:25">
      <c r="A343" s="173" t="str">
        <f t="shared" ca="1" si="80"/>
        <v/>
      </c>
      <c r="B343" s="73" t="str">
        <f t="shared" ca="1" si="81"/>
        <v/>
      </c>
      <c r="C343" s="31" t="str">
        <f t="shared" ca="1" si="95"/>
        <v/>
      </c>
      <c r="D343" s="32" t="str">
        <f t="shared" ca="1" si="82"/>
        <v/>
      </c>
      <c r="E343" s="73" t="str">
        <f t="shared" ca="1" si="83"/>
        <v/>
      </c>
      <c r="F343" s="31" t="str">
        <f t="shared" ca="1" si="84"/>
        <v/>
      </c>
      <c r="G343" s="32" t="str">
        <f t="shared" ca="1" si="85"/>
        <v/>
      </c>
      <c r="H343" s="73" t="str">
        <f t="shared" ca="1" si="86"/>
        <v/>
      </c>
      <c r="I343" s="31" t="str">
        <f t="shared" ca="1" si="87"/>
        <v/>
      </c>
      <c r="J343" s="32" t="str">
        <f t="shared" ca="1" si="88"/>
        <v/>
      </c>
      <c r="K343" s="73" t="str">
        <f t="shared" ca="1" si="89"/>
        <v/>
      </c>
      <c r="L343" s="31" t="str">
        <f t="shared" ca="1" si="90"/>
        <v/>
      </c>
      <c r="M343" s="32" t="str">
        <f t="shared" ca="1" si="91"/>
        <v/>
      </c>
      <c r="N343" s="79" t="str">
        <f t="shared" ca="1" si="92"/>
        <v/>
      </c>
      <c r="X343" s="172" t="str">
        <f t="shared" si="93"/>
        <v/>
      </c>
      <c r="Y343" s="172" t="str">
        <f t="shared" si="94"/>
        <v/>
      </c>
    </row>
    <row r="344" spans="1:25">
      <c r="A344" s="173" t="str">
        <f t="shared" ca="1" si="80"/>
        <v/>
      </c>
      <c r="B344" s="73" t="str">
        <f t="shared" ca="1" si="81"/>
        <v/>
      </c>
      <c r="C344" s="31" t="str">
        <f t="shared" ca="1" si="95"/>
        <v/>
      </c>
      <c r="D344" s="32" t="str">
        <f t="shared" ca="1" si="82"/>
        <v/>
      </c>
      <c r="E344" s="73" t="str">
        <f t="shared" ca="1" si="83"/>
        <v/>
      </c>
      <c r="F344" s="31" t="str">
        <f t="shared" ca="1" si="84"/>
        <v/>
      </c>
      <c r="G344" s="32" t="str">
        <f t="shared" ca="1" si="85"/>
        <v/>
      </c>
      <c r="H344" s="73" t="str">
        <f t="shared" ca="1" si="86"/>
        <v/>
      </c>
      <c r="I344" s="31" t="str">
        <f t="shared" ca="1" si="87"/>
        <v/>
      </c>
      <c r="J344" s="32" t="str">
        <f t="shared" ca="1" si="88"/>
        <v/>
      </c>
      <c r="K344" s="73" t="str">
        <f t="shared" ca="1" si="89"/>
        <v/>
      </c>
      <c r="L344" s="31" t="str">
        <f t="shared" ca="1" si="90"/>
        <v/>
      </c>
      <c r="M344" s="32" t="str">
        <f t="shared" ca="1" si="91"/>
        <v/>
      </c>
      <c r="N344" s="79" t="str">
        <f t="shared" ca="1" si="92"/>
        <v/>
      </c>
      <c r="X344" s="172" t="str">
        <f t="shared" si="93"/>
        <v/>
      </c>
      <c r="Y344" s="172" t="str">
        <f t="shared" si="94"/>
        <v/>
      </c>
    </row>
    <row r="345" spans="1:25">
      <c r="A345" s="173" t="str">
        <f t="shared" ca="1" si="80"/>
        <v/>
      </c>
      <c r="B345" s="73" t="str">
        <f t="shared" ca="1" si="81"/>
        <v/>
      </c>
      <c r="C345" s="31" t="str">
        <f t="shared" ca="1" si="95"/>
        <v/>
      </c>
      <c r="D345" s="32" t="str">
        <f t="shared" ca="1" si="82"/>
        <v/>
      </c>
      <c r="E345" s="73" t="str">
        <f t="shared" ca="1" si="83"/>
        <v/>
      </c>
      <c r="F345" s="31" t="str">
        <f t="shared" ca="1" si="84"/>
        <v/>
      </c>
      <c r="G345" s="32" t="str">
        <f t="shared" ca="1" si="85"/>
        <v/>
      </c>
      <c r="H345" s="73" t="str">
        <f t="shared" ca="1" si="86"/>
        <v/>
      </c>
      <c r="I345" s="31" t="str">
        <f t="shared" ca="1" si="87"/>
        <v/>
      </c>
      <c r="J345" s="32" t="str">
        <f t="shared" ca="1" si="88"/>
        <v/>
      </c>
      <c r="K345" s="73" t="str">
        <f t="shared" ca="1" si="89"/>
        <v/>
      </c>
      <c r="L345" s="31" t="str">
        <f t="shared" ca="1" si="90"/>
        <v/>
      </c>
      <c r="M345" s="32" t="str">
        <f t="shared" ca="1" si="91"/>
        <v/>
      </c>
      <c r="N345" s="79" t="str">
        <f t="shared" ca="1" si="92"/>
        <v/>
      </c>
      <c r="X345" s="172" t="str">
        <f t="shared" si="93"/>
        <v/>
      </c>
      <c r="Y345" s="172" t="str">
        <f t="shared" si="94"/>
        <v/>
      </c>
    </row>
    <row r="346" spans="1:25">
      <c r="A346" s="173" t="str">
        <f t="shared" ca="1" si="80"/>
        <v/>
      </c>
      <c r="B346" s="73" t="str">
        <f t="shared" ca="1" si="81"/>
        <v/>
      </c>
      <c r="C346" s="31" t="str">
        <f t="shared" ca="1" si="95"/>
        <v/>
      </c>
      <c r="D346" s="32" t="str">
        <f t="shared" ca="1" si="82"/>
        <v/>
      </c>
      <c r="E346" s="73" t="str">
        <f t="shared" ca="1" si="83"/>
        <v/>
      </c>
      <c r="F346" s="31" t="str">
        <f t="shared" ca="1" si="84"/>
        <v/>
      </c>
      <c r="G346" s="32" t="str">
        <f t="shared" ca="1" si="85"/>
        <v/>
      </c>
      <c r="H346" s="73" t="str">
        <f t="shared" ca="1" si="86"/>
        <v/>
      </c>
      <c r="I346" s="31" t="str">
        <f t="shared" ca="1" si="87"/>
        <v/>
      </c>
      <c r="J346" s="32" t="str">
        <f t="shared" ca="1" si="88"/>
        <v/>
      </c>
      <c r="K346" s="73" t="str">
        <f t="shared" ca="1" si="89"/>
        <v/>
      </c>
      <c r="L346" s="31" t="str">
        <f t="shared" ca="1" si="90"/>
        <v/>
      </c>
      <c r="M346" s="32" t="str">
        <f t="shared" ca="1" si="91"/>
        <v/>
      </c>
      <c r="N346" s="79" t="str">
        <f t="shared" ca="1" si="92"/>
        <v/>
      </c>
      <c r="X346" s="172" t="str">
        <f t="shared" si="93"/>
        <v/>
      </c>
      <c r="Y346" s="172" t="str">
        <f t="shared" si="94"/>
        <v/>
      </c>
    </row>
    <row r="347" spans="1:25">
      <c r="A347" s="173" t="str">
        <f t="shared" ca="1" si="80"/>
        <v/>
      </c>
      <c r="B347" s="73" t="str">
        <f t="shared" ca="1" si="81"/>
        <v/>
      </c>
      <c r="C347" s="31" t="str">
        <f t="shared" ca="1" si="95"/>
        <v/>
      </c>
      <c r="D347" s="32" t="str">
        <f t="shared" ca="1" si="82"/>
        <v/>
      </c>
      <c r="E347" s="73" t="str">
        <f t="shared" ca="1" si="83"/>
        <v/>
      </c>
      <c r="F347" s="31" t="str">
        <f t="shared" ca="1" si="84"/>
        <v/>
      </c>
      <c r="G347" s="32" t="str">
        <f t="shared" ca="1" si="85"/>
        <v/>
      </c>
      <c r="H347" s="73" t="str">
        <f t="shared" ca="1" si="86"/>
        <v/>
      </c>
      <c r="I347" s="31" t="str">
        <f t="shared" ca="1" si="87"/>
        <v/>
      </c>
      <c r="J347" s="32" t="str">
        <f t="shared" ca="1" si="88"/>
        <v/>
      </c>
      <c r="K347" s="73" t="str">
        <f t="shared" ca="1" si="89"/>
        <v/>
      </c>
      <c r="L347" s="31" t="str">
        <f t="shared" ca="1" si="90"/>
        <v/>
      </c>
      <c r="M347" s="32" t="str">
        <f t="shared" ca="1" si="91"/>
        <v/>
      </c>
      <c r="N347" s="79" t="str">
        <f t="shared" ca="1" si="92"/>
        <v/>
      </c>
      <c r="X347" s="172" t="str">
        <f t="shared" si="93"/>
        <v/>
      </c>
      <c r="Y347" s="172" t="str">
        <f t="shared" si="94"/>
        <v/>
      </c>
    </row>
    <row r="348" spans="1:25">
      <c r="A348" s="173" t="str">
        <f t="shared" ca="1" si="80"/>
        <v/>
      </c>
      <c r="B348" s="73" t="str">
        <f t="shared" ca="1" si="81"/>
        <v/>
      </c>
      <c r="C348" s="31" t="str">
        <f t="shared" ca="1" si="95"/>
        <v/>
      </c>
      <c r="D348" s="32" t="str">
        <f t="shared" ca="1" si="82"/>
        <v/>
      </c>
      <c r="E348" s="73" t="str">
        <f t="shared" ca="1" si="83"/>
        <v/>
      </c>
      <c r="F348" s="31" t="str">
        <f t="shared" ca="1" si="84"/>
        <v/>
      </c>
      <c r="G348" s="32" t="str">
        <f t="shared" ca="1" si="85"/>
        <v/>
      </c>
      <c r="H348" s="73" t="str">
        <f t="shared" ca="1" si="86"/>
        <v/>
      </c>
      <c r="I348" s="31" t="str">
        <f t="shared" ca="1" si="87"/>
        <v/>
      </c>
      <c r="J348" s="32" t="str">
        <f t="shared" ca="1" si="88"/>
        <v/>
      </c>
      <c r="K348" s="73" t="str">
        <f t="shared" ca="1" si="89"/>
        <v/>
      </c>
      <c r="L348" s="31" t="str">
        <f t="shared" ca="1" si="90"/>
        <v/>
      </c>
      <c r="M348" s="32" t="str">
        <f t="shared" ca="1" si="91"/>
        <v/>
      </c>
      <c r="N348" s="79" t="str">
        <f t="shared" ca="1" si="92"/>
        <v/>
      </c>
      <c r="X348" s="172" t="str">
        <f t="shared" si="93"/>
        <v/>
      </c>
      <c r="Y348" s="172" t="str">
        <f t="shared" si="94"/>
        <v/>
      </c>
    </row>
    <row r="349" spans="1:25">
      <c r="A349" s="173" t="str">
        <f t="shared" ca="1" si="80"/>
        <v/>
      </c>
      <c r="B349" s="73" t="str">
        <f t="shared" ca="1" si="81"/>
        <v/>
      </c>
      <c r="C349" s="31" t="str">
        <f t="shared" ca="1" si="95"/>
        <v/>
      </c>
      <c r="D349" s="32" t="str">
        <f t="shared" ca="1" si="82"/>
        <v/>
      </c>
      <c r="E349" s="73" t="str">
        <f t="shared" ca="1" si="83"/>
        <v/>
      </c>
      <c r="F349" s="31" t="str">
        <f t="shared" ca="1" si="84"/>
        <v/>
      </c>
      <c r="G349" s="32" t="str">
        <f t="shared" ca="1" si="85"/>
        <v/>
      </c>
      <c r="H349" s="73" t="str">
        <f t="shared" ca="1" si="86"/>
        <v/>
      </c>
      <c r="I349" s="31" t="str">
        <f t="shared" ca="1" si="87"/>
        <v/>
      </c>
      <c r="J349" s="32" t="str">
        <f t="shared" ca="1" si="88"/>
        <v/>
      </c>
      <c r="K349" s="73" t="str">
        <f t="shared" ca="1" si="89"/>
        <v/>
      </c>
      <c r="L349" s="31" t="str">
        <f t="shared" ca="1" si="90"/>
        <v/>
      </c>
      <c r="M349" s="32" t="str">
        <f t="shared" ca="1" si="91"/>
        <v/>
      </c>
      <c r="N349" s="79" t="str">
        <f t="shared" ca="1" si="92"/>
        <v/>
      </c>
      <c r="X349" s="172" t="str">
        <f t="shared" si="93"/>
        <v/>
      </c>
      <c r="Y349" s="172" t="str">
        <f t="shared" si="94"/>
        <v/>
      </c>
    </row>
    <row r="350" spans="1:25">
      <c r="A350" s="173" t="str">
        <f t="shared" ca="1" si="80"/>
        <v/>
      </c>
      <c r="B350" s="73" t="str">
        <f t="shared" ca="1" si="81"/>
        <v/>
      </c>
      <c r="C350" s="31" t="str">
        <f t="shared" ca="1" si="95"/>
        <v/>
      </c>
      <c r="D350" s="32" t="str">
        <f t="shared" ca="1" si="82"/>
        <v/>
      </c>
      <c r="E350" s="73" t="str">
        <f t="shared" ca="1" si="83"/>
        <v/>
      </c>
      <c r="F350" s="31" t="str">
        <f t="shared" ca="1" si="84"/>
        <v/>
      </c>
      <c r="G350" s="32" t="str">
        <f t="shared" ca="1" si="85"/>
        <v/>
      </c>
      <c r="H350" s="73" t="str">
        <f t="shared" ca="1" si="86"/>
        <v/>
      </c>
      <c r="I350" s="31" t="str">
        <f t="shared" ca="1" si="87"/>
        <v/>
      </c>
      <c r="J350" s="32" t="str">
        <f t="shared" ca="1" si="88"/>
        <v/>
      </c>
      <c r="K350" s="73" t="str">
        <f t="shared" ca="1" si="89"/>
        <v/>
      </c>
      <c r="L350" s="31" t="str">
        <f t="shared" ca="1" si="90"/>
        <v/>
      </c>
      <c r="M350" s="32" t="str">
        <f t="shared" ca="1" si="91"/>
        <v/>
      </c>
      <c r="N350" s="79" t="str">
        <f t="shared" ca="1" si="92"/>
        <v/>
      </c>
      <c r="X350" s="172" t="str">
        <f t="shared" si="93"/>
        <v/>
      </c>
      <c r="Y350" s="172" t="str">
        <f t="shared" si="94"/>
        <v/>
      </c>
    </row>
    <row r="351" spans="1:25">
      <c r="A351" s="173" t="str">
        <f t="shared" ca="1" si="80"/>
        <v/>
      </c>
      <c r="B351" s="73" t="str">
        <f t="shared" ca="1" si="81"/>
        <v/>
      </c>
      <c r="C351" s="31" t="str">
        <f t="shared" ca="1" si="95"/>
        <v/>
      </c>
      <c r="D351" s="32" t="str">
        <f t="shared" ca="1" si="82"/>
        <v/>
      </c>
      <c r="E351" s="73" t="str">
        <f t="shared" ca="1" si="83"/>
        <v/>
      </c>
      <c r="F351" s="31" t="str">
        <f t="shared" ca="1" si="84"/>
        <v/>
      </c>
      <c r="G351" s="32" t="str">
        <f t="shared" ca="1" si="85"/>
        <v/>
      </c>
      <c r="H351" s="73" t="str">
        <f t="shared" ca="1" si="86"/>
        <v/>
      </c>
      <c r="I351" s="31" t="str">
        <f t="shared" ca="1" si="87"/>
        <v/>
      </c>
      <c r="J351" s="32" t="str">
        <f t="shared" ca="1" si="88"/>
        <v/>
      </c>
      <c r="K351" s="73" t="str">
        <f t="shared" ca="1" si="89"/>
        <v/>
      </c>
      <c r="L351" s="31" t="str">
        <f t="shared" ca="1" si="90"/>
        <v/>
      </c>
      <c r="M351" s="32" t="str">
        <f t="shared" ca="1" si="91"/>
        <v/>
      </c>
      <c r="N351" s="79" t="str">
        <f t="shared" ca="1" si="92"/>
        <v/>
      </c>
      <c r="X351" s="172" t="str">
        <f t="shared" si="93"/>
        <v/>
      </c>
      <c r="Y351" s="172" t="str">
        <f t="shared" si="94"/>
        <v/>
      </c>
    </row>
    <row r="352" spans="1:25">
      <c r="A352" s="173" t="str">
        <f t="shared" ca="1" si="80"/>
        <v/>
      </c>
      <c r="B352" s="73" t="str">
        <f t="shared" ca="1" si="81"/>
        <v/>
      </c>
      <c r="C352" s="31" t="str">
        <f t="shared" ca="1" si="95"/>
        <v/>
      </c>
      <c r="D352" s="32" t="str">
        <f t="shared" ca="1" si="82"/>
        <v/>
      </c>
      <c r="E352" s="73" t="str">
        <f t="shared" ca="1" si="83"/>
        <v/>
      </c>
      <c r="F352" s="31" t="str">
        <f t="shared" ca="1" si="84"/>
        <v/>
      </c>
      <c r="G352" s="32" t="str">
        <f t="shared" ca="1" si="85"/>
        <v/>
      </c>
      <c r="H352" s="73" t="str">
        <f t="shared" ca="1" si="86"/>
        <v/>
      </c>
      <c r="I352" s="31" t="str">
        <f t="shared" ca="1" si="87"/>
        <v/>
      </c>
      <c r="J352" s="32" t="str">
        <f t="shared" ca="1" si="88"/>
        <v/>
      </c>
      <c r="K352" s="73" t="str">
        <f t="shared" ca="1" si="89"/>
        <v/>
      </c>
      <c r="L352" s="31" t="str">
        <f t="shared" ca="1" si="90"/>
        <v/>
      </c>
      <c r="M352" s="32" t="str">
        <f t="shared" ca="1" si="91"/>
        <v/>
      </c>
      <c r="N352" s="79" t="str">
        <f t="shared" ca="1" si="92"/>
        <v/>
      </c>
      <c r="X352" s="172" t="str">
        <f t="shared" si="93"/>
        <v/>
      </c>
      <c r="Y352" s="172" t="str">
        <f t="shared" si="94"/>
        <v/>
      </c>
    </row>
    <row r="353" spans="1:25">
      <c r="A353" s="173" t="str">
        <f t="shared" ref="A353:A379" ca="1" si="96">IF(AND(ISBLANK(Z342), A352 = $Z$1),NOW(),IF(ISBLANK(Z342),"",Z342))</f>
        <v/>
      </c>
      <c r="B353" s="73" t="str">
        <f t="shared" ref="B353:B379" ca="1" si="97">IF(COUNTIF(P:P,A353)=1,VLOOKUP(A353,P:Q,2), IF(COUNTIF(P:P,A353)=0,$B$10,""))</f>
        <v/>
      </c>
      <c r="C353" s="31" t="str">
        <f t="shared" ca="1" si="95"/>
        <v/>
      </c>
      <c r="D353" s="32" t="str">
        <f t="shared" ref="D353:D379" ca="1" si="98">IF(ISERROR(B353-2),"",-1*ROUNDUP(A353-$A$14,0)/360*$B$7*$B$5)</f>
        <v/>
      </c>
      <c r="E353" s="73" t="str">
        <f t="shared" ref="E353:E379" ca="1" si="99">IF(COUNTIF(P:P,A353)=1,VLOOKUP(A353,R:S,2), IF(COUNTIF(P:P,A353)=0,$C$10,""))</f>
        <v/>
      </c>
      <c r="F353" s="31" t="str">
        <f t="shared" ref="F353:F379" ca="1" si="100">IF(ISERROR(B353-2),"",(E353-$E$14)/100*$C$5)</f>
        <v/>
      </c>
      <c r="G353" s="32" t="str">
        <f t="shared" ref="G353:G379" ca="1" si="101">IF(ISERROR(B353-2),"",ROUNDUP(A353-$A$14,0)/360*$C$6*$C$5-ROUNDUP(A353-$A$14,0)/360*$C$7*$C$5*$E$14/100)</f>
        <v/>
      </c>
      <c r="H353" s="73" t="str">
        <f t="shared" ref="H353:H379" ca="1" si="102">IF(COUNTIF(P:P,A353)=1,VLOOKUP(A353,T:U,2), IF(COUNTIF(P:P,A353)=0,$D$10,""))</f>
        <v/>
      </c>
      <c r="I353" s="31" t="str">
        <f t="shared" ref="I353:I379" ca="1" si="103">IF(ISERROR(B353-2),"",(H353/$H$14-1)*$D$5)</f>
        <v/>
      </c>
      <c r="J353" s="32" t="str">
        <f t="shared" ref="J353:J379" ca="1" si="104">IF(ISERROR(B353-2),"",-1*ROUNDUP(A353-$A$14,0)/360*$D$7*$D$5)</f>
        <v/>
      </c>
      <c r="K353" s="73" t="str">
        <f t="shared" ref="K353:K379" ca="1" si="105">IF(COUNTIF(P:P,A353)=1,VLOOKUP(A353,V:W,2), IF(COUNTIF(P:P,A353)=0,$E$10,""))</f>
        <v/>
      </c>
      <c r="L353" s="31" t="str">
        <f t="shared" ref="L353:L379" ca="1" si="106">IF(ISERROR(B353-2),"",(K353-$K$14)/100*$E$5)</f>
        <v/>
      </c>
      <c r="M353" s="32" t="str">
        <f t="shared" ref="M353:M379" ca="1" si="107">IF(ISERROR(B353-2),"",ROUNDUP(A353-$A$14,0)/360*$E$6*$E$5-ROUNDUP(A353-$A$14,0)/360*$E$7*$E$5*$K$14/100)</f>
        <v/>
      </c>
      <c r="N353" s="79" t="str">
        <f t="shared" ref="N353:N379" ca="1" si="108">IF(ISERROR(B353-2),"",C353+D353-F353-G353-I353-J353+L353+M353)</f>
        <v/>
      </c>
      <c r="X353" s="172" t="str">
        <f t="shared" si="93"/>
        <v/>
      </c>
      <c r="Y353" s="172" t="str">
        <f t="shared" si="94"/>
        <v/>
      </c>
    </row>
    <row r="354" spans="1:25">
      <c r="A354" s="173" t="str">
        <f t="shared" ca="1" si="96"/>
        <v/>
      </c>
      <c r="B354" s="73" t="str">
        <f t="shared" ca="1" si="97"/>
        <v/>
      </c>
      <c r="C354" s="31" t="str">
        <f t="shared" ca="1" si="95"/>
        <v/>
      </c>
      <c r="D354" s="32" t="str">
        <f t="shared" ca="1" si="98"/>
        <v/>
      </c>
      <c r="E354" s="73" t="str">
        <f t="shared" ca="1" si="99"/>
        <v/>
      </c>
      <c r="F354" s="31" t="str">
        <f t="shared" ca="1" si="100"/>
        <v/>
      </c>
      <c r="G354" s="32" t="str">
        <f t="shared" ca="1" si="101"/>
        <v/>
      </c>
      <c r="H354" s="73" t="str">
        <f t="shared" ca="1" si="102"/>
        <v/>
      </c>
      <c r="I354" s="31" t="str">
        <f t="shared" ca="1" si="103"/>
        <v/>
      </c>
      <c r="J354" s="32" t="str">
        <f t="shared" ca="1" si="104"/>
        <v/>
      </c>
      <c r="K354" s="73" t="str">
        <f t="shared" ca="1" si="105"/>
        <v/>
      </c>
      <c r="L354" s="31" t="str">
        <f t="shared" ca="1" si="106"/>
        <v/>
      </c>
      <c r="M354" s="32" t="str">
        <f t="shared" ca="1" si="107"/>
        <v/>
      </c>
      <c r="N354" s="79" t="str">
        <f t="shared" ca="1" si="108"/>
        <v/>
      </c>
      <c r="X354" s="172" t="str">
        <f t="shared" si="93"/>
        <v/>
      </c>
      <c r="Y354" s="172" t="str">
        <f t="shared" si="94"/>
        <v/>
      </c>
    </row>
    <row r="355" spans="1:25">
      <c r="A355" s="173" t="str">
        <f t="shared" ca="1" si="96"/>
        <v/>
      </c>
      <c r="B355" s="73" t="str">
        <f t="shared" ca="1" si="97"/>
        <v/>
      </c>
      <c r="C355" s="31" t="str">
        <f t="shared" ca="1" si="95"/>
        <v/>
      </c>
      <c r="D355" s="32" t="str">
        <f t="shared" ca="1" si="98"/>
        <v/>
      </c>
      <c r="E355" s="73" t="str">
        <f t="shared" ca="1" si="99"/>
        <v/>
      </c>
      <c r="F355" s="31" t="str">
        <f t="shared" ca="1" si="100"/>
        <v/>
      </c>
      <c r="G355" s="32" t="str">
        <f t="shared" ca="1" si="101"/>
        <v/>
      </c>
      <c r="H355" s="73" t="str">
        <f t="shared" ca="1" si="102"/>
        <v/>
      </c>
      <c r="I355" s="31" t="str">
        <f t="shared" ca="1" si="103"/>
        <v/>
      </c>
      <c r="J355" s="32" t="str">
        <f t="shared" ca="1" si="104"/>
        <v/>
      </c>
      <c r="K355" s="73" t="str">
        <f t="shared" ca="1" si="105"/>
        <v/>
      </c>
      <c r="L355" s="31" t="str">
        <f t="shared" ca="1" si="106"/>
        <v/>
      </c>
      <c r="M355" s="32" t="str">
        <f t="shared" ca="1" si="107"/>
        <v/>
      </c>
      <c r="N355" s="79" t="str">
        <f t="shared" ca="1" si="108"/>
        <v/>
      </c>
      <c r="X355" s="172" t="str">
        <f t="shared" si="93"/>
        <v/>
      </c>
      <c r="Y355" s="172" t="str">
        <f t="shared" si="94"/>
        <v/>
      </c>
    </row>
    <row r="356" spans="1:25">
      <c r="A356" s="173" t="str">
        <f t="shared" ca="1" si="96"/>
        <v/>
      </c>
      <c r="B356" s="73" t="str">
        <f t="shared" ca="1" si="97"/>
        <v/>
      </c>
      <c r="C356" s="31" t="str">
        <f t="shared" ca="1" si="95"/>
        <v/>
      </c>
      <c r="D356" s="32" t="str">
        <f t="shared" ca="1" si="98"/>
        <v/>
      </c>
      <c r="E356" s="73" t="str">
        <f t="shared" ca="1" si="99"/>
        <v/>
      </c>
      <c r="F356" s="31" t="str">
        <f t="shared" ca="1" si="100"/>
        <v/>
      </c>
      <c r="G356" s="32" t="str">
        <f t="shared" ca="1" si="101"/>
        <v/>
      </c>
      <c r="H356" s="73" t="str">
        <f t="shared" ca="1" si="102"/>
        <v/>
      </c>
      <c r="I356" s="31" t="str">
        <f t="shared" ca="1" si="103"/>
        <v/>
      </c>
      <c r="J356" s="32" t="str">
        <f t="shared" ca="1" si="104"/>
        <v/>
      </c>
      <c r="K356" s="73" t="str">
        <f t="shared" ca="1" si="105"/>
        <v/>
      </c>
      <c r="L356" s="31" t="str">
        <f t="shared" ca="1" si="106"/>
        <v/>
      </c>
      <c r="M356" s="32" t="str">
        <f t="shared" ca="1" si="107"/>
        <v/>
      </c>
      <c r="N356" s="79" t="str">
        <f t="shared" ca="1" si="108"/>
        <v/>
      </c>
      <c r="X356" s="172" t="str">
        <f t="shared" si="93"/>
        <v/>
      </c>
      <c r="Y356" s="172" t="str">
        <f t="shared" si="94"/>
        <v/>
      </c>
    </row>
    <row r="357" spans="1:25">
      <c r="A357" s="173" t="str">
        <f t="shared" ca="1" si="96"/>
        <v/>
      </c>
      <c r="B357" s="73" t="str">
        <f t="shared" ca="1" si="97"/>
        <v/>
      </c>
      <c r="C357" s="31" t="str">
        <f t="shared" ca="1" si="95"/>
        <v/>
      </c>
      <c r="D357" s="32" t="str">
        <f t="shared" ca="1" si="98"/>
        <v/>
      </c>
      <c r="E357" s="73" t="str">
        <f t="shared" ca="1" si="99"/>
        <v/>
      </c>
      <c r="F357" s="31" t="str">
        <f t="shared" ca="1" si="100"/>
        <v/>
      </c>
      <c r="G357" s="32" t="str">
        <f t="shared" ca="1" si="101"/>
        <v/>
      </c>
      <c r="H357" s="73" t="str">
        <f t="shared" ca="1" si="102"/>
        <v/>
      </c>
      <c r="I357" s="31" t="str">
        <f t="shared" ca="1" si="103"/>
        <v/>
      </c>
      <c r="J357" s="32" t="str">
        <f t="shared" ca="1" si="104"/>
        <v/>
      </c>
      <c r="K357" s="73" t="str">
        <f t="shared" ca="1" si="105"/>
        <v/>
      </c>
      <c r="L357" s="31" t="str">
        <f t="shared" ca="1" si="106"/>
        <v/>
      </c>
      <c r="M357" s="32" t="str">
        <f t="shared" ca="1" si="107"/>
        <v/>
      </c>
      <c r="N357" s="79" t="str">
        <f t="shared" ca="1" si="108"/>
        <v/>
      </c>
      <c r="X357" s="172" t="str">
        <f t="shared" si="93"/>
        <v/>
      </c>
      <c r="Y357" s="172" t="str">
        <f t="shared" si="94"/>
        <v/>
      </c>
    </row>
    <row r="358" spans="1:25">
      <c r="A358" s="173" t="str">
        <f t="shared" ca="1" si="96"/>
        <v/>
      </c>
      <c r="B358" s="73" t="str">
        <f t="shared" ca="1" si="97"/>
        <v/>
      </c>
      <c r="C358" s="31" t="str">
        <f t="shared" ca="1" si="95"/>
        <v/>
      </c>
      <c r="D358" s="32" t="str">
        <f t="shared" ca="1" si="98"/>
        <v/>
      </c>
      <c r="E358" s="73" t="str">
        <f t="shared" ca="1" si="99"/>
        <v/>
      </c>
      <c r="F358" s="31" t="str">
        <f t="shared" ca="1" si="100"/>
        <v/>
      </c>
      <c r="G358" s="32" t="str">
        <f t="shared" ca="1" si="101"/>
        <v/>
      </c>
      <c r="H358" s="73" t="str">
        <f t="shared" ca="1" si="102"/>
        <v/>
      </c>
      <c r="I358" s="31" t="str">
        <f t="shared" ca="1" si="103"/>
        <v/>
      </c>
      <c r="J358" s="32" t="str">
        <f t="shared" ca="1" si="104"/>
        <v/>
      </c>
      <c r="K358" s="73" t="str">
        <f t="shared" ca="1" si="105"/>
        <v/>
      </c>
      <c r="L358" s="31" t="str">
        <f t="shared" ca="1" si="106"/>
        <v/>
      </c>
      <c r="M358" s="32" t="str">
        <f t="shared" ca="1" si="107"/>
        <v/>
      </c>
      <c r="N358" s="79" t="str">
        <f t="shared" ca="1" si="108"/>
        <v/>
      </c>
      <c r="X358" s="172" t="str">
        <f t="shared" si="93"/>
        <v/>
      </c>
      <c r="Y358" s="172" t="str">
        <f t="shared" si="94"/>
        <v/>
      </c>
    </row>
    <row r="359" spans="1:25">
      <c r="A359" s="173" t="str">
        <f t="shared" ca="1" si="96"/>
        <v/>
      </c>
      <c r="B359" s="73" t="str">
        <f t="shared" ca="1" si="97"/>
        <v/>
      </c>
      <c r="C359" s="31" t="str">
        <f t="shared" ca="1" si="95"/>
        <v/>
      </c>
      <c r="D359" s="32" t="str">
        <f t="shared" ca="1" si="98"/>
        <v/>
      </c>
      <c r="E359" s="73" t="str">
        <f t="shared" ca="1" si="99"/>
        <v/>
      </c>
      <c r="F359" s="31" t="str">
        <f t="shared" ca="1" si="100"/>
        <v/>
      </c>
      <c r="G359" s="32" t="str">
        <f t="shared" ca="1" si="101"/>
        <v/>
      </c>
      <c r="H359" s="73" t="str">
        <f t="shared" ca="1" si="102"/>
        <v/>
      </c>
      <c r="I359" s="31" t="str">
        <f t="shared" ca="1" si="103"/>
        <v/>
      </c>
      <c r="J359" s="32" t="str">
        <f t="shared" ca="1" si="104"/>
        <v/>
      </c>
      <c r="K359" s="73" t="str">
        <f t="shared" ca="1" si="105"/>
        <v/>
      </c>
      <c r="L359" s="31" t="str">
        <f t="shared" ca="1" si="106"/>
        <v/>
      </c>
      <c r="M359" s="32" t="str">
        <f t="shared" ca="1" si="107"/>
        <v/>
      </c>
      <c r="N359" s="79" t="str">
        <f t="shared" ca="1" si="108"/>
        <v/>
      </c>
      <c r="X359" s="172" t="str">
        <f t="shared" si="93"/>
        <v/>
      </c>
      <c r="Y359" s="172" t="str">
        <f t="shared" si="94"/>
        <v/>
      </c>
    </row>
    <row r="360" spans="1:25">
      <c r="A360" s="173" t="str">
        <f t="shared" ca="1" si="96"/>
        <v/>
      </c>
      <c r="B360" s="73" t="str">
        <f t="shared" ca="1" si="97"/>
        <v/>
      </c>
      <c r="C360" s="31" t="str">
        <f t="shared" ca="1" si="95"/>
        <v/>
      </c>
      <c r="D360" s="32" t="str">
        <f t="shared" ca="1" si="98"/>
        <v/>
      </c>
      <c r="E360" s="73" t="str">
        <f t="shared" ca="1" si="99"/>
        <v/>
      </c>
      <c r="F360" s="31" t="str">
        <f t="shared" ca="1" si="100"/>
        <v/>
      </c>
      <c r="G360" s="32" t="str">
        <f t="shared" ca="1" si="101"/>
        <v/>
      </c>
      <c r="H360" s="73" t="str">
        <f t="shared" ca="1" si="102"/>
        <v/>
      </c>
      <c r="I360" s="31" t="str">
        <f t="shared" ca="1" si="103"/>
        <v/>
      </c>
      <c r="J360" s="32" t="str">
        <f t="shared" ca="1" si="104"/>
        <v/>
      </c>
      <c r="K360" s="73" t="str">
        <f t="shared" ca="1" si="105"/>
        <v/>
      </c>
      <c r="L360" s="31" t="str">
        <f t="shared" ca="1" si="106"/>
        <v/>
      </c>
      <c r="M360" s="32" t="str">
        <f t="shared" ca="1" si="107"/>
        <v/>
      </c>
      <c r="N360" s="79" t="str">
        <f t="shared" ca="1" si="108"/>
        <v/>
      </c>
      <c r="X360" s="172" t="str">
        <f t="shared" si="93"/>
        <v/>
      </c>
      <c r="Y360" s="172" t="str">
        <f t="shared" si="94"/>
        <v/>
      </c>
    </row>
    <row r="361" spans="1:25">
      <c r="A361" s="173" t="str">
        <f t="shared" ca="1" si="96"/>
        <v/>
      </c>
      <c r="B361" s="73" t="str">
        <f t="shared" ca="1" si="97"/>
        <v/>
      </c>
      <c r="C361" s="31" t="str">
        <f t="shared" ca="1" si="95"/>
        <v/>
      </c>
      <c r="D361" s="32" t="str">
        <f t="shared" ca="1" si="98"/>
        <v/>
      </c>
      <c r="E361" s="73" t="str">
        <f t="shared" ca="1" si="99"/>
        <v/>
      </c>
      <c r="F361" s="31" t="str">
        <f t="shared" ca="1" si="100"/>
        <v/>
      </c>
      <c r="G361" s="32" t="str">
        <f t="shared" ca="1" si="101"/>
        <v/>
      </c>
      <c r="H361" s="73" t="str">
        <f t="shared" ca="1" si="102"/>
        <v/>
      </c>
      <c r="I361" s="31" t="str">
        <f t="shared" ca="1" si="103"/>
        <v/>
      </c>
      <c r="J361" s="32" t="str">
        <f t="shared" ca="1" si="104"/>
        <v/>
      </c>
      <c r="K361" s="73" t="str">
        <f t="shared" ca="1" si="105"/>
        <v/>
      </c>
      <c r="L361" s="31" t="str">
        <f t="shared" ca="1" si="106"/>
        <v/>
      </c>
      <c r="M361" s="32" t="str">
        <f t="shared" ca="1" si="107"/>
        <v/>
      </c>
      <c r="N361" s="79" t="str">
        <f t="shared" ca="1" si="108"/>
        <v/>
      </c>
      <c r="X361" s="172" t="str">
        <f t="shared" si="93"/>
        <v/>
      </c>
      <c r="Y361" s="172" t="str">
        <f t="shared" si="94"/>
        <v/>
      </c>
    </row>
    <row r="362" spans="1:25">
      <c r="A362" s="173" t="str">
        <f t="shared" ca="1" si="96"/>
        <v/>
      </c>
      <c r="B362" s="73" t="str">
        <f t="shared" ca="1" si="97"/>
        <v/>
      </c>
      <c r="C362" s="31" t="str">
        <f t="shared" ca="1" si="95"/>
        <v/>
      </c>
      <c r="D362" s="32" t="str">
        <f t="shared" ca="1" si="98"/>
        <v/>
      </c>
      <c r="E362" s="73" t="str">
        <f t="shared" ca="1" si="99"/>
        <v/>
      </c>
      <c r="F362" s="31" t="str">
        <f t="shared" ca="1" si="100"/>
        <v/>
      </c>
      <c r="G362" s="32" t="str">
        <f t="shared" ca="1" si="101"/>
        <v/>
      </c>
      <c r="H362" s="73" t="str">
        <f t="shared" ca="1" si="102"/>
        <v/>
      </c>
      <c r="I362" s="31" t="str">
        <f t="shared" ca="1" si="103"/>
        <v/>
      </c>
      <c r="J362" s="32" t="str">
        <f t="shared" ca="1" si="104"/>
        <v/>
      </c>
      <c r="K362" s="73" t="str">
        <f t="shared" ca="1" si="105"/>
        <v/>
      </c>
      <c r="L362" s="31" t="str">
        <f t="shared" ca="1" si="106"/>
        <v/>
      </c>
      <c r="M362" s="32" t="str">
        <f t="shared" ca="1" si="107"/>
        <v/>
      </c>
      <c r="N362" s="79" t="str">
        <f t="shared" ca="1" si="108"/>
        <v/>
      </c>
      <c r="X362" s="172" t="str">
        <f t="shared" si="93"/>
        <v/>
      </c>
      <c r="Y362" s="172" t="str">
        <f t="shared" si="94"/>
        <v/>
      </c>
    </row>
    <row r="363" spans="1:25">
      <c r="A363" s="173" t="str">
        <f t="shared" ca="1" si="96"/>
        <v/>
      </c>
      <c r="B363" s="73" t="str">
        <f t="shared" ca="1" si="97"/>
        <v/>
      </c>
      <c r="C363" s="31" t="str">
        <f t="shared" ca="1" si="95"/>
        <v/>
      </c>
      <c r="D363" s="32" t="str">
        <f t="shared" ca="1" si="98"/>
        <v/>
      </c>
      <c r="E363" s="73" t="str">
        <f t="shared" ca="1" si="99"/>
        <v/>
      </c>
      <c r="F363" s="31" t="str">
        <f t="shared" ca="1" si="100"/>
        <v/>
      </c>
      <c r="G363" s="32" t="str">
        <f t="shared" ca="1" si="101"/>
        <v/>
      </c>
      <c r="H363" s="73" t="str">
        <f t="shared" ca="1" si="102"/>
        <v/>
      </c>
      <c r="I363" s="31" t="str">
        <f t="shared" ca="1" si="103"/>
        <v/>
      </c>
      <c r="J363" s="32" t="str">
        <f t="shared" ca="1" si="104"/>
        <v/>
      </c>
      <c r="K363" s="73" t="str">
        <f t="shared" ca="1" si="105"/>
        <v/>
      </c>
      <c r="L363" s="31" t="str">
        <f t="shared" ca="1" si="106"/>
        <v/>
      </c>
      <c r="M363" s="32" t="str">
        <f t="shared" ca="1" si="107"/>
        <v/>
      </c>
      <c r="N363" s="79" t="str">
        <f t="shared" ca="1" si="108"/>
        <v/>
      </c>
      <c r="X363" s="172" t="str">
        <f t="shared" si="93"/>
        <v/>
      </c>
      <c r="Y363" s="172" t="str">
        <f t="shared" si="94"/>
        <v/>
      </c>
    </row>
    <row r="364" spans="1:25">
      <c r="A364" s="173" t="str">
        <f t="shared" ca="1" si="96"/>
        <v/>
      </c>
      <c r="B364" s="73" t="str">
        <f t="shared" ca="1" si="97"/>
        <v/>
      </c>
      <c r="C364" s="31" t="str">
        <f t="shared" ca="1" si="95"/>
        <v/>
      </c>
      <c r="D364" s="32" t="str">
        <f t="shared" ca="1" si="98"/>
        <v/>
      </c>
      <c r="E364" s="73" t="str">
        <f t="shared" ca="1" si="99"/>
        <v/>
      </c>
      <c r="F364" s="31" t="str">
        <f t="shared" ca="1" si="100"/>
        <v/>
      </c>
      <c r="G364" s="32" t="str">
        <f t="shared" ca="1" si="101"/>
        <v/>
      </c>
      <c r="H364" s="73" t="str">
        <f t="shared" ca="1" si="102"/>
        <v/>
      </c>
      <c r="I364" s="31" t="str">
        <f t="shared" ca="1" si="103"/>
        <v/>
      </c>
      <c r="J364" s="32" t="str">
        <f t="shared" ca="1" si="104"/>
        <v/>
      </c>
      <c r="K364" s="73" t="str">
        <f t="shared" ca="1" si="105"/>
        <v/>
      </c>
      <c r="L364" s="31" t="str">
        <f t="shared" ca="1" si="106"/>
        <v/>
      </c>
      <c r="M364" s="32" t="str">
        <f t="shared" ca="1" si="107"/>
        <v/>
      </c>
      <c r="N364" s="79" t="str">
        <f t="shared" ca="1" si="108"/>
        <v/>
      </c>
      <c r="X364" s="172" t="str">
        <f t="shared" si="93"/>
        <v/>
      </c>
      <c r="Y364" s="172" t="str">
        <f t="shared" si="94"/>
        <v/>
      </c>
    </row>
    <row r="365" spans="1:25">
      <c r="A365" s="173" t="str">
        <f t="shared" ca="1" si="96"/>
        <v/>
      </c>
      <c r="B365" s="73" t="str">
        <f t="shared" ca="1" si="97"/>
        <v/>
      </c>
      <c r="C365" s="31" t="str">
        <f t="shared" ca="1" si="95"/>
        <v/>
      </c>
      <c r="D365" s="32" t="str">
        <f t="shared" ca="1" si="98"/>
        <v/>
      </c>
      <c r="E365" s="73" t="str">
        <f t="shared" ca="1" si="99"/>
        <v/>
      </c>
      <c r="F365" s="31" t="str">
        <f t="shared" ca="1" si="100"/>
        <v/>
      </c>
      <c r="G365" s="32" t="str">
        <f t="shared" ca="1" si="101"/>
        <v/>
      </c>
      <c r="H365" s="73" t="str">
        <f t="shared" ca="1" si="102"/>
        <v/>
      </c>
      <c r="I365" s="31" t="str">
        <f t="shared" ca="1" si="103"/>
        <v/>
      </c>
      <c r="J365" s="32" t="str">
        <f t="shared" ca="1" si="104"/>
        <v/>
      </c>
      <c r="K365" s="73" t="str">
        <f t="shared" ca="1" si="105"/>
        <v/>
      </c>
      <c r="L365" s="31" t="str">
        <f t="shared" ca="1" si="106"/>
        <v/>
      </c>
      <c r="M365" s="32" t="str">
        <f t="shared" ca="1" si="107"/>
        <v/>
      </c>
      <c r="N365" s="79" t="str">
        <f t="shared" ca="1" si="108"/>
        <v/>
      </c>
      <c r="X365" s="172" t="str">
        <f t="shared" si="93"/>
        <v/>
      </c>
      <c r="Y365" s="172" t="str">
        <f t="shared" si="94"/>
        <v/>
      </c>
    </row>
    <row r="366" spans="1:25">
      <c r="A366" s="173" t="str">
        <f t="shared" ca="1" si="96"/>
        <v/>
      </c>
      <c r="B366" s="73" t="str">
        <f t="shared" ca="1" si="97"/>
        <v/>
      </c>
      <c r="C366" s="31" t="str">
        <f t="shared" ca="1" si="95"/>
        <v/>
      </c>
      <c r="D366" s="32" t="str">
        <f t="shared" ca="1" si="98"/>
        <v/>
      </c>
      <c r="E366" s="73" t="str">
        <f t="shared" ca="1" si="99"/>
        <v/>
      </c>
      <c r="F366" s="31" t="str">
        <f t="shared" ca="1" si="100"/>
        <v/>
      </c>
      <c r="G366" s="32" t="str">
        <f t="shared" ca="1" si="101"/>
        <v/>
      </c>
      <c r="H366" s="73" t="str">
        <f t="shared" ca="1" si="102"/>
        <v/>
      </c>
      <c r="I366" s="31" t="str">
        <f t="shared" ca="1" si="103"/>
        <v/>
      </c>
      <c r="J366" s="32" t="str">
        <f t="shared" ca="1" si="104"/>
        <v/>
      </c>
      <c r="K366" s="73" t="str">
        <f t="shared" ca="1" si="105"/>
        <v/>
      </c>
      <c r="L366" s="31" t="str">
        <f t="shared" ca="1" si="106"/>
        <v/>
      </c>
      <c r="M366" s="32" t="str">
        <f t="shared" ca="1" si="107"/>
        <v/>
      </c>
      <c r="N366" s="79" t="str">
        <f t="shared" ca="1" si="108"/>
        <v/>
      </c>
      <c r="X366" s="172" t="str">
        <f t="shared" si="93"/>
        <v/>
      </c>
      <c r="Y366" s="172" t="str">
        <f t="shared" si="94"/>
        <v/>
      </c>
    </row>
    <row r="367" spans="1:25">
      <c r="A367" s="173" t="str">
        <f t="shared" ca="1" si="96"/>
        <v/>
      </c>
      <c r="B367" s="73" t="str">
        <f t="shared" ca="1" si="97"/>
        <v/>
      </c>
      <c r="C367" s="31" t="str">
        <f t="shared" ca="1" si="95"/>
        <v/>
      </c>
      <c r="D367" s="32" t="str">
        <f t="shared" ca="1" si="98"/>
        <v/>
      </c>
      <c r="E367" s="73" t="str">
        <f t="shared" ca="1" si="99"/>
        <v/>
      </c>
      <c r="F367" s="31" t="str">
        <f t="shared" ca="1" si="100"/>
        <v/>
      </c>
      <c r="G367" s="32" t="str">
        <f t="shared" ca="1" si="101"/>
        <v/>
      </c>
      <c r="H367" s="73" t="str">
        <f t="shared" ca="1" si="102"/>
        <v/>
      </c>
      <c r="I367" s="31" t="str">
        <f t="shared" ca="1" si="103"/>
        <v/>
      </c>
      <c r="J367" s="32" t="str">
        <f t="shared" ca="1" si="104"/>
        <v/>
      </c>
      <c r="K367" s="73" t="str">
        <f t="shared" ca="1" si="105"/>
        <v/>
      </c>
      <c r="L367" s="31" t="str">
        <f t="shared" ca="1" si="106"/>
        <v/>
      </c>
      <c r="M367" s="32" t="str">
        <f t="shared" ca="1" si="107"/>
        <v/>
      </c>
      <c r="N367" s="79" t="str">
        <f t="shared" ca="1" si="108"/>
        <v/>
      </c>
      <c r="X367" s="172" t="str">
        <f t="shared" si="93"/>
        <v/>
      </c>
      <c r="Y367" s="172" t="str">
        <f t="shared" si="94"/>
        <v/>
      </c>
    </row>
    <row r="368" spans="1:25">
      <c r="A368" s="173" t="str">
        <f t="shared" ca="1" si="96"/>
        <v/>
      </c>
      <c r="B368" s="73" t="str">
        <f t="shared" ca="1" si="97"/>
        <v/>
      </c>
      <c r="C368" s="31" t="str">
        <f t="shared" ca="1" si="95"/>
        <v/>
      </c>
      <c r="D368" s="32" t="str">
        <f t="shared" ca="1" si="98"/>
        <v/>
      </c>
      <c r="E368" s="73" t="str">
        <f t="shared" ca="1" si="99"/>
        <v/>
      </c>
      <c r="F368" s="31" t="str">
        <f t="shared" ca="1" si="100"/>
        <v/>
      </c>
      <c r="G368" s="32" t="str">
        <f t="shared" ca="1" si="101"/>
        <v/>
      </c>
      <c r="H368" s="73" t="str">
        <f t="shared" ca="1" si="102"/>
        <v/>
      </c>
      <c r="I368" s="31" t="str">
        <f t="shared" ca="1" si="103"/>
        <v/>
      </c>
      <c r="J368" s="32" t="str">
        <f t="shared" ca="1" si="104"/>
        <v/>
      </c>
      <c r="K368" s="73" t="str">
        <f t="shared" ca="1" si="105"/>
        <v/>
      </c>
      <c r="L368" s="31" t="str">
        <f t="shared" ca="1" si="106"/>
        <v/>
      </c>
      <c r="M368" s="32" t="str">
        <f t="shared" ca="1" si="107"/>
        <v/>
      </c>
      <c r="N368" s="79" t="str">
        <f t="shared" ca="1" si="108"/>
        <v/>
      </c>
      <c r="X368" s="172" t="str">
        <f t="shared" si="93"/>
        <v/>
      </c>
      <c r="Y368" s="172" t="str">
        <f t="shared" si="94"/>
        <v/>
      </c>
    </row>
    <row r="369" spans="1:25">
      <c r="A369" s="173" t="str">
        <f t="shared" ca="1" si="96"/>
        <v/>
      </c>
      <c r="B369" s="73" t="str">
        <f t="shared" ca="1" si="97"/>
        <v/>
      </c>
      <c r="C369" s="31" t="str">
        <f t="shared" ca="1" si="95"/>
        <v/>
      </c>
      <c r="D369" s="32" t="str">
        <f t="shared" ca="1" si="98"/>
        <v/>
      </c>
      <c r="E369" s="73" t="str">
        <f t="shared" ca="1" si="99"/>
        <v/>
      </c>
      <c r="F369" s="31" t="str">
        <f t="shared" ca="1" si="100"/>
        <v/>
      </c>
      <c r="G369" s="32" t="str">
        <f t="shared" ca="1" si="101"/>
        <v/>
      </c>
      <c r="H369" s="73" t="str">
        <f t="shared" ca="1" si="102"/>
        <v/>
      </c>
      <c r="I369" s="31" t="str">
        <f t="shared" ca="1" si="103"/>
        <v/>
      </c>
      <c r="J369" s="32" t="str">
        <f t="shared" ca="1" si="104"/>
        <v/>
      </c>
      <c r="K369" s="73" t="str">
        <f t="shared" ca="1" si="105"/>
        <v/>
      </c>
      <c r="L369" s="31" t="str">
        <f t="shared" ca="1" si="106"/>
        <v/>
      </c>
      <c r="M369" s="32" t="str">
        <f t="shared" ca="1" si="107"/>
        <v/>
      </c>
      <c r="N369" s="79" t="str">
        <f t="shared" ca="1" si="108"/>
        <v/>
      </c>
      <c r="X369" s="172" t="str">
        <f t="shared" si="93"/>
        <v/>
      </c>
      <c r="Y369" s="172" t="str">
        <f t="shared" si="94"/>
        <v/>
      </c>
    </row>
    <row r="370" spans="1:25">
      <c r="A370" s="173" t="str">
        <f t="shared" ca="1" si="96"/>
        <v/>
      </c>
      <c r="B370" s="73" t="str">
        <f t="shared" ca="1" si="97"/>
        <v/>
      </c>
      <c r="C370" s="31" t="str">
        <f t="shared" ca="1" si="95"/>
        <v/>
      </c>
      <c r="D370" s="32" t="str">
        <f t="shared" ca="1" si="98"/>
        <v/>
      </c>
      <c r="E370" s="73" t="str">
        <f t="shared" ca="1" si="99"/>
        <v/>
      </c>
      <c r="F370" s="31" t="str">
        <f t="shared" ca="1" si="100"/>
        <v/>
      </c>
      <c r="G370" s="32" t="str">
        <f t="shared" ca="1" si="101"/>
        <v/>
      </c>
      <c r="H370" s="73" t="str">
        <f t="shared" ca="1" si="102"/>
        <v/>
      </c>
      <c r="I370" s="31" t="str">
        <f t="shared" ca="1" si="103"/>
        <v/>
      </c>
      <c r="J370" s="32" t="str">
        <f t="shared" ca="1" si="104"/>
        <v/>
      </c>
      <c r="K370" s="73" t="str">
        <f t="shared" ca="1" si="105"/>
        <v/>
      </c>
      <c r="L370" s="31" t="str">
        <f t="shared" ca="1" si="106"/>
        <v/>
      </c>
      <c r="M370" s="32" t="str">
        <f t="shared" ca="1" si="107"/>
        <v/>
      </c>
      <c r="N370" s="79" t="str">
        <f t="shared" ca="1" si="108"/>
        <v/>
      </c>
      <c r="X370" s="172" t="str">
        <f t="shared" si="93"/>
        <v/>
      </c>
      <c r="Y370" s="172" t="str">
        <f t="shared" si="94"/>
        <v/>
      </c>
    </row>
    <row r="371" spans="1:25">
      <c r="A371" s="173" t="str">
        <f t="shared" ca="1" si="96"/>
        <v/>
      </c>
      <c r="B371" s="73" t="str">
        <f t="shared" ca="1" si="97"/>
        <v/>
      </c>
      <c r="C371" s="31" t="str">
        <f t="shared" ca="1" si="95"/>
        <v/>
      </c>
      <c r="D371" s="32" t="str">
        <f t="shared" ca="1" si="98"/>
        <v/>
      </c>
      <c r="E371" s="73" t="str">
        <f t="shared" ca="1" si="99"/>
        <v/>
      </c>
      <c r="F371" s="31" t="str">
        <f t="shared" ca="1" si="100"/>
        <v/>
      </c>
      <c r="G371" s="32" t="str">
        <f t="shared" ca="1" si="101"/>
        <v/>
      </c>
      <c r="H371" s="73" t="str">
        <f t="shared" ca="1" si="102"/>
        <v/>
      </c>
      <c r="I371" s="31" t="str">
        <f t="shared" ca="1" si="103"/>
        <v/>
      </c>
      <c r="J371" s="32" t="str">
        <f t="shared" ca="1" si="104"/>
        <v/>
      </c>
      <c r="K371" s="73" t="str">
        <f t="shared" ca="1" si="105"/>
        <v/>
      </c>
      <c r="L371" s="31" t="str">
        <f t="shared" ca="1" si="106"/>
        <v/>
      </c>
      <c r="M371" s="32" t="str">
        <f t="shared" ca="1" si="107"/>
        <v/>
      </c>
      <c r="N371" s="79" t="str">
        <f t="shared" ca="1" si="108"/>
        <v/>
      </c>
      <c r="X371" s="172" t="str">
        <f t="shared" si="93"/>
        <v/>
      </c>
      <c r="Y371" s="172" t="str">
        <f t="shared" si="94"/>
        <v/>
      </c>
    </row>
    <row r="372" spans="1:25">
      <c r="A372" s="173" t="str">
        <f t="shared" ca="1" si="96"/>
        <v/>
      </c>
      <c r="B372" s="73" t="str">
        <f t="shared" ca="1" si="97"/>
        <v/>
      </c>
      <c r="C372" s="31" t="str">
        <f t="shared" ca="1" si="95"/>
        <v/>
      </c>
      <c r="D372" s="32" t="str">
        <f t="shared" ca="1" si="98"/>
        <v/>
      </c>
      <c r="E372" s="73" t="str">
        <f t="shared" ca="1" si="99"/>
        <v/>
      </c>
      <c r="F372" s="31" t="str">
        <f t="shared" ca="1" si="100"/>
        <v/>
      </c>
      <c r="G372" s="32" t="str">
        <f t="shared" ca="1" si="101"/>
        <v/>
      </c>
      <c r="H372" s="73" t="str">
        <f t="shared" ca="1" si="102"/>
        <v/>
      </c>
      <c r="I372" s="31" t="str">
        <f t="shared" ca="1" si="103"/>
        <v/>
      </c>
      <c r="J372" s="32" t="str">
        <f t="shared" ca="1" si="104"/>
        <v/>
      </c>
      <c r="K372" s="73" t="str">
        <f t="shared" ca="1" si="105"/>
        <v/>
      </c>
      <c r="L372" s="31" t="str">
        <f t="shared" ca="1" si="106"/>
        <v/>
      </c>
      <c r="M372" s="32" t="str">
        <f t="shared" ca="1" si="107"/>
        <v/>
      </c>
      <c r="N372" s="79" t="str">
        <f t="shared" ca="1" si="108"/>
        <v/>
      </c>
      <c r="X372" s="172" t="str">
        <f t="shared" si="93"/>
        <v/>
      </c>
      <c r="Y372" s="172" t="str">
        <f t="shared" si="94"/>
        <v/>
      </c>
    </row>
    <row r="373" spans="1:25">
      <c r="A373" s="173" t="str">
        <f t="shared" ca="1" si="96"/>
        <v/>
      </c>
      <c r="B373" s="73" t="str">
        <f t="shared" ca="1" si="97"/>
        <v/>
      </c>
      <c r="C373" s="31" t="str">
        <f t="shared" ca="1" si="95"/>
        <v/>
      </c>
      <c r="D373" s="32" t="str">
        <f t="shared" ca="1" si="98"/>
        <v/>
      </c>
      <c r="E373" s="73" t="str">
        <f t="shared" ca="1" si="99"/>
        <v/>
      </c>
      <c r="F373" s="31" t="str">
        <f t="shared" ca="1" si="100"/>
        <v/>
      </c>
      <c r="G373" s="32" t="str">
        <f t="shared" ca="1" si="101"/>
        <v/>
      </c>
      <c r="H373" s="73" t="str">
        <f t="shared" ca="1" si="102"/>
        <v/>
      </c>
      <c r="I373" s="31" t="str">
        <f t="shared" ca="1" si="103"/>
        <v/>
      </c>
      <c r="J373" s="32" t="str">
        <f t="shared" ca="1" si="104"/>
        <v/>
      </c>
      <c r="K373" s="73" t="str">
        <f t="shared" ca="1" si="105"/>
        <v/>
      </c>
      <c r="L373" s="31" t="str">
        <f t="shared" ca="1" si="106"/>
        <v/>
      </c>
      <c r="M373" s="32" t="str">
        <f t="shared" ca="1" si="107"/>
        <v/>
      </c>
      <c r="N373" s="79" t="str">
        <f t="shared" ca="1" si="108"/>
        <v/>
      </c>
      <c r="X373" s="172" t="str">
        <f t="shared" si="93"/>
        <v/>
      </c>
      <c r="Y373" s="172" t="str">
        <f t="shared" si="94"/>
        <v/>
      </c>
    </row>
    <row r="374" spans="1:25">
      <c r="A374" s="173" t="str">
        <f t="shared" ca="1" si="96"/>
        <v/>
      </c>
      <c r="B374" s="73" t="str">
        <f t="shared" ca="1" si="97"/>
        <v/>
      </c>
      <c r="C374" s="31" t="str">
        <f t="shared" ca="1" si="95"/>
        <v/>
      </c>
      <c r="D374" s="32" t="str">
        <f t="shared" ca="1" si="98"/>
        <v/>
      </c>
      <c r="E374" s="73" t="str">
        <f t="shared" ca="1" si="99"/>
        <v/>
      </c>
      <c r="F374" s="31" t="str">
        <f t="shared" ca="1" si="100"/>
        <v/>
      </c>
      <c r="G374" s="32" t="str">
        <f t="shared" ca="1" si="101"/>
        <v/>
      </c>
      <c r="H374" s="73" t="str">
        <f t="shared" ca="1" si="102"/>
        <v/>
      </c>
      <c r="I374" s="31" t="str">
        <f t="shared" ca="1" si="103"/>
        <v/>
      </c>
      <c r="J374" s="32" t="str">
        <f t="shared" ca="1" si="104"/>
        <v/>
      </c>
      <c r="K374" s="73" t="str">
        <f t="shared" ca="1" si="105"/>
        <v/>
      </c>
      <c r="L374" s="31" t="str">
        <f t="shared" ca="1" si="106"/>
        <v/>
      </c>
      <c r="M374" s="32" t="str">
        <f t="shared" ca="1" si="107"/>
        <v/>
      </c>
      <c r="N374" s="79" t="str">
        <f t="shared" ca="1" si="108"/>
        <v/>
      </c>
      <c r="X374" s="172" t="str">
        <f t="shared" si="93"/>
        <v/>
      </c>
      <c r="Y374" s="172" t="str">
        <f t="shared" si="94"/>
        <v/>
      </c>
    </row>
    <row r="375" spans="1:25">
      <c r="A375" s="173" t="str">
        <f t="shared" ca="1" si="96"/>
        <v/>
      </c>
      <c r="B375" s="73" t="str">
        <f t="shared" ca="1" si="97"/>
        <v/>
      </c>
      <c r="C375" s="31" t="str">
        <f t="shared" ca="1" si="95"/>
        <v/>
      </c>
      <c r="D375" s="32" t="str">
        <f t="shared" ca="1" si="98"/>
        <v/>
      </c>
      <c r="E375" s="73" t="str">
        <f t="shared" ca="1" si="99"/>
        <v/>
      </c>
      <c r="F375" s="31" t="str">
        <f t="shared" ca="1" si="100"/>
        <v/>
      </c>
      <c r="G375" s="32" t="str">
        <f t="shared" ca="1" si="101"/>
        <v/>
      </c>
      <c r="H375" s="73" t="str">
        <f t="shared" ca="1" si="102"/>
        <v/>
      </c>
      <c r="I375" s="31" t="str">
        <f t="shared" ca="1" si="103"/>
        <v/>
      </c>
      <c r="J375" s="32" t="str">
        <f t="shared" ca="1" si="104"/>
        <v/>
      </c>
      <c r="K375" s="73" t="str">
        <f t="shared" ca="1" si="105"/>
        <v/>
      </c>
      <c r="L375" s="31" t="str">
        <f t="shared" ca="1" si="106"/>
        <v/>
      </c>
      <c r="M375" s="32" t="str">
        <f t="shared" ca="1" si="107"/>
        <v/>
      </c>
      <c r="N375" s="79" t="str">
        <f t="shared" ca="1" si="108"/>
        <v/>
      </c>
      <c r="X375" s="172" t="str">
        <f t="shared" si="93"/>
        <v/>
      </c>
      <c r="Y375" s="172" t="str">
        <f t="shared" si="94"/>
        <v/>
      </c>
    </row>
    <row r="376" spans="1:25">
      <c r="A376" s="173" t="str">
        <f t="shared" ca="1" si="96"/>
        <v/>
      </c>
      <c r="B376" s="73" t="str">
        <f t="shared" ca="1" si="97"/>
        <v/>
      </c>
      <c r="C376" s="31" t="str">
        <f t="shared" ca="1" si="95"/>
        <v/>
      </c>
      <c r="D376" s="32" t="str">
        <f t="shared" ca="1" si="98"/>
        <v/>
      </c>
      <c r="E376" s="73" t="str">
        <f t="shared" ca="1" si="99"/>
        <v/>
      </c>
      <c r="F376" s="31" t="str">
        <f t="shared" ca="1" si="100"/>
        <v/>
      </c>
      <c r="G376" s="32" t="str">
        <f t="shared" ca="1" si="101"/>
        <v/>
      </c>
      <c r="H376" s="73" t="str">
        <f t="shared" ca="1" si="102"/>
        <v/>
      </c>
      <c r="I376" s="31" t="str">
        <f t="shared" ca="1" si="103"/>
        <v/>
      </c>
      <c r="J376" s="32" t="str">
        <f t="shared" ca="1" si="104"/>
        <v/>
      </c>
      <c r="K376" s="73" t="str">
        <f t="shared" ca="1" si="105"/>
        <v/>
      </c>
      <c r="L376" s="31" t="str">
        <f t="shared" ca="1" si="106"/>
        <v/>
      </c>
      <c r="M376" s="32" t="str">
        <f t="shared" ca="1" si="107"/>
        <v/>
      </c>
      <c r="N376" s="79" t="str">
        <f t="shared" ca="1" si="108"/>
        <v/>
      </c>
      <c r="X376" s="172" t="str">
        <f t="shared" si="93"/>
        <v/>
      </c>
      <c r="Y376" s="172" t="str">
        <f t="shared" si="94"/>
        <v/>
      </c>
    </row>
    <row r="377" spans="1:25">
      <c r="A377" s="173" t="str">
        <f t="shared" ca="1" si="96"/>
        <v/>
      </c>
      <c r="B377" s="73" t="str">
        <f t="shared" ca="1" si="97"/>
        <v/>
      </c>
      <c r="C377" s="31" t="str">
        <f t="shared" ca="1" si="95"/>
        <v/>
      </c>
      <c r="D377" s="32" t="str">
        <f t="shared" ca="1" si="98"/>
        <v/>
      </c>
      <c r="E377" s="73" t="str">
        <f t="shared" ca="1" si="99"/>
        <v/>
      </c>
      <c r="F377" s="31" t="str">
        <f t="shared" ca="1" si="100"/>
        <v/>
      </c>
      <c r="G377" s="32" t="str">
        <f t="shared" ca="1" si="101"/>
        <v/>
      </c>
      <c r="H377" s="73" t="str">
        <f t="shared" ca="1" si="102"/>
        <v/>
      </c>
      <c r="I377" s="31" t="str">
        <f t="shared" ca="1" si="103"/>
        <v/>
      </c>
      <c r="J377" s="32" t="str">
        <f t="shared" ca="1" si="104"/>
        <v/>
      </c>
      <c r="K377" s="73" t="str">
        <f t="shared" ca="1" si="105"/>
        <v/>
      </c>
      <c r="L377" s="31" t="str">
        <f t="shared" ca="1" si="106"/>
        <v/>
      </c>
      <c r="M377" s="32" t="str">
        <f t="shared" ca="1" si="107"/>
        <v/>
      </c>
      <c r="N377" s="79" t="str">
        <f t="shared" ca="1" si="108"/>
        <v/>
      </c>
      <c r="X377" s="172" t="str">
        <f t="shared" si="93"/>
        <v/>
      </c>
      <c r="Y377" s="172" t="str">
        <f t="shared" si="94"/>
        <v/>
      </c>
    </row>
    <row r="378" spans="1:25">
      <c r="A378" s="173" t="str">
        <f t="shared" ca="1" si="96"/>
        <v/>
      </c>
      <c r="B378" s="73" t="str">
        <f t="shared" ca="1" si="97"/>
        <v/>
      </c>
      <c r="C378" s="31" t="str">
        <f t="shared" ca="1" si="95"/>
        <v/>
      </c>
      <c r="D378" s="32" t="str">
        <f t="shared" ca="1" si="98"/>
        <v/>
      </c>
      <c r="E378" s="73" t="str">
        <f t="shared" ca="1" si="99"/>
        <v/>
      </c>
      <c r="F378" s="31" t="str">
        <f t="shared" ca="1" si="100"/>
        <v/>
      </c>
      <c r="G378" s="32" t="str">
        <f t="shared" ca="1" si="101"/>
        <v/>
      </c>
      <c r="H378" s="73" t="str">
        <f t="shared" ca="1" si="102"/>
        <v/>
      </c>
      <c r="I378" s="31" t="str">
        <f t="shared" ca="1" si="103"/>
        <v/>
      </c>
      <c r="J378" s="32" t="str">
        <f t="shared" ca="1" si="104"/>
        <v/>
      </c>
      <c r="K378" s="73" t="str">
        <f t="shared" ca="1" si="105"/>
        <v/>
      </c>
      <c r="L378" s="31" t="str">
        <f t="shared" ca="1" si="106"/>
        <v/>
      </c>
      <c r="M378" s="32" t="str">
        <f t="shared" ca="1" si="107"/>
        <v/>
      </c>
      <c r="N378" s="79" t="str">
        <f t="shared" ca="1" si="108"/>
        <v/>
      </c>
      <c r="X378" s="172" t="str">
        <f t="shared" si="93"/>
        <v/>
      </c>
      <c r="Y378" s="172" t="str">
        <f t="shared" si="94"/>
        <v/>
      </c>
    </row>
    <row r="379" spans="1:25">
      <c r="A379" s="173" t="str">
        <f t="shared" ca="1" si="96"/>
        <v/>
      </c>
      <c r="B379" s="73" t="str">
        <f t="shared" ca="1" si="97"/>
        <v/>
      </c>
      <c r="C379" s="31" t="str">
        <f t="shared" ca="1" si="95"/>
        <v/>
      </c>
      <c r="D379" s="32" t="str">
        <f t="shared" ca="1" si="98"/>
        <v/>
      </c>
      <c r="E379" s="73" t="str">
        <f t="shared" ca="1" si="99"/>
        <v/>
      </c>
      <c r="F379" s="31" t="str">
        <f t="shared" ca="1" si="100"/>
        <v/>
      </c>
      <c r="G379" s="32" t="str">
        <f t="shared" ca="1" si="101"/>
        <v/>
      </c>
      <c r="H379" s="73" t="str">
        <f t="shared" ca="1" si="102"/>
        <v/>
      </c>
      <c r="I379" s="31" t="str">
        <f t="shared" ca="1" si="103"/>
        <v/>
      </c>
      <c r="J379" s="32" t="str">
        <f t="shared" ca="1" si="104"/>
        <v/>
      </c>
      <c r="K379" s="73" t="str">
        <f t="shared" ca="1" si="105"/>
        <v/>
      </c>
      <c r="L379" s="31" t="str">
        <f t="shared" ca="1" si="106"/>
        <v/>
      </c>
      <c r="M379" s="32" t="str">
        <f t="shared" ca="1" si="107"/>
        <v/>
      </c>
      <c r="N379" s="79" t="str">
        <f t="shared" ca="1" si="108"/>
        <v/>
      </c>
      <c r="X379" s="172" t="str">
        <f t="shared" si="93"/>
        <v/>
      </c>
      <c r="Y379" s="172" t="str">
        <f t="shared" si="94"/>
        <v/>
      </c>
    </row>
    <row r="380" spans="1:25">
      <c r="X380" s="172" t="str">
        <f t="shared" si="93"/>
        <v/>
      </c>
      <c r="Y380" s="172" t="str">
        <f t="shared" si="94"/>
        <v/>
      </c>
    </row>
    <row r="381" spans="1:25">
      <c r="X381" s="172" t="str">
        <f t="shared" si="93"/>
        <v/>
      </c>
      <c r="Y381" s="172" t="str">
        <f t="shared" si="94"/>
        <v/>
      </c>
    </row>
    <row r="382" spans="1:25">
      <c r="X382" s="172" t="str">
        <f t="shared" si="93"/>
        <v/>
      </c>
      <c r="Y382" s="172" t="str">
        <f t="shared" si="94"/>
        <v/>
      </c>
    </row>
    <row r="383" spans="1:25">
      <c r="X383" s="172" t="str">
        <f t="shared" si="93"/>
        <v/>
      </c>
      <c r="Y383" s="172" t="str">
        <f t="shared" si="94"/>
        <v/>
      </c>
    </row>
    <row r="384" spans="1:25">
      <c r="X384" s="172" t="str">
        <f t="shared" si="93"/>
        <v/>
      </c>
      <c r="Y384" s="172" t="str">
        <f t="shared" si="94"/>
        <v/>
      </c>
    </row>
    <row r="385" spans="24:25">
      <c r="X385" s="172" t="str">
        <f t="shared" si="93"/>
        <v/>
      </c>
      <c r="Y385" s="172" t="str">
        <f t="shared" si="94"/>
        <v/>
      </c>
    </row>
    <row r="386" spans="24:25">
      <c r="X386" s="172" t="str">
        <f t="shared" si="93"/>
        <v/>
      </c>
      <c r="Y386" s="172" t="str">
        <f t="shared" si="94"/>
        <v/>
      </c>
    </row>
    <row r="387" spans="24:25">
      <c r="X387" s="172" t="str">
        <f t="shared" si="93"/>
        <v/>
      </c>
      <c r="Y387" s="172" t="str">
        <f t="shared" si="94"/>
        <v/>
      </c>
    </row>
    <row r="388" spans="24:25">
      <c r="X388" s="172" t="str">
        <f t="shared" ref="X388:X451" si="109">IF(COUNTIF(R:R,P388)*COUNTIF(T:T,P388)*COUNTIF(V:V,P388),P388,"")</f>
        <v/>
      </c>
      <c r="Y388" s="172" t="str">
        <f t="shared" ref="Y388:Y451" si="110">IF(X388&gt;$A$14,X388,"")</f>
        <v/>
      </c>
    </row>
    <row r="389" spans="24:25">
      <c r="X389" s="172" t="str">
        <f t="shared" si="109"/>
        <v/>
      </c>
      <c r="Y389" s="172" t="str">
        <f t="shared" si="110"/>
        <v/>
      </c>
    </row>
    <row r="390" spans="24:25">
      <c r="X390" s="172" t="str">
        <f t="shared" si="109"/>
        <v/>
      </c>
      <c r="Y390" s="172" t="str">
        <f t="shared" si="110"/>
        <v/>
      </c>
    </row>
    <row r="391" spans="24:25">
      <c r="X391" s="172" t="str">
        <f t="shared" si="109"/>
        <v/>
      </c>
      <c r="Y391" s="172" t="str">
        <f t="shared" si="110"/>
        <v/>
      </c>
    </row>
    <row r="392" spans="24:25">
      <c r="X392" s="172" t="str">
        <f t="shared" si="109"/>
        <v/>
      </c>
      <c r="Y392" s="172" t="str">
        <f t="shared" si="110"/>
        <v/>
      </c>
    </row>
    <row r="393" spans="24:25">
      <c r="X393" s="172" t="str">
        <f t="shared" si="109"/>
        <v/>
      </c>
      <c r="Y393" s="172" t="str">
        <f t="shared" si="110"/>
        <v/>
      </c>
    </row>
    <row r="394" spans="24:25">
      <c r="X394" s="172" t="str">
        <f t="shared" si="109"/>
        <v/>
      </c>
      <c r="Y394" s="172" t="str">
        <f t="shared" si="110"/>
        <v/>
      </c>
    </row>
    <row r="395" spans="24:25">
      <c r="X395" s="172" t="str">
        <f t="shared" si="109"/>
        <v/>
      </c>
      <c r="Y395" s="172" t="str">
        <f t="shared" si="110"/>
        <v/>
      </c>
    </row>
    <row r="396" spans="24:25">
      <c r="X396" s="172" t="str">
        <f t="shared" si="109"/>
        <v/>
      </c>
      <c r="Y396" s="172" t="str">
        <f t="shared" si="110"/>
        <v/>
      </c>
    </row>
    <row r="397" spans="24:25">
      <c r="X397" s="172" t="str">
        <f t="shared" si="109"/>
        <v/>
      </c>
      <c r="Y397" s="172" t="str">
        <f t="shared" si="110"/>
        <v/>
      </c>
    </row>
    <row r="398" spans="24:25">
      <c r="X398" s="172" t="str">
        <f t="shared" si="109"/>
        <v/>
      </c>
      <c r="Y398" s="172" t="str">
        <f t="shared" si="110"/>
        <v/>
      </c>
    </row>
    <row r="399" spans="24:25">
      <c r="X399" s="172" t="str">
        <f t="shared" si="109"/>
        <v/>
      </c>
      <c r="Y399" s="172" t="str">
        <f t="shared" si="110"/>
        <v/>
      </c>
    </row>
    <row r="400" spans="24:25">
      <c r="X400" s="172" t="str">
        <f t="shared" si="109"/>
        <v/>
      </c>
      <c r="Y400" s="172" t="str">
        <f t="shared" si="110"/>
        <v/>
      </c>
    </row>
    <row r="401" spans="24:25">
      <c r="X401" s="172" t="str">
        <f t="shared" si="109"/>
        <v/>
      </c>
      <c r="Y401" s="172" t="str">
        <f t="shared" si="110"/>
        <v/>
      </c>
    </row>
    <row r="402" spans="24:25">
      <c r="X402" s="172" t="str">
        <f t="shared" si="109"/>
        <v/>
      </c>
      <c r="Y402" s="172" t="str">
        <f t="shared" si="110"/>
        <v/>
      </c>
    </row>
    <row r="403" spans="24:25">
      <c r="X403" s="172" t="str">
        <f t="shared" si="109"/>
        <v/>
      </c>
      <c r="Y403" s="172" t="str">
        <f t="shared" si="110"/>
        <v/>
      </c>
    </row>
    <row r="404" spans="24:25">
      <c r="X404" s="172" t="str">
        <f t="shared" si="109"/>
        <v/>
      </c>
      <c r="Y404" s="172" t="str">
        <f t="shared" si="110"/>
        <v/>
      </c>
    </row>
    <row r="405" spans="24:25">
      <c r="X405" s="172" t="str">
        <f t="shared" si="109"/>
        <v/>
      </c>
      <c r="Y405" s="172" t="str">
        <f t="shared" si="110"/>
        <v/>
      </c>
    </row>
    <row r="406" spans="24:25">
      <c r="X406" s="172" t="str">
        <f t="shared" si="109"/>
        <v/>
      </c>
      <c r="Y406" s="172" t="str">
        <f t="shared" si="110"/>
        <v/>
      </c>
    </row>
    <row r="407" spans="24:25">
      <c r="X407" s="172" t="str">
        <f t="shared" si="109"/>
        <v/>
      </c>
      <c r="Y407" s="172" t="str">
        <f t="shared" si="110"/>
        <v/>
      </c>
    </row>
    <row r="408" spans="24:25">
      <c r="X408" s="172" t="str">
        <f t="shared" si="109"/>
        <v/>
      </c>
      <c r="Y408" s="172" t="str">
        <f t="shared" si="110"/>
        <v/>
      </c>
    </row>
    <row r="409" spans="24:25">
      <c r="X409" s="172" t="str">
        <f t="shared" si="109"/>
        <v/>
      </c>
      <c r="Y409" s="172" t="str">
        <f t="shared" si="110"/>
        <v/>
      </c>
    </row>
    <row r="410" spans="24:25">
      <c r="X410" s="172" t="str">
        <f t="shared" si="109"/>
        <v/>
      </c>
      <c r="Y410" s="172" t="str">
        <f t="shared" si="110"/>
        <v/>
      </c>
    </row>
    <row r="411" spans="24:25">
      <c r="X411" s="172" t="str">
        <f t="shared" si="109"/>
        <v/>
      </c>
      <c r="Y411" s="172" t="str">
        <f t="shared" si="110"/>
        <v/>
      </c>
    </row>
    <row r="412" spans="24:25">
      <c r="X412" s="172" t="str">
        <f t="shared" si="109"/>
        <v/>
      </c>
      <c r="Y412" s="172" t="str">
        <f t="shared" si="110"/>
        <v/>
      </c>
    </row>
    <row r="413" spans="24:25">
      <c r="X413" s="172" t="str">
        <f t="shared" si="109"/>
        <v/>
      </c>
      <c r="Y413" s="172" t="str">
        <f t="shared" si="110"/>
        <v/>
      </c>
    </row>
    <row r="414" spans="24:25">
      <c r="X414" s="172" t="str">
        <f t="shared" si="109"/>
        <v/>
      </c>
      <c r="Y414" s="172" t="str">
        <f t="shared" si="110"/>
        <v/>
      </c>
    </row>
    <row r="415" spans="24:25">
      <c r="X415" s="172" t="str">
        <f t="shared" si="109"/>
        <v/>
      </c>
      <c r="Y415" s="172" t="str">
        <f t="shared" si="110"/>
        <v/>
      </c>
    </row>
    <row r="416" spans="24:25">
      <c r="X416" s="172" t="str">
        <f t="shared" si="109"/>
        <v/>
      </c>
      <c r="Y416" s="172" t="str">
        <f t="shared" si="110"/>
        <v/>
      </c>
    </row>
    <row r="417" spans="24:25">
      <c r="X417" s="172" t="str">
        <f t="shared" si="109"/>
        <v/>
      </c>
      <c r="Y417" s="172" t="str">
        <f t="shared" si="110"/>
        <v/>
      </c>
    </row>
    <row r="418" spans="24:25">
      <c r="X418" s="172" t="str">
        <f t="shared" si="109"/>
        <v/>
      </c>
      <c r="Y418" s="172" t="str">
        <f t="shared" si="110"/>
        <v/>
      </c>
    </row>
    <row r="419" spans="24:25">
      <c r="X419" s="172" t="str">
        <f t="shared" si="109"/>
        <v/>
      </c>
      <c r="Y419" s="172" t="str">
        <f t="shared" si="110"/>
        <v/>
      </c>
    </row>
    <row r="420" spans="24:25">
      <c r="X420" s="172" t="str">
        <f t="shared" si="109"/>
        <v/>
      </c>
      <c r="Y420" s="172" t="str">
        <f t="shared" si="110"/>
        <v/>
      </c>
    </row>
    <row r="421" spans="24:25">
      <c r="X421" s="172" t="str">
        <f t="shared" si="109"/>
        <v/>
      </c>
      <c r="Y421" s="172" t="str">
        <f t="shared" si="110"/>
        <v/>
      </c>
    </row>
    <row r="422" spans="24:25">
      <c r="X422" s="172" t="str">
        <f t="shared" si="109"/>
        <v/>
      </c>
      <c r="Y422" s="172" t="str">
        <f t="shared" si="110"/>
        <v/>
      </c>
    </row>
    <row r="423" spans="24:25">
      <c r="X423" s="172" t="str">
        <f t="shared" si="109"/>
        <v/>
      </c>
      <c r="Y423" s="172" t="str">
        <f t="shared" si="110"/>
        <v/>
      </c>
    </row>
    <row r="424" spans="24:25">
      <c r="X424" s="172" t="str">
        <f t="shared" si="109"/>
        <v/>
      </c>
      <c r="Y424" s="172" t="str">
        <f t="shared" si="110"/>
        <v/>
      </c>
    </row>
    <row r="425" spans="24:25">
      <c r="X425" s="172" t="str">
        <f t="shared" si="109"/>
        <v/>
      </c>
      <c r="Y425" s="172" t="str">
        <f t="shared" si="110"/>
        <v/>
      </c>
    </row>
    <row r="426" spans="24:25">
      <c r="X426" s="172" t="str">
        <f t="shared" si="109"/>
        <v/>
      </c>
      <c r="Y426" s="172" t="str">
        <f t="shared" si="110"/>
        <v/>
      </c>
    </row>
    <row r="427" spans="24:25">
      <c r="X427" s="172" t="str">
        <f t="shared" si="109"/>
        <v/>
      </c>
      <c r="Y427" s="172" t="str">
        <f t="shared" si="110"/>
        <v/>
      </c>
    </row>
    <row r="428" spans="24:25">
      <c r="X428" s="172" t="str">
        <f t="shared" si="109"/>
        <v/>
      </c>
      <c r="Y428" s="172" t="str">
        <f t="shared" si="110"/>
        <v/>
      </c>
    </row>
    <row r="429" spans="24:25">
      <c r="X429" s="172" t="str">
        <f t="shared" si="109"/>
        <v/>
      </c>
      <c r="Y429" s="172" t="str">
        <f t="shared" si="110"/>
        <v/>
      </c>
    </row>
    <row r="430" spans="24:25">
      <c r="X430" s="172" t="str">
        <f t="shared" si="109"/>
        <v/>
      </c>
      <c r="Y430" s="172" t="str">
        <f t="shared" si="110"/>
        <v/>
      </c>
    </row>
    <row r="431" spans="24:25">
      <c r="X431" s="172" t="str">
        <f t="shared" si="109"/>
        <v/>
      </c>
      <c r="Y431" s="172" t="str">
        <f t="shared" si="110"/>
        <v/>
      </c>
    </row>
    <row r="432" spans="24:25">
      <c r="X432" s="172" t="str">
        <f t="shared" si="109"/>
        <v/>
      </c>
      <c r="Y432" s="172" t="str">
        <f t="shared" si="110"/>
        <v/>
      </c>
    </row>
    <row r="433" spans="24:25">
      <c r="X433" s="172" t="str">
        <f t="shared" si="109"/>
        <v/>
      </c>
      <c r="Y433" s="172" t="str">
        <f t="shared" si="110"/>
        <v/>
      </c>
    </row>
    <row r="434" spans="24:25">
      <c r="X434" s="172" t="str">
        <f t="shared" si="109"/>
        <v/>
      </c>
      <c r="Y434" s="172" t="str">
        <f t="shared" si="110"/>
        <v/>
      </c>
    </row>
    <row r="435" spans="24:25">
      <c r="X435" s="172" t="str">
        <f t="shared" si="109"/>
        <v/>
      </c>
      <c r="Y435" s="172" t="str">
        <f t="shared" si="110"/>
        <v/>
      </c>
    </row>
    <row r="436" spans="24:25">
      <c r="X436" s="172" t="str">
        <f t="shared" si="109"/>
        <v/>
      </c>
      <c r="Y436" s="172" t="str">
        <f t="shared" si="110"/>
        <v/>
      </c>
    </row>
    <row r="437" spans="24:25">
      <c r="X437" s="172" t="str">
        <f t="shared" si="109"/>
        <v/>
      </c>
      <c r="Y437" s="172" t="str">
        <f t="shared" si="110"/>
        <v/>
      </c>
    </row>
    <row r="438" spans="24:25">
      <c r="X438" s="172" t="str">
        <f t="shared" si="109"/>
        <v/>
      </c>
      <c r="Y438" s="172" t="str">
        <f t="shared" si="110"/>
        <v/>
      </c>
    </row>
    <row r="439" spans="24:25">
      <c r="X439" s="172" t="str">
        <f t="shared" si="109"/>
        <v/>
      </c>
      <c r="Y439" s="172" t="str">
        <f t="shared" si="110"/>
        <v/>
      </c>
    </row>
    <row r="440" spans="24:25">
      <c r="X440" s="172" t="str">
        <f t="shared" si="109"/>
        <v/>
      </c>
      <c r="Y440" s="172" t="str">
        <f t="shared" si="110"/>
        <v/>
      </c>
    </row>
    <row r="441" spans="24:25">
      <c r="X441" s="172" t="str">
        <f t="shared" si="109"/>
        <v/>
      </c>
      <c r="Y441" s="172" t="str">
        <f t="shared" si="110"/>
        <v/>
      </c>
    </row>
    <row r="442" spans="24:25">
      <c r="X442" s="172" t="str">
        <f t="shared" si="109"/>
        <v/>
      </c>
      <c r="Y442" s="172" t="str">
        <f t="shared" si="110"/>
        <v/>
      </c>
    </row>
    <row r="443" spans="24:25">
      <c r="X443" s="172" t="str">
        <f t="shared" si="109"/>
        <v/>
      </c>
      <c r="Y443" s="172" t="str">
        <f t="shared" si="110"/>
        <v/>
      </c>
    </row>
    <row r="444" spans="24:25">
      <c r="X444" s="172" t="str">
        <f t="shared" si="109"/>
        <v/>
      </c>
      <c r="Y444" s="172" t="str">
        <f t="shared" si="110"/>
        <v/>
      </c>
    </row>
    <row r="445" spans="24:25">
      <c r="X445" s="172" t="str">
        <f t="shared" si="109"/>
        <v/>
      </c>
      <c r="Y445" s="172" t="str">
        <f t="shared" si="110"/>
        <v/>
      </c>
    </row>
    <row r="446" spans="24:25">
      <c r="X446" s="172" t="str">
        <f t="shared" si="109"/>
        <v/>
      </c>
      <c r="Y446" s="172" t="str">
        <f t="shared" si="110"/>
        <v/>
      </c>
    </row>
    <row r="447" spans="24:25">
      <c r="X447" s="172" t="str">
        <f t="shared" si="109"/>
        <v/>
      </c>
      <c r="Y447" s="172" t="str">
        <f t="shared" si="110"/>
        <v/>
      </c>
    </row>
    <row r="448" spans="24:25">
      <c r="X448" s="172" t="str">
        <f t="shared" si="109"/>
        <v/>
      </c>
      <c r="Y448" s="172" t="str">
        <f t="shared" si="110"/>
        <v/>
      </c>
    </row>
    <row r="449" spans="24:25">
      <c r="X449" s="172" t="str">
        <f t="shared" si="109"/>
        <v/>
      </c>
      <c r="Y449" s="172" t="str">
        <f t="shared" si="110"/>
        <v/>
      </c>
    </row>
    <row r="450" spans="24:25">
      <c r="X450" s="172" t="str">
        <f t="shared" si="109"/>
        <v/>
      </c>
      <c r="Y450" s="172" t="str">
        <f t="shared" si="110"/>
        <v/>
      </c>
    </row>
    <row r="451" spans="24:25">
      <c r="X451" s="172" t="str">
        <f t="shared" si="109"/>
        <v/>
      </c>
      <c r="Y451" s="172" t="str">
        <f t="shared" si="110"/>
        <v/>
      </c>
    </row>
    <row r="452" spans="24:25">
      <c r="X452" s="172" t="str">
        <f t="shared" ref="X452:X515" si="111">IF(COUNTIF(R:R,P452)*COUNTIF(T:T,P452)*COUNTIF(V:V,P452),P452,"")</f>
        <v/>
      </c>
      <c r="Y452" s="172" t="str">
        <f t="shared" ref="Y452:Y515" si="112">IF(X452&gt;$A$14,X452,"")</f>
        <v/>
      </c>
    </row>
    <row r="453" spans="24:25">
      <c r="X453" s="172" t="str">
        <f t="shared" si="111"/>
        <v/>
      </c>
      <c r="Y453" s="172" t="str">
        <f t="shared" si="112"/>
        <v/>
      </c>
    </row>
    <row r="454" spans="24:25">
      <c r="X454" s="172" t="str">
        <f t="shared" si="111"/>
        <v/>
      </c>
      <c r="Y454" s="172" t="str">
        <f t="shared" si="112"/>
        <v/>
      </c>
    </row>
    <row r="455" spans="24:25">
      <c r="X455" s="172" t="str">
        <f t="shared" si="111"/>
        <v/>
      </c>
      <c r="Y455" s="172" t="str">
        <f t="shared" si="112"/>
        <v/>
      </c>
    </row>
    <row r="456" spans="24:25">
      <c r="X456" s="172" t="str">
        <f t="shared" si="111"/>
        <v/>
      </c>
      <c r="Y456" s="172" t="str">
        <f t="shared" si="112"/>
        <v/>
      </c>
    </row>
    <row r="457" spans="24:25">
      <c r="X457" s="172" t="str">
        <f t="shared" si="111"/>
        <v/>
      </c>
      <c r="Y457" s="172" t="str">
        <f t="shared" si="112"/>
        <v/>
      </c>
    </row>
    <row r="458" spans="24:25">
      <c r="X458" s="172" t="str">
        <f t="shared" si="111"/>
        <v/>
      </c>
      <c r="Y458" s="172" t="str">
        <f t="shared" si="112"/>
        <v/>
      </c>
    </row>
    <row r="459" spans="24:25">
      <c r="X459" s="172" t="str">
        <f t="shared" si="111"/>
        <v/>
      </c>
      <c r="Y459" s="172" t="str">
        <f t="shared" si="112"/>
        <v/>
      </c>
    </row>
    <row r="460" spans="24:25">
      <c r="X460" s="172" t="str">
        <f t="shared" si="111"/>
        <v/>
      </c>
      <c r="Y460" s="172" t="str">
        <f t="shared" si="112"/>
        <v/>
      </c>
    </row>
    <row r="461" spans="24:25">
      <c r="X461" s="172" t="str">
        <f t="shared" si="111"/>
        <v/>
      </c>
      <c r="Y461" s="172" t="str">
        <f t="shared" si="112"/>
        <v/>
      </c>
    </row>
    <row r="462" spans="24:25">
      <c r="X462" s="172" t="str">
        <f t="shared" si="111"/>
        <v/>
      </c>
      <c r="Y462" s="172" t="str">
        <f t="shared" si="112"/>
        <v/>
      </c>
    </row>
    <row r="463" spans="24:25">
      <c r="X463" s="172" t="str">
        <f t="shared" si="111"/>
        <v/>
      </c>
      <c r="Y463" s="172" t="str">
        <f t="shared" si="112"/>
        <v/>
      </c>
    </row>
    <row r="464" spans="24:25">
      <c r="X464" s="172" t="str">
        <f t="shared" si="111"/>
        <v/>
      </c>
      <c r="Y464" s="172" t="str">
        <f t="shared" si="112"/>
        <v/>
      </c>
    </row>
    <row r="465" spans="24:25">
      <c r="X465" s="172" t="str">
        <f t="shared" si="111"/>
        <v/>
      </c>
      <c r="Y465" s="172" t="str">
        <f t="shared" si="112"/>
        <v/>
      </c>
    </row>
    <row r="466" spans="24:25">
      <c r="X466" s="172" t="str">
        <f t="shared" si="111"/>
        <v/>
      </c>
      <c r="Y466" s="172" t="str">
        <f t="shared" si="112"/>
        <v/>
      </c>
    </row>
    <row r="467" spans="24:25">
      <c r="X467" s="172" t="str">
        <f t="shared" si="111"/>
        <v/>
      </c>
      <c r="Y467" s="172" t="str">
        <f t="shared" si="112"/>
        <v/>
      </c>
    </row>
    <row r="468" spans="24:25">
      <c r="X468" s="172" t="str">
        <f t="shared" si="111"/>
        <v/>
      </c>
      <c r="Y468" s="172" t="str">
        <f t="shared" si="112"/>
        <v/>
      </c>
    </row>
    <row r="469" spans="24:25">
      <c r="X469" s="172" t="str">
        <f t="shared" si="111"/>
        <v/>
      </c>
      <c r="Y469" s="172" t="str">
        <f t="shared" si="112"/>
        <v/>
      </c>
    </row>
    <row r="470" spans="24:25">
      <c r="X470" s="172" t="str">
        <f t="shared" si="111"/>
        <v/>
      </c>
      <c r="Y470" s="172" t="str">
        <f t="shared" si="112"/>
        <v/>
      </c>
    </row>
    <row r="471" spans="24:25">
      <c r="X471" s="172" t="str">
        <f t="shared" si="111"/>
        <v/>
      </c>
      <c r="Y471" s="172" t="str">
        <f t="shared" si="112"/>
        <v/>
      </c>
    </row>
    <row r="472" spans="24:25">
      <c r="X472" s="172" t="str">
        <f t="shared" si="111"/>
        <v/>
      </c>
      <c r="Y472" s="172" t="str">
        <f t="shared" si="112"/>
        <v/>
      </c>
    </row>
    <row r="473" spans="24:25">
      <c r="X473" s="172" t="str">
        <f t="shared" si="111"/>
        <v/>
      </c>
      <c r="Y473" s="172" t="str">
        <f t="shared" si="112"/>
        <v/>
      </c>
    </row>
    <row r="474" spans="24:25">
      <c r="X474" s="172" t="str">
        <f t="shared" si="111"/>
        <v/>
      </c>
      <c r="Y474" s="172" t="str">
        <f t="shared" si="112"/>
        <v/>
      </c>
    </row>
    <row r="475" spans="24:25">
      <c r="X475" s="172" t="str">
        <f t="shared" si="111"/>
        <v/>
      </c>
      <c r="Y475" s="172" t="str">
        <f t="shared" si="112"/>
        <v/>
      </c>
    </row>
    <row r="476" spans="24:25">
      <c r="X476" s="172" t="str">
        <f t="shared" si="111"/>
        <v/>
      </c>
      <c r="Y476" s="172" t="str">
        <f t="shared" si="112"/>
        <v/>
      </c>
    </row>
    <row r="477" spans="24:25">
      <c r="X477" s="172" t="str">
        <f t="shared" si="111"/>
        <v/>
      </c>
      <c r="Y477" s="172" t="str">
        <f t="shared" si="112"/>
        <v/>
      </c>
    </row>
    <row r="478" spans="24:25">
      <c r="X478" s="172" t="str">
        <f t="shared" si="111"/>
        <v/>
      </c>
      <c r="Y478" s="172" t="str">
        <f t="shared" si="112"/>
        <v/>
      </c>
    </row>
    <row r="479" spans="24:25">
      <c r="X479" s="172" t="str">
        <f t="shared" si="111"/>
        <v/>
      </c>
      <c r="Y479" s="172" t="str">
        <f t="shared" si="112"/>
        <v/>
      </c>
    </row>
    <row r="480" spans="24:25">
      <c r="X480" s="172" t="str">
        <f t="shared" si="111"/>
        <v/>
      </c>
      <c r="Y480" s="172" t="str">
        <f t="shared" si="112"/>
        <v/>
      </c>
    </row>
    <row r="481" spans="24:25">
      <c r="X481" s="172" t="str">
        <f t="shared" si="111"/>
        <v/>
      </c>
      <c r="Y481" s="172" t="str">
        <f t="shared" si="112"/>
        <v/>
      </c>
    </row>
    <row r="482" spans="24:25">
      <c r="X482" s="172" t="str">
        <f t="shared" si="111"/>
        <v/>
      </c>
      <c r="Y482" s="172" t="str">
        <f t="shared" si="112"/>
        <v/>
      </c>
    </row>
    <row r="483" spans="24:25">
      <c r="X483" s="172" t="str">
        <f t="shared" si="111"/>
        <v/>
      </c>
      <c r="Y483" s="172" t="str">
        <f t="shared" si="112"/>
        <v/>
      </c>
    </row>
    <row r="484" spans="24:25">
      <c r="X484" s="172" t="str">
        <f t="shared" si="111"/>
        <v/>
      </c>
      <c r="Y484" s="172" t="str">
        <f t="shared" si="112"/>
        <v/>
      </c>
    </row>
    <row r="485" spans="24:25">
      <c r="X485" s="172" t="str">
        <f t="shared" si="111"/>
        <v/>
      </c>
      <c r="Y485" s="172" t="str">
        <f t="shared" si="112"/>
        <v/>
      </c>
    </row>
    <row r="486" spans="24:25">
      <c r="X486" s="172" t="str">
        <f t="shared" si="111"/>
        <v/>
      </c>
      <c r="Y486" s="172" t="str">
        <f t="shared" si="112"/>
        <v/>
      </c>
    </row>
    <row r="487" spans="24:25">
      <c r="X487" s="172" t="str">
        <f t="shared" si="111"/>
        <v/>
      </c>
      <c r="Y487" s="172" t="str">
        <f t="shared" si="112"/>
        <v/>
      </c>
    </row>
    <row r="488" spans="24:25">
      <c r="X488" s="172" t="str">
        <f t="shared" si="111"/>
        <v/>
      </c>
      <c r="Y488" s="172" t="str">
        <f t="shared" si="112"/>
        <v/>
      </c>
    </row>
    <row r="489" spans="24:25">
      <c r="X489" s="172" t="str">
        <f t="shared" si="111"/>
        <v/>
      </c>
      <c r="Y489" s="172" t="str">
        <f t="shared" si="112"/>
        <v/>
      </c>
    </row>
    <row r="490" spans="24:25">
      <c r="X490" s="172" t="str">
        <f t="shared" si="111"/>
        <v/>
      </c>
      <c r="Y490" s="172" t="str">
        <f t="shared" si="112"/>
        <v/>
      </c>
    </row>
    <row r="491" spans="24:25">
      <c r="X491" s="172" t="str">
        <f t="shared" si="111"/>
        <v/>
      </c>
      <c r="Y491" s="172" t="str">
        <f t="shared" si="112"/>
        <v/>
      </c>
    </row>
    <row r="492" spans="24:25">
      <c r="X492" s="172" t="str">
        <f t="shared" si="111"/>
        <v/>
      </c>
      <c r="Y492" s="172" t="str">
        <f t="shared" si="112"/>
        <v/>
      </c>
    </row>
    <row r="493" spans="24:25">
      <c r="X493" s="172" t="str">
        <f t="shared" si="111"/>
        <v/>
      </c>
      <c r="Y493" s="172" t="str">
        <f t="shared" si="112"/>
        <v/>
      </c>
    </row>
    <row r="494" spans="24:25">
      <c r="X494" s="172" t="str">
        <f t="shared" si="111"/>
        <v/>
      </c>
      <c r="Y494" s="172" t="str">
        <f t="shared" si="112"/>
        <v/>
      </c>
    </row>
    <row r="495" spans="24:25">
      <c r="X495" s="172" t="str">
        <f t="shared" si="111"/>
        <v/>
      </c>
      <c r="Y495" s="172" t="str">
        <f t="shared" si="112"/>
        <v/>
      </c>
    </row>
    <row r="496" spans="24:25">
      <c r="X496" s="172" t="str">
        <f t="shared" si="111"/>
        <v/>
      </c>
      <c r="Y496" s="172" t="str">
        <f t="shared" si="112"/>
        <v/>
      </c>
    </row>
    <row r="497" spans="24:25">
      <c r="X497" s="172" t="str">
        <f t="shared" si="111"/>
        <v/>
      </c>
      <c r="Y497" s="172" t="str">
        <f t="shared" si="112"/>
        <v/>
      </c>
    </row>
    <row r="498" spans="24:25">
      <c r="X498" s="172" t="str">
        <f t="shared" si="111"/>
        <v/>
      </c>
      <c r="Y498" s="172" t="str">
        <f t="shared" si="112"/>
        <v/>
      </c>
    </row>
    <row r="499" spans="24:25">
      <c r="X499" s="172" t="str">
        <f t="shared" si="111"/>
        <v/>
      </c>
      <c r="Y499" s="172" t="str">
        <f t="shared" si="112"/>
        <v/>
      </c>
    </row>
    <row r="500" spans="24:25">
      <c r="X500" s="172" t="str">
        <f t="shared" si="111"/>
        <v/>
      </c>
      <c r="Y500" s="172" t="str">
        <f t="shared" si="112"/>
        <v/>
      </c>
    </row>
    <row r="501" spans="24:25">
      <c r="X501" s="172" t="str">
        <f t="shared" si="111"/>
        <v/>
      </c>
      <c r="Y501" s="172" t="str">
        <f t="shared" si="112"/>
        <v/>
      </c>
    </row>
    <row r="502" spans="24:25">
      <c r="X502" s="172" t="str">
        <f t="shared" si="111"/>
        <v/>
      </c>
      <c r="Y502" s="172" t="str">
        <f t="shared" si="112"/>
        <v/>
      </c>
    </row>
    <row r="503" spans="24:25">
      <c r="X503" s="172" t="str">
        <f t="shared" si="111"/>
        <v/>
      </c>
      <c r="Y503" s="172" t="str">
        <f t="shared" si="112"/>
        <v/>
      </c>
    </row>
    <row r="504" spans="24:25">
      <c r="X504" s="172" t="str">
        <f t="shared" si="111"/>
        <v/>
      </c>
      <c r="Y504" s="172" t="str">
        <f t="shared" si="112"/>
        <v/>
      </c>
    </row>
    <row r="505" spans="24:25">
      <c r="X505" s="172" t="str">
        <f t="shared" si="111"/>
        <v/>
      </c>
      <c r="Y505" s="172" t="str">
        <f t="shared" si="112"/>
        <v/>
      </c>
    </row>
    <row r="506" spans="24:25">
      <c r="X506" s="172" t="str">
        <f t="shared" si="111"/>
        <v/>
      </c>
      <c r="Y506" s="172" t="str">
        <f t="shared" si="112"/>
        <v/>
      </c>
    </row>
    <row r="507" spans="24:25">
      <c r="X507" s="172" t="str">
        <f t="shared" si="111"/>
        <v/>
      </c>
      <c r="Y507" s="172" t="str">
        <f t="shared" si="112"/>
        <v/>
      </c>
    </row>
    <row r="508" spans="24:25">
      <c r="X508" s="172" t="str">
        <f t="shared" si="111"/>
        <v/>
      </c>
      <c r="Y508" s="172" t="str">
        <f t="shared" si="112"/>
        <v/>
      </c>
    </row>
    <row r="509" spans="24:25">
      <c r="X509" s="172" t="str">
        <f t="shared" si="111"/>
        <v/>
      </c>
      <c r="Y509" s="172" t="str">
        <f t="shared" si="112"/>
        <v/>
      </c>
    </row>
    <row r="510" spans="24:25">
      <c r="X510" s="172" t="str">
        <f t="shared" si="111"/>
        <v/>
      </c>
      <c r="Y510" s="172" t="str">
        <f t="shared" si="112"/>
        <v/>
      </c>
    </row>
    <row r="511" spans="24:25">
      <c r="X511" s="172" t="str">
        <f t="shared" si="111"/>
        <v/>
      </c>
      <c r="Y511" s="172" t="str">
        <f t="shared" si="112"/>
        <v/>
      </c>
    </row>
    <row r="512" spans="24:25">
      <c r="X512" s="172" t="str">
        <f t="shared" si="111"/>
        <v/>
      </c>
      <c r="Y512" s="172" t="str">
        <f t="shared" si="112"/>
        <v/>
      </c>
    </row>
    <row r="513" spans="24:25">
      <c r="X513" s="172" t="str">
        <f t="shared" si="111"/>
        <v/>
      </c>
      <c r="Y513" s="172" t="str">
        <f t="shared" si="112"/>
        <v/>
      </c>
    </row>
    <row r="514" spans="24:25">
      <c r="X514" s="172" t="str">
        <f t="shared" si="111"/>
        <v/>
      </c>
      <c r="Y514" s="172" t="str">
        <f t="shared" si="112"/>
        <v/>
      </c>
    </row>
    <row r="515" spans="24:25">
      <c r="X515" s="172" t="str">
        <f t="shared" si="111"/>
        <v/>
      </c>
      <c r="Y515" s="172" t="str">
        <f t="shared" si="112"/>
        <v/>
      </c>
    </row>
    <row r="516" spans="24:25">
      <c r="X516" s="172" t="str">
        <f t="shared" ref="X516:X579" si="113">IF(COUNTIF(R:R,P516)*COUNTIF(T:T,P516)*COUNTIF(V:V,P516),P516,"")</f>
        <v/>
      </c>
      <c r="Y516" s="172" t="str">
        <f t="shared" ref="Y516:Y579" si="114">IF(X516&gt;$A$14,X516,"")</f>
        <v/>
      </c>
    </row>
    <row r="517" spans="24:25">
      <c r="X517" s="172" t="str">
        <f t="shared" si="113"/>
        <v/>
      </c>
      <c r="Y517" s="172" t="str">
        <f t="shared" si="114"/>
        <v/>
      </c>
    </row>
    <row r="518" spans="24:25">
      <c r="X518" s="172" t="str">
        <f t="shared" si="113"/>
        <v/>
      </c>
      <c r="Y518" s="172" t="str">
        <f t="shared" si="114"/>
        <v/>
      </c>
    </row>
    <row r="519" spans="24:25">
      <c r="X519" s="172" t="str">
        <f t="shared" si="113"/>
        <v/>
      </c>
      <c r="Y519" s="172" t="str">
        <f t="shared" si="114"/>
        <v/>
      </c>
    </row>
    <row r="520" spans="24:25">
      <c r="X520" s="172" t="str">
        <f t="shared" si="113"/>
        <v/>
      </c>
      <c r="Y520" s="172" t="str">
        <f t="shared" si="114"/>
        <v/>
      </c>
    </row>
    <row r="521" spans="24:25">
      <c r="X521" s="172" t="str">
        <f t="shared" si="113"/>
        <v/>
      </c>
      <c r="Y521" s="172" t="str">
        <f t="shared" si="114"/>
        <v/>
      </c>
    </row>
    <row r="522" spans="24:25">
      <c r="X522" s="172" t="str">
        <f t="shared" si="113"/>
        <v/>
      </c>
      <c r="Y522" s="172" t="str">
        <f t="shared" si="114"/>
        <v/>
      </c>
    </row>
    <row r="523" spans="24:25">
      <c r="X523" s="172" t="str">
        <f t="shared" si="113"/>
        <v/>
      </c>
      <c r="Y523" s="172" t="str">
        <f t="shared" si="114"/>
        <v/>
      </c>
    </row>
    <row r="524" spans="24:25">
      <c r="X524" s="172" t="str">
        <f t="shared" si="113"/>
        <v/>
      </c>
      <c r="Y524" s="172" t="str">
        <f t="shared" si="114"/>
        <v/>
      </c>
    </row>
    <row r="525" spans="24:25">
      <c r="X525" s="172" t="str">
        <f t="shared" si="113"/>
        <v/>
      </c>
      <c r="Y525" s="172" t="str">
        <f t="shared" si="114"/>
        <v/>
      </c>
    </row>
    <row r="526" spans="24:25">
      <c r="X526" s="172" t="str">
        <f t="shared" si="113"/>
        <v/>
      </c>
      <c r="Y526" s="172" t="str">
        <f t="shared" si="114"/>
        <v/>
      </c>
    </row>
    <row r="527" spans="24:25">
      <c r="X527" s="172" t="str">
        <f t="shared" si="113"/>
        <v/>
      </c>
      <c r="Y527" s="172" t="str">
        <f t="shared" si="114"/>
        <v/>
      </c>
    </row>
    <row r="528" spans="24:25">
      <c r="X528" s="172" t="str">
        <f t="shared" si="113"/>
        <v/>
      </c>
      <c r="Y528" s="172" t="str">
        <f t="shared" si="114"/>
        <v/>
      </c>
    </row>
    <row r="529" spans="24:25">
      <c r="X529" s="172" t="str">
        <f t="shared" si="113"/>
        <v/>
      </c>
      <c r="Y529" s="172" t="str">
        <f t="shared" si="114"/>
        <v/>
      </c>
    </row>
    <row r="530" spans="24:25">
      <c r="X530" s="172" t="str">
        <f t="shared" si="113"/>
        <v/>
      </c>
      <c r="Y530" s="172" t="str">
        <f t="shared" si="114"/>
        <v/>
      </c>
    </row>
    <row r="531" spans="24:25">
      <c r="X531" s="172" t="str">
        <f t="shared" si="113"/>
        <v/>
      </c>
      <c r="Y531" s="172" t="str">
        <f t="shared" si="114"/>
        <v/>
      </c>
    </row>
    <row r="532" spans="24:25">
      <c r="X532" s="172" t="str">
        <f t="shared" si="113"/>
        <v/>
      </c>
      <c r="Y532" s="172" t="str">
        <f t="shared" si="114"/>
        <v/>
      </c>
    </row>
    <row r="533" spans="24:25">
      <c r="X533" s="172" t="str">
        <f t="shared" si="113"/>
        <v/>
      </c>
      <c r="Y533" s="172" t="str">
        <f t="shared" si="114"/>
        <v/>
      </c>
    </row>
    <row r="534" spans="24:25">
      <c r="X534" s="172" t="str">
        <f t="shared" si="113"/>
        <v/>
      </c>
      <c r="Y534" s="172" t="str">
        <f t="shared" si="114"/>
        <v/>
      </c>
    </row>
    <row r="535" spans="24:25">
      <c r="X535" s="172" t="str">
        <f t="shared" si="113"/>
        <v/>
      </c>
      <c r="Y535" s="172" t="str">
        <f t="shared" si="114"/>
        <v/>
      </c>
    </row>
    <row r="536" spans="24:25">
      <c r="X536" s="172" t="str">
        <f t="shared" si="113"/>
        <v/>
      </c>
      <c r="Y536" s="172" t="str">
        <f t="shared" si="114"/>
        <v/>
      </c>
    </row>
    <row r="537" spans="24:25">
      <c r="X537" s="172" t="str">
        <f t="shared" si="113"/>
        <v/>
      </c>
      <c r="Y537" s="172" t="str">
        <f t="shared" si="114"/>
        <v/>
      </c>
    </row>
    <row r="538" spans="24:25">
      <c r="X538" s="172" t="str">
        <f t="shared" si="113"/>
        <v/>
      </c>
      <c r="Y538" s="172" t="str">
        <f t="shared" si="114"/>
        <v/>
      </c>
    </row>
    <row r="539" spans="24:25">
      <c r="X539" s="172" t="str">
        <f t="shared" si="113"/>
        <v/>
      </c>
      <c r="Y539" s="172" t="str">
        <f t="shared" si="114"/>
        <v/>
      </c>
    </row>
    <row r="540" spans="24:25">
      <c r="X540" s="172" t="str">
        <f t="shared" si="113"/>
        <v/>
      </c>
      <c r="Y540" s="172" t="str">
        <f t="shared" si="114"/>
        <v/>
      </c>
    </row>
    <row r="541" spans="24:25">
      <c r="X541" s="172" t="str">
        <f t="shared" si="113"/>
        <v/>
      </c>
      <c r="Y541" s="172" t="str">
        <f t="shared" si="114"/>
        <v/>
      </c>
    </row>
    <row r="542" spans="24:25">
      <c r="X542" s="172" t="str">
        <f t="shared" si="113"/>
        <v/>
      </c>
      <c r="Y542" s="172" t="str">
        <f t="shared" si="114"/>
        <v/>
      </c>
    </row>
    <row r="543" spans="24:25">
      <c r="X543" s="172" t="str">
        <f t="shared" si="113"/>
        <v/>
      </c>
      <c r="Y543" s="172" t="str">
        <f t="shared" si="114"/>
        <v/>
      </c>
    </row>
    <row r="544" spans="24:25">
      <c r="X544" s="172" t="str">
        <f t="shared" si="113"/>
        <v/>
      </c>
      <c r="Y544" s="172" t="str">
        <f t="shared" si="114"/>
        <v/>
      </c>
    </row>
    <row r="545" spans="24:25">
      <c r="X545" s="172" t="str">
        <f t="shared" si="113"/>
        <v/>
      </c>
      <c r="Y545" s="172" t="str">
        <f t="shared" si="114"/>
        <v/>
      </c>
    </row>
    <row r="546" spans="24:25">
      <c r="X546" s="172" t="str">
        <f t="shared" si="113"/>
        <v/>
      </c>
      <c r="Y546" s="172" t="str">
        <f t="shared" si="114"/>
        <v/>
      </c>
    </row>
    <row r="547" spans="24:25">
      <c r="X547" s="172" t="str">
        <f t="shared" si="113"/>
        <v/>
      </c>
      <c r="Y547" s="172" t="str">
        <f t="shared" si="114"/>
        <v/>
      </c>
    </row>
    <row r="548" spans="24:25">
      <c r="X548" s="172" t="str">
        <f t="shared" si="113"/>
        <v/>
      </c>
      <c r="Y548" s="172" t="str">
        <f t="shared" si="114"/>
        <v/>
      </c>
    </row>
    <row r="549" spans="24:25">
      <c r="X549" s="172" t="str">
        <f t="shared" si="113"/>
        <v/>
      </c>
      <c r="Y549" s="172" t="str">
        <f t="shared" si="114"/>
        <v/>
      </c>
    </row>
    <row r="550" spans="24:25">
      <c r="X550" s="172" t="str">
        <f t="shared" si="113"/>
        <v/>
      </c>
      <c r="Y550" s="172" t="str">
        <f t="shared" si="114"/>
        <v/>
      </c>
    </row>
    <row r="551" spans="24:25">
      <c r="X551" s="172" t="str">
        <f t="shared" si="113"/>
        <v/>
      </c>
      <c r="Y551" s="172" t="str">
        <f t="shared" si="114"/>
        <v/>
      </c>
    </row>
    <row r="552" spans="24:25">
      <c r="X552" s="172" t="str">
        <f t="shared" si="113"/>
        <v/>
      </c>
      <c r="Y552" s="172" t="str">
        <f t="shared" si="114"/>
        <v/>
      </c>
    </row>
    <row r="553" spans="24:25">
      <c r="X553" s="172" t="str">
        <f t="shared" si="113"/>
        <v/>
      </c>
      <c r="Y553" s="172" t="str">
        <f t="shared" si="114"/>
        <v/>
      </c>
    </row>
    <row r="554" spans="24:25">
      <c r="X554" s="172" t="str">
        <f t="shared" si="113"/>
        <v/>
      </c>
      <c r="Y554" s="172" t="str">
        <f t="shared" si="114"/>
        <v/>
      </c>
    </row>
    <row r="555" spans="24:25">
      <c r="X555" s="172" t="str">
        <f t="shared" si="113"/>
        <v/>
      </c>
      <c r="Y555" s="172" t="str">
        <f t="shared" si="114"/>
        <v/>
      </c>
    </row>
    <row r="556" spans="24:25">
      <c r="X556" s="172" t="str">
        <f t="shared" si="113"/>
        <v/>
      </c>
      <c r="Y556" s="172" t="str">
        <f t="shared" si="114"/>
        <v/>
      </c>
    </row>
    <row r="557" spans="24:25">
      <c r="X557" s="172" t="str">
        <f t="shared" si="113"/>
        <v/>
      </c>
      <c r="Y557" s="172" t="str">
        <f t="shared" si="114"/>
        <v/>
      </c>
    </row>
    <row r="558" spans="24:25">
      <c r="X558" s="172" t="str">
        <f t="shared" si="113"/>
        <v/>
      </c>
      <c r="Y558" s="172" t="str">
        <f t="shared" si="114"/>
        <v/>
      </c>
    </row>
    <row r="559" spans="24:25">
      <c r="X559" s="172" t="str">
        <f t="shared" si="113"/>
        <v/>
      </c>
      <c r="Y559" s="172" t="str">
        <f t="shared" si="114"/>
        <v/>
      </c>
    </row>
    <row r="560" spans="24:25">
      <c r="X560" s="172" t="str">
        <f t="shared" si="113"/>
        <v/>
      </c>
      <c r="Y560" s="172" t="str">
        <f t="shared" si="114"/>
        <v/>
      </c>
    </row>
    <row r="561" spans="24:25">
      <c r="X561" s="172" t="str">
        <f t="shared" si="113"/>
        <v/>
      </c>
      <c r="Y561" s="172" t="str">
        <f t="shared" si="114"/>
        <v/>
      </c>
    </row>
    <row r="562" spans="24:25">
      <c r="X562" s="172" t="str">
        <f t="shared" si="113"/>
        <v/>
      </c>
      <c r="Y562" s="172" t="str">
        <f t="shared" si="114"/>
        <v/>
      </c>
    </row>
    <row r="563" spans="24:25">
      <c r="X563" s="172" t="str">
        <f t="shared" si="113"/>
        <v/>
      </c>
      <c r="Y563" s="172" t="str">
        <f t="shared" si="114"/>
        <v/>
      </c>
    </row>
    <row r="564" spans="24:25">
      <c r="X564" s="172" t="str">
        <f t="shared" si="113"/>
        <v/>
      </c>
      <c r="Y564" s="172" t="str">
        <f t="shared" si="114"/>
        <v/>
      </c>
    </row>
    <row r="565" spans="24:25">
      <c r="X565" s="172" t="str">
        <f t="shared" si="113"/>
        <v/>
      </c>
      <c r="Y565" s="172" t="str">
        <f t="shared" si="114"/>
        <v/>
      </c>
    </row>
    <row r="566" spans="24:25">
      <c r="X566" s="172" t="str">
        <f t="shared" si="113"/>
        <v/>
      </c>
      <c r="Y566" s="172" t="str">
        <f t="shared" si="114"/>
        <v/>
      </c>
    </row>
    <row r="567" spans="24:25">
      <c r="X567" s="172" t="str">
        <f t="shared" si="113"/>
        <v/>
      </c>
      <c r="Y567" s="172" t="str">
        <f t="shared" si="114"/>
        <v/>
      </c>
    </row>
    <row r="568" spans="24:25">
      <c r="X568" s="172" t="str">
        <f t="shared" si="113"/>
        <v/>
      </c>
      <c r="Y568" s="172" t="str">
        <f t="shared" si="114"/>
        <v/>
      </c>
    </row>
    <row r="569" spans="24:25">
      <c r="X569" s="172" t="str">
        <f t="shared" si="113"/>
        <v/>
      </c>
      <c r="Y569" s="172" t="str">
        <f t="shared" si="114"/>
        <v/>
      </c>
    </row>
    <row r="570" spans="24:25">
      <c r="X570" s="172" t="str">
        <f t="shared" si="113"/>
        <v/>
      </c>
      <c r="Y570" s="172" t="str">
        <f t="shared" si="114"/>
        <v/>
      </c>
    </row>
    <row r="571" spans="24:25">
      <c r="X571" s="172" t="str">
        <f t="shared" si="113"/>
        <v/>
      </c>
      <c r="Y571" s="172" t="str">
        <f t="shared" si="114"/>
        <v/>
      </c>
    </row>
    <row r="572" spans="24:25">
      <c r="X572" s="172" t="str">
        <f t="shared" si="113"/>
        <v/>
      </c>
      <c r="Y572" s="172" t="str">
        <f t="shared" si="114"/>
        <v/>
      </c>
    </row>
    <row r="573" spans="24:25">
      <c r="X573" s="172" t="str">
        <f t="shared" si="113"/>
        <v/>
      </c>
      <c r="Y573" s="172" t="str">
        <f t="shared" si="114"/>
        <v/>
      </c>
    </row>
    <row r="574" spans="24:25">
      <c r="X574" s="172" t="str">
        <f t="shared" si="113"/>
        <v/>
      </c>
      <c r="Y574" s="172" t="str">
        <f t="shared" si="114"/>
        <v/>
      </c>
    </row>
    <row r="575" spans="24:25">
      <c r="X575" s="172" t="str">
        <f t="shared" si="113"/>
        <v/>
      </c>
      <c r="Y575" s="172" t="str">
        <f t="shared" si="114"/>
        <v/>
      </c>
    </row>
    <row r="576" spans="24:25">
      <c r="X576" s="172" t="str">
        <f t="shared" si="113"/>
        <v/>
      </c>
      <c r="Y576" s="172" t="str">
        <f t="shared" si="114"/>
        <v/>
      </c>
    </row>
    <row r="577" spans="24:25">
      <c r="X577" s="172" t="str">
        <f t="shared" si="113"/>
        <v/>
      </c>
      <c r="Y577" s="172" t="str">
        <f t="shared" si="114"/>
        <v/>
      </c>
    </row>
    <row r="578" spans="24:25">
      <c r="X578" s="172" t="str">
        <f t="shared" si="113"/>
        <v/>
      </c>
      <c r="Y578" s="172" t="str">
        <f t="shared" si="114"/>
        <v/>
      </c>
    </row>
    <row r="579" spans="24:25">
      <c r="X579" s="172" t="str">
        <f t="shared" si="113"/>
        <v/>
      </c>
      <c r="Y579" s="172" t="str">
        <f t="shared" si="114"/>
        <v/>
      </c>
    </row>
    <row r="580" spans="24:25">
      <c r="X580" s="172" t="str">
        <f t="shared" ref="X580:X643" si="115">IF(COUNTIF(R:R,P580)*COUNTIF(T:T,P580)*COUNTIF(V:V,P580),P580,"")</f>
        <v/>
      </c>
      <c r="Y580" s="172" t="str">
        <f t="shared" ref="Y580:Y643" si="116">IF(X580&gt;$A$14,X580,"")</f>
        <v/>
      </c>
    </row>
    <row r="581" spans="24:25">
      <c r="X581" s="172" t="str">
        <f t="shared" si="115"/>
        <v/>
      </c>
      <c r="Y581" s="172" t="str">
        <f t="shared" si="116"/>
        <v/>
      </c>
    </row>
    <row r="582" spans="24:25">
      <c r="X582" s="172" t="str">
        <f t="shared" si="115"/>
        <v/>
      </c>
      <c r="Y582" s="172" t="str">
        <f t="shared" si="116"/>
        <v/>
      </c>
    </row>
    <row r="583" spans="24:25">
      <c r="X583" s="172" t="str">
        <f t="shared" si="115"/>
        <v/>
      </c>
      <c r="Y583" s="172" t="str">
        <f t="shared" si="116"/>
        <v/>
      </c>
    </row>
    <row r="584" spans="24:25">
      <c r="X584" s="172" t="str">
        <f t="shared" si="115"/>
        <v/>
      </c>
      <c r="Y584" s="172" t="str">
        <f t="shared" si="116"/>
        <v/>
      </c>
    </row>
    <row r="585" spans="24:25">
      <c r="X585" s="172" t="str">
        <f t="shared" si="115"/>
        <v/>
      </c>
      <c r="Y585" s="172" t="str">
        <f t="shared" si="116"/>
        <v/>
      </c>
    </row>
    <row r="586" spans="24:25">
      <c r="X586" s="172" t="str">
        <f t="shared" si="115"/>
        <v/>
      </c>
      <c r="Y586" s="172" t="str">
        <f t="shared" si="116"/>
        <v/>
      </c>
    </row>
    <row r="587" spans="24:25">
      <c r="X587" s="172" t="str">
        <f t="shared" si="115"/>
        <v/>
      </c>
      <c r="Y587" s="172" t="str">
        <f t="shared" si="116"/>
        <v/>
      </c>
    </row>
    <row r="588" spans="24:25">
      <c r="X588" s="172" t="str">
        <f t="shared" si="115"/>
        <v/>
      </c>
      <c r="Y588" s="172" t="str">
        <f t="shared" si="116"/>
        <v/>
      </c>
    </row>
    <row r="589" spans="24:25">
      <c r="X589" s="172" t="str">
        <f t="shared" si="115"/>
        <v/>
      </c>
      <c r="Y589" s="172" t="str">
        <f t="shared" si="116"/>
        <v/>
      </c>
    </row>
    <row r="590" spans="24:25">
      <c r="X590" s="172" t="str">
        <f t="shared" si="115"/>
        <v/>
      </c>
      <c r="Y590" s="172" t="str">
        <f t="shared" si="116"/>
        <v/>
      </c>
    </row>
    <row r="591" spans="24:25">
      <c r="X591" s="172" t="str">
        <f t="shared" si="115"/>
        <v/>
      </c>
      <c r="Y591" s="172" t="str">
        <f t="shared" si="116"/>
        <v/>
      </c>
    </row>
    <row r="592" spans="24:25">
      <c r="X592" s="172" t="str">
        <f t="shared" si="115"/>
        <v/>
      </c>
      <c r="Y592" s="172" t="str">
        <f t="shared" si="116"/>
        <v/>
      </c>
    </row>
    <row r="593" spans="24:25">
      <c r="X593" s="172" t="str">
        <f t="shared" si="115"/>
        <v/>
      </c>
      <c r="Y593" s="172" t="str">
        <f t="shared" si="116"/>
        <v/>
      </c>
    </row>
    <row r="594" spans="24:25">
      <c r="X594" s="172" t="str">
        <f t="shared" si="115"/>
        <v/>
      </c>
      <c r="Y594" s="172" t="str">
        <f t="shared" si="116"/>
        <v/>
      </c>
    </row>
    <row r="595" spans="24:25">
      <c r="X595" s="172" t="str">
        <f t="shared" si="115"/>
        <v/>
      </c>
      <c r="Y595" s="172" t="str">
        <f t="shared" si="116"/>
        <v/>
      </c>
    </row>
    <row r="596" spans="24:25">
      <c r="X596" s="172" t="str">
        <f t="shared" si="115"/>
        <v/>
      </c>
      <c r="Y596" s="172" t="str">
        <f t="shared" si="116"/>
        <v/>
      </c>
    </row>
    <row r="597" spans="24:25">
      <c r="X597" s="172" t="str">
        <f t="shared" si="115"/>
        <v/>
      </c>
      <c r="Y597" s="172" t="str">
        <f t="shared" si="116"/>
        <v/>
      </c>
    </row>
    <row r="598" spans="24:25">
      <c r="X598" s="172" t="str">
        <f t="shared" si="115"/>
        <v/>
      </c>
      <c r="Y598" s="172" t="str">
        <f t="shared" si="116"/>
        <v/>
      </c>
    </row>
    <row r="599" spans="24:25">
      <c r="X599" s="172" t="str">
        <f t="shared" si="115"/>
        <v/>
      </c>
      <c r="Y599" s="172" t="str">
        <f t="shared" si="116"/>
        <v/>
      </c>
    </row>
    <row r="600" spans="24:25">
      <c r="X600" s="172" t="str">
        <f t="shared" si="115"/>
        <v/>
      </c>
      <c r="Y600" s="172" t="str">
        <f t="shared" si="116"/>
        <v/>
      </c>
    </row>
    <row r="601" spans="24:25">
      <c r="X601" s="172" t="str">
        <f t="shared" si="115"/>
        <v/>
      </c>
      <c r="Y601" s="172" t="str">
        <f t="shared" si="116"/>
        <v/>
      </c>
    </row>
    <row r="602" spans="24:25">
      <c r="X602" s="172" t="str">
        <f t="shared" si="115"/>
        <v/>
      </c>
      <c r="Y602" s="172" t="str">
        <f t="shared" si="116"/>
        <v/>
      </c>
    </row>
    <row r="603" spans="24:25">
      <c r="X603" s="172" t="str">
        <f t="shared" si="115"/>
        <v/>
      </c>
      <c r="Y603" s="172" t="str">
        <f t="shared" si="116"/>
        <v/>
      </c>
    </row>
    <row r="604" spans="24:25">
      <c r="X604" s="172" t="str">
        <f t="shared" si="115"/>
        <v/>
      </c>
      <c r="Y604" s="172" t="str">
        <f t="shared" si="116"/>
        <v/>
      </c>
    </row>
    <row r="605" spans="24:25">
      <c r="X605" s="172" t="str">
        <f t="shared" si="115"/>
        <v/>
      </c>
      <c r="Y605" s="172" t="str">
        <f t="shared" si="116"/>
        <v/>
      </c>
    </row>
    <row r="606" spans="24:25">
      <c r="X606" s="172" t="str">
        <f t="shared" si="115"/>
        <v/>
      </c>
      <c r="Y606" s="172" t="str">
        <f t="shared" si="116"/>
        <v/>
      </c>
    </row>
    <row r="607" spans="24:25">
      <c r="X607" s="172" t="str">
        <f t="shared" si="115"/>
        <v/>
      </c>
      <c r="Y607" s="172" t="str">
        <f t="shared" si="116"/>
        <v/>
      </c>
    </row>
    <row r="608" spans="24:25">
      <c r="X608" s="172" t="str">
        <f t="shared" si="115"/>
        <v/>
      </c>
      <c r="Y608" s="172" t="str">
        <f t="shared" si="116"/>
        <v/>
      </c>
    </row>
    <row r="609" spans="24:25">
      <c r="X609" s="172" t="str">
        <f t="shared" si="115"/>
        <v/>
      </c>
      <c r="Y609" s="172" t="str">
        <f t="shared" si="116"/>
        <v/>
      </c>
    </row>
    <row r="610" spans="24:25">
      <c r="X610" s="172" t="str">
        <f t="shared" si="115"/>
        <v/>
      </c>
      <c r="Y610" s="172" t="str">
        <f t="shared" si="116"/>
        <v/>
      </c>
    </row>
    <row r="611" spans="24:25">
      <c r="X611" s="172" t="str">
        <f t="shared" si="115"/>
        <v/>
      </c>
      <c r="Y611" s="172" t="str">
        <f t="shared" si="116"/>
        <v/>
      </c>
    </row>
    <row r="612" spans="24:25">
      <c r="X612" s="172" t="str">
        <f t="shared" si="115"/>
        <v/>
      </c>
      <c r="Y612" s="172" t="str">
        <f t="shared" si="116"/>
        <v/>
      </c>
    </row>
    <row r="613" spans="24:25">
      <c r="X613" s="172" t="str">
        <f t="shared" si="115"/>
        <v/>
      </c>
      <c r="Y613" s="172" t="str">
        <f t="shared" si="116"/>
        <v/>
      </c>
    </row>
    <row r="614" spans="24:25">
      <c r="X614" s="172" t="str">
        <f t="shared" si="115"/>
        <v/>
      </c>
      <c r="Y614" s="172" t="str">
        <f t="shared" si="116"/>
        <v/>
      </c>
    </row>
    <row r="615" spans="24:25">
      <c r="X615" s="172" t="str">
        <f t="shared" si="115"/>
        <v/>
      </c>
      <c r="Y615" s="172" t="str">
        <f t="shared" si="116"/>
        <v/>
      </c>
    </row>
    <row r="616" spans="24:25">
      <c r="X616" s="172" t="str">
        <f t="shared" si="115"/>
        <v/>
      </c>
      <c r="Y616" s="172" t="str">
        <f t="shared" si="116"/>
        <v/>
      </c>
    </row>
    <row r="617" spans="24:25">
      <c r="X617" s="172" t="str">
        <f t="shared" si="115"/>
        <v/>
      </c>
      <c r="Y617" s="172" t="str">
        <f t="shared" si="116"/>
        <v/>
      </c>
    </row>
    <row r="618" spans="24:25">
      <c r="X618" s="172" t="str">
        <f t="shared" si="115"/>
        <v/>
      </c>
      <c r="Y618" s="172" t="str">
        <f t="shared" si="116"/>
        <v/>
      </c>
    </row>
    <row r="619" spans="24:25">
      <c r="X619" s="172" t="str">
        <f t="shared" si="115"/>
        <v/>
      </c>
      <c r="Y619" s="172" t="str">
        <f t="shared" si="116"/>
        <v/>
      </c>
    </row>
    <row r="620" spans="24:25">
      <c r="X620" s="172" t="str">
        <f t="shared" si="115"/>
        <v/>
      </c>
      <c r="Y620" s="172" t="str">
        <f t="shared" si="116"/>
        <v/>
      </c>
    </row>
    <row r="621" spans="24:25">
      <c r="X621" s="172" t="str">
        <f t="shared" si="115"/>
        <v/>
      </c>
      <c r="Y621" s="172" t="str">
        <f t="shared" si="116"/>
        <v/>
      </c>
    </row>
    <row r="622" spans="24:25">
      <c r="X622" s="172" t="str">
        <f t="shared" si="115"/>
        <v/>
      </c>
      <c r="Y622" s="172" t="str">
        <f t="shared" si="116"/>
        <v/>
      </c>
    </row>
    <row r="623" spans="24:25">
      <c r="X623" s="172" t="str">
        <f t="shared" si="115"/>
        <v/>
      </c>
      <c r="Y623" s="172" t="str">
        <f t="shared" si="116"/>
        <v/>
      </c>
    </row>
    <row r="624" spans="24:25">
      <c r="X624" s="172" t="str">
        <f t="shared" si="115"/>
        <v/>
      </c>
      <c r="Y624" s="172" t="str">
        <f t="shared" si="116"/>
        <v/>
      </c>
    </row>
    <row r="625" spans="24:25">
      <c r="X625" s="172" t="str">
        <f t="shared" si="115"/>
        <v/>
      </c>
      <c r="Y625" s="172" t="str">
        <f t="shared" si="116"/>
        <v/>
      </c>
    </row>
    <row r="626" spans="24:25">
      <c r="X626" s="172" t="str">
        <f t="shared" si="115"/>
        <v/>
      </c>
      <c r="Y626" s="172" t="str">
        <f t="shared" si="116"/>
        <v/>
      </c>
    </row>
    <row r="627" spans="24:25">
      <c r="X627" s="172" t="str">
        <f t="shared" si="115"/>
        <v/>
      </c>
      <c r="Y627" s="172" t="str">
        <f t="shared" si="116"/>
        <v/>
      </c>
    </row>
    <row r="628" spans="24:25">
      <c r="X628" s="172" t="str">
        <f t="shared" si="115"/>
        <v/>
      </c>
      <c r="Y628" s="172" t="str">
        <f t="shared" si="116"/>
        <v/>
      </c>
    </row>
    <row r="629" spans="24:25">
      <c r="X629" s="172" t="str">
        <f t="shared" si="115"/>
        <v/>
      </c>
      <c r="Y629" s="172" t="str">
        <f t="shared" si="116"/>
        <v/>
      </c>
    </row>
    <row r="630" spans="24:25">
      <c r="X630" s="172" t="str">
        <f t="shared" si="115"/>
        <v/>
      </c>
      <c r="Y630" s="172" t="str">
        <f t="shared" si="116"/>
        <v/>
      </c>
    </row>
    <row r="631" spans="24:25">
      <c r="X631" s="172" t="str">
        <f t="shared" si="115"/>
        <v/>
      </c>
      <c r="Y631" s="172" t="str">
        <f t="shared" si="116"/>
        <v/>
      </c>
    </row>
    <row r="632" spans="24:25">
      <c r="X632" s="172" t="str">
        <f t="shared" si="115"/>
        <v/>
      </c>
      <c r="Y632" s="172" t="str">
        <f t="shared" si="116"/>
        <v/>
      </c>
    </row>
    <row r="633" spans="24:25">
      <c r="X633" s="172" t="str">
        <f t="shared" si="115"/>
        <v/>
      </c>
      <c r="Y633" s="172" t="str">
        <f t="shared" si="116"/>
        <v/>
      </c>
    </row>
    <row r="634" spans="24:25">
      <c r="X634" s="172" t="str">
        <f t="shared" si="115"/>
        <v/>
      </c>
      <c r="Y634" s="172" t="str">
        <f t="shared" si="116"/>
        <v/>
      </c>
    </row>
    <row r="635" spans="24:25">
      <c r="X635" s="172" t="str">
        <f t="shared" si="115"/>
        <v/>
      </c>
      <c r="Y635" s="172" t="str">
        <f t="shared" si="116"/>
        <v/>
      </c>
    </row>
    <row r="636" spans="24:25">
      <c r="X636" s="172" t="str">
        <f t="shared" si="115"/>
        <v/>
      </c>
      <c r="Y636" s="172" t="str">
        <f t="shared" si="116"/>
        <v/>
      </c>
    </row>
    <row r="637" spans="24:25">
      <c r="X637" s="172" t="str">
        <f t="shared" si="115"/>
        <v/>
      </c>
      <c r="Y637" s="172" t="str">
        <f t="shared" si="116"/>
        <v/>
      </c>
    </row>
    <row r="638" spans="24:25">
      <c r="X638" s="172" t="str">
        <f t="shared" si="115"/>
        <v/>
      </c>
      <c r="Y638" s="172" t="str">
        <f t="shared" si="116"/>
        <v/>
      </c>
    </row>
    <row r="639" spans="24:25">
      <c r="X639" s="172" t="str">
        <f t="shared" si="115"/>
        <v/>
      </c>
      <c r="Y639" s="172" t="str">
        <f t="shared" si="116"/>
        <v/>
      </c>
    </row>
    <row r="640" spans="24:25">
      <c r="X640" s="172" t="str">
        <f t="shared" si="115"/>
        <v/>
      </c>
      <c r="Y640" s="172" t="str">
        <f t="shared" si="116"/>
        <v/>
      </c>
    </row>
    <row r="641" spans="24:25">
      <c r="X641" s="172" t="str">
        <f t="shared" si="115"/>
        <v/>
      </c>
      <c r="Y641" s="172" t="str">
        <f t="shared" si="116"/>
        <v/>
      </c>
    </row>
    <row r="642" spans="24:25">
      <c r="X642" s="172" t="str">
        <f t="shared" si="115"/>
        <v/>
      </c>
      <c r="Y642" s="172" t="str">
        <f t="shared" si="116"/>
        <v/>
      </c>
    </row>
    <row r="643" spans="24:25">
      <c r="X643" s="172" t="str">
        <f t="shared" si="115"/>
        <v/>
      </c>
      <c r="Y643" s="172" t="str">
        <f t="shared" si="116"/>
        <v/>
      </c>
    </row>
    <row r="644" spans="24:25">
      <c r="X644" s="172" t="str">
        <f t="shared" ref="X644:X707" si="117">IF(COUNTIF(R:R,P644)*COUNTIF(T:T,P644)*COUNTIF(V:V,P644),P644,"")</f>
        <v/>
      </c>
      <c r="Y644" s="172" t="str">
        <f t="shared" ref="Y644:Y707" si="118">IF(X644&gt;$A$14,X644,"")</f>
        <v/>
      </c>
    </row>
    <row r="645" spans="24:25">
      <c r="X645" s="172" t="str">
        <f t="shared" si="117"/>
        <v/>
      </c>
      <c r="Y645" s="172" t="str">
        <f t="shared" si="118"/>
        <v/>
      </c>
    </row>
    <row r="646" spans="24:25">
      <c r="X646" s="172" t="str">
        <f t="shared" si="117"/>
        <v/>
      </c>
      <c r="Y646" s="172" t="str">
        <f t="shared" si="118"/>
        <v/>
      </c>
    </row>
    <row r="647" spans="24:25">
      <c r="X647" s="172" t="str">
        <f t="shared" si="117"/>
        <v/>
      </c>
      <c r="Y647" s="172" t="str">
        <f t="shared" si="118"/>
        <v/>
      </c>
    </row>
    <row r="648" spans="24:25">
      <c r="X648" s="172" t="str">
        <f t="shared" si="117"/>
        <v/>
      </c>
      <c r="Y648" s="172" t="str">
        <f t="shared" si="118"/>
        <v/>
      </c>
    </row>
    <row r="649" spans="24:25">
      <c r="X649" s="172" t="str">
        <f t="shared" si="117"/>
        <v/>
      </c>
      <c r="Y649" s="172" t="str">
        <f t="shared" si="118"/>
        <v/>
      </c>
    </row>
    <row r="650" spans="24:25">
      <c r="X650" s="172" t="str">
        <f t="shared" si="117"/>
        <v/>
      </c>
      <c r="Y650" s="172" t="str">
        <f t="shared" si="118"/>
        <v/>
      </c>
    </row>
    <row r="651" spans="24:25">
      <c r="X651" s="172" t="str">
        <f t="shared" si="117"/>
        <v/>
      </c>
      <c r="Y651" s="172" t="str">
        <f t="shared" si="118"/>
        <v/>
      </c>
    </row>
    <row r="652" spans="24:25">
      <c r="X652" s="172" t="str">
        <f t="shared" si="117"/>
        <v/>
      </c>
      <c r="Y652" s="172" t="str">
        <f t="shared" si="118"/>
        <v/>
      </c>
    </row>
    <row r="653" spans="24:25">
      <c r="X653" s="172" t="str">
        <f t="shared" si="117"/>
        <v/>
      </c>
      <c r="Y653" s="172" t="str">
        <f t="shared" si="118"/>
        <v/>
      </c>
    </row>
    <row r="654" spans="24:25">
      <c r="X654" s="172" t="str">
        <f t="shared" si="117"/>
        <v/>
      </c>
      <c r="Y654" s="172" t="str">
        <f t="shared" si="118"/>
        <v/>
      </c>
    </row>
    <row r="655" spans="24:25">
      <c r="X655" s="172" t="str">
        <f t="shared" si="117"/>
        <v/>
      </c>
      <c r="Y655" s="172" t="str">
        <f t="shared" si="118"/>
        <v/>
      </c>
    </row>
    <row r="656" spans="24:25">
      <c r="X656" s="172" t="str">
        <f t="shared" si="117"/>
        <v/>
      </c>
      <c r="Y656" s="172" t="str">
        <f t="shared" si="118"/>
        <v/>
      </c>
    </row>
    <row r="657" spans="24:25">
      <c r="X657" s="172" t="str">
        <f t="shared" si="117"/>
        <v/>
      </c>
      <c r="Y657" s="172" t="str">
        <f t="shared" si="118"/>
        <v/>
      </c>
    </row>
    <row r="658" spans="24:25">
      <c r="X658" s="172" t="str">
        <f t="shared" si="117"/>
        <v/>
      </c>
      <c r="Y658" s="172" t="str">
        <f t="shared" si="118"/>
        <v/>
      </c>
    </row>
    <row r="659" spans="24:25">
      <c r="X659" s="172" t="str">
        <f t="shared" si="117"/>
        <v/>
      </c>
      <c r="Y659" s="172" t="str">
        <f t="shared" si="118"/>
        <v/>
      </c>
    </row>
    <row r="660" spans="24:25">
      <c r="X660" s="172" t="str">
        <f t="shared" si="117"/>
        <v/>
      </c>
      <c r="Y660" s="172" t="str">
        <f t="shared" si="118"/>
        <v/>
      </c>
    </row>
    <row r="661" spans="24:25">
      <c r="X661" s="172" t="str">
        <f t="shared" si="117"/>
        <v/>
      </c>
      <c r="Y661" s="172" t="str">
        <f t="shared" si="118"/>
        <v/>
      </c>
    </row>
    <row r="662" spans="24:25">
      <c r="X662" s="172" t="str">
        <f t="shared" si="117"/>
        <v/>
      </c>
      <c r="Y662" s="172" t="str">
        <f t="shared" si="118"/>
        <v/>
      </c>
    </row>
    <row r="663" spans="24:25">
      <c r="X663" s="172" t="str">
        <f t="shared" si="117"/>
        <v/>
      </c>
      <c r="Y663" s="172" t="str">
        <f t="shared" si="118"/>
        <v/>
      </c>
    </row>
    <row r="664" spans="24:25">
      <c r="X664" s="172" t="str">
        <f t="shared" si="117"/>
        <v/>
      </c>
      <c r="Y664" s="172" t="str">
        <f t="shared" si="118"/>
        <v/>
      </c>
    </row>
    <row r="665" spans="24:25">
      <c r="X665" s="172" t="str">
        <f t="shared" si="117"/>
        <v/>
      </c>
      <c r="Y665" s="172" t="str">
        <f t="shared" si="118"/>
        <v/>
      </c>
    </row>
    <row r="666" spans="24:25">
      <c r="X666" s="172" t="str">
        <f t="shared" si="117"/>
        <v/>
      </c>
      <c r="Y666" s="172" t="str">
        <f t="shared" si="118"/>
        <v/>
      </c>
    </row>
    <row r="667" spans="24:25">
      <c r="X667" s="172" t="str">
        <f t="shared" si="117"/>
        <v/>
      </c>
      <c r="Y667" s="172" t="str">
        <f t="shared" si="118"/>
        <v/>
      </c>
    </row>
    <row r="668" spans="24:25">
      <c r="X668" s="172" t="str">
        <f t="shared" si="117"/>
        <v/>
      </c>
      <c r="Y668" s="172" t="str">
        <f t="shared" si="118"/>
        <v/>
      </c>
    </row>
    <row r="669" spans="24:25">
      <c r="X669" s="172" t="str">
        <f t="shared" si="117"/>
        <v/>
      </c>
      <c r="Y669" s="172" t="str">
        <f t="shared" si="118"/>
        <v/>
      </c>
    </row>
    <row r="670" spans="24:25">
      <c r="X670" s="172" t="str">
        <f t="shared" si="117"/>
        <v/>
      </c>
      <c r="Y670" s="172" t="str">
        <f t="shared" si="118"/>
        <v/>
      </c>
    </row>
    <row r="671" spans="24:25">
      <c r="X671" s="172" t="str">
        <f t="shared" si="117"/>
        <v/>
      </c>
      <c r="Y671" s="172" t="str">
        <f t="shared" si="118"/>
        <v/>
      </c>
    </row>
    <row r="672" spans="24:25">
      <c r="X672" s="172" t="str">
        <f t="shared" si="117"/>
        <v/>
      </c>
      <c r="Y672" s="172" t="str">
        <f t="shared" si="118"/>
        <v/>
      </c>
    </row>
    <row r="673" spans="24:25">
      <c r="X673" s="172" t="str">
        <f t="shared" si="117"/>
        <v/>
      </c>
      <c r="Y673" s="172" t="str">
        <f t="shared" si="118"/>
        <v/>
      </c>
    </row>
    <row r="674" spans="24:25">
      <c r="X674" s="172" t="str">
        <f t="shared" si="117"/>
        <v/>
      </c>
      <c r="Y674" s="172" t="str">
        <f t="shared" si="118"/>
        <v/>
      </c>
    </row>
    <row r="675" spans="24:25">
      <c r="X675" s="172" t="str">
        <f t="shared" si="117"/>
        <v/>
      </c>
      <c r="Y675" s="172" t="str">
        <f t="shared" si="118"/>
        <v/>
      </c>
    </row>
    <row r="676" spans="24:25">
      <c r="X676" s="172" t="str">
        <f t="shared" si="117"/>
        <v/>
      </c>
      <c r="Y676" s="172" t="str">
        <f t="shared" si="118"/>
        <v/>
      </c>
    </row>
    <row r="677" spans="24:25">
      <c r="X677" s="172" t="str">
        <f t="shared" si="117"/>
        <v/>
      </c>
      <c r="Y677" s="172" t="str">
        <f t="shared" si="118"/>
        <v/>
      </c>
    </row>
    <row r="678" spans="24:25">
      <c r="X678" s="172" t="str">
        <f t="shared" si="117"/>
        <v/>
      </c>
      <c r="Y678" s="172" t="str">
        <f t="shared" si="118"/>
        <v/>
      </c>
    </row>
    <row r="679" spans="24:25">
      <c r="X679" s="172" t="str">
        <f t="shared" si="117"/>
        <v/>
      </c>
      <c r="Y679" s="172" t="str">
        <f t="shared" si="118"/>
        <v/>
      </c>
    </row>
    <row r="680" spans="24:25">
      <c r="X680" s="172" t="str">
        <f t="shared" si="117"/>
        <v/>
      </c>
      <c r="Y680" s="172" t="str">
        <f t="shared" si="118"/>
        <v/>
      </c>
    </row>
    <row r="681" spans="24:25">
      <c r="X681" s="172" t="str">
        <f t="shared" si="117"/>
        <v/>
      </c>
      <c r="Y681" s="172" t="str">
        <f t="shared" si="118"/>
        <v/>
      </c>
    </row>
    <row r="682" spans="24:25">
      <c r="X682" s="172" t="str">
        <f t="shared" si="117"/>
        <v/>
      </c>
      <c r="Y682" s="172" t="str">
        <f t="shared" si="118"/>
        <v/>
      </c>
    </row>
    <row r="683" spans="24:25">
      <c r="X683" s="172" t="str">
        <f t="shared" si="117"/>
        <v/>
      </c>
      <c r="Y683" s="172" t="str">
        <f t="shared" si="118"/>
        <v/>
      </c>
    </row>
    <row r="684" spans="24:25">
      <c r="X684" s="172" t="str">
        <f t="shared" si="117"/>
        <v/>
      </c>
      <c r="Y684" s="172" t="str">
        <f t="shared" si="118"/>
        <v/>
      </c>
    </row>
    <row r="685" spans="24:25">
      <c r="X685" s="172" t="str">
        <f t="shared" si="117"/>
        <v/>
      </c>
      <c r="Y685" s="172" t="str">
        <f t="shared" si="118"/>
        <v/>
      </c>
    </row>
    <row r="686" spans="24:25">
      <c r="X686" s="172" t="str">
        <f t="shared" si="117"/>
        <v/>
      </c>
      <c r="Y686" s="172" t="str">
        <f t="shared" si="118"/>
        <v/>
      </c>
    </row>
    <row r="687" spans="24:25">
      <c r="X687" s="172" t="str">
        <f t="shared" si="117"/>
        <v/>
      </c>
      <c r="Y687" s="172" t="str">
        <f t="shared" si="118"/>
        <v/>
      </c>
    </row>
    <row r="688" spans="24:25">
      <c r="X688" s="172" t="str">
        <f t="shared" si="117"/>
        <v/>
      </c>
      <c r="Y688" s="172" t="str">
        <f t="shared" si="118"/>
        <v/>
      </c>
    </row>
    <row r="689" spans="24:25">
      <c r="X689" s="172" t="str">
        <f t="shared" si="117"/>
        <v/>
      </c>
      <c r="Y689" s="172" t="str">
        <f t="shared" si="118"/>
        <v/>
      </c>
    </row>
    <row r="690" spans="24:25">
      <c r="X690" s="172" t="str">
        <f t="shared" si="117"/>
        <v/>
      </c>
      <c r="Y690" s="172" t="str">
        <f t="shared" si="118"/>
        <v/>
      </c>
    </row>
    <row r="691" spans="24:25">
      <c r="X691" s="172" t="str">
        <f t="shared" si="117"/>
        <v/>
      </c>
      <c r="Y691" s="172" t="str">
        <f t="shared" si="118"/>
        <v/>
      </c>
    </row>
    <row r="692" spans="24:25">
      <c r="X692" s="172" t="str">
        <f t="shared" si="117"/>
        <v/>
      </c>
      <c r="Y692" s="172" t="str">
        <f t="shared" si="118"/>
        <v/>
      </c>
    </row>
    <row r="693" spans="24:25">
      <c r="X693" s="172" t="str">
        <f t="shared" si="117"/>
        <v/>
      </c>
      <c r="Y693" s="172" t="str">
        <f t="shared" si="118"/>
        <v/>
      </c>
    </row>
    <row r="694" spans="24:25">
      <c r="X694" s="172" t="str">
        <f t="shared" si="117"/>
        <v/>
      </c>
      <c r="Y694" s="172" t="str">
        <f t="shared" si="118"/>
        <v/>
      </c>
    </row>
    <row r="695" spans="24:25">
      <c r="X695" s="172" t="str">
        <f t="shared" si="117"/>
        <v/>
      </c>
      <c r="Y695" s="172" t="str">
        <f t="shared" si="118"/>
        <v/>
      </c>
    </row>
    <row r="696" spans="24:25">
      <c r="X696" s="172" t="str">
        <f t="shared" si="117"/>
        <v/>
      </c>
      <c r="Y696" s="172" t="str">
        <f t="shared" si="118"/>
        <v/>
      </c>
    </row>
    <row r="697" spans="24:25">
      <c r="X697" s="172" t="str">
        <f t="shared" si="117"/>
        <v/>
      </c>
      <c r="Y697" s="172" t="str">
        <f t="shared" si="118"/>
        <v/>
      </c>
    </row>
    <row r="698" spans="24:25">
      <c r="X698" s="172" t="str">
        <f t="shared" si="117"/>
        <v/>
      </c>
      <c r="Y698" s="172" t="str">
        <f t="shared" si="118"/>
        <v/>
      </c>
    </row>
    <row r="699" spans="24:25">
      <c r="X699" s="172" t="str">
        <f t="shared" si="117"/>
        <v/>
      </c>
      <c r="Y699" s="172" t="str">
        <f t="shared" si="118"/>
        <v/>
      </c>
    </row>
    <row r="700" spans="24:25">
      <c r="X700" s="172" t="str">
        <f t="shared" si="117"/>
        <v/>
      </c>
      <c r="Y700" s="172" t="str">
        <f t="shared" si="118"/>
        <v/>
      </c>
    </row>
    <row r="701" spans="24:25">
      <c r="X701" s="172" t="str">
        <f t="shared" si="117"/>
        <v/>
      </c>
      <c r="Y701" s="172" t="str">
        <f t="shared" si="118"/>
        <v/>
      </c>
    </row>
    <row r="702" spans="24:25">
      <c r="X702" s="172" t="str">
        <f t="shared" si="117"/>
        <v/>
      </c>
      <c r="Y702" s="172" t="str">
        <f t="shared" si="118"/>
        <v/>
      </c>
    </row>
    <row r="703" spans="24:25">
      <c r="X703" s="172" t="str">
        <f t="shared" si="117"/>
        <v/>
      </c>
      <c r="Y703" s="172" t="str">
        <f t="shared" si="118"/>
        <v/>
      </c>
    </row>
    <row r="704" spans="24:25">
      <c r="X704" s="172" t="str">
        <f t="shared" si="117"/>
        <v/>
      </c>
      <c r="Y704" s="172" t="str">
        <f t="shared" si="118"/>
        <v/>
      </c>
    </row>
    <row r="705" spans="24:25">
      <c r="X705" s="172" t="str">
        <f t="shared" si="117"/>
        <v/>
      </c>
      <c r="Y705" s="172" t="str">
        <f t="shared" si="118"/>
        <v/>
      </c>
    </row>
    <row r="706" spans="24:25">
      <c r="X706" s="172" t="str">
        <f t="shared" si="117"/>
        <v/>
      </c>
      <c r="Y706" s="172" t="str">
        <f t="shared" si="118"/>
        <v/>
      </c>
    </row>
    <row r="707" spans="24:25">
      <c r="X707" s="172" t="str">
        <f t="shared" si="117"/>
        <v/>
      </c>
      <c r="Y707" s="172" t="str">
        <f t="shared" si="118"/>
        <v/>
      </c>
    </row>
    <row r="708" spans="24:25">
      <c r="X708" s="172" t="str">
        <f t="shared" ref="X708:X771" si="119">IF(COUNTIF(R:R,P708)*COUNTIF(T:T,P708)*COUNTIF(V:V,P708),P708,"")</f>
        <v/>
      </c>
      <c r="Y708" s="172" t="str">
        <f t="shared" ref="Y708:Y771" si="120">IF(X708&gt;$A$14,X708,"")</f>
        <v/>
      </c>
    </row>
    <row r="709" spans="24:25">
      <c r="X709" s="172" t="str">
        <f t="shared" si="119"/>
        <v/>
      </c>
      <c r="Y709" s="172" t="str">
        <f t="shared" si="120"/>
        <v/>
      </c>
    </row>
    <row r="710" spans="24:25">
      <c r="X710" s="172" t="str">
        <f t="shared" si="119"/>
        <v/>
      </c>
      <c r="Y710" s="172" t="str">
        <f t="shared" si="120"/>
        <v/>
      </c>
    </row>
    <row r="711" spans="24:25">
      <c r="X711" s="172" t="str">
        <f t="shared" si="119"/>
        <v/>
      </c>
      <c r="Y711" s="172" t="str">
        <f t="shared" si="120"/>
        <v/>
      </c>
    </row>
    <row r="712" spans="24:25">
      <c r="X712" s="172" t="str">
        <f t="shared" si="119"/>
        <v/>
      </c>
      <c r="Y712" s="172" t="str">
        <f t="shared" si="120"/>
        <v/>
      </c>
    </row>
    <row r="713" spans="24:25">
      <c r="X713" s="172" t="str">
        <f t="shared" si="119"/>
        <v/>
      </c>
      <c r="Y713" s="172" t="str">
        <f t="shared" si="120"/>
        <v/>
      </c>
    </row>
    <row r="714" spans="24:25">
      <c r="X714" s="172" t="str">
        <f t="shared" si="119"/>
        <v/>
      </c>
      <c r="Y714" s="172" t="str">
        <f t="shared" si="120"/>
        <v/>
      </c>
    </row>
    <row r="715" spans="24:25">
      <c r="X715" s="172" t="str">
        <f t="shared" si="119"/>
        <v/>
      </c>
      <c r="Y715" s="172" t="str">
        <f t="shared" si="120"/>
        <v/>
      </c>
    </row>
    <row r="716" spans="24:25">
      <c r="X716" s="172" t="str">
        <f t="shared" si="119"/>
        <v/>
      </c>
      <c r="Y716" s="172" t="str">
        <f t="shared" si="120"/>
        <v/>
      </c>
    </row>
    <row r="717" spans="24:25">
      <c r="X717" s="172" t="str">
        <f t="shared" si="119"/>
        <v/>
      </c>
      <c r="Y717" s="172" t="str">
        <f t="shared" si="120"/>
        <v/>
      </c>
    </row>
    <row r="718" spans="24:25">
      <c r="X718" s="172" t="str">
        <f t="shared" si="119"/>
        <v/>
      </c>
      <c r="Y718" s="172" t="str">
        <f t="shared" si="120"/>
        <v/>
      </c>
    </row>
    <row r="719" spans="24:25">
      <c r="X719" s="172" t="str">
        <f t="shared" si="119"/>
        <v/>
      </c>
      <c r="Y719" s="172" t="str">
        <f t="shared" si="120"/>
        <v/>
      </c>
    </row>
    <row r="720" spans="24:25">
      <c r="X720" s="172" t="str">
        <f t="shared" si="119"/>
        <v/>
      </c>
      <c r="Y720" s="172" t="str">
        <f t="shared" si="120"/>
        <v/>
      </c>
    </row>
    <row r="721" spans="24:25">
      <c r="X721" s="172" t="str">
        <f t="shared" si="119"/>
        <v/>
      </c>
      <c r="Y721" s="172" t="str">
        <f t="shared" si="120"/>
        <v/>
      </c>
    </row>
    <row r="722" spans="24:25">
      <c r="X722" s="172" t="str">
        <f t="shared" si="119"/>
        <v/>
      </c>
      <c r="Y722" s="172" t="str">
        <f t="shared" si="120"/>
        <v/>
      </c>
    </row>
    <row r="723" spans="24:25">
      <c r="X723" s="172" t="str">
        <f t="shared" si="119"/>
        <v/>
      </c>
      <c r="Y723" s="172" t="str">
        <f t="shared" si="120"/>
        <v/>
      </c>
    </row>
    <row r="724" spans="24:25">
      <c r="X724" s="172" t="str">
        <f t="shared" si="119"/>
        <v/>
      </c>
      <c r="Y724" s="172" t="str">
        <f t="shared" si="120"/>
        <v/>
      </c>
    </row>
    <row r="725" spans="24:25">
      <c r="X725" s="172" t="str">
        <f t="shared" si="119"/>
        <v/>
      </c>
      <c r="Y725" s="172" t="str">
        <f t="shared" si="120"/>
        <v/>
      </c>
    </row>
    <row r="726" spans="24:25">
      <c r="X726" s="172" t="str">
        <f t="shared" si="119"/>
        <v/>
      </c>
      <c r="Y726" s="172" t="str">
        <f t="shared" si="120"/>
        <v/>
      </c>
    </row>
    <row r="727" spans="24:25">
      <c r="X727" s="172" t="str">
        <f t="shared" si="119"/>
        <v/>
      </c>
      <c r="Y727" s="172" t="str">
        <f t="shared" si="120"/>
        <v/>
      </c>
    </row>
    <row r="728" spans="24:25">
      <c r="X728" s="172" t="str">
        <f t="shared" si="119"/>
        <v/>
      </c>
      <c r="Y728" s="172" t="str">
        <f t="shared" si="120"/>
        <v/>
      </c>
    </row>
    <row r="729" spans="24:25">
      <c r="X729" s="172" t="str">
        <f t="shared" si="119"/>
        <v/>
      </c>
      <c r="Y729" s="172" t="str">
        <f t="shared" si="120"/>
        <v/>
      </c>
    </row>
    <row r="730" spans="24:25">
      <c r="X730" s="172" t="str">
        <f t="shared" si="119"/>
        <v/>
      </c>
      <c r="Y730" s="172" t="str">
        <f t="shared" si="120"/>
        <v/>
      </c>
    </row>
    <row r="731" spans="24:25">
      <c r="X731" s="172" t="str">
        <f t="shared" si="119"/>
        <v/>
      </c>
      <c r="Y731" s="172" t="str">
        <f t="shared" si="120"/>
        <v/>
      </c>
    </row>
    <row r="732" spans="24:25">
      <c r="X732" s="172" t="str">
        <f t="shared" si="119"/>
        <v/>
      </c>
      <c r="Y732" s="172" t="str">
        <f t="shared" si="120"/>
        <v/>
      </c>
    </row>
    <row r="733" spans="24:25">
      <c r="X733" s="172" t="str">
        <f t="shared" si="119"/>
        <v/>
      </c>
      <c r="Y733" s="172" t="str">
        <f t="shared" si="120"/>
        <v/>
      </c>
    </row>
    <row r="734" spans="24:25">
      <c r="X734" s="172" t="str">
        <f t="shared" si="119"/>
        <v/>
      </c>
      <c r="Y734" s="172" t="str">
        <f t="shared" si="120"/>
        <v/>
      </c>
    </row>
    <row r="735" spans="24:25">
      <c r="X735" s="172" t="str">
        <f t="shared" si="119"/>
        <v/>
      </c>
      <c r="Y735" s="172" t="str">
        <f t="shared" si="120"/>
        <v/>
      </c>
    </row>
    <row r="736" spans="24:25">
      <c r="X736" s="172" t="str">
        <f t="shared" si="119"/>
        <v/>
      </c>
      <c r="Y736" s="172" t="str">
        <f t="shared" si="120"/>
        <v/>
      </c>
    </row>
    <row r="737" spans="24:25">
      <c r="X737" s="172" t="str">
        <f t="shared" si="119"/>
        <v/>
      </c>
      <c r="Y737" s="172" t="str">
        <f t="shared" si="120"/>
        <v/>
      </c>
    </row>
    <row r="738" spans="24:25">
      <c r="X738" s="172" t="str">
        <f t="shared" si="119"/>
        <v/>
      </c>
      <c r="Y738" s="172" t="str">
        <f t="shared" si="120"/>
        <v/>
      </c>
    </row>
    <row r="739" spans="24:25">
      <c r="X739" s="172" t="str">
        <f t="shared" si="119"/>
        <v/>
      </c>
      <c r="Y739" s="172" t="str">
        <f t="shared" si="120"/>
        <v/>
      </c>
    </row>
    <row r="740" spans="24:25">
      <c r="X740" s="172" t="str">
        <f t="shared" si="119"/>
        <v/>
      </c>
      <c r="Y740" s="172" t="str">
        <f t="shared" si="120"/>
        <v/>
      </c>
    </row>
    <row r="741" spans="24:25">
      <c r="X741" s="172" t="str">
        <f t="shared" si="119"/>
        <v/>
      </c>
      <c r="Y741" s="172" t="str">
        <f t="shared" si="120"/>
        <v/>
      </c>
    </row>
    <row r="742" spans="24:25">
      <c r="X742" s="172" t="str">
        <f t="shared" si="119"/>
        <v/>
      </c>
      <c r="Y742" s="172" t="str">
        <f t="shared" si="120"/>
        <v/>
      </c>
    </row>
    <row r="743" spans="24:25">
      <c r="X743" s="172" t="str">
        <f t="shared" si="119"/>
        <v/>
      </c>
      <c r="Y743" s="172" t="str">
        <f t="shared" si="120"/>
        <v/>
      </c>
    </row>
    <row r="744" spans="24:25">
      <c r="X744" s="172" t="str">
        <f t="shared" si="119"/>
        <v/>
      </c>
      <c r="Y744" s="172" t="str">
        <f t="shared" si="120"/>
        <v/>
      </c>
    </row>
    <row r="745" spans="24:25">
      <c r="X745" s="172" t="str">
        <f t="shared" si="119"/>
        <v/>
      </c>
      <c r="Y745" s="172" t="str">
        <f t="shared" si="120"/>
        <v/>
      </c>
    </row>
    <row r="746" spans="24:25">
      <c r="X746" s="172" t="str">
        <f t="shared" si="119"/>
        <v/>
      </c>
      <c r="Y746" s="172" t="str">
        <f t="shared" si="120"/>
        <v/>
      </c>
    </row>
    <row r="747" spans="24:25">
      <c r="X747" s="172" t="str">
        <f t="shared" si="119"/>
        <v/>
      </c>
      <c r="Y747" s="172" t="str">
        <f t="shared" si="120"/>
        <v/>
      </c>
    </row>
    <row r="748" spans="24:25">
      <c r="X748" s="172" t="str">
        <f t="shared" si="119"/>
        <v/>
      </c>
      <c r="Y748" s="172" t="str">
        <f t="shared" si="120"/>
        <v/>
      </c>
    </row>
    <row r="749" spans="24:25">
      <c r="X749" s="172" t="str">
        <f t="shared" si="119"/>
        <v/>
      </c>
      <c r="Y749" s="172" t="str">
        <f t="shared" si="120"/>
        <v/>
      </c>
    </row>
    <row r="750" spans="24:25">
      <c r="X750" s="172" t="str">
        <f t="shared" si="119"/>
        <v/>
      </c>
      <c r="Y750" s="172" t="str">
        <f t="shared" si="120"/>
        <v/>
      </c>
    </row>
    <row r="751" spans="24:25">
      <c r="X751" s="172" t="str">
        <f t="shared" si="119"/>
        <v/>
      </c>
      <c r="Y751" s="172" t="str">
        <f t="shared" si="120"/>
        <v/>
      </c>
    </row>
    <row r="752" spans="24:25">
      <c r="X752" s="172" t="str">
        <f t="shared" si="119"/>
        <v/>
      </c>
      <c r="Y752" s="172" t="str">
        <f t="shared" si="120"/>
        <v/>
      </c>
    </row>
    <row r="753" spans="24:25">
      <c r="X753" s="172" t="str">
        <f t="shared" si="119"/>
        <v/>
      </c>
      <c r="Y753" s="172" t="str">
        <f t="shared" si="120"/>
        <v/>
      </c>
    </row>
    <row r="754" spans="24:25">
      <c r="X754" s="172" t="str">
        <f t="shared" si="119"/>
        <v/>
      </c>
      <c r="Y754" s="172" t="str">
        <f t="shared" si="120"/>
        <v/>
      </c>
    </row>
    <row r="755" spans="24:25">
      <c r="X755" s="172" t="str">
        <f t="shared" si="119"/>
        <v/>
      </c>
      <c r="Y755" s="172" t="str">
        <f t="shared" si="120"/>
        <v/>
      </c>
    </row>
    <row r="756" spans="24:25">
      <c r="X756" s="172" t="str">
        <f t="shared" si="119"/>
        <v/>
      </c>
      <c r="Y756" s="172" t="str">
        <f t="shared" si="120"/>
        <v/>
      </c>
    </row>
    <row r="757" spans="24:25">
      <c r="X757" s="172" t="str">
        <f t="shared" si="119"/>
        <v/>
      </c>
      <c r="Y757" s="172" t="str">
        <f t="shared" si="120"/>
        <v/>
      </c>
    </row>
    <row r="758" spans="24:25">
      <c r="X758" s="172" t="str">
        <f t="shared" si="119"/>
        <v/>
      </c>
      <c r="Y758" s="172" t="str">
        <f t="shared" si="120"/>
        <v/>
      </c>
    </row>
    <row r="759" spans="24:25">
      <c r="X759" s="172" t="str">
        <f t="shared" si="119"/>
        <v/>
      </c>
      <c r="Y759" s="172" t="str">
        <f t="shared" si="120"/>
        <v/>
      </c>
    </row>
    <row r="760" spans="24:25">
      <c r="X760" s="172" t="str">
        <f t="shared" si="119"/>
        <v/>
      </c>
      <c r="Y760" s="172" t="str">
        <f t="shared" si="120"/>
        <v/>
      </c>
    </row>
    <row r="761" spans="24:25">
      <c r="X761" s="172" t="str">
        <f t="shared" si="119"/>
        <v/>
      </c>
      <c r="Y761" s="172" t="str">
        <f t="shared" si="120"/>
        <v/>
      </c>
    </row>
    <row r="762" spans="24:25">
      <c r="X762" s="172" t="str">
        <f t="shared" si="119"/>
        <v/>
      </c>
      <c r="Y762" s="172" t="str">
        <f t="shared" si="120"/>
        <v/>
      </c>
    </row>
    <row r="763" spans="24:25">
      <c r="X763" s="172" t="str">
        <f t="shared" si="119"/>
        <v/>
      </c>
      <c r="Y763" s="172" t="str">
        <f t="shared" si="120"/>
        <v/>
      </c>
    </row>
    <row r="764" spans="24:25">
      <c r="X764" s="172" t="str">
        <f t="shared" si="119"/>
        <v/>
      </c>
      <c r="Y764" s="172" t="str">
        <f t="shared" si="120"/>
        <v/>
      </c>
    </row>
    <row r="765" spans="24:25">
      <c r="X765" s="172" t="str">
        <f t="shared" si="119"/>
        <v/>
      </c>
      <c r="Y765" s="172" t="str">
        <f t="shared" si="120"/>
        <v/>
      </c>
    </row>
    <row r="766" spans="24:25">
      <c r="X766" s="172" t="str">
        <f t="shared" si="119"/>
        <v/>
      </c>
      <c r="Y766" s="172" t="str">
        <f t="shared" si="120"/>
        <v/>
      </c>
    </row>
    <row r="767" spans="24:25">
      <c r="X767" s="172" t="str">
        <f t="shared" si="119"/>
        <v/>
      </c>
      <c r="Y767" s="172" t="str">
        <f t="shared" si="120"/>
        <v/>
      </c>
    </row>
    <row r="768" spans="24:25">
      <c r="X768" s="172" t="str">
        <f t="shared" si="119"/>
        <v/>
      </c>
      <c r="Y768" s="172" t="str">
        <f t="shared" si="120"/>
        <v/>
      </c>
    </row>
    <row r="769" spans="24:25">
      <c r="X769" s="172" t="str">
        <f t="shared" si="119"/>
        <v/>
      </c>
      <c r="Y769" s="172" t="str">
        <f t="shared" si="120"/>
        <v/>
      </c>
    </row>
    <row r="770" spans="24:25">
      <c r="X770" s="172" t="str">
        <f t="shared" si="119"/>
        <v/>
      </c>
      <c r="Y770" s="172" t="str">
        <f t="shared" si="120"/>
        <v/>
      </c>
    </row>
    <row r="771" spans="24:25">
      <c r="X771" s="172" t="str">
        <f t="shared" si="119"/>
        <v/>
      </c>
      <c r="Y771" s="172" t="str">
        <f t="shared" si="120"/>
        <v/>
      </c>
    </row>
    <row r="772" spans="24:25">
      <c r="X772" s="172" t="str">
        <f t="shared" ref="X772:X835" si="121">IF(COUNTIF(R:R,P772)*COUNTIF(T:T,P772)*COUNTIF(V:V,P772),P772,"")</f>
        <v/>
      </c>
      <c r="Y772" s="172" t="str">
        <f t="shared" ref="Y772:Y835" si="122">IF(X772&gt;$A$14,X772,"")</f>
        <v/>
      </c>
    </row>
    <row r="773" spans="24:25">
      <c r="X773" s="172" t="str">
        <f t="shared" si="121"/>
        <v/>
      </c>
      <c r="Y773" s="172" t="str">
        <f t="shared" si="122"/>
        <v/>
      </c>
    </row>
    <row r="774" spans="24:25">
      <c r="X774" s="172" t="str">
        <f t="shared" si="121"/>
        <v/>
      </c>
      <c r="Y774" s="172" t="str">
        <f t="shared" si="122"/>
        <v/>
      </c>
    </row>
    <row r="775" spans="24:25">
      <c r="X775" s="172" t="str">
        <f t="shared" si="121"/>
        <v/>
      </c>
      <c r="Y775" s="172" t="str">
        <f t="shared" si="122"/>
        <v/>
      </c>
    </row>
    <row r="776" spans="24:25">
      <c r="X776" s="172" t="str">
        <f t="shared" si="121"/>
        <v/>
      </c>
      <c r="Y776" s="172" t="str">
        <f t="shared" si="122"/>
        <v/>
      </c>
    </row>
    <row r="777" spans="24:25">
      <c r="X777" s="172" t="str">
        <f t="shared" si="121"/>
        <v/>
      </c>
      <c r="Y777" s="172" t="str">
        <f t="shared" si="122"/>
        <v/>
      </c>
    </row>
    <row r="778" spans="24:25">
      <c r="X778" s="172" t="str">
        <f t="shared" si="121"/>
        <v/>
      </c>
      <c r="Y778" s="172" t="str">
        <f t="shared" si="122"/>
        <v/>
      </c>
    </row>
    <row r="779" spans="24:25">
      <c r="X779" s="172" t="str">
        <f t="shared" si="121"/>
        <v/>
      </c>
      <c r="Y779" s="172" t="str">
        <f t="shared" si="122"/>
        <v/>
      </c>
    </row>
    <row r="780" spans="24:25">
      <c r="X780" s="172" t="str">
        <f t="shared" si="121"/>
        <v/>
      </c>
      <c r="Y780" s="172" t="str">
        <f t="shared" si="122"/>
        <v/>
      </c>
    </row>
    <row r="781" spans="24:25">
      <c r="X781" s="172" t="str">
        <f t="shared" si="121"/>
        <v/>
      </c>
      <c r="Y781" s="172" t="str">
        <f t="shared" si="122"/>
        <v/>
      </c>
    </row>
    <row r="782" spans="24:25">
      <c r="X782" s="172" t="str">
        <f t="shared" si="121"/>
        <v/>
      </c>
      <c r="Y782" s="172" t="str">
        <f t="shared" si="122"/>
        <v/>
      </c>
    </row>
    <row r="783" spans="24:25">
      <c r="X783" s="172" t="str">
        <f t="shared" si="121"/>
        <v/>
      </c>
      <c r="Y783" s="172" t="str">
        <f t="shared" si="122"/>
        <v/>
      </c>
    </row>
    <row r="784" spans="24:25">
      <c r="X784" s="172" t="str">
        <f t="shared" si="121"/>
        <v/>
      </c>
      <c r="Y784" s="172" t="str">
        <f t="shared" si="122"/>
        <v/>
      </c>
    </row>
    <row r="785" spans="24:25">
      <c r="X785" s="172" t="str">
        <f t="shared" si="121"/>
        <v/>
      </c>
      <c r="Y785" s="172" t="str">
        <f t="shared" si="122"/>
        <v/>
      </c>
    </row>
    <row r="786" spans="24:25">
      <c r="X786" s="172" t="str">
        <f t="shared" si="121"/>
        <v/>
      </c>
      <c r="Y786" s="172" t="str">
        <f t="shared" si="122"/>
        <v/>
      </c>
    </row>
    <row r="787" spans="24:25">
      <c r="X787" s="172" t="str">
        <f t="shared" si="121"/>
        <v/>
      </c>
      <c r="Y787" s="172" t="str">
        <f t="shared" si="122"/>
        <v/>
      </c>
    </row>
    <row r="788" spans="24:25">
      <c r="X788" s="172" t="str">
        <f t="shared" si="121"/>
        <v/>
      </c>
      <c r="Y788" s="172" t="str">
        <f t="shared" si="122"/>
        <v/>
      </c>
    </row>
    <row r="789" spans="24:25">
      <c r="X789" s="172" t="str">
        <f t="shared" si="121"/>
        <v/>
      </c>
      <c r="Y789" s="172" t="str">
        <f t="shared" si="122"/>
        <v/>
      </c>
    </row>
    <row r="790" spans="24:25">
      <c r="X790" s="172" t="str">
        <f t="shared" si="121"/>
        <v/>
      </c>
      <c r="Y790" s="172" t="str">
        <f t="shared" si="122"/>
        <v/>
      </c>
    </row>
    <row r="791" spans="24:25">
      <c r="X791" s="172" t="str">
        <f t="shared" si="121"/>
        <v/>
      </c>
      <c r="Y791" s="172" t="str">
        <f t="shared" si="122"/>
        <v/>
      </c>
    </row>
    <row r="792" spans="24:25">
      <c r="X792" s="172" t="str">
        <f t="shared" si="121"/>
        <v/>
      </c>
      <c r="Y792" s="172" t="str">
        <f t="shared" si="122"/>
        <v/>
      </c>
    </row>
    <row r="793" spans="24:25">
      <c r="X793" s="172" t="str">
        <f t="shared" si="121"/>
        <v/>
      </c>
      <c r="Y793" s="172" t="str">
        <f t="shared" si="122"/>
        <v/>
      </c>
    </row>
    <row r="794" spans="24:25">
      <c r="X794" s="172" t="str">
        <f t="shared" si="121"/>
        <v/>
      </c>
      <c r="Y794" s="172" t="str">
        <f t="shared" si="122"/>
        <v/>
      </c>
    </row>
    <row r="795" spans="24:25">
      <c r="X795" s="172" t="str">
        <f t="shared" si="121"/>
        <v/>
      </c>
      <c r="Y795" s="172" t="str">
        <f t="shared" si="122"/>
        <v/>
      </c>
    </row>
    <row r="796" spans="24:25">
      <c r="X796" s="172" t="str">
        <f t="shared" si="121"/>
        <v/>
      </c>
      <c r="Y796" s="172" t="str">
        <f t="shared" si="122"/>
        <v/>
      </c>
    </row>
    <row r="797" spans="24:25">
      <c r="X797" s="172" t="str">
        <f t="shared" si="121"/>
        <v/>
      </c>
      <c r="Y797" s="172" t="str">
        <f t="shared" si="122"/>
        <v/>
      </c>
    </row>
    <row r="798" spans="24:25">
      <c r="X798" s="172" t="str">
        <f t="shared" si="121"/>
        <v/>
      </c>
      <c r="Y798" s="172" t="str">
        <f t="shared" si="122"/>
        <v/>
      </c>
    </row>
    <row r="799" spans="24:25">
      <c r="X799" s="172" t="str">
        <f t="shared" si="121"/>
        <v/>
      </c>
      <c r="Y799" s="172" t="str">
        <f t="shared" si="122"/>
        <v/>
      </c>
    </row>
    <row r="800" spans="24:25">
      <c r="X800" s="172" t="str">
        <f t="shared" si="121"/>
        <v/>
      </c>
      <c r="Y800" s="172" t="str">
        <f t="shared" si="122"/>
        <v/>
      </c>
    </row>
    <row r="801" spans="24:25">
      <c r="X801" s="172" t="str">
        <f t="shared" si="121"/>
        <v/>
      </c>
      <c r="Y801" s="172" t="str">
        <f t="shared" si="122"/>
        <v/>
      </c>
    </row>
    <row r="802" spans="24:25">
      <c r="X802" s="172" t="str">
        <f t="shared" si="121"/>
        <v/>
      </c>
      <c r="Y802" s="172" t="str">
        <f t="shared" si="122"/>
        <v/>
      </c>
    </row>
    <row r="803" spans="24:25">
      <c r="X803" s="172" t="str">
        <f t="shared" si="121"/>
        <v/>
      </c>
      <c r="Y803" s="172" t="str">
        <f t="shared" si="122"/>
        <v/>
      </c>
    </row>
    <row r="804" spans="24:25">
      <c r="X804" s="172" t="str">
        <f t="shared" si="121"/>
        <v/>
      </c>
      <c r="Y804" s="172" t="str">
        <f t="shared" si="122"/>
        <v/>
      </c>
    </row>
    <row r="805" spans="24:25">
      <c r="X805" s="172" t="str">
        <f t="shared" si="121"/>
        <v/>
      </c>
      <c r="Y805" s="172" t="str">
        <f t="shared" si="122"/>
        <v/>
      </c>
    </row>
    <row r="806" spans="24:25">
      <c r="X806" s="172" t="str">
        <f t="shared" si="121"/>
        <v/>
      </c>
      <c r="Y806" s="172" t="str">
        <f t="shared" si="122"/>
        <v/>
      </c>
    </row>
    <row r="807" spans="24:25">
      <c r="X807" s="172" t="str">
        <f t="shared" si="121"/>
        <v/>
      </c>
      <c r="Y807" s="172" t="str">
        <f t="shared" si="122"/>
        <v/>
      </c>
    </row>
    <row r="808" spans="24:25">
      <c r="X808" s="172" t="str">
        <f t="shared" si="121"/>
        <v/>
      </c>
      <c r="Y808" s="172" t="str">
        <f t="shared" si="122"/>
        <v/>
      </c>
    </row>
    <row r="809" spans="24:25">
      <c r="X809" s="172" t="str">
        <f t="shared" si="121"/>
        <v/>
      </c>
      <c r="Y809" s="172" t="str">
        <f t="shared" si="122"/>
        <v/>
      </c>
    </row>
    <row r="810" spans="24:25">
      <c r="X810" s="172" t="str">
        <f t="shared" si="121"/>
        <v/>
      </c>
      <c r="Y810" s="172" t="str">
        <f t="shared" si="122"/>
        <v/>
      </c>
    </row>
    <row r="811" spans="24:25">
      <c r="X811" s="172" t="str">
        <f t="shared" si="121"/>
        <v/>
      </c>
      <c r="Y811" s="172" t="str">
        <f t="shared" si="122"/>
        <v/>
      </c>
    </row>
    <row r="812" spans="24:25">
      <c r="X812" s="172" t="str">
        <f t="shared" si="121"/>
        <v/>
      </c>
      <c r="Y812" s="172" t="str">
        <f t="shared" si="122"/>
        <v/>
      </c>
    </row>
    <row r="813" spans="24:25">
      <c r="X813" s="172" t="str">
        <f t="shared" si="121"/>
        <v/>
      </c>
      <c r="Y813" s="172" t="str">
        <f t="shared" si="122"/>
        <v/>
      </c>
    </row>
    <row r="814" spans="24:25">
      <c r="X814" s="172" t="str">
        <f t="shared" si="121"/>
        <v/>
      </c>
      <c r="Y814" s="172" t="str">
        <f t="shared" si="122"/>
        <v/>
      </c>
    </row>
    <row r="815" spans="24:25">
      <c r="X815" s="172" t="str">
        <f t="shared" si="121"/>
        <v/>
      </c>
      <c r="Y815" s="172" t="str">
        <f t="shared" si="122"/>
        <v/>
      </c>
    </row>
    <row r="816" spans="24:25">
      <c r="X816" s="172" t="str">
        <f t="shared" si="121"/>
        <v/>
      </c>
      <c r="Y816" s="172" t="str">
        <f t="shared" si="122"/>
        <v/>
      </c>
    </row>
    <row r="817" spans="24:25">
      <c r="X817" s="172" t="str">
        <f t="shared" si="121"/>
        <v/>
      </c>
      <c r="Y817" s="172" t="str">
        <f t="shared" si="122"/>
        <v/>
      </c>
    </row>
    <row r="818" spans="24:25">
      <c r="X818" s="172" t="str">
        <f t="shared" si="121"/>
        <v/>
      </c>
      <c r="Y818" s="172" t="str">
        <f t="shared" si="122"/>
        <v/>
      </c>
    </row>
    <row r="819" spans="24:25">
      <c r="X819" s="172" t="str">
        <f t="shared" si="121"/>
        <v/>
      </c>
      <c r="Y819" s="172" t="str">
        <f t="shared" si="122"/>
        <v/>
      </c>
    </row>
    <row r="820" spans="24:25">
      <c r="X820" s="172" t="str">
        <f t="shared" si="121"/>
        <v/>
      </c>
      <c r="Y820" s="172" t="str">
        <f t="shared" si="122"/>
        <v/>
      </c>
    </row>
    <row r="821" spans="24:25">
      <c r="X821" s="172" t="str">
        <f t="shared" si="121"/>
        <v/>
      </c>
      <c r="Y821" s="172" t="str">
        <f t="shared" si="122"/>
        <v/>
      </c>
    </row>
    <row r="822" spans="24:25">
      <c r="X822" s="172" t="str">
        <f t="shared" si="121"/>
        <v/>
      </c>
      <c r="Y822" s="172" t="str">
        <f t="shared" si="122"/>
        <v/>
      </c>
    </row>
    <row r="823" spans="24:25">
      <c r="X823" s="172" t="str">
        <f t="shared" si="121"/>
        <v/>
      </c>
      <c r="Y823" s="172" t="str">
        <f t="shared" si="122"/>
        <v/>
      </c>
    </row>
    <row r="824" spans="24:25">
      <c r="X824" s="172" t="str">
        <f t="shared" si="121"/>
        <v/>
      </c>
      <c r="Y824" s="172" t="str">
        <f t="shared" si="122"/>
        <v/>
      </c>
    </row>
    <row r="825" spans="24:25">
      <c r="X825" s="172" t="str">
        <f t="shared" si="121"/>
        <v/>
      </c>
      <c r="Y825" s="172" t="str">
        <f t="shared" si="122"/>
        <v/>
      </c>
    </row>
    <row r="826" spans="24:25">
      <c r="X826" s="172" t="str">
        <f t="shared" si="121"/>
        <v/>
      </c>
      <c r="Y826" s="172" t="str">
        <f t="shared" si="122"/>
        <v/>
      </c>
    </row>
    <row r="827" spans="24:25">
      <c r="X827" s="172" t="str">
        <f t="shared" si="121"/>
        <v/>
      </c>
      <c r="Y827" s="172" t="str">
        <f t="shared" si="122"/>
        <v/>
      </c>
    </row>
    <row r="828" spans="24:25">
      <c r="X828" s="172" t="str">
        <f t="shared" si="121"/>
        <v/>
      </c>
      <c r="Y828" s="172" t="str">
        <f t="shared" si="122"/>
        <v/>
      </c>
    </row>
    <row r="829" spans="24:25">
      <c r="X829" s="172" t="str">
        <f t="shared" si="121"/>
        <v/>
      </c>
      <c r="Y829" s="172" t="str">
        <f t="shared" si="122"/>
        <v/>
      </c>
    </row>
    <row r="830" spans="24:25">
      <c r="X830" s="172" t="str">
        <f t="shared" si="121"/>
        <v/>
      </c>
      <c r="Y830" s="172" t="str">
        <f t="shared" si="122"/>
        <v/>
      </c>
    </row>
    <row r="831" spans="24:25">
      <c r="X831" s="172" t="str">
        <f t="shared" si="121"/>
        <v/>
      </c>
      <c r="Y831" s="172" t="str">
        <f t="shared" si="122"/>
        <v/>
      </c>
    </row>
    <row r="832" spans="24:25">
      <c r="X832" s="172" t="str">
        <f t="shared" si="121"/>
        <v/>
      </c>
      <c r="Y832" s="172" t="str">
        <f t="shared" si="122"/>
        <v/>
      </c>
    </row>
    <row r="833" spans="24:25">
      <c r="X833" s="172" t="str">
        <f t="shared" si="121"/>
        <v/>
      </c>
      <c r="Y833" s="172" t="str">
        <f t="shared" si="122"/>
        <v/>
      </c>
    </row>
    <row r="834" spans="24:25">
      <c r="X834" s="172" t="str">
        <f t="shared" si="121"/>
        <v/>
      </c>
      <c r="Y834" s="172" t="str">
        <f t="shared" si="122"/>
        <v/>
      </c>
    </row>
    <row r="835" spans="24:25">
      <c r="X835" s="172" t="str">
        <f t="shared" si="121"/>
        <v/>
      </c>
      <c r="Y835" s="172" t="str">
        <f t="shared" si="122"/>
        <v/>
      </c>
    </row>
    <row r="836" spans="24:25">
      <c r="X836" s="172" t="str">
        <f t="shared" ref="X836:X899" si="123">IF(COUNTIF(R:R,P836)*COUNTIF(T:T,P836)*COUNTIF(V:V,P836),P836,"")</f>
        <v/>
      </c>
      <c r="Y836" s="172" t="str">
        <f t="shared" ref="Y836:Y899" si="124">IF(X836&gt;$A$14,X836,"")</f>
        <v/>
      </c>
    </row>
    <row r="837" spans="24:25">
      <c r="X837" s="172" t="str">
        <f t="shared" si="123"/>
        <v/>
      </c>
      <c r="Y837" s="172" t="str">
        <f t="shared" si="124"/>
        <v/>
      </c>
    </row>
    <row r="838" spans="24:25">
      <c r="X838" s="172" t="str">
        <f t="shared" si="123"/>
        <v/>
      </c>
      <c r="Y838" s="172" t="str">
        <f t="shared" si="124"/>
        <v/>
      </c>
    </row>
    <row r="839" spans="24:25">
      <c r="X839" s="172" t="str">
        <f t="shared" si="123"/>
        <v/>
      </c>
      <c r="Y839" s="172" t="str">
        <f t="shared" si="124"/>
        <v/>
      </c>
    </row>
    <row r="840" spans="24:25">
      <c r="X840" s="172" t="str">
        <f t="shared" si="123"/>
        <v/>
      </c>
      <c r="Y840" s="172" t="str">
        <f t="shared" si="124"/>
        <v/>
      </c>
    </row>
    <row r="841" spans="24:25">
      <c r="X841" s="172" t="str">
        <f t="shared" si="123"/>
        <v/>
      </c>
      <c r="Y841" s="172" t="str">
        <f t="shared" si="124"/>
        <v/>
      </c>
    </row>
    <row r="842" spans="24:25">
      <c r="X842" s="172" t="str">
        <f t="shared" si="123"/>
        <v/>
      </c>
      <c r="Y842" s="172" t="str">
        <f t="shared" si="124"/>
        <v/>
      </c>
    </row>
    <row r="843" spans="24:25">
      <c r="X843" s="172" t="str">
        <f t="shared" si="123"/>
        <v/>
      </c>
      <c r="Y843" s="172" t="str">
        <f t="shared" si="124"/>
        <v/>
      </c>
    </row>
    <row r="844" spans="24:25">
      <c r="X844" s="172" t="str">
        <f t="shared" si="123"/>
        <v/>
      </c>
      <c r="Y844" s="172" t="str">
        <f t="shared" si="124"/>
        <v/>
      </c>
    </row>
    <row r="845" spans="24:25">
      <c r="X845" s="172" t="str">
        <f t="shared" si="123"/>
        <v/>
      </c>
      <c r="Y845" s="172" t="str">
        <f t="shared" si="124"/>
        <v/>
      </c>
    </row>
    <row r="846" spans="24:25">
      <c r="X846" s="172" t="str">
        <f t="shared" si="123"/>
        <v/>
      </c>
      <c r="Y846" s="172" t="str">
        <f t="shared" si="124"/>
        <v/>
      </c>
    </row>
    <row r="847" spans="24:25">
      <c r="X847" s="172" t="str">
        <f t="shared" si="123"/>
        <v/>
      </c>
      <c r="Y847" s="172" t="str">
        <f t="shared" si="124"/>
        <v/>
      </c>
    </row>
    <row r="848" spans="24:25">
      <c r="X848" s="172" t="str">
        <f t="shared" si="123"/>
        <v/>
      </c>
      <c r="Y848" s="172" t="str">
        <f t="shared" si="124"/>
        <v/>
      </c>
    </row>
    <row r="849" spans="24:25">
      <c r="X849" s="172" t="str">
        <f t="shared" si="123"/>
        <v/>
      </c>
      <c r="Y849" s="172" t="str">
        <f t="shared" si="124"/>
        <v/>
      </c>
    </row>
    <row r="850" spans="24:25">
      <c r="X850" s="172" t="str">
        <f t="shared" si="123"/>
        <v/>
      </c>
      <c r="Y850" s="172" t="str">
        <f t="shared" si="124"/>
        <v/>
      </c>
    </row>
    <row r="851" spans="24:25">
      <c r="X851" s="172" t="str">
        <f t="shared" si="123"/>
        <v/>
      </c>
      <c r="Y851" s="172" t="str">
        <f t="shared" si="124"/>
        <v/>
      </c>
    </row>
    <row r="852" spans="24:25">
      <c r="X852" s="172" t="str">
        <f t="shared" si="123"/>
        <v/>
      </c>
      <c r="Y852" s="172" t="str">
        <f t="shared" si="124"/>
        <v/>
      </c>
    </row>
    <row r="853" spans="24:25">
      <c r="X853" s="172" t="str">
        <f t="shared" si="123"/>
        <v/>
      </c>
      <c r="Y853" s="172" t="str">
        <f t="shared" si="124"/>
        <v/>
      </c>
    </row>
    <row r="854" spans="24:25">
      <c r="X854" s="172" t="str">
        <f t="shared" si="123"/>
        <v/>
      </c>
      <c r="Y854" s="172" t="str">
        <f t="shared" si="124"/>
        <v/>
      </c>
    </row>
    <row r="855" spans="24:25">
      <c r="X855" s="172" t="str">
        <f t="shared" si="123"/>
        <v/>
      </c>
      <c r="Y855" s="172" t="str">
        <f t="shared" si="124"/>
        <v/>
      </c>
    </row>
    <row r="856" spans="24:25">
      <c r="X856" s="172" t="str">
        <f t="shared" si="123"/>
        <v/>
      </c>
      <c r="Y856" s="172" t="str">
        <f t="shared" si="124"/>
        <v/>
      </c>
    </row>
    <row r="857" spans="24:25">
      <c r="X857" s="172" t="str">
        <f t="shared" si="123"/>
        <v/>
      </c>
      <c r="Y857" s="172" t="str">
        <f t="shared" si="124"/>
        <v/>
      </c>
    </row>
    <row r="858" spans="24:25">
      <c r="X858" s="172" t="str">
        <f t="shared" si="123"/>
        <v/>
      </c>
      <c r="Y858" s="172" t="str">
        <f t="shared" si="124"/>
        <v/>
      </c>
    </row>
    <row r="859" spans="24:25">
      <c r="X859" s="172" t="str">
        <f t="shared" si="123"/>
        <v/>
      </c>
      <c r="Y859" s="172" t="str">
        <f t="shared" si="124"/>
        <v/>
      </c>
    </row>
    <row r="860" spans="24:25">
      <c r="X860" s="172" t="str">
        <f t="shared" si="123"/>
        <v/>
      </c>
      <c r="Y860" s="172" t="str">
        <f t="shared" si="124"/>
        <v/>
      </c>
    </row>
    <row r="861" spans="24:25">
      <c r="X861" s="172" t="str">
        <f t="shared" si="123"/>
        <v/>
      </c>
      <c r="Y861" s="172" t="str">
        <f t="shared" si="124"/>
        <v/>
      </c>
    </row>
    <row r="862" spans="24:25">
      <c r="X862" s="172" t="str">
        <f t="shared" si="123"/>
        <v/>
      </c>
      <c r="Y862" s="172" t="str">
        <f t="shared" si="124"/>
        <v/>
      </c>
    </row>
    <row r="863" spans="24:25">
      <c r="X863" s="172" t="str">
        <f t="shared" si="123"/>
        <v/>
      </c>
      <c r="Y863" s="172" t="str">
        <f t="shared" si="124"/>
        <v/>
      </c>
    </row>
    <row r="864" spans="24:25">
      <c r="X864" s="172" t="str">
        <f t="shared" si="123"/>
        <v/>
      </c>
      <c r="Y864" s="172" t="str">
        <f t="shared" si="124"/>
        <v/>
      </c>
    </row>
    <row r="865" spans="24:25">
      <c r="X865" s="172" t="str">
        <f t="shared" si="123"/>
        <v/>
      </c>
      <c r="Y865" s="172" t="str">
        <f t="shared" si="124"/>
        <v/>
      </c>
    </row>
    <row r="866" spans="24:25">
      <c r="X866" s="172" t="str">
        <f t="shared" si="123"/>
        <v/>
      </c>
      <c r="Y866" s="172" t="str">
        <f t="shared" si="124"/>
        <v/>
      </c>
    </row>
    <row r="867" spans="24:25">
      <c r="X867" s="172" t="str">
        <f t="shared" si="123"/>
        <v/>
      </c>
      <c r="Y867" s="172" t="str">
        <f t="shared" si="124"/>
        <v/>
      </c>
    </row>
    <row r="868" spans="24:25">
      <c r="X868" s="172" t="str">
        <f t="shared" si="123"/>
        <v/>
      </c>
      <c r="Y868" s="172" t="str">
        <f t="shared" si="124"/>
        <v/>
      </c>
    </row>
    <row r="869" spans="24:25">
      <c r="X869" s="172" t="str">
        <f t="shared" si="123"/>
        <v/>
      </c>
      <c r="Y869" s="172" t="str">
        <f t="shared" si="124"/>
        <v/>
      </c>
    </row>
    <row r="870" spans="24:25">
      <c r="X870" s="172" t="str">
        <f t="shared" si="123"/>
        <v/>
      </c>
      <c r="Y870" s="172" t="str">
        <f t="shared" si="124"/>
        <v/>
      </c>
    </row>
    <row r="871" spans="24:25">
      <c r="X871" s="172" t="str">
        <f t="shared" si="123"/>
        <v/>
      </c>
      <c r="Y871" s="172" t="str">
        <f t="shared" si="124"/>
        <v/>
      </c>
    </row>
    <row r="872" spans="24:25">
      <c r="X872" s="172" t="str">
        <f t="shared" si="123"/>
        <v/>
      </c>
      <c r="Y872" s="172" t="str">
        <f t="shared" si="124"/>
        <v/>
      </c>
    </row>
    <row r="873" spans="24:25">
      <c r="X873" s="172" t="str">
        <f t="shared" si="123"/>
        <v/>
      </c>
      <c r="Y873" s="172" t="str">
        <f t="shared" si="124"/>
        <v/>
      </c>
    </row>
    <row r="874" spans="24:25">
      <c r="X874" s="172" t="str">
        <f t="shared" si="123"/>
        <v/>
      </c>
      <c r="Y874" s="172" t="str">
        <f t="shared" si="124"/>
        <v/>
      </c>
    </row>
    <row r="875" spans="24:25">
      <c r="X875" s="172" t="str">
        <f t="shared" si="123"/>
        <v/>
      </c>
      <c r="Y875" s="172" t="str">
        <f t="shared" si="124"/>
        <v/>
      </c>
    </row>
    <row r="876" spans="24:25">
      <c r="X876" s="172" t="str">
        <f t="shared" si="123"/>
        <v/>
      </c>
      <c r="Y876" s="172" t="str">
        <f t="shared" si="124"/>
        <v/>
      </c>
    </row>
    <row r="877" spans="24:25">
      <c r="X877" s="172" t="str">
        <f t="shared" si="123"/>
        <v/>
      </c>
      <c r="Y877" s="172" t="str">
        <f t="shared" si="124"/>
        <v/>
      </c>
    </row>
    <row r="878" spans="24:25">
      <c r="X878" s="172" t="str">
        <f t="shared" si="123"/>
        <v/>
      </c>
      <c r="Y878" s="172" t="str">
        <f t="shared" si="124"/>
        <v/>
      </c>
    </row>
    <row r="879" spans="24:25">
      <c r="X879" s="172" t="str">
        <f t="shared" si="123"/>
        <v/>
      </c>
      <c r="Y879" s="172" t="str">
        <f t="shared" si="124"/>
        <v/>
      </c>
    </row>
    <row r="880" spans="24:25">
      <c r="X880" s="172" t="str">
        <f t="shared" si="123"/>
        <v/>
      </c>
      <c r="Y880" s="172" t="str">
        <f t="shared" si="124"/>
        <v/>
      </c>
    </row>
    <row r="881" spans="24:25">
      <c r="X881" s="172" t="str">
        <f t="shared" si="123"/>
        <v/>
      </c>
      <c r="Y881" s="172" t="str">
        <f t="shared" si="124"/>
        <v/>
      </c>
    </row>
    <row r="882" spans="24:25">
      <c r="X882" s="172" t="str">
        <f t="shared" si="123"/>
        <v/>
      </c>
      <c r="Y882" s="172" t="str">
        <f t="shared" si="124"/>
        <v/>
      </c>
    </row>
    <row r="883" spans="24:25">
      <c r="X883" s="172" t="str">
        <f t="shared" si="123"/>
        <v/>
      </c>
      <c r="Y883" s="172" t="str">
        <f t="shared" si="124"/>
        <v/>
      </c>
    </row>
    <row r="884" spans="24:25">
      <c r="X884" s="172" t="str">
        <f t="shared" si="123"/>
        <v/>
      </c>
      <c r="Y884" s="172" t="str">
        <f t="shared" si="124"/>
        <v/>
      </c>
    </row>
    <row r="885" spans="24:25">
      <c r="X885" s="172" t="str">
        <f t="shared" si="123"/>
        <v/>
      </c>
      <c r="Y885" s="172" t="str">
        <f t="shared" si="124"/>
        <v/>
      </c>
    </row>
    <row r="886" spans="24:25">
      <c r="X886" s="172" t="str">
        <f t="shared" si="123"/>
        <v/>
      </c>
      <c r="Y886" s="172" t="str">
        <f t="shared" si="124"/>
        <v/>
      </c>
    </row>
    <row r="887" spans="24:25">
      <c r="X887" s="172" t="str">
        <f t="shared" si="123"/>
        <v/>
      </c>
      <c r="Y887" s="172" t="str">
        <f t="shared" si="124"/>
        <v/>
      </c>
    </row>
    <row r="888" spans="24:25">
      <c r="X888" s="172" t="str">
        <f t="shared" si="123"/>
        <v/>
      </c>
      <c r="Y888" s="172" t="str">
        <f t="shared" si="124"/>
        <v/>
      </c>
    </row>
    <row r="889" spans="24:25">
      <c r="X889" s="172" t="str">
        <f t="shared" si="123"/>
        <v/>
      </c>
      <c r="Y889" s="172" t="str">
        <f t="shared" si="124"/>
        <v/>
      </c>
    </row>
    <row r="890" spans="24:25">
      <c r="X890" s="172" t="str">
        <f t="shared" si="123"/>
        <v/>
      </c>
      <c r="Y890" s="172" t="str">
        <f t="shared" si="124"/>
        <v/>
      </c>
    </row>
    <row r="891" spans="24:25">
      <c r="X891" s="172" t="str">
        <f t="shared" si="123"/>
        <v/>
      </c>
      <c r="Y891" s="172" t="str">
        <f t="shared" si="124"/>
        <v/>
      </c>
    </row>
    <row r="892" spans="24:25">
      <c r="X892" s="172" t="str">
        <f t="shared" si="123"/>
        <v/>
      </c>
      <c r="Y892" s="172" t="str">
        <f t="shared" si="124"/>
        <v/>
      </c>
    </row>
    <row r="893" spans="24:25">
      <c r="X893" s="172" t="str">
        <f t="shared" si="123"/>
        <v/>
      </c>
      <c r="Y893" s="172" t="str">
        <f t="shared" si="124"/>
        <v/>
      </c>
    </row>
    <row r="894" spans="24:25">
      <c r="X894" s="172" t="str">
        <f t="shared" si="123"/>
        <v/>
      </c>
      <c r="Y894" s="172" t="str">
        <f t="shared" si="124"/>
        <v/>
      </c>
    </row>
    <row r="895" spans="24:25">
      <c r="X895" s="172" t="str">
        <f t="shared" si="123"/>
        <v/>
      </c>
      <c r="Y895" s="172" t="str">
        <f t="shared" si="124"/>
        <v/>
      </c>
    </row>
    <row r="896" spans="24:25">
      <c r="X896" s="172" t="str">
        <f t="shared" si="123"/>
        <v/>
      </c>
      <c r="Y896" s="172" t="str">
        <f t="shared" si="124"/>
        <v/>
      </c>
    </row>
    <row r="897" spans="24:25">
      <c r="X897" s="172" t="str">
        <f t="shared" si="123"/>
        <v/>
      </c>
      <c r="Y897" s="172" t="str">
        <f t="shared" si="124"/>
        <v/>
      </c>
    </row>
    <row r="898" spans="24:25">
      <c r="X898" s="172" t="str">
        <f t="shared" si="123"/>
        <v/>
      </c>
      <c r="Y898" s="172" t="str">
        <f t="shared" si="124"/>
        <v/>
      </c>
    </row>
    <row r="899" spans="24:25">
      <c r="X899" s="172" t="str">
        <f t="shared" si="123"/>
        <v/>
      </c>
      <c r="Y899" s="172" t="str">
        <f t="shared" si="124"/>
        <v/>
      </c>
    </row>
    <row r="900" spans="24:25">
      <c r="X900" s="172" t="str">
        <f t="shared" ref="X900:X963" si="125">IF(COUNTIF(R:R,P900)*COUNTIF(T:T,P900)*COUNTIF(V:V,P900),P900,"")</f>
        <v/>
      </c>
      <c r="Y900" s="172" t="str">
        <f t="shared" ref="Y900:Y963" si="126">IF(X900&gt;$A$14,X900,"")</f>
        <v/>
      </c>
    </row>
    <row r="901" spans="24:25">
      <c r="X901" s="172" t="str">
        <f t="shared" si="125"/>
        <v/>
      </c>
      <c r="Y901" s="172" t="str">
        <f t="shared" si="126"/>
        <v/>
      </c>
    </row>
    <row r="902" spans="24:25">
      <c r="X902" s="172" t="str">
        <f t="shared" si="125"/>
        <v/>
      </c>
      <c r="Y902" s="172" t="str">
        <f t="shared" si="126"/>
        <v/>
      </c>
    </row>
    <row r="903" spans="24:25">
      <c r="X903" s="172" t="str">
        <f t="shared" si="125"/>
        <v/>
      </c>
      <c r="Y903" s="172" t="str">
        <f t="shared" si="126"/>
        <v/>
      </c>
    </row>
    <row r="904" spans="24:25">
      <c r="X904" s="172" t="str">
        <f t="shared" si="125"/>
        <v/>
      </c>
      <c r="Y904" s="172" t="str">
        <f t="shared" si="126"/>
        <v/>
      </c>
    </row>
    <row r="905" spans="24:25">
      <c r="X905" s="172" t="str">
        <f t="shared" si="125"/>
        <v/>
      </c>
      <c r="Y905" s="172" t="str">
        <f t="shared" si="126"/>
        <v/>
      </c>
    </row>
    <row r="906" spans="24:25">
      <c r="X906" s="172" t="str">
        <f t="shared" si="125"/>
        <v/>
      </c>
      <c r="Y906" s="172" t="str">
        <f t="shared" si="126"/>
        <v/>
      </c>
    </row>
    <row r="907" spans="24:25">
      <c r="X907" s="172" t="str">
        <f t="shared" si="125"/>
        <v/>
      </c>
      <c r="Y907" s="172" t="str">
        <f t="shared" si="126"/>
        <v/>
      </c>
    </row>
    <row r="908" spans="24:25">
      <c r="X908" s="172" t="str">
        <f t="shared" si="125"/>
        <v/>
      </c>
      <c r="Y908" s="172" t="str">
        <f t="shared" si="126"/>
        <v/>
      </c>
    </row>
    <row r="909" spans="24:25">
      <c r="X909" s="172" t="str">
        <f t="shared" si="125"/>
        <v/>
      </c>
      <c r="Y909" s="172" t="str">
        <f t="shared" si="126"/>
        <v/>
      </c>
    </row>
    <row r="910" spans="24:25">
      <c r="X910" s="172" t="str">
        <f t="shared" si="125"/>
        <v/>
      </c>
      <c r="Y910" s="172" t="str">
        <f t="shared" si="126"/>
        <v/>
      </c>
    </row>
    <row r="911" spans="24:25">
      <c r="X911" s="172" t="str">
        <f t="shared" si="125"/>
        <v/>
      </c>
      <c r="Y911" s="172" t="str">
        <f t="shared" si="126"/>
        <v/>
      </c>
    </row>
    <row r="912" spans="24:25">
      <c r="X912" s="172" t="str">
        <f t="shared" si="125"/>
        <v/>
      </c>
      <c r="Y912" s="172" t="str">
        <f t="shared" si="126"/>
        <v/>
      </c>
    </row>
    <row r="913" spans="24:25">
      <c r="X913" s="172" t="str">
        <f t="shared" si="125"/>
        <v/>
      </c>
      <c r="Y913" s="172" t="str">
        <f t="shared" si="126"/>
        <v/>
      </c>
    </row>
    <row r="914" spans="24:25">
      <c r="X914" s="172" t="str">
        <f t="shared" si="125"/>
        <v/>
      </c>
      <c r="Y914" s="172" t="str">
        <f t="shared" si="126"/>
        <v/>
      </c>
    </row>
    <row r="915" spans="24:25">
      <c r="X915" s="172" t="str">
        <f t="shared" si="125"/>
        <v/>
      </c>
      <c r="Y915" s="172" t="str">
        <f t="shared" si="126"/>
        <v/>
      </c>
    </row>
    <row r="916" spans="24:25">
      <c r="X916" s="172" t="str">
        <f t="shared" si="125"/>
        <v/>
      </c>
      <c r="Y916" s="172" t="str">
        <f t="shared" si="126"/>
        <v/>
      </c>
    </row>
    <row r="917" spans="24:25">
      <c r="X917" s="172" t="str">
        <f t="shared" si="125"/>
        <v/>
      </c>
      <c r="Y917" s="172" t="str">
        <f t="shared" si="126"/>
        <v/>
      </c>
    </row>
    <row r="918" spans="24:25">
      <c r="X918" s="172" t="str">
        <f t="shared" si="125"/>
        <v/>
      </c>
      <c r="Y918" s="172" t="str">
        <f t="shared" si="126"/>
        <v/>
      </c>
    </row>
    <row r="919" spans="24:25">
      <c r="X919" s="172" t="str">
        <f t="shared" si="125"/>
        <v/>
      </c>
      <c r="Y919" s="172" t="str">
        <f t="shared" si="126"/>
        <v/>
      </c>
    </row>
    <row r="920" spans="24:25">
      <c r="X920" s="172" t="str">
        <f t="shared" si="125"/>
        <v/>
      </c>
      <c r="Y920" s="172" t="str">
        <f t="shared" si="126"/>
        <v/>
      </c>
    </row>
    <row r="921" spans="24:25">
      <c r="X921" s="172" t="str">
        <f t="shared" si="125"/>
        <v/>
      </c>
      <c r="Y921" s="172" t="str">
        <f t="shared" si="126"/>
        <v/>
      </c>
    </row>
    <row r="922" spans="24:25">
      <c r="X922" s="172" t="str">
        <f t="shared" si="125"/>
        <v/>
      </c>
      <c r="Y922" s="172" t="str">
        <f t="shared" si="126"/>
        <v/>
      </c>
    </row>
    <row r="923" spans="24:25">
      <c r="X923" s="172" t="str">
        <f t="shared" si="125"/>
        <v/>
      </c>
      <c r="Y923" s="172" t="str">
        <f t="shared" si="126"/>
        <v/>
      </c>
    </row>
    <row r="924" spans="24:25">
      <c r="X924" s="172" t="str">
        <f t="shared" si="125"/>
        <v/>
      </c>
      <c r="Y924" s="172" t="str">
        <f t="shared" si="126"/>
        <v/>
      </c>
    </row>
    <row r="925" spans="24:25">
      <c r="X925" s="172" t="str">
        <f t="shared" si="125"/>
        <v/>
      </c>
      <c r="Y925" s="172" t="str">
        <f t="shared" si="126"/>
        <v/>
      </c>
    </row>
    <row r="926" spans="24:25">
      <c r="X926" s="172" t="str">
        <f t="shared" si="125"/>
        <v/>
      </c>
      <c r="Y926" s="172" t="str">
        <f t="shared" si="126"/>
        <v/>
      </c>
    </row>
    <row r="927" spans="24:25">
      <c r="X927" s="172" t="str">
        <f t="shared" si="125"/>
        <v/>
      </c>
      <c r="Y927" s="172" t="str">
        <f t="shared" si="126"/>
        <v/>
      </c>
    </row>
    <row r="928" spans="24:25">
      <c r="X928" s="172" t="str">
        <f t="shared" si="125"/>
        <v/>
      </c>
      <c r="Y928" s="172" t="str">
        <f t="shared" si="126"/>
        <v/>
      </c>
    </row>
    <row r="929" spans="24:25">
      <c r="X929" s="172" t="str">
        <f t="shared" si="125"/>
        <v/>
      </c>
      <c r="Y929" s="172" t="str">
        <f t="shared" si="126"/>
        <v/>
      </c>
    </row>
    <row r="930" spans="24:25">
      <c r="X930" s="172" t="str">
        <f t="shared" si="125"/>
        <v/>
      </c>
      <c r="Y930" s="172" t="str">
        <f t="shared" si="126"/>
        <v/>
      </c>
    </row>
    <row r="931" spans="24:25">
      <c r="X931" s="172" t="str">
        <f t="shared" si="125"/>
        <v/>
      </c>
      <c r="Y931" s="172" t="str">
        <f t="shared" si="126"/>
        <v/>
      </c>
    </row>
    <row r="932" spans="24:25">
      <c r="X932" s="172" t="str">
        <f t="shared" si="125"/>
        <v/>
      </c>
      <c r="Y932" s="172" t="str">
        <f t="shared" si="126"/>
        <v/>
      </c>
    </row>
    <row r="933" spans="24:25">
      <c r="X933" s="172" t="str">
        <f t="shared" si="125"/>
        <v/>
      </c>
      <c r="Y933" s="172" t="str">
        <f t="shared" si="126"/>
        <v/>
      </c>
    </row>
    <row r="934" spans="24:25">
      <c r="X934" s="172" t="str">
        <f t="shared" si="125"/>
        <v/>
      </c>
      <c r="Y934" s="172" t="str">
        <f t="shared" si="126"/>
        <v/>
      </c>
    </row>
    <row r="935" spans="24:25">
      <c r="X935" s="172" t="str">
        <f t="shared" si="125"/>
        <v/>
      </c>
      <c r="Y935" s="172" t="str">
        <f t="shared" si="126"/>
        <v/>
      </c>
    </row>
    <row r="936" spans="24:25">
      <c r="X936" s="172" t="str">
        <f t="shared" si="125"/>
        <v/>
      </c>
      <c r="Y936" s="172" t="str">
        <f t="shared" si="126"/>
        <v/>
      </c>
    </row>
    <row r="937" spans="24:25">
      <c r="X937" s="172" t="str">
        <f t="shared" si="125"/>
        <v/>
      </c>
      <c r="Y937" s="172" t="str">
        <f t="shared" si="126"/>
        <v/>
      </c>
    </row>
    <row r="938" spans="24:25">
      <c r="X938" s="172" t="str">
        <f t="shared" si="125"/>
        <v/>
      </c>
      <c r="Y938" s="172" t="str">
        <f t="shared" si="126"/>
        <v/>
      </c>
    </row>
    <row r="939" spans="24:25">
      <c r="X939" s="172" t="str">
        <f t="shared" si="125"/>
        <v/>
      </c>
      <c r="Y939" s="172" t="str">
        <f t="shared" si="126"/>
        <v/>
      </c>
    </row>
    <row r="940" spans="24:25">
      <c r="X940" s="172" t="str">
        <f t="shared" si="125"/>
        <v/>
      </c>
      <c r="Y940" s="172" t="str">
        <f t="shared" si="126"/>
        <v/>
      </c>
    </row>
    <row r="941" spans="24:25">
      <c r="X941" s="172" t="str">
        <f t="shared" si="125"/>
        <v/>
      </c>
      <c r="Y941" s="172" t="str">
        <f t="shared" si="126"/>
        <v/>
      </c>
    </row>
    <row r="942" spans="24:25">
      <c r="X942" s="172" t="str">
        <f t="shared" si="125"/>
        <v/>
      </c>
      <c r="Y942" s="172" t="str">
        <f t="shared" si="126"/>
        <v/>
      </c>
    </row>
    <row r="943" spans="24:25">
      <c r="X943" s="172" t="str">
        <f t="shared" si="125"/>
        <v/>
      </c>
      <c r="Y943" s="172" t="str">
        <f t="shared" si="126"/>
        <v/>
      </c>
    </row>
    <row r="944" spans="24:25">
      <c r="X944" s="172" t="str">
        <f t="shared" si="125"/>
        <v/>
      </c>
      <c r="Y944" s="172" t="str">
        <f t="shared" si="126"/>
        <v/>
      </c>
    </row>
    <row r="945" spans="24:25">
      <c r="X945" s="172" t="str">
        <f t="shared" si="125"/>
        <v/>
      </c>
      <c r="Y945" s="172" t="str">
        <f t="shared" si="126"/>
        <v/>
      </c>
    </row>
    <row r="946" spans="24:25">
      <c r="X946" s="172" t="str">
        <f t="shared" si="125"/>
        <v/>
      </c>
      <c r="Y946" s="172" t="str">
        <f t="shared" si="126"/>
        <v/>
      </c>
    </row>
    <row r="947" spans="24:25">
      <c r="X947" s="172" t="str">
        <f t="shared" si="125"/>
        <v/>
      </c>
      <c r="Y947" s="172" t="str">
        <f t="shared" si="126"/>
        <v/>
      </c>
    </row>
    <row r="948" spans="24:25">
      <c r="X948" s="172" t="str">
        <f t="shared" si="125"/>
        <v/>
      </c>
      <c r="Y948" s="172" t="str">
        <f t="shared" si="126"/>
        <v/>
      </c>
    </row>
    <row r="949" spans="24:25">
      <c r="X949" s="172" t="str">
        <f t="shared" si="125"/>
        <v/>
      </c>
      <c r="Y949" s="172" t="str">
        <f t="shared" si="126"/>
        <v/>
      </c>
    </row>
    <row r="950" spans="24:25">
      <c r="X950" s="172" t="str">
        <f t="shared" si="125"/>
        <v/>
      </c>
      <c r="Y950" s="172" t="str">
        <f t="shared" si="126"/>
        <v/>
      </c>
    </row>
    <row r="951" spans="24:25">
      <c r="X951" s="172" t="str">
        <f t="shared" si="125"/>
        <v/>
      </c>
      <c r="Y951" s="172" t="str">
        <f t="shared" si="126"/>
        <v/>
      </c>
    </row>
    <row r="952" spans="24:25">
      <c r="X952" s="172" t="str">
        <f t="shared" si="125"/>
        <v/>
      </c>
      <c r="Y952" s="172" t="str">
        <f t="shared" si="126"/>
        <v/>
      </c>
    </row>
    <row r="953" spans="24:25">
      <c r="X953" s="172" t="str">
        <f t="shared" si="125"/>
        <v/>
      </c>
      <c r="Y953" s="172" t="str">
        <f t="shared" si="126"/>
        <v/>
      </c>
    </row>
    <row r="954" spans="24:25">
      <c r="X954" s="172" t="str">
        <f t="shared" si="125"/>
        <v/>
      </c>
      <c r="Y954" s="172" t="str">
        <f t="shared" si="126"/>
        <v/>
      </c>
    </row>
    <row r="955" spans="24:25">
      <c r="X955" s="172" t="str">
        <f t="shared" si="125"/>
        <v/>
      </c>
      <c r="Y955" s="172" t="str">
        <f t="shared" si="126"/>
        <v/>
      </c>
    </row>
    <row r="956" spans="24:25">
      <c r="X956" s="172" t="str">
        <f t="shared" si="125"/>
        <v/>
      </c>
      <c r="Y956" s="172" t="str">
        <f t="shared" si="126"/>
        <v/>
      </c>
    </row>
    <row r="957" spans="24:25">
      <c r="X957" s="172" t="str">
        <f t="shared" si="125"/>
        <v/>
      </c>
      <c r="Y957" s="172" t="str">
        <f t="shared" si="126"/>
        <v/>
      </c>
    </row>
    <row r="958" spans="24:25">
      <c r="X958" s="172" t="str">
        <f t="shared" si="125"/>
        <v/>
      </c>
      <c r="Y958" s="172" t="str">
        <f t="shared" si="126"/>
        <v/>
      </c>
    </row>
    <row r="959" spans="24:25">
      <c r="X959" s="172" t="str">
        <f t="shared" si="125"/>
        <v/>
      </c>
      <c r="Y959" s="172" t="str">
        <f t="shared" si="126"/>
        <v/>
      </c>
    </row>
    <row r="960" spans="24:25">
      <c r="X960" s="172" t="str">
        <f t="shared" si="125"/>
        <v/>
      </c>
      <c r="Y960" s="172" t="str">
        <f t="shared" si="126"/>
        <v/>
      </c>
    </row>
    <row r="961" spans="24:25">
      <c r="X961" s="172" t="str">
        <f t="shared" si="125"/>
        <v/>
      </c>
      <c r="Y961" s="172" t="str">
        <f t="shared" si="126"/>
        <v/>
      </c>
    </row>
    <row r="962" spans="24:25">
      <c r="X962" s="172" t="str">
        <f t="shared" si="125"/>
        <v/>
      </c>
      <c r="Y962" s="172" t="str">
        <f t="shared" si="126"/>
        <v/>
      </c>
    </row>
    <row r="963" spans="24:25">
      <c r="X963" s="172" t="str">
        <f t="shared" si="125"/>
        <v/>
      </c>
      <c r="Y963" s="172" t="str">
        <f t="shared" si="126"/>
        <v/>
      </c>
    </row>
    <row r="964" spans="24:25">
      <c r="X964" s="172" t="str">
        <f t="shared" ref="X964:X1027" si="127">IF(COUNTIF(R:R,P964)*COUNTIF(T:T,P964)*COUNTIF(V:V,P964),P964,"")</f>
        <v/>
      </c>
      <c r="Y964" s="172" t="str">
        <f t="shared" ref="Y964:Y1027" si="128">IF(X964&gt;$A$14,X964,"")</f>
        <v/>
      </c>
    </row>
    <row r="965" spans="24:25">
      <c r="X965" s="172" t="str">
        <f t="shared" si="127"/>
        <v/>
      </c>
      <c r="Y965" s="172" t="str">
        <f t="shared" si="128"/>
        <v/>
      </c>
    </row>
    <row r="966" spans="24:25">
      <c r="X966" s="172" t="str">
        <f t="shared" si="127"/>
        <v/>
      </c>
      <c r="Y966" s="172" t="str">
        <f t="shared" si="128"/>
        <v/>
      </c>
    </row>
    <row r="967" spans="24:25">
      <c r="X967" s="172" t="str">
        <f t="shared" si="127"/>
        <v/>
      </c>
      <c r="Y967" s="172" t="str">
        <f t="shared" si="128"/>
        <v/>
      </c>
    </row>
    <row r="968" spans="24:25">
      <c r="X968" s="172" t="str">
        <f t="shared" si="127"/>
        <v/>
      </c>
      <c r="Y968" s="172" t="str">
        <f t="shared" si="128"/>
        <v/>
      </c>
    </row>
    <row r="969" spans="24:25">
      <c r="X969" s="172" t="str">
        <f t="shared" si="127"/>
        <v/>
      </c>
      <c r="Y969" s="172" t="str">
        <f t="shared" si="128"/>
        <v/>
      </c>
    </row>
    <row r="970" spans="24:25">
      <c r="X970" s="172" t="str">
        <f t="shared" si="127"/>
        <v/>
      </c>
      <c r="Y970" s="172" t="str">
        <f t="shared" si="128"/>
        <v/>
      </c>
    </row>
    <row r="971" spans="24:25">
      <c r="X971" s="172" t="str">
        <f t="shared" si="127"/>
        <v/>
      </c>
      <c r="Y971" s="172" t="str">
        <f t="shared" si="128"/>
        <v/>
      </c>
    </row>
    <row r="972" spans="24:25">
      <c r="X972" s="172" t="str">
        <f t="shared" si="127"/>
        <v/>
      </c>
      <c r="Y972" s="172" t="str">
        <f t="shared" si="128"/>
        <v/>
      </c>
    </row>
    <row r="973" spans="24:25">
      <c r="X973" s="172" t="str">
        <f t="shared" si="127"/>
        <v/>
      </c>
      <c r="Y973" s="172" t="str">
        <f t="shared" si="128"/>
        <v/>
      </c>
    </row>
    <row r="974" spans="24:25">
      <c r="X974" s="172" t="str">
        <f t="shared" si="127"/>
        <v/>
      </c>
      <c r="Y974" s="172" t="str">
        <f t="shared" si="128"/>
        <v/>
      </c>
    </row>
    <row r="975" spans="24:25">
      <c r="X975" s="172" t="str">
        <f t="shared" si="127"/>
        <v/>
      </c>
      <c r="Y975" s="172" t="str">
        <f t="shared" si="128"/>
        <v/>
      </c>
    </row>
    <row r="976" spans="24:25">
      <c r="X976" s="172" t="str">
        <f t="shared" si="127"/>
        <v/>
      </c>
      <c r="Y976" s="172" t="str">
        <f t="shared" si="128"/>
        <v/>
      </c>
    </row>
    <row r="977" spans="24:25">
      <c r="X977" s="172" t="str">
        <f t="shared" si="127"/>
        <v/>
      </c>
      <c r="Y977" s="172" t="str">
        <f t="shared" si="128"/>
        <v/>
      </c>
    </row>
    <row r="978" spans="24:25">
      <c r="X978" s="172" t="str">
        <f t="shared" si="127"/>
        <v/>
      </c>
      <c r="Y978" s="172" t="str">
        <f t="shared" si="128"/>
        <v/>
      </c>
    </row>
    <row r="979" spans="24:25">
      <c r="X979" s="172" t="str">
        <f t="shared" si="127"/>
        <v/>
      </c>
      <c r="Y979" s="172" t="str">
        <f t="shared" si="128"/>
        <v/>
      </c>
    </row>
    <row r="980" spans="24:25">
      <c r="X980" s="172" t="str">
        <f t="shared" si="127"/>
        <v/>
      </c>
      <c r="Y980" s="172" t="str">
        <f t="shared" si="128"/>
        <v/>
      </c>
    </row>
    <row r="981" spans="24:25">
      <c r="X981" s="172" t="str">
        <f t="shared" si="127"/>
        <v/>
      </c>
      <c r="Y981" s="172" t="str">
        <f t="shared" si="128"/>
        <v/>
      </c>
    </row>
    <row r="982" spans="24:25">
      <c r="X982" s="172" t="str">
        <f t="shared" si="127"/>
        <v/>
      </c>
      <c r="Y982" s="172" t="str">
        <f t="shared" si="128"/>
        <v/>
      </c>
    </row>
    <row r="983" spans="24:25">
      <c r="X983" s="172" t="str">
        <f t="shared" si="127"/>
        <v/>
      </c>
      <c r="Y983" s="172" t="str">
        <f t="shared" si="128"/>
        <v/>
      </c>
    </row>
    <row r="984" spans="24:25">
      <c r="X984" s="172" t="str">
        <f t="shared" si="127"/>
        <v/>
      </c>
      <c r="Y984" s="172" t="str">
        <f t="shared" si="128"/>
        <v/>
      </c>
    </row>
    <row r="985" spans="24:25">
      <c r="X985" s="172" t="str">
        <f t="shared" si="127"/>
        <v/>
      </c>
      <c r="Y985" s="172" t="str">
        <f t="shared" si="128"/>
        <v/>
      </c>
    </row>
    <row r="986" spans="24:25">
      <c r="X986" s="172" t="str">
        <f t="shared" si="127"/>
        <v/>
      </c>
      <c r="Y986" s="172" t="str">
        <f t="shared" si="128"/>
        <v/>
      </c>
    </row>
    <row r="987" spans="24:25">
      <c r="X987" s="172" t="str">
        <f t="shared" si="127"/>
        <v/>
      </c>
      <c r="Y987" s="172" t="str">
        <f t="shared" si="128"/>
        <v/>
      </c>
    </row>
    <row r="988" spans="24:25">
      <c r="X988" s="172" t="str">
        <f t="shared" si="127"/>
        <v/>
      </c>
      <c r="Y988" s="172" t="str">
        <f t="shared" si="128"/>
        <v/>
      </c>
    </row>
    <row r="989" spans="24:25">
      <c r="X989" s="172" t="str">
        <f t="shared" si="127"/>
        <v/>
      </c>
      <c r="Y989" s="172" t="str">
        <f t="shared" si="128"/>
        <v/>
      </c>
    </row>
    <row r="990" spans="24:25">
      <c r="X990" s="172" t="str">
        <f t="shared" si="127"/>
        <v/>
      </c>
      <c r="Y990" s="172" t="str">
        <f t="shared" si="128"/>
        <v/>
      </c>
    </row>
    <row r="991" spans="24:25">
      <c r="X991" s="172" t="str">
        <f t="shared" si="127"/>
        <v/>
      </c>
      <c r="Y991" s="172" t="str">
        <f t="shared" si="128"/>
        <v/>
      </c>
    </row>
    <row r="992" spans="24:25">
      <c r="X992" s="172" t="str">
        <f t="shared" si="127"/>
        <v/>
      </c>
      <c r="Y992" s="172" t="str">
        <f t="shared" si="128"/>
        <v/>
      </c>
    </row>
    <row r="993" spans="24:25">
      <c r="X993" s="172" t="str">
        <f t="shared" si="127"/>
        <v/>
      </c>
      <c r="Y993" s="172" t="str">
        <f t="shared" si="128"/>
        <v/>
      </c>
    </row>
    <row r="994" spans="24:25">
      <c r="X994" s="172" t="str">
        <f t="shared" si="127"/>
        <v/>
      </c>
      <c r="Y994" s="172" t="str">
        <f t="shared" si="128"/>
        <v/>
      </c>
    </row>
    <row r="995" spans="24:25">
      <c r="X995" s="172" t="str">
        <f t="shared" si="127"/>
        <v/>
      </c>
      <c r="Y995" s="172" t="str">
        <f t="shared" si="128"/>
        <v/>
      </c>
    </row>
    <row r="996" spans="24:25">
      <c r="X996" s="172" t="str">
        <f t="shared" si="127"/>
        <v/>
      </c>
      <c r="Y996" s="172" t="str">
        <f t="shared" si="128"/>
        <v/>
      </c>
    </row>
    <row r="997" spans="24:25">
      <c r="X997" s="172" t="str">
        <f t="shared" si="127"/>
        <v/>
      </c>
      <c r="Y997" s="172" t="str">
        <f t="shared" si="128"/>
        <v/>
      </c>
    </row>
    <row r="998" spans="24:25">
      <c r="X998" s="172" t="str">
        <f t="shared" si="127"/>
        <v/>
      </c>
      <c r="Y998" s="172" t="str">
        <f t="shared" si="128"/>
        <v/>
      </c>
    </row>
    <row r="999" spans="24:25">
      <c r="X999" s="172" t="str">
        <f t="shared" si="127"/>
        <v/>
      </c>
      <c r="Y999" s="172" t="str">
        <f t="shared" si="128"/>
        <v/>
      </c>
    </row>
    <row r="1000" spans="24:25">
      <c r="X1000" s="172" t="str">
        <f t="shared" si="127"/>
        <v/>
      </c>
      <c r="Y1000" s="172" t="str">
        <f t="shared" si="128"/>
        <v/>
      </c>
    </row>
    <row r="1001" spans="24:25">
      <c r="X1001" s="172" t="str">
        <f t="shared" si="127"/>
        <v/>
      </c>
      <c r="Y1001" s="172" t="str">
        <f t="shared" si="128"/>
        <v/>
      </c>
    </row>
    <row r="1002" spans="24:25">
      <c r="X1002" s="172" t="str">
        <f t="shared" si="127"/>
        <v/>
      </c>
      <c r="Y1002" s="172" t="str">
        <f t="shared" si="128"/>
        <v/>
      </c>
    </row>
    <row r="1003" spans="24:25">
      <c r="X1003" s="172" t="str">
        <f t="shared" si="127"/>
        <v/>
      </c>
      <c r="Y1003" s="172" t="str">
        <f t="shared" si="128"/>
        <v/>
      </c>
    </row>
    <row r="1004" spans="24:25">
      <c r="X1004" s="172" t="str">
        <f t="shared" si="127"/>
        <v/>
      </c>
      <c r="Y1004" s="172" t="str">
        <f t="shared" si="128"/>
        <v/>
      </c>
    </row>
    <row r="1005" spans="24:25">
      <c r="X1005" s="172" t="str">
        <f t="shared" si="127"/>
        <v/>
      </c>
      <c r="Y1005" s="172" t="str">
        <f t="shared" si="128"/>
        <v/>
      </c>
    </row>
    <row r="1006" spans="24:25">
      <c r="X1006" s="172" t="str">
        <f t="shared" si="127"/>
        <v/>
      </c>
      <c r="Y1006" s="172" t="str">
        <f t="shared" si="128"/>
        <v/>
      </c>
    </row>
    <row r="1007" spans="24:25">
      <c r="X1007" s="172" t="str">
        <f t="shared" si="127"/>
        <v/>
      </c>
      <c r="Y1007" s="172" t="str">
        <f t="shared" si="128"/>
        <v/>
      </c>
    </row>
    <row r="1008" spans="24:25">
      <c r="X1008" s="172" t="str">
        <f t="shared" si="127"/>
        <v/>
      </c>
      <c r="Y1008" s="172" t="str">
        <f t="shared" si="128"/>
        <v/>
      </c>
    </row>
    <row r="1009" spans="24:25">
      <c r="X1009" s="172" t="str">
        <f t="shared" si="127"/>
        <v/>
      </c>
      <c r="Y1009" s="172" t="str">
        <f t="shared" si="128"/>
        <v/>
      </c>
    </row>
    <row r="1010" spans="24:25">
      <c r="X1010" s="172" t="str">
        <f t="shared" si="127"/>
        <v/>
      </c>
      <c r="Y1010" s="172" t="str">
        <f t="shared" si="128"/>
        <v/>
      </c>
    </row>
    <row r="1011" spans="24:25">
      <c r="X1011" s="172" t="str">
        <f t="shared" si="127"/>
        <v/>
      </c>
      <c r="Y1011" s="172" t="str">
        <f t="shared" si="128"/>
        <v/>
      </c>
    </row>
    <row r="1012" spans="24:25">
      <c r="X1012" s="172" t="str">
        <f t="shared" si="127"/>
        <v/>
      </c>
      <c r="Y1012" s="172" t="str">
        <f t="shared" si="128"/>
        <v/>
      </c>
    </row>
    <row r="1013" spans="24:25">
      <c r="X1013" s="172" t="str">
        <f t="shared" si="127"/>
        <v/>
      </c>
      <c r="Y1013" s="172" t="str">
        <f t="shared" si="128"/>
        <v/>
      </c>
    </row>
    <row r="1014" spans="24:25">
      <c r="X1014" s="172" t="str">
        <f t="shared" si="127"/>
        <v/>
      </c>
      <c r="Y1014" s="172" t="str">
        <f t="shared" si="128"/>
        <v/>
      </c>
    </row>
    <row r="1015" spans="24:25">
      <c r="X1015" s="172" t="str">
        <f t="shared" si="127"/>
        <v/>
      </c>
      <c r="Y1015" s="172" t="str">
        <f t="shared" si="128"/>
        <v/>
      </c>
    </row>
    <row r="1016" spans="24:25">
      <c r="X1016" s="172" t="str">
        <f t="shared" si="127"/>
        <v/>
      </c>
      <c r="Y1016" s="172" t="str">
        <f t="shared" si="128"/>
        <v/>
      </c>
    </row>
    <row r="1017" spans="24:25">
      <c r="X1017" s="172" t="str">
        <f t="shared" si="127"/>
        <v/>
      </c>
      <c r="Y1017" s="172" t="str">
        <f t="shared" si="128"/>
        <v/>
      </c>
    </row>
    <row r="1018" spans="24:25">
      <c r="X1018" s="172" t="str">
        <f t="shared" si="127"/>
        <v/>
      </c>
      <c r="Y1018" s="172" t="str">
        <f t="shared" si="128"/>
        <v/>
      </c>
    </row>
    <row r="1019" spans="24:25">
      <c r="X1019" s="172" t="str">
        <f t="shared" si="127"/>
        <v/>
      </c>
      <c r="Y1019" s="172" t="str">
        <f t="shared" si="128"/>
        <v/>
      </c>
    </row>
    <row r="1020" spans="24:25">
      <c r="X1020" s="172" t="str">
        <f t="shared" si="127"/>
        <v/>
      </c>
      <c r="Y1020" s="172" t="str">
        <f t="shared" si="128"/>
        <v/>
      </c>
    </row>
    <row r="1021" spans="24:25">
      <c r="X1021" s="172" t="str">
        <f t="shared" si="127"/>
        <v/>
      </c>
      <c r="Y1021" s="172" t="str">
        <f t="shared" si="128"/>
        <v/>
      </c>
    </row>
    <row r="1022" spans="24:25">
      <c r="X1022" s="172" t="str">
        <f t="shared" si="127"/>
        <v/>
      </c>
      <c r="Y1022" s="172" t="str">
        <f t="shared" si="128"/>
        <v/>
      </c>
    </row>
    <row r="1023" spans="24:25">
      <c r="X1023" s="172" t="str">
        <f t="shared" si="127"/>
        <v/>
      </c>
      <c r="Y1023" s="172" t="str">
        <f t="shared" si="128"/>
        <v/>
      </c>
    </row>
    <row r="1024" spans="24:25">
      <c r="X1024" s="172" t="str">
        <f t="shared" si="127"/>
        <v/>
      </c>
      <c r="Y1024" s="172" t="str">
        <f t="shared" si="128"/>
        <v/>
      </c>
    </row>
    <row r="1025" spans="24:25">
      <c r="X1025" s="172" t="str">
        <f t="shared" si="127"/>
        <v/>
      </c>
      <c r="Y1025" s="172" t="str">
        <f t="shared" si="128"/>
        <v/>
      </c>
    </row>
    <row r="1026" spans="24:25">
      <c r="X1026" s="172" t="str">
        <f t="shared" si="127"/>
        <v/>
      </c>
      <c r="Y1026" s="172" t="str">
        <f t="shared" si="128"/>
        <v/>
      </c>
    </row>
    <row r="1027" spans="24:25">
      <c r="X1027" s="172" t="str">
        <f t="shared" si="127"/>
        <v/>
      </c>
      <c r="Y1027" s="172" t="str">
        <f t="shared" si="128"/>
        <v/>
      </c>
    </row>
    <row r="1028" spans="24:25">
      <c r="X1028" s="172" t="str">
        <f t="shared" ref="X1028:X1075" si="129">IF(COUNTIF(R:R,P1028)*COUNTIF(T:T,P1028)*COUNTIF(V:V,P1028),P1028,"")</f>
        <v/>
      </c>
      <c r="Y1028" s="172" t="str">
        <f t="shared" ref="Y1028:Y1075" si="130">IF(X1028&gt;$A$14,X1028,"")</f>
        <v/>
      </c>
    </row>
    <row r="1029" spans="24:25">
      <c r="X1029" s="172" t="str">
        <f t="shared" si="129"/>
        <v/>
      </c>
      <c r="Y1029" s="172" t="str">
        <f t="shared" si="130"/>
        <v/>
      </c>
    </row>
    <row r="1030" spans="24:25">
      <c r="X1030" s="172" t="str">
        <f t="shared" si="129"/>
        <v/>
      </c>
      <c r="Y1030" s="172" t="str">
        <f t="shared" si="130"/>
        <v/>
      </c>
    </row>
    <row r="1031" spans="24:25">
      <c r="X1031" s="172" t="str">
        <f t="shared" si="129"/>
        <v/>
      </c>
      <c r="Y1031" s="172" t="str">
        <f t="shared" si="130"/>
        <v/>
      </c>
    </row>
    <row r="1032" spans="24:25">
      <c r="X1032" s="172" t="str">
        <f t="shared" si="129"/>
        <v/>
      </c>
      <c r="Y1032" s="172" t="str">
        <f t="shared" si="130"/>
        <v/>
      </c>
    </row>
    <row r="1033" spans="24:25">
      <c r="X1033" s="172" t="str">
        <f t="shared" si="129"/>
        <v/>
      </c>
      <c r="Y1033" s="172" t="str">
        <f t="shared" si="130"/>
        <v/>
      </c>
    </row>
    <row r="1034" spans="24:25">
      <c r="X1034" s="172" t="str">
        <f t="shared" si="129"/>
        <v/>
      </c>
      <c r="Y1034" s="172" t="str">
        <f t="shared" si="130"/>
        <v/>
      </c>
    </row>
    <row r="1035" spans="24:25">
      <c r="X1035" s="172" t="str">
        <f t="shared" si="129"/>
        <v/>
      </c>
      <c r="Y1035" s="172" t="str">
        <f t="shared" si="130"/>
        <v/>
      </c>
    </row>
    <row r="1036" spans="24:25">
      <c r="X1036" s="172" t="str">
        <f t="shared" si="129"/>
        <v/>
      </c>
      <c r="Y1036" s="172" t="str">
        <f t="shared" si="130"/>
        <v/>
      </c>
    </row>
    <row r="1037" spans="24:25">
      <c r="X1037" s="172" t="str">
        <f t="shared" si="129"/>
        <v/>
      </c>
      <c r="Y1037" s="172" t="str">
        <f t="shared" si="130"/>
        <v/>
      </c>
    </row>
    <row r="1038" spans="24:25">
      <c r="X1038" s="172" t="str">
        <f t="shared" si="129"/>
        <v/>
      </c>
      <c r="Y1038" s="172" t="str">
        <f t="shared" si="130"/>
        <v/>
      </c>
    </row>
    <row r="1039" spans="24:25">
      <c r="X1039" s="172" t="str">
        <f t="shared" si="129"/>
        <v/>
      </c>
      <c r="Y1039" s="172" t="str">
        <f t="shared" si="130"/>
        <v/>
      </c>
    </row>
    <row r="1040" spans="24:25">
      <c r="X1040" s="172" t="str">
        <f t="shared" si="129"/>
        <v/>
      </c>
      <c r="Y1040" s="172" t="str">
        <f t="shared" si="130"/>
        <v/>
      </c>
    </row>
    <row r="1041" spans="24:25">
      <c r="X1041" s="172" t="str">
        <f t="shared" si="129"/>
        <v/>
      </c>
      <c r="Y1041" s="172" t="str">
        <f t="shared" si="130"/>
        <v/>
      </c>
    </row>
    <row r="1042" spans="24:25">
      <c r="X1042" s="172" t="str">
        <f t="shared" si="129"/>
        <v/>
      </c>
      <c r="Y1042" s="172" t="str">
        <f t="shared" si="130"/>
        <v/>
      </c>
    </row>
    <row r="1043" spans="24:25">
      <c r="X1043" s="172" t="str">
        <f t="shared" si="129"/>
        <v/>
      </c>
      <c r="Y1043" s="172" t="str">
        <f t="shared" si="130"/>
        <v/>
      </c>
    </row>
    <row r="1044" spans="24:25">
      <c r="X1044" s="172" t="str">
        <f t="shared" si="129"/>
        <v/>
      </c>
      <c r="Y1044" s="172" t="str">
        <f t="shared" si="130"/>
        <v/>
      </c>
    </row>
    <row r="1045" spans="24:25">
      <c r="X1045" s="172" t="str">
        <f t="shared" si="129"/>
        <v/>
      </c>
      <c r="Y1045" s="172" t="str">
        <f t="shared" si="130"/>
        <v/>
      </c>
    </row>
    <row r="1046" spans="24:25">
      <c r="X1046" s="172" t="str">
        <f t="shared" si="129"/>
        <v/>
      </c>
      <c r="Y1046" s="172" t="str">
        <f t="shared" si="130"/>
        <v/>
      </c>
    </row>
    <row r="1047" spans="24:25">
      <c r="X1047" s="172" t="str">
        <f t="shared" si="129"/>
        <v/>
      </c>
      <c r="Y1047" s="172" t="str">
        <f t="shared" si="130"/>
        <v/>
      </c>
    </row>
    <row r="1048" spans="24:25">
      <c r="X1048" s="172" t="str">
        <f t="shared" si="129"/>
        <v/>
      </c>
      <c r="Y1048" s="172" t="str">
        <f t="shared" si="130"/>
        <v/>
      </c>
    </row>
    <row r="1049" spans="24:25">
      <c r="X1049" s="172" t="str">
        <f t="shared" si="129"/>
        <v/>
      </c>
      <c r="Y1049" s="172" t="str">
        <f t="shared" si="130"/>
        <v/>
      </c>
    </row>
    <row r="1050" spans="24:25">
      <c r="X1050" s="172" t="str">
        <f t="shared" si="129"/>
        <v/>
      </c>
      <c r="Y1050" s="172" t="str">
        <f t="shared" si="130"/>
        <v/>
      </c>
    </row>
    <row r="1051" spans="24:25">
      <c r="X1051" s="172" t="str">
        <f t="shared" si="129"/>
        <v/>
      </c>
      <c r="Y1051" s="172" t="str">
        <f t="shared" si="130"/>
        <v/>
      </c>
    </row>
    <row r="1052" spans="24:25">
      <c r="X1052" s="172" t="str">
        <f t="shared" si="129"/>
        <v/>
      </c>
      <c r="Y1052" s="172" t="str">
        <f t="shared" si="130"/>
        <v/>
      </c>
    </row>
    <row r="1053" spans="24:25">
      <c r="X1053" s="172" t="str">
        <f t="shared" si="129"/>
        <v/>
      </c>
      <c r="Y1053" s="172" t="str">
        <f t="shared" si="130"/>
        <v/>
      </c>
    </row>
    <row r="1054" spans="24:25">
      <c r="X1054" s="172" t="str">
        <f t="shared" si="129"/>
        <v/>
      </c>
      <c r="Y1054" s="172" t="str">
        <f t="shared" si="130"/>
        <v/>
      </c>
    </row>
    <row r="1055" spans="24:25">
      <c r="X1055" s="172" t="str">
        <f t="shared" si="129"/>
        <v/>
      </c>
      <c r="Y1055" s="172" t="str">
        <f t="shared" si="130"/>
        <v/>
      </c>
    </row>
    <row r="1056" spans="24:25">
      <c r="X1056" s="172" t="str">
        <f t="shared" si="129"/>
        <v/>
      </c>
      <c r="Y1056" s="172" t="str">
        <f t="shared" si="130"/>
        <v/>
      </c>
    </row>
    <row r="1057" spans="24:25">
      <c r="X1057" s="172" t="str">
        <f t="shared" si="129"/>
        <v/>
      </c>
      <c r="Y1057" s="172" t="str">
        <f t="shared" si="130"/>
        <v/>
      </c>
    </row>
    <row r="1058" spans="24:25">
      <c r="X1058" s="172" t="str">
        <f t="shared" si="129"/>
        <v/>
      </c>
      <c r="Y1058" s="172" t="str">
        <f t="shared" si="130"/>
        <v/>
      </c>
    </row>
    <row r="1059" spans="24:25">
      <c r="X1059" s="172" t="str">
        <f t="shared" si="129"/>
        <v/>
      </c>
      <c r="Y1059" s="172" t="str">
        <f t="shared" si="130"/>
        <v/>
      </c>
    </row>
    <row r="1060" spans="24:25">
      <c r="X1060" s="172" t="str">
        <f t="shared" si="129"/>
        <v/>
      </c>
      <c r="Y1060" s="172" t="str">
        <f t="shared" si="130"/>
        <v/>
      </c>
    </row>
    <row r="1061" spans="24:25">
      <c r="X1061" s="172" t="str">
        <f t="shared" si="129"/>
        <v/>
      </c>
      <c r="Y1061" s="172" t="str">
        <f t="shared" si="130"/>
        <v/>
      </c>
    </row>
    <row r="1062" spans="24:25">
      <c r="X1062" s="172" t="str">
        <f t="shared" si="129"/>
        <v/>
      </c>
      <c r="Y1062" s="172" t="str">
        <f t="shared" si="130"/>
        <v/>
      </c>
    </row>
    <row r="1063" spans="24:25">
      <c r="X1063" s="172" t="str">
        <f t="shared" si="129"/>
        <v/>
      </c>
      <c r="Y1063" s="172" t="str">
        <f t="shared" si="130"/>
        <v/>
      </c>
    </row>
    <row r="1064" spans="24:25">
      <c r="X1064" s="172" t="str">
        <f t="shared" si="129"/>
        <v/>
      </c>
      <c r="Y1064" s="172" t="str">
        <f t="shared" si="130"/>
        <v/>
      </c>
    </row>
    <row r="1065" spans="24:25">
      <c r="X1065" s="172" t="str">
        <f t="shared" si="129"/>
        <v/>
      </c>
      <c r="Y1065" s="172" t="str">
        <f t="shared" si="130"/>
        <v/>
      </c>
    </row>
    <row r="1066" spans="24:25">
      <c r="X1066" s="172" t="str">
        <f t="shared" si="129"/>
        <v/>
      </c>
      <c r="Y1066" s="172" t="str">
        <f t="shared" si="130"/>
        <v/>
      </c>
    </row>
    <row r="1067" spans="24:25">
      <c r="X1067" s="172" t="str">
        <f t="shared" si="129"/>
        <v/>
      </c>
      <c r="Y1067" s="172" t="str">
        <f t="shared" si="130"/>
        <v/>
      </c>
    </row>
    <row r="1068" spans="24:25">
      <c r="X1068" s="172" t="str">
        <f t="shared" si="129"/>
        <v/>
      </c>
      <c r="Y1068" s="172" t="str">
        <f t="shared" si="130"/>
        <v/>
      </c>
    </row>
    <row r="1069" spans="24:25">
      <c r="X1069" s="172" t="str">
        <f t="shared" si="129"/>
        <v/>
      </c>
      <c r="Y1069" s="172" t="str">
        <f t="shared" si="130"/>
        <v/>
      </c>
    </row>
    <row r="1070" spans="24:25">
      <c r="X1070" s="172" t="str">
        <f t="shared" si="129"/>
        <v/>
      </c>
      <c r="Y1070" s="172" t="str">
        <f t="shared" si="130"/>
        <v/>
      </c>
    </row>
    <row r="1071" spans="24:25">
      <c r="X1071" s="172" t="str">
        <f t="shared" si="129"/>
        <v/>
      </c>
      <c r="Y1071" s="172" t="str">
        <f t="shared" si="130"/>
        <v/>
      </c>
    </row>
    <row r="1072" spans="24:25">
      <c r="X1072" s="172" t="str">
        <f t="shared" si="129"/>
        <v/>
      </c>
      <c r="Y1072" s="172" t="str">
        <f t="shared" si="130"/>
        <v/>
      </c>
    </row>
    <row r="1073" spans="24:25">
      <c r="X1073" s="172" t="str">
        <f t="shared" si="129"/>
        <v/>
      </c>
      <c r="Y1073" s="172" t="str">
        <f t="shared" si="130"/>
        <v/>
      </c>
    </row>
    <row r="1074" spans="24:25">
      <c r="X1074" s="172" t="str">
        <f t="shared" si="129"/>
        <v/>
      </c>
      <c r="Y1074" s="172" t="str">
        <f t="shared" si="130"/>
        <v/>
      </c>
    </row>
    <row r="1075" spans="24:25">
      <c r="X1075" s="172" t="str">
        <f t="shared" si="129"/>
        <v/>
      </c>
      <c r="Y1075" s="172" t="str">
        <f t="shared" si="130"/>
        <v/>
      </c>
    </row>
  </sheetData>
  <mergeCells count="4">
    <mergeCell ref="B12:D12"/>
    <mergeCell ref="E12:G12"/>
    <mergeCell ref="H12:J12"/>
    <mergeCell ref="K12:M12"/>
  </mergeCells>
  <conditionalFormatting sqref="N13:N379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tabSelected="1" topLeftCell="P1" zoomScale="70" zoomScaleNormal="70" workbookViewId="0">
      <selection activeCell="U1" sqref="U1:AH1048576"/>
    </sheetView>
  </sheetViews>
  <sheetFormatPr defaultColWidth="8.88671875" defaultRowHeight="14.4"/>
  <cols>
    <col min="1" max="1" width="15.44140625" style="129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2" customWidth="1"/>
    <col min="23" max="23" width="7.6640625" style="54" customWidth="1"/>
    <col min="24" max="24" width="11.5546875" style="72" customWidth="1"/>
    <col min="25" max="25" width="13.33203125" style="54" customWidth="1"/>
    <col min="26" max="26" width="11.5546875" style="72" customWidth="1"/>
    <col min="27" max="27" width="8.88671875" style="54" customWidth="1"/>
    <col min="28" max="28" width="11.5546875" style="72" customWidth="1"/>
    <col min="29" max="29" width="13.33203125" style="54" customWidth="1"/>
    <col min="30" max="30" width="11.5546875" style="72" customWidth="1"/>
    <col min="31" max="31" width="12.33203125" style="54" customWidth="1"/>
    <col min="32" max="32" width="11.5546875" style="72" customWidth="1"/>
    <col min="33" max="33" width="12.33203125" style="54" customWidth="1"/>
    <col min="34" max="16384" width="8.88671875" style="54"/>
  </cols>
  <sheetData>
    <row r="1" spans="1:33" ht="15" thickBot="1">
      <c r="A1" s="1"/>
      <c r="B1" s="1"/>
      <c r="C1" s="1"/>
      <c r="D1" s="1"/>
      <c r="E1" s="1"/>
      <c r="F1" s="1"/>
      <c r="G1" s="1"/>
      <c r="I1" s="115" t="s">
        <v>100</v>
      </c>
      <c r="J1" s="116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>
      <c r="A2" s="30"/>
      <c r="B2" s="40" t="s">
        <v>0</v>
      </c>
      <c r="C2" s="44" t="s">
        <v>1</v>
      </c>
      <c r="D2" s="68" t="s">
        <v>1</v>
      </c>
      <c r="E2" s="74" t="s">
        <v>0</v>
      </c>
      <c r="F2" s="68" t="s">
        <v>0</v>
      </c>
      <c r="G2" s="69" t="s">
        <v>0</v>
      </c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0</v>
      </c>
      <c r="AF2" s="98" t="s">
        <v>0</v>
      </c>
    </row>
    <row r="3" spans="1:33">
      <c r="A3" s="15" t="s">
        <v>32</v>
      </c>
      <c r="B3" s="61" t="s">
        <v>64</v>
      </c>
      <c r="C3" s="70" t="s">
        <v>66</v>
      </c>
      <c r="D3" s="70" t="s">
        <v>67</v>
      </c>
      <c r="E3" s="70" t="s">
        <v>66</v>
      </c>
      <c r="F3" s="70" t="s">
        <v>68</v>
      </c>
      <c r="G3" s="62" t="s">
        <v>69</v>
      </c>
      <c r="I3" s="91" t="s">
        <v>80</v>
      </c>
      <c r="J3" s="83" t="s">
        <v>64</v>
      </c>
      <c r="K3" s="84" t="s">
        <v>67</v>
      </c>
      <c r="V3" s="52" cm="1">
        <f t="array" ref="V3:W137">_xll.BDH(B4, "LAST_PRICE", "01/01/2025 15:00:00", "01/01/2035 16:00:00", "BarSize=60", "BarType=T", "RecurDaily=True", "TZ=New_York")</f>
        <v>45768.625</v>
      </c>
      <c r="W3" s="1">
        <v>77.31</v>
      </c>
      <c r="X3" s="52" cm="1">
        <f t="array" ref="X3:Y4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45768.625</v>
      </c>
      <c r="AA3" s="1">
        <v>105.6</v>
      </c>
      <c r="AB3" s="52" cm="1">
        <f t="array" ref="AB3:AC4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6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6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>
      <c r="A4" s="15" t="s">
        <v>33</v>
      </c>
      <c r="B4" s="63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5"/>
      <c r="J4" s="86">
        <f>B5/B14</f>
        <v>431220.35360068991</v>
      </c>
      <c r="K4" s="87">
        <f>D5/H14</f>
        <v>320241.96059244761</v>
      </c>
      <c r="V4" s="72">
        <v>45769.625</v>
      </c>
      <c r="W4" s="54">
        <v>77.61</v>
      </c>
      <c r="X4" s="72">
        <v>45897.625</v>
      </c>
      <c r="Y4" s="54">
        <v>99.6953125</v>
      </c>
      <c r="Z4" s="72">
        <v>45769.625</v>
      </c>
      <c r="AA4" s="54">
        <v>105.86</v>
      </c>
      <c r="AB4" s="72">
        <v>45897.625</v>
      </c>
      <c r="AC4" s="54">
        <v>99.6953125</v>
      </c>
      <c r="AD4" s="72">
        <v>45876.625</v>
      </c>
      <c r="AE4" s="54">
        <v>100.0625</v>
      </c>
      <c r="AF4" s="72">
        <v>45877.625</v>
      </c>
      <c r="AG4" s="54">
        <v>98.4375</v>
      </c>
    </row>
    <row r="5" spans="1:33" ht="15" thickBot="1">
      <c r="A5" s="15" t="s">
        <v>8</v>
      </c>
      <c r="B5" s="64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2">
        <v>45770.625</v>
      </c>
      <c r="W5" s="54">
        <v>78</v>
      </c>
      <c r="X5" s="72">
        <v>45898.625</v>
      </c>
      <c r="Y5" s="54">
        <v>99.703125</v>
      </c>
      <c r="Z5" s="72">
        <v>45770.625</v>
      </c>
      <c r="AA5" s="54">
        <v>106.33</v>
      </c>
      <c r="AB5" s="72">
        <v>45898.625</v>
      </c>
      <c r="AC5" s="54">
        <v>99.703125</v>
      </c>
      <c r="AD5" s="72">
        <v>45877.625</v>
      </c>
      <c r="AE5" s="54">
        <v>99.734375</v>
      </c>
      <c r="AF5" s="72">
        <v>45880.625</v>
      </c>
      <c r="AG5" s="54">
        <v>98.53125</v>
      </c>
    </row>
    <row r="6" spans="1:33">
      <c r="A6" s="15" t="s">
        <v>10</v>
      </c>
      <c r="B6" s="66">
        <v>0</v>
      </c>
      <c r="C6" s="71">
        <f>(3+5/8)*0.01</f>
        <v>3.6249999999999998E-2</v>
      </c>
      <c r="D6" s="71">
        <v>0</v>
      </c>
      <c r="E6" s="71">
        <f>(3+5/8)*0.01</f>
        <v>3.6249999999999998E-2</v>
      </c>
      <c r="F6" s="71">
        <v>4.2500000000000003E-2</v>
      </c>
      <c r="G6" s="10">
        <v>4.7500000000000001E-2</v>
      </c>
      <c r="I6" s="92" t="s">
        <v>79</v>
      </c>
      <c r="J6" s="70" t="s">
        <v>64</v>
      </c>
      <c r="K6" s="88" t="s">
        <v>67</v>
      </c>
      <c r="V6" s="72">
        <v>45771.625</v>
      </c>
      <c r="W6" s="54">
        <v>78.62</v>
      </c>
      <c r="X6" s="72">
        <v>45901.625</v>
      </c>
      <c r="Y6" s="54">
        <v>99.6796875</v>
      </c>
      <c r="Z6" s="72">
        <v>45771.625</v>
      </c>
      <c r="AA6" s="54">
        <v>107.38</v>
      </c>
      <c r="AB6" s="72">
        <v>45901.625</v>
      </c>
      <c r="AC6" s="54">
        <v>99.6796875</v>
      </c>
      <c r="AD6" s="72">
        <v>45880.625</v>
      </c>
      <c r="AE6" s="54">
        <v>99.8125</v>
      </c>
      <c r="AF6" s="72">
        <v>45881.625</v>
      </c>
      <c r="AG6" s="54">
        <v>98</v>
      </c>
    </row>
    <row r="7" spans="1:33" ht="15" thickBot="1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0.38100000000000001</v>
      </c>
      <c r="K7" s="89">
        <v>0.40600000000000003</v>
      </c>
      <c r="L7" s="1"/>
      <c r="P7" s="1"/>
      <c r="T7" s="1"/>
      <c r="V7" s="72">
        <v>45772.625</v>
      </c>
      <c r="W7" s="54">
        <v>78.77</v>
      </c>
      <c r="X7" s="72">
        <v>45902.625</v>
      </c>
      <c r="Y7" s="54">
        <v>99.53125</v>
      </c>
      <c r="Z7" s="72">
        <v>45772.625</v>
      </c>
      <c r="AA7" s="54">
        <v>107.99</v>
      </c>
      <c r="AB7" s="72">
        <v>45902.625</v>
      </c>
      <c r="AC7" s="54">
        <v>99.53125</v>
      </c>
      <c r="AD7" s="72">
        <v>45881.625</v>
      </c>
      <c r="AE7" s="54">
        <v>99.6875</v>
      </c>
      <c r="AF7" s="72">
        <v>45882.625</v>
      </c>
      <c r="AG7" s="54">
        <v>98.796875</v>
      </c>
    </row>
    <row r="8" spans="1:33" ht="15" thickBot="1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2">
        <v>45775.625</v>
      </c>
      <c r="W8" s="54">
        <v>78.81</v>
      </c>
      <c r="X8" s="72">
        <v>45903.625</v>
      </c>
      <c r="Y8" s="54">
        <v>99.6796875</v>
      </c>
      <c r="Z8" s="72">
        <v>45775.625</v>
      </c>
      <c r="AA8" s="54">
        <v>108.24</v>
      </c>
      <c r="AB8" s="72">
        <v>45903.625</v>
      </c>
      <c r="AC8" s="54">
        <v>99.6796875</v>
      </c>
      <c r="AD8" s="72">
        <v>45882.625</v>
      </c>
      <c r="AE8" s="54">
        <v>100.125</v>
      </c>
      <c r="AF8" s="72">
        <v>45883.625</v>
      </c>
      <c r="AG8" s="54">
        <v>98.03125</v>
      </c>
    </row>
    <row r="9" spans="1:33" ht="15" thickBot="1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34276.718721329118</v>
      </c>
      <c r="K9" s="53"/>
      <c r="L9" s="1"/>
      <c r="P9" s="1"/>
      <c r="Q9" s="53"/>
      <c r="R9" s="1"/>
      <c r="S9" s="53"/>
      <c r="T9" s="1"/>
      <c r="V9" s="72">
        <v>45776.625</v>
      </c>
      <c r="W9" s="54">
        <v>79.02</v>
      </c>
      <c r="X9" s="72">
        <v>45904.625</v>
      </c>
      <c r="Y9" s="54">
        <v>99.9140625</v>
      </c>
      <c r="Z9" s="72">
        <v>45776.625</v>
      </c>
      <c r="AA9" s="54">
        <v>108.49</v>
      </c>
      <c r="AB9" s="72">
        <v>45904.625</v>
      </c>
      <c r="AC9" s="54">
        <v>99.9140625</v>
      </c>
      <c r="AD9" s="72">
        <v>45883.625</v>
      </c>
      <c r="AE9" s="54">
        <v>99.703125</v>
      </c>
      <c r="AF9" s="72">
        <v>45884.625</v>
      </c>
      <c r="AG9" s="54">
        <v>97.375</v>
      </c>
    </row>
    <row r="10" spans="1:33" ht="15" thickBot="1">
      <c r="A10" s="16" t="s">
        <v>28</v>
      </c>
      <c r="B10" s="11" cm="1">
        <f t="array" ref="B10">_xll.BDP(B4,"px_last")</f>
        <v>80.814999999999998</v>
      </c>
      <c r="C10" s="21" cm="1">
        <f t="array" ref="C10">_xll.BDP(C4,"px_last")</f>
        <v>99.6484375</v>
      </c>
      <c r="D10" s="21" cm="1">
        <f t="array" ref="D10">_xll.BDP(D4,"px_last")</f>
        <v>111.28</v>
      </c>
      <c r="E10" s="21" cm="1">
        <f t="array" ref="E10">_xll.BDP(E4,"px_last")</f>
        <v>99.6484375</v>
      </c>
      <c r="F10" s="21" cm="1">
        <f t="array" ref="F10">_xll.BDP(F4,"px_last")</f>
        <v>101.234375</v>
      </c>
      <c r="G10" s="22" cm="1">
        <f t="array" ref="G10">_xll.BDP(G4,"px_last")</f>
        <v>101.328125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4">
        <v>78.599999999999994</v>
      </c>
      <c r="X10" s="72">
        <v>45905.625</v>
      </c>
      <c r="Y10" s="54">
        <v>100.1328125</v>
      </c>
      <c r="Z10" s="72">
        <v>45777.625</v>
      </c>
      <c r="AA10" s="54">
        <v>108</v>
      </c>
      <c r="AB10" s="72">
        <v>45905.625</v>
      </c>
      <c r="AC10" s="54">
        <v>100.1328125</v>
      </c>
      <c r="AD10" s="72">
        <v>45884.625</v>
      </c>
      <c r="AE10" s="54">
        <v>99.4375</v>
      </c>
      <c r="AF10" s="72">
        <v>45887.625</v>
      </c>
      <c r="AG10" s="54">
        <v>97.078125</v>
      </c>
    </row>
    <row r="11" spans="1:33" ht="15" thickBot="1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4">
        <v>78.3</v>
      </c>
      <c r="X11" s="72">
        <v>45908.625</v>
      </c>
      <c r="Y11" s="54">
        <v>100.265625</v>
      </c>
      <c r="Z11" s="72">
        <v>45778.625</v>
      </c>
      <c r="AA11" s="54">
        <v>107.17</v>
      </c>
      <c r="AB11" s="72">
        <v>45908.625</v>
      </c>
      <c r="AC11" s="54">
        <v>100.265625</v>
      </c>
      <c r="AD11" s="72">
        <v>45887.625</v>
      </c>
      <c r="AE11" s="54">
        <v>99.3125</v>
      </c>
      <c r="AF11" s="72">
        <v>45888.625</v>
      </c>
      <c r="AG11" s="54">
        <v>97.640625</v>
      </c>
    </row>
    <row r="12" spans="1:3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88"/>
      <c r="J12" s="179"/>
      <c r="K12" s="189" t="s">
        <v>0</v>
      </c>
      <c r="L12" s="190"/>
      <c r="M12" s="191"/>
      <c r="N12" s="177" t="s">
        <v>0</v>
      </c>
      <c r="O12" s="188"/>
      <c r="P12" s="179"/>
      <c r="Q12" s="186" t="s">
        <v>0</v>
      </c>
      <c r="R12" s="184"/>
      <c r="S12" s="187"/>
      <c r="T12" s="39" t="s">
        <v>16</v>
      </c>
      <c r="V12" s="72">
        <v>45779.625</v>
      </c>
      <c r="W12" s="54">
        <v>78.540000000000006</v>
      </c>
      <c r="X12" s="72">
        <v>45909.625</v>
      </c>
      <c r="Y12" s="54">
        <v>100.09375</v>
      </c>
      <c r="Z12" s="72">
        <v>45779.625</v>
      </c>
      <c r="AA12" s="54">
        <v>106.91</v>
      </c>
      <c r="AB12" s="72">
        <v>45909.625</v>
      </c>
      <c r="AC12" s="54">
        <v>100.09375</v>
      </c>
      <c r="AD12" s="72">
        <v>45888.625</v>
      </c>
      <c r="AE12" s="54">
        <v>99.59375</v>
      </c>
      <c r="AF12" s="72">
        <v>45889.625</v>
      </c>
      <c r="AG12" s="54">
        <v>97.796875</v>
      </c>
    </row>
    <row r="13" spans="1:33" ht="15" thickBot="1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78.510000000000005</v>
      </c>
      <c r="X13" s="72">
        <v>45910.625</v>
      </c>
      <c r="Y13" s="54">
        <v>100.1640625</v>
      </c>
      <c r="Z13" s="72">
        <v>45782.625</v>
      </c>
      <c r="AA13" s="54">
        <v>106.76</v>
      </c>
      <c r="AB13" s="72">
        <v>45910.625</v>
      </c>
      <c r="AC13" s="54">
        <v>100.1640625</v>
      </c>
      <c r="AD13" s="72">
        <v>45889.625</v>
      </c>
      <c r="AE13" s="54">
        <v>99.71875</v>
      </c>
      <c r="AF13" s="72">
        <v>45890.625</v>
      </c>
      <c r="AG13" s="54">
        <v>97.328125</v>
      </c>
    </row>
    <row r="14" spans="1:33">
      <c r="A14" s="127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79">
        <v>0</v>
      </c>
      <c r="V14" s="72">
        <v>45783.625</v>
      </c>
      <c r="W14" s="54">
        <v>78.45</v>
      </c>
      <c r="X14" s="72">
        <v>45911.625</v>
      </c>
      <c r="Y14" s="54">
        <v>100.1640625</v>
      </c>
      <c r="Z14" s="72">
        <v>45783.625</v>
      </c>
      <c r="AA14" s="54">
        <v>106.97</v>
      </c>
      <c r="AB14" s="72">
        <v>45911.625</v>
      </c>
      <c r="AC14" s="54">
        <v>100.1640625</v>
      </c>
      <c r="AD14" s="72">
        <v>45890.625</v>
      </c>
      <c r="AE14" s="54">
        <v>99.390625</v>
      </c>
      <c r="AF14" s="72">
        <v>45891.625</v>
      </c>
      <c r="AG14" s="54">
        <v>97.953125</v>
      </c>
    </row>
    <row r="15" spans="1:33">
      <c r="A15" s="127">
        <v>45916</v>
      </c>
      <c r="B15" s="45">
        <f t="shared" ref="B15:B36" si="0">VLOOKUP($A15+$J$1,V:W,2)</f>
        <v>81.13</v>
      </c>
      <c r="C15" s="46">
        <f t="shared" ref="C15" si="1">(B15/$B$14-1)*$B$5</f>
        <v>-15092.712376026941</v>
      </c>
      <c r="D15" s="46">
        <f t="shared" ref="D15" si="2">-1*(A15-$A$14)/360*$B$7*$B$5</f>
        <v>-4112.5</v>
      </c>
      <c r="E15" s="45">
        <f t="shared" ref="E15:E36" si="3">VLOOKUP($A15+$J$1,X:Y,2)</f>
        <v>100.15625</v>
      </c>
      <c r="F15" s="46">
        <f t="shared" ref="F15" si="4">(E15-$E$14)/100*$C$5</f>
        <v>7617.1875</v>
      </c>
      <c r="G15" s="47">
        <f t="shared" ref="G15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" si="7">(H15/$H$14-1)*$D$5</f>
        <v>-49637.503891829307</v>
      </c>
      <c r="J15" s="47">
        <f t="shared" ref="J15" si="8">-1*(A15-$A$14)/360*$D$7*$D$5</f>
        <v>-4230</v>
      </c>
      <c r="K15" s="45">
        <f t="shared" ref="K15:K36" si="9">VLOOKUP($A15+$J$1,AB:AC,2)</f>
        <v>100.15625</v>
      </c>
      <c r="L15" s="46">
        <f t="shared" ref="L15" si="10">(K15-$K$14)/100*$E$5</f>
        <v>6640.625</v>
      </c>
      <c r="M15" s="47">
        <f t="shared" ref="M15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" si="13">(N15-$N$14)/100*$F$5</f>
        <v>-585.9375</v>
      </c>
      <c r="P15" s="47">
        <f t="shared" ref="P15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" si="16">(Q15-$Q$14)/100*$G$5</f>
        <v>-7382.8125</v>
      </c>
      <c r="S15" s="47">
        <f t="shared" ref="S15" si="17">(A15-$A$14)/360*$G$6*$G$5-(A15-$A$14)/360*$G$7*$G$5*$Q$14/100</f>
        <v>131.32906901041679</v>
      </c>
      <c r="T15" s="79">
        <f>C15+D15-F15-G15-I15-J15+L15+M15+O15+P15+R15+S15</f>
        <v>25846.120866930833</v>
      </c>
      <c r="V15" s="72">
        <v>45784.625</v>
      </c>
      <c r="W15" s="54">
        <v>78.52</v>
      </c>
      <c r="X15" s="72">
        <v>45912.625</v>
      </c>
      <c r="Y15" s="54">
        <v>99.9921875</v>
      </c>
      <c r="Z15" s="72">
        <v>45784.625</v>
      </c>
      <c r="AA15" s="54">
        <v>107.19</v>
      </c>
      <c r="AB15" s="72">
        <v>45912.625</v>
      </c>
      <c r="AC15" s="54">
        <v>99.9921875</v>
      </c>
      <c r="AD15" s="72">
        <v>45891.625</v>
      </c>
      <c r="AE15" s="54">
        <v>99.953125</v>
      </c>
      <c r="AF15" s="72">
        <v>45894.625</v>
      </c>
      <c r="AG15" s="54">
        <v>97.71875</v>
      </c>
    </row>
    <row r="16" spans="1:33">
      <c r="A16" s="127">
        <v>45917</v>
      </c>
      <c r="B16" s="45">
        <f t="shared" si="0"/>
        <v>81.05</v>
      </c>
      <c r="C16" s="46">
        <f t="shared" ref="C16:C45" si="18">(B16/$B$14-1)*$B$5</f>
        <v>-49590.340664082411</v>
      </c>
      <c r="D16" s="46">
        <f t="shared" ref="D16:D45" si="19">-1*(A16-$A$14)/360*$B$7*$B$5</f>
        <v>-8225</v>
      </c>
      <c r="E16" s="45">
        <f t="shared" si="3"/>
        <v>99.953125</v>
      </c>
      <c r="F16" s="46">
        <f t="shared" ref="F16:F45" si="20">(E16-$E$14)/100*$C$5</f>
        <v>-31992.1875</v>
      </c>
      <c r="G16" s="47">
        <f t="shared" ref="G16:G45" si="21">(A16-$A$14)/360*$C$6*$C$5-(A16-$A$14)/360*$C$7*$C$5*$E$14/100</f>
        <v>-660.78678385416652</v>
      </c>
      <c r="H16" s="45">
        <f t="shared" si="6"/>
        <v>112.06</v>
      </c>
      <c r="I16" s="46">
        <f t="shared" ref="I16:I45" si="22">(H16/$H$14-1)*$D$5</f>
        <v>-113685.8960103213</v>
      </c>
      <c r="J16" s="47">
        <f t="shared" ref="J16:J45" si="23">-1*(A16-$A$14)/360*$D$7*$D$5</f>
        <v>-8460</v>
      </c>
      <c r="K16" s="45">
        <f t="shared" si="9"/>
        <v>99.953125</v>
      </c>
      <c r="L16" s="46">
        <f t="shared" ref="L16:L45" si="24">(K16-$K$14)/100*$E$5</f>
        <v>-27890.625</v>
      </c>
      <c r="M16" s="47">
        <f t="shared" ref="M16:M45" si="25">(A16-$A$14)/360*$E$6*$E$5-(A16-$A$14)/360*$E$7*$E$5*$N$14/100</f>
        <v>-642.23771701388887</v>
      </c>
      <c r="N16" s="45">
        <f t="shared" si="12"/>
        <v>101.5</v>
      </c>
      <c r="O16" s="46">
        <f t="shared" ref="O16:O45" si="26">(N16-$N$14)/100*$F$5</f>
        <v>-20507.8125</v>
      </c>
      <c r="P16" s="47">
        <f t="shared" ref="P16:P45" si="27">(A16-$A$14)/360*$F$6*$F$5-(A16-$A$14)/360*$F$7*$F$5*$N$14/100</f>
        <v>-22.923502604166515</v>
      </c>
      <c r="Q16" s="45">
        <f t="shared" si="15"/>
        <v>101.375</v>
      </c>
      <c r="R16" s="46">
        <f t="shared" ref="R16:R45" si="28">(Q16-$Q$14)/100*$G$5</f>
        <v>-28710.937499999996</v>
      </c>
      <c r="S16" s="47">
        <f t="shared" ref="S16:S45" si="29">(A16-$A$14)/360*$G$6*$G$5-(A16-$A$14)/360*$G$7*$G$5*$Q$14/100</f>
        <v>262.65813802083358</v>
      </c>
      <c r="T16" s="79">
        <f t="shared" ref="T16:T25" si="30">C16+D16-F16-G16-I16-J16+L16+M16+O16+P16+R16+S16</f>
        <v>19471.651548495844</v>
      </c>
      <c r="V16" s="72">
        <v>45785.625</v>
      </c>
      <c r="W16" s="54">
        <v>78.5</v>
      </c>
      <c r="X16" s="72">
        <v>45915.625</v>
      </c>
      <c r="Y16" s="54">
        <v>100.09375</v>
      </c>
      <c r="Z16" s="72">
        <v>45785.625</v>
      </c>
      <c r="AA16" s="54">
        <v>106.65</v>
      </c>
      <c r="AB16" s="72">
        <v>45915.625</v>
      </c>
      <c r="AC16" s="54">
        <v>100.09375</v>
      </c>
      <c r="AD16" s="72">
        <v>45894.625</v>
      </c>
      <c r="AE16" s="54">
        <v>99.765625</v>
      </c>
      <c r="AF16" s="72">
        <v>45895.625</v>
      </c>
      <c r="AG16" s="54">
        <v>97.59375</v>
      </c>
    </row>
    <row r="17" spans="1:33">
      <c r="A17" s="127">
        <v>45918</v>
      </c>
      <c r="B17" s="45">
        <f t="shared" si="0"/>
        <v>81.23</v>
      </c>
      <c r="C17" s="46">
        <f t="shared" si="18"/>
        <v>28029.322984043371</v>
      </c>
      <c r="D17" s="46">
        <f t="shared" si="19"/>
        <v>-12337.499999999998</v>
      </c>
      <c r="E17" s="45">
        <f t="shared" si="3"/>
        <v>99.7890625</v>
      </c>
      <c r="F17" s="46">
        <f t="shared" si="20"/>
        <v>-63984.375</v>
      </c>
      <c r="G17" s="47">
        <f t="shared" si="21"/>
        <v>-991.18017578125</v>
      </c>
      <c r="H17" s="45">
        <f t="shared" si="6"/>
        <v>111.83</v>
      </c>
      <c r="I17" s="46">
        <f t="shared" si="22"/>
        <v>-187341.54694658311</v>
      </c>
      <c r="J17" s="47">
        <f t="shared" si="23"/>
        <v>-12689.999999999998</v>
      </c>
      <c r="K17" s="45">
        <f t="shared" si="9"/>
        <v>99.7890625</v>
      </c>
      <c r="L17" s="46">
        <f t="shared" si="24"/>
        <v>-55781.25</v>
      </c>
      <c r="M17" s="47">
        <f t="shared" si="25"/>
        <v>-963.35657552083285</v>
      </c>
      <c r="N17" s="45">
        <f t="shared" si="12"/>
        <v>101.09375</v>
      </c>
      <c r="O17" s="46">
        <f t="shared" si="26"/>
        <v>-50976.5625</v>
      </c>
      <c r="P17" s="47">
        <f t="shared" si="27"/>
        <v>-34.385253906249545</v>
      </c>
      <c r="Q17" s="45">
        <f t="shared" si="15"/>
        <v>100.328125</v>
      </c>
      <c r="R17" s="46">
        <f t="shared" si="28"/>
        <v>-138632.8125</v>
      </c>
      <c r="S17" s="47">
        <f t="shared" si="29"/>
        <v>393.98720703125036</v>
      </c>
      <c r="T17" s="79">
        <f t="shared" si="30"/>
        <v>34704.545484011898</v>
      </c>
      <c r="V17" s="72">
        <v>45786.625</v>
      </c>
      <c r="W17" s="54">
        <v>78.55</v>
      </c>
      <c r="X17" s="72">
        <v>45916.625</v>
      </c>
      <c r="Y17" s="54">
        <v>100.15625</v>
      </c>
      <c r="Z17" s="72">
        <v>45786.625</v>
      </c>
      <c r="AA17" s="54">
        <v>106.61</v>
      </c>
      <c r="AB17" s="72">
        <v>45916.625</v>
      </c>
      <c r="AC17" s="54">
        <v>100.15625</v>
      </c>
      <c r="AD17" s="72">
        <v>45895.625</v>
      </c>
      <c r="AE17" s="54">
        <v>99.984375</v>
      </c>
      <c r="AF17" s="72">
        <v>45896.625</v>
      </c>
      <c r="AG17" s="54">
        <v>97.453125</v>
      </c>
    </row>
    <row r="18" spans="1:33">
      <c r="A18" s="127">
        <v>45919</v>
      </c>
      <c r="B18" s="45">
        <f t="shared" si="0"/>
        <v>81.260000000000005</v>
      </c>
      <c r="C18" s="46">
        <f t="shared" si="18"/>
        <v>40965.933592067573</v>
      </c>
      <c r="D18" s="46">
        <f t="shared" si="19"/>
        <v>-16450</v>
      </c>
      <c r="E18" s="45">
        <f t="shared" si="3"/>
        <v>99.7734375</v>
      </c>
      <c r="F18" s="46">
        <f t="shared" si="20"/>
        <v>-67031.25</v>
      </c>
      <c r="G18" s="47">
        <f t="shared" si="21"/>
        <v>-1321.573567708333</v>
      </c>
      <c r="H18" s="45">
        <f t="shared" si="6"/>
        <v>111.74</v>
      </c>
      <c r="I18" s="46">
        <f t="shared" si="22"/>
        <v>-216163.3233999045</v>
      </c>
      <c r="J18" s="47">
        <f t="shared" si="23"/>
        <v>-16920</v>
      </c>
      <c r="K18" s="45">
        <f t="shared" si="9"/>
        <v>99.7734375</v>
      </c>
      <c r="L18" s="46">
        <f t="shared" si="24"/>
        <v>-58437.5</v>
      </c>
      <c r="M18" s="47">
        <f t="shared" si="25"/>
        <v>-1284.4754340277777</v>
      </c>
      <c r="N18" s="45">
        <f t="shared" si="12"/>
        <v>101.015625</v>
      </c>
      <c r="O18" s="46">
        <f t="shared" si="26"/>
        <v>-56835.9375</v>
      </c>
      <c r="P18" s="47">
        <f t="shared" si="27"/>
        <v>-45.84700520833303</v>
      </c>
      <c r="Q18" s="45">
        <f t="shared" si="15"/>
        <v>100.125</v>
      </c>
      <c r="R18" s="46">
        <f t="shared" si="28"/>
        <v>-159960.9375</v>
      </c>
      <c r="S18" s="47">
        <f t="shared" si="29"/>
        <v>525.31627604166715</v>
      </c>
      <c r="T18" s="79">
        <f t="shared" si="30"/>
        <v>49912.69939648595</v>
      </c>
      <c r="V18" s="72">
        <v>45789.625</v>
      </c>
      <c r="W18" s="54">
        <v>79.33</v>
      </c>
      <c r="X18" s="72">
        <v>45917.625</v>
      </c>
      <c r="Y18" s="54">
        <v>99.953125</v>
      </c>
      <c r="Z18" s="72">
        <v>45789.625</v>
      </c>
      <c r="AA18" s="54">
        <v>106.59</v>
      </c>
      <c r="AB18" s="72">
        <v>45917.625</v>
      </c>
      <c r="AC18" s="54">
        <v>99.953125</v>
      </c>
      <c r="AD18" s="72">
        <v>45896.625</v>
      </c>
      <c r="AE18" s="54">
        <v>100.125</v>
      </c>
      <c r="AF18" s="72">
        <v>45897.625</v>
      </c>
      <c r="AG18" s="54">
        <v>98.078125</v>
      </c>
    </row>
    <row r="19" spans="1:33">
      <c r="A19" s="127">
        <v>45922</v>
      </c>
      <c r="B19" s="45">
        <f t="shared" si="0"/>
        <v>81.319999999999993</v>
      </c>
      <c r="C19" s="46">
        <f t="shared" si="18"/>
        <v>66839.154808100429</v>
      </c>
      <c r="D19" s="46">
        <f t="shared" si="19"/>
        <v>-28787.5</v>
      </c>
      <c r="E19" s="45">
        <f t="shared" si="3"/>
        <v>99.65625</v>
      </c>
      <c r="F19" s="46">
        <f t="shared" si="20"/>
        <v>-89882.8125</v>
      </c>
      <c r="G19" s="47">
        <f t="shared" si="21"/>
        <v>-2312.7537434895839</v>
      </c>
      <c r="H19" s="45">
        <f t="shared" si="6"/>
        <v>111.48</v>
      </c>
      <c r="I19" s="46">
        <f t="shared" si="22"/>
        <v>-299426.23315394012</v>
      </c>
      <c r="J19" s="47">
        <f t="shared" si="23"/>
        <v>-29610</v>
      </c>
      <c r="K19" s="45">
        <f t="shared" si="9"/>
        <v>99.65625</v>
      </c>
      <c r="L19" s="46">
        <f t="shared" si="24"/>
        <v>-78359.375</v>
      </c>
      <c r="M19" s="47">
        <f t="shared" si="25"/>
        <v>-2247.8320095486106</v>
      </c>
      <c r="N19" s="45">
        <f t="shared" si="12"/>
        <v>100.8125</v>
      </c>
      <c r="O19" s="46">
        <f t="shared" si="26"/>
        <v>-72070.3125</v>
      </c>
      <c r="P19" s="47">
        <f t="shared" si="27"/>
        <v>-80.23225911458303</v>
      </c>
      <c r="Q19" s="45">
        <f t="shared" si="15"/>
        <v>99.734375</v>
      </c>
      <c r="R19" s="46">
        <f t="shared" si="28"/>
        <v>-200976.56250000003</v>
      </c>
      <c r="S19" s="47">
        <f t="shared" si="29"/>
        <v>919.30348307291752</v>
      </c>
      <c r="T19" s="79">
        <f t="shared" si="30"/>
        <v>106468.44341993982</v>
      </c>
      <c r="V19" s="72">
        <v>45790.625</v>
      </c>
      <c r="W19" s="54">
        <v>79.47</v>
      </c>
      <c r="X19" s="72">
        <v>45918.625</v>
      </c>
      <c r="Y19" s="54">
        <v>99.7890625</v>
      </c>
      <c r="Z19" s="72">
        <v>45790.625</v>
      </c>
      <c r="AA19" s="54">
        <v>106.68</v>
      </c>
      <c r="AB19" s="72">
        <v>45918.625</v>
      </c>
      <c r="AC19" s="54">
        <v>99.7890625</v>
      </c>
      <c r="AD19" s="72">
        <v>45897.625</v>
      </c>
      <c r="AE19" s="54">
        <v>100.375</v>
      </c>
      <c r="AF19" s="72">
        <v>45898.625</v>
      </c>
      <c r="AG19" s="54">
        <v>97.34375</v>
      </c>
    </row>
    <row r="20" spans="1:33">
      <c r="A20" s="127">
        <v>45923</v>
      </c>
      <c r="B20" s="45">
        <f t="shared" si="0"/>
        <v>81.260000000000005</v>
      </c>
      <c r="C20" s="46">
        <f t="shared" si="18"/>
        <v>40965.933592067573</v>
      </c>
      <c r="D20" s="46">
        <f t="shared" si="19"/>
        <v>-32900</v>
      </c>
      <c r="E20" s="45">
        <f t="shared" si="3"/>
        <v>99.796875</v>
      </c>
      <c r="F20" s="46">
        <f t="shared" si="20"/>
        <v>-62460.937499999993</v>
      </c>
      <c r="G20" s="47">
        <f t="shared" si="21"/>
        <v>-2643.1471354166661</v>
      </c>
      <c r="H20" s="45">
        <f t="shared" si="6"/>
        <v>111.71</v>
      </c>
      <c r="I20" s="46">
        <f t="shared" si="22"/>
        <v>-225770.58221767831</v>
      </c>
      <c r="J20" s="47">
        <f t="shared" si="23"/>
        <v>-33840</v>
      </c>
      <c r="K20" s="45">
        <f t="shared" si="9"/>
        <v>99.796875</v>
      </c>
      <c r="L20" s="46">
        <f t="shared" si="24"/>
        <v>-54453.125</v>
      </c>
      <c r="M20" s="47">
        <f t="shared" si="25"/>
        <v>-2568.9508680555555</v>
      </c>
      <c r="N20" s="45">
        <f t="shared" si="12"/>
        <v>101.140625</v>
      </c>
      <c r="O20" s="46">
        <f t="shared" si="26"/>
        <v>-47460.9375</v>
      </c>
      <c r="P20" s="47">
        <f t="shared" si="27"/>
        <v>-91.69401041666606</v>
      </c>
      <c r="Q20" s="45">
        <f t="shared" si="15"/>
        <v>100.421875</v>
      </c>
      <c r="R20" s="46">
        <f t="shared" si="28"/>
        <v>-128789.0625</v>
      </c>
      <c r="S20" s="47">
        <f t="shared" si="29"/>
        <v>1050.6325520833343</v>
      </c>
      <c r="T20" s="79">
        <f t="shared" si="30"/>
        <v>100467.46311877367</v>
      </c>
      <c r="V20" s="72">
        <v>45791.625</v>
      </c>
      <c r="W20" s="54">
        <v>79.180000000000007</v>
      </c>
      <c r="X20" s="72">
        <v>45919.625</v>
      </c>
      <c r="Y20" s="54">
        <v>99.7734375</v>
      </c>
      <c r="Z20" s="72">
        <v>45791.625</v>
      </c>
      <c r="AA20" s="54">
        <v>106.18</v>
      </c>
      <c r="AB20" s="72">
        <v>45919.625</v>
      </c>
      <c r="AC20" s="54">
        <v>99.7734375</v>
      </c>
      <c r="AD20" s="72">
        <v>45898.625</v>
      </c>
      <c r="AE20" s="54">
        <v>100.21875</v>
      </c>
      <c r="AF20" s="72">
        <v>45901.625</v>
      </c>
      <c r="AG20" s="54">
        <v>97.234375</v>
      </c>
    </row>
    <row r="21" spans="1:33">
      <c r="A21" s="127">
        <v>45924</v>
      </c>
      <c r="B21" s="45">
        <f t="shared" si="0"/>
        <v>81.150000000000006</v>
      </c>
      <c r="C21" s="46">
        <f t="shared" si="18"/>
        <v>-6468.3053040121004</v>
      </c>
      <c r="D21" s="46">
        <f t="shared" si="19"/>
        <v>-37012.5</v>
      </c>
      <c r="E21" s="45">
        <f t="shared" si="3"/>
        <v>99.6015625</v>
      </c>
      <c r="F21" s="46">
        <f t="shared" si="20"/>
        <v>-100546.875</v>
      </c>
      <c r="G21" s="47">
        <f t="shared" si="21"/>
        <v>-2973.54052734375</v>
      </c>
      <c r="H21" s="45">
        <f t="shared" si="6"/>
        <v>111.26</v>
      </c>
      <c r="I21" s="46">
        <f t="shared" si="22"/>
        <v>-369879.46448427736</v>
      </c>
      <c r="J21" s="47">
        <f t="shared" si="23"/>
        <v>-38070</v>
      </c>
      <c r="K21" s="45">
        <f t="shared" si="9"/>
        <v>99.6015625</v>
      </c>
      <c r="L21" s="46">
        <f t="shared" si="24"/>
        <v>-87656.25</v>
      </c>
      <c r="M21" s="47">
        <f t="shared" si="25"/>
        <v>-2890.0697265625004</v>
      </c>
      <c r="N21" s="45">
        <f t="shared" si="12"/>
        <v>100.859375</v>
      </c>
      <c r="O21" s="46">
        <f t="shared" si="26"/>
        <v>-68554.6875</v>
      </c>
      <c r="P21" s="47">
        <f t="shared" si="27"/>
        <v>-103.15576171875</v>
      </c>
      <c r="Q21" s="45">
        <f t="shared" si="15"/>
        <v>100.015625</v>
      </c>
      <c r="R21" s="46">
        <f t="shared" si="28"/>
        <v>-171445.3125</v>
      </c>
      <c r="S21" s="47">
        <f t="shared" si="29"/>
        <v>1181.9616210937511</v>
      </c>
      <c r="T21" s="79">
        <f t="shared" si="30"/>
        <v>138521.56084042153</v>
      </c>
      <c r="V21" s="72">
        <v>45792.625</v>
      </c>
      <c r="W21" s="54">
        <v>79.33</v>
      </c>
      <c r="X21" s="72">
        <v>45922.625</v>
      </c>
      <c r="Y21" s="54">
        <v>99.65625</v>
      </c>
      <c r="Z21" s="72">
        <v>45792.625</v>
      </c>
      <c r="AA21" s="54">
        <v>106.9</v>
      </c>
      <c r="AB21" s="72">
        <v>45922.625</v>
      </c>
      <c r="AC21" s="54">
        <v>99.65625</v>
      </c>
      <c r="AD21" s="72">
        <v>45901.625</v>
      </c>
      <c r="AE21" s="54">
        <v>100.171875</v>
      </c>
      <c r="AF21" s="72">
        <v>45902.625</v>
      </c>
      <c r="AG21" s="54">
        <v>96.65625</v>
      </c>
    </row>
    <row r="22" spans="1:33">
      <c r="A22" s="127">
        <v>45925</v>
      </c>
      <c r="B22" s="45">
        <f t="shared" si="0"/>
        <v>80.92</v>
      </c>
      <c r="C22" s="46">
        <f t="shared" si="18"/>
        <v>-105648.98663216915</v>
      </c>
      <c r="D22" s="46">
        <f t="shared" si="19"/>
        <v>-41124.999999999993</v>
      </c>
      <c r="E22" s="45">
        <f t="shared" si="3"/>
        <v>99.390625</v>
      </c>
      <c r="F22" s="46">
        <f t="shared" si="20"/>
        <v>-141679.6875</v>
      </c>
      <c r="G22" s="47">
        <f t="shared" si="21"/>
        <v>-3303.9339192708285</v>
      </c>
      <c r="H22" s="45">
        <f t="shared" si="6"/>
        <v>111.06</v>
      </c>
      <c r="I22" s="46">
        <f t="shared" si="22"/>
        <v>-433927.85660276935</v>
      </c>
      <c r="J22" s="47">
        <f t="shared" si="23"/>
        <v>-42299.999999999993</v>
      </c>
      <c r="K22" s="45">
        <f t="shared" si="9"/>
        <v>99.390625</v>
      </c>
      <c r="L22" s="46">
        <f t="shared" si="24"/>
        <v>-123515.625</v>
      </c>
      <c r="M22" s="47">
        <f t="shared" si="25"/>
        <v>-3211.1885850694416</v>
      </c>
      <c r="N22" s="45">
        <f t="shared" si="12"/>
        <v>100.640625</v>
      </c>
      <c r="O22" s="46">
        <f t="shared" si="26"/>
        <v>-84960.9375</v>
      </c>
      <c r="P22" s="47">
        <f t="shared" si="27"/>
        <v>-114.61751302083212</v>
      </c>
      <c r="Q22" s="45">
        <f t="shared" si="15"/>
        <v>100.03125</v>
      </c>
      <c r="R22" s="46">
        <f t="shared" si="28"/>
        <v>-169804.6875</v>
      </c>
      <c r="S22" s="47">
        <f t="shared" si="29"/>
        <v>1313.2906901041697</v>
      </c>
      <c r="T22" s="79">
        <f t="shared" si="30"/>
        <v>94143.725981884971</v>
      </c>
      <c r="V22" s="72">
        <v>45793.625</v>
      </c>
      <c r="W22" s="54">
        <v>79.42</v>
      </c>
      <c r="X22" s="72">
        <v>45923.625</v>
      </c>
      <c r="Y22" s="54">
        <v>99.796875</v>
      </c>
      <c r="Z22" s="72">
        <v>45793.625</v>
      </c>
      <c r="AA22" s="54">
        <v>107.1</v>
      </c>
      <c r="AB22" s="72">
        <v>45923.625</v>
      </c>
      <c r="AC22" s="54">
        <v>99.796875</v>
      </c>
      <c r="AD22" s="72">
        <v>45902.625</v>
      </c>
      <c r="AE22" s="54">
        <v>99.859375</v>
      </c>
      <c r="AF22" s="72">
        <v>45903.625</v>
      </c>
      <c r="AG22" s="54">
        <v>97.671875</v>
      </c>
    </row>
    <row r="23" spans="1:33">
      <c r="A23" s="127">
        <v>45926</v>
      </c>
      <c r="B23" s="45">
        <f t="shared" si="0"/>
        <v>81.08</v>
      </c>
      <c r="C23" s="46">
        <f t="shared" si="18"/>
        <v>-36653.730056062093</v>
      </c>
      <c r="D23" s="46">
        <f t="shared" si="19"/>
        <v>-45237.499999999993</v>
      </c>
      <c r="E23" s="45">
        <f t="shared" si="3"/>
        <v>99.3828125</v>
      </c>
      <c r="F23" s="46">
        <f t="shared" si="20"/>
        <v>-143203.125</v>
      </c>
      <c r="G23" s="47">
        <f t="shared" si="21"/>
        <v>-3634.3273111979179</v>
      </c>
      <c r="H23" s="45">
        <f t="shared" si="6"/>
        <v>111.21</v>
      </c>
      <c r="I23" s="46">
        <f t="shared" si="22"/>
        <v>-385891.56251390436</v>
      </c>
      <c r="J23" s="47">
        <f t="shared" si="23"/>
        <v>-46529.999999999993</v>
      </c>
      <c r="K23" s="45">
        <f t="shared" si="9"/>
        <v>99.3828125</v>
      </c>
      <c r="L23" s="46">
        <f t="shared" si="24"/>
        <v>-124843.75</v>
      </c>
      <c r="M23" s="47">
        <f t="shared" si="25"/>
        <v>-3532.3074435763847</v>
      </c>
      <c r="N23" s="45">
        <f t="shared" si="12"/>
        <v>100.5625</v>
      </c>
      <c r="O23" s="46">
        <f t="shared" si="26"/>
        <v>-90820.3125</v>
      </c>
      <c r="P23" s="47">
        <f t="shared" si="27"/>
        <v>-126.07926432291606</v>
      </c>
      <c r="Q23" s="45">
        <f t="shared" si="15"/>
        <v>99.90625</v>
      </c>
      <c r="R23" s="46">
        <f t="shared" si="28"/>
        <v>-182929.6875</v>
      </c>
      <c r="S23" s="47">
        <f t="shared" si="29"/>
        <v>1444.6197591145847</v>
      </c>
      <c r="T23" s="79">
        <f t="shared" si="30"/>
        <v>96560.267820255438</v>
      </c>
      <c r="V23" s="72">
        <v>45796.625</v>
      </c>
      <c r="W23" s="54">
        <v>79.38</v>
      </c>
      <c r="X23" s="72">
        <v>45924.625</v>
      </c>
      <c r="Y23" s="54">
        <v>99.6015625</v>
      </c>
      <c r="Z23" s="72">
        <v>45796.625</v>
      </c>
      <c r="AA23" s="54">
        <v>107.11</v>
      </c>
      <c r="AB23" s="72">
        <v>45924.625</v>
      </c>
      <c r="AC23" s="54">
        <v>99.6015625</v>
      </c>
      <c r="AD23" s="72">
        <v>45903.625</v>
      </c>
      <c r="AE23" s="54">
        <v>100.234375</v>
      </c>
      <c r="AF23" s="72">
        <v>45904.625</v>
      </c>
      <c r="AG23" s="54">
        <v>98.296875</v>
      </c>
    </row>
    <row r="24" spans="1:33">
      <c r="A24" s="127">
        <v>45929</v>
      </c>
      <c r="B24" s="45">
        <f t="shared" si="0"/>
        <v>81.22</v>
      </c>
      <c r="C24" s="46">
        <f t="shared" si="18"/>
        <v>23717.119448037894</v>
      </c>
      <c r="D24" s="46">
        <f t="shared" si="19"/>
        <v>-57575</v>
      </c>
      <c r="E24" s="45">
        <f t="shared" si="3"/>
        <v>99.4921875</v>
      </c>
      <c r="F24" s="46">
        <f t="shared" si="20"/>
        <v>-121875</v>
      </c>
      <c r="G24" s="47">
        <f t="shared" si="21"/>
        <v>-4625.5074869791679</v>
      </c>
      <c r="H24" s="45">
        <f t="shared" si="6"/>
        <v>111.58</v>
      </c>
      <c r="I24" s="46">
        <f t="shared" si="22"/>
        <v>-267402.03709469811</v>
      </c>
      <c r="J24" s="47">
        <f t="shared" si="23"/>
        <v>-59220</v>
      </c>
      <c r="K24" s="45">
        <f t="shared" si="9"/>
        <v>99.4921875</v>
      </c>
      <c r="L24" s="46">
        <f t="shared" si="24"/>
        <v>-106250</v>
      </c>
      <c r="M24" s="47">
        <f t="shared" si="25"/>
        <v>-4495.6640190972212</v>
      </c>
      <c r="N24" s="45">
        <f t="shared" si="12"/>
        <v>100.875</v>
      </c>
      <c r="O24" s="46">
        <f t="shared" si="26"/>
        <v>-67382.8125</v>
      </c>
      <c r="P24" s="47">
        <f t="shared" si="27"/>
        <v>-160.46451822916606</v>
      </c>
      <c r="Q24" s="45">
        <f t="shared" si="15"/>
        <v>100.65625</v>
      </c>
      <c r="R24" s="46">
        <f t="shared" si="28"/>
        <v>-104179.6875</v>
      </c>
      <c r="S24" s="47">
        <f t="shared" si="29"/>
        <v>1838.606966145835</v>
      </c>
      <c r="T24" s="79">
        <f t="shared" si="30"/>
        <v>138634.64245853462</v>
      </c>
      <c r="V24" s="72">
        <v>45797.625</v>
      </c>
      <c r="W24" s="54">
        <v>79.34</v>
      </c>
      <c r="X24" s="72">
        <v>45925.625</v>
      </c>
      <c r="Y24" s="54">
        <v>99.390625</v>
      </c>
      <c r="Z24" s="72">
        <v>45797.625</v>
      </c>
      <c r="AA24" s="54">
        <v>106.86</v>
      </c>
      <c r="AB24" s="72">
        <v>45925.625</v>
      </c>
      <c r="AC24" s="54">
        <v>99.390625</v>
      </c>
      <c r="AD24" s="72">
        <v>45904.625</v>
      </c>
      <c r="AE24" s="54">
        <v>100.71875</v>
      </c>
      <c r="AF24" s="72">
        <v>45905.625</v>
      </c>
      <c r="AG24" s="54">
        <v>99.6875</v>
      </c>
    </row>
    <row r="25" spans="1:33">
      <c r="A25" s="127">
        <v>45930</v>
      </c>
      <c r="B25" s="45">
        <f t="shared" si="0"/>
        <v>81.19</v>
      </c>
      <c r="C25" s="46">
        <f t="shared" si="18"/>
        <v>10780.508840013692</v>
      </c>
      <c r="D25" s="46">
        <f t="shared" si="19"/>
        <v>-61687.499999999993</v>
      </c>
      <c r="E25" s="45">
        <f t="shared" si="3"/>
        <v>99.5078125</v>
      </c>
      <c r="F25" s="46">
        <f t="shared" si="20"/>
        <v>-118828.125</v>
      </c>
      <c r="G25" s="47">
        <f t="shared" si="21"/>
        <v>-4955.9008789062464</v>
      </c>
      <c r="H25" s="45">
        <f t="shared" si="6"/>
        <v>111.47</v>
      </c>
      <c r="I25" s="46">
        <f t="shared" si="22"/>
        <v>-302628.65275986475</v>
      </c>
      <c r="J25" s="47">
        <f t="shared" si="23"/>
        <v>-63449.999999999993</v>
      </c>
      <c r="K25" s="45">
        <f t="shared" si="9"/>
        <v>99.5078125</v>
      </c>
      <c r="L25" s="46">
        <f t="shared" si="24"/>
        <v>-103593.75</v>
      </c>
      <c r="M25" s="47">
        <f t="shared" si="25"/>
        <v>-4816.7828776041679</v>
      </c>
      <c r="N25" s="45">
        <f t="shared" si="12"/>
        <v>100.828125</v>
      </c>
      <c r="O25" s="46">
        <f t="shared" si="26"/>
        <v>-70898.4375</v>
      </c>
      <c r="P25" s="47">
        <f t="shared" si="27"/>
        <v>-171.92626953124636</v>
      </c>
      <c r="Q25" s="45">
        <f t="shared" si="15"/>
        <v>100.390625</v>
      </c>
      <c r="R25" s="46">
        <f t="shared" si="28"/>
        <v>-132070.3125</v>
      </c>
      <c r="S25" s="47">
        <f t="shared" si="29"/>
        <v>1969.93603515625</v>
      </c>
      <c r="T25" s="79">
        <f t="shared" si="30"/>
        <v>129374.41436680552</v>
      </c>
      <c r="V25" s="72">
        <v>45798.625</v>
      </c>
      <c r="W25" s="54">
        <v>78.81</v>
      </c>
      <c r="X25" s="72">
        <v>45926.625</v>
      </c>
      <c r="Y25" s="54">
        <v>99.3828125</v>
      </c>
      <c r="Z25" s="72">
        <v>45798.625</v>
      </c>
      <c r="AA25" s="54">
        <v>105.66</v>
      </c>
      <c r="AB25" s="72">
        <v>45926.625</v>
      </c>
      <c r="AC25" s="54">
        <v>99.3828125</v>
      </c>
      <c r="AD25" s="72">
        <v>45905.625</v>
      </c>
      <c r="AE25" s="54">
        <v>101.3125</v>
      </c>
      <c r="AF25" s="72">
        <v>45908.625</v>
      </c>
      <c r="AG25" s="54">
        <v>101</v>
      </c>
    </row>
    <row r="26" spans="1:33">
      <c r="A26" s="127">
        <v>45931</v>
      </c>
      <c r="B26" s="45">
        <f t="shared" si="0"/>
        <v>80.959999999999994</v>
      </c>
      <c r="C26" s="46">
        <f t="shared" si="18"/>
        <v>-88400.172488147247</v>
      </c>
      <c r="D26" s="46">
        <f t="shared" si="19"/>
        <v>-65800</v>
      </c>
      <c r="E26" s="45">
        <f t="shared" si="3"/>
        <v>99.765625</v>
      </c>
      <c r="F26" s="46">
        <f t="shared" si="20"/>
        <v>-68554.6875</v>
      </c>
      <c r="G26" s="47">
        <f t="shared" si="21"/>
        <v>-5286.2942708333321</v>
      </c>
      <c r="H26" s="45">
        <f t="shared" si="6"/>
        <v>111.51</v>
      </c>
      <c r="I26" s="46">
        <f t="shared" si="22"/>
        <v>-289818.97433616634</v>
      </c>
      <c r="J26" s="47">
        <f t="shared" si="23"/>
        <v>-67680</v>
      </c>
      <c r="K26" s="45">
        <f t="shared" si="9"/>
        <v>99.765625</v>
      </c>
      <c r="L26" s="46">
        <f t="shared" si="24"/>
        <v>-59765.625</v>
      </c>
      <c r="M26" s="47">
        <f t="shared" si="25"/>
        <v>-5137.9017361111109</v>
      </c>
      <c r="N26" s="45">
        <f t="shared" si="12"/>
        <v>101.171875</v>
      </c>
      <c r="O26" s="46">
        <f t="shared" si="26"/>
        <v>-45117.1875</v>
      </c>
      <c r="P26" s="47">
        <f t="shared" si="27"/>
        <v>-183.38802083333212</v>
      </c>
      <c r="Q26" s="45">
        <f t="shared" si="15"/>
        <v>100.578125</v>
      </c>
      <c r="R26" s="46">
        <f t="shared" si="28"/>
        <v>-112382.81250000001</v>
      </c>
      <c r="S26" s="47">
        <f t="shared" si="29"/>
        <v>2101.2651041666686</v>
      </c>
      <c r="T26" s="79">
        <f t="shared" ref="T26:T36" si="31">C26+D26-F26-G26-I26-J26+L26+M26+O26+P26+R26+S26+$J$9</f>
        <v>90930.852687403749</v>
      </c>
      <c r="V26" s="72">
        <v>45799.625</v>
      </c>
      <c r="W26" s="54">
        <v>78.97</v>
      </c>
      <c r="X26" s="72">
        <v>45929.625</v>
      </c>
      <c r="Y26" s="54">
        <v>99.4921875</v>
      </c>
      <c r="Z26" s="72">
        <v>45799.625</v>
      </c>
      <c r="AA26" s="54">
        <v>106.2</v>
      </c>
      <c r="AB26" s="72">
        <v>45929.625</v>
      </c>
      <c r="AC26" s="54">
        <v>99.4921875</v>
      </c>
      <c r="AD26" s="72">
        <v>45908.625</v>
      </c>
      <c r="AE26" s="54">
        <v>101.6875</v>
      </c>
      <c r="AF26" s="72">
        <v>45909.625</v>
      </c>
      <c r="AG26" s="54">
        <v>100.4375</v>
      </c>
    </row>
    <row r="27" spans="1:33">
      <c r="A27" s="127">
        <v>45932</v>
      </c>
      <c r="B27" s="45">
        <f t="shared" si="0"/>
        <v>80.930000000000007</v>
      </c>
      <c r="C27" s="46">
        <f t="shared" si="18"/>
        <v>-101336.78309616368</v>
      </c>
      <c r="D27" s="46">
        <f t="shared" si="19"/>
        <v>-69912.499999999985</v>
      </c>
      <c r="E27" s="45">
        <f t="shared" si="3"/>
        <v>99.78125</v>
      </c>
      <c r="F27" s="46">
        <f t="shared" si="20"/>
        <v>-65507.8125</v>
      </c>
      <c r="G27" s="47">
        <f t="shared" si="21"/>
        <v>-5616.6876627604142</v>
      </c>
      <c r="H27" s="45">
        <f t="shared" si="6"/>
        <v>111.69</v>
      </c>
      <c r="I27" s="46">
        <f t="shared" si="22"/>
        <v>-232175.42142952752</v>
      </c>
      <c r="J27" s="47">
        <f t="shared" si="23"/>
        <v>-71909.999999999985</v>
      </c>
      <c r="K27" s="45">
        <f t="shared" si="9"/>
        <v>99.78125</v>
      </c>
      <c r="L27" s="46">
        <f t="shared" si="24"/>
        <v>-57109.375</v>
      </c>
      <c r="M27" s="47">
        <f t="shared" si="25"/>
        <v>-5459.0205946180467</v>
      </c>
      <c r="N27" s="45">
        <f t="shared" si="12"/>
        <v>101.3125</v>
      </c>
      <c r="O27" s="46">
        <f t="shared" si="26"/>
        <v>-34570.3125</v>
      </c>
      <c r="P27" s="47">
        <f t="shared" si="27"/>
        <v>-194.84977213541424</v>
      </c>
      <c r="Q27" s="45">
        <f t="shared" si="15"/>
        <v>100.875</v>
      </c>
      <c r="R27" s="46">
        <f t="shared" si="28"/>
        <v>-81210.9375</v>
      </c>
      <c r="S27" s="47">
        <f t="shared" si="29"/>
        <v>2232.5941731770872</v>
      </c>
      <c r="T27" s="79">
        <f t="shared" si="31"/>
        <v>61925.456023876992</v>
      </c>
      <c r="V27" s="72">
        <v>45800.625</v>
      </c>
      <c r="W27" s="54">
        <v>78.95</v>
      </c>
      <c r="X27" s="72">
        <v>45930.625</v>
      </c>
      <c r="Y27" s="54">
        <v>99.5078125</v>
      </c>
      <c r="Z27" s="72">
        <v>45800.625</v>
      </c>
      <c r="AA27" s="54">
        <v>106.28</v>
      </c>
      <c r="AB27" s="72">
        <v>45930.625</v>
      </c>
      <c r="AC27" s="54">
        <v>99.5078125</v>
      </c>
      <c r="AD27" s="72">
        <v>45909.625</v>
      </c>
      <c r="AE27" s="54">
        <v>101.390625</v>
      </c>
      <c r="AF27" s="72">
        <v>45910.625</v>
      </c>
      <c r="AG27" s="54">
        <v>100.953125</v>
      </c>
    </row>
    <row r="28" spans="1:33">
      <c r="A28" s="127">
        <v>45933</v>
      </c>
      <c r="B28" s="45">
        <f t="shared" si="0"/>
        <v>80.84</v>
      </c>
      <c r="C28" s="46">
        <f t="shared" si="18"/>
        <v>-140146.61492022462</v>
      </c>
      <c r="D28" s="46">
        <f t="shared" si="19"/>
        <v>-74025</v>
      </c>
      <c r="E28" s="45">
        <f t="shared" si="3"/>
        <v>99.6015625</v>
      </c>
      <c r="F28" s="46">
        <f t="shared" si="20"/>
        <v>-100546.875</v>
      </c>
      <c r="G28" s="47">
        <f t="shared" si="21"/>
        <v>-5947.0810546875</v>
      </c>
      <c r="H28" s="45">
        <f t="shared" si="6"/>
        <v>111.55</v>
      </c>
      <c r="I28" s="46">
        <f t="shared" si="22"/>
        <v>-277009.29591247195</v>
      </c>
      <c r="J28" s="47">
        <f t="shared" si="23"/>
        <v>-76140</v>
      </c>
      <c r="K28" s="45">
        <f t="shared" si="9"/>
        <v>99.6015625</v>
      </c>
      <c r="L28" s="46">
        <f t="shared" si="24"/>
        <v>-87656.25</v>
      </c>
      <c r="M28" s="47">
        <f t="shared" si="25"/>
        <v>-5780.1394531250007</v>
      </c>
      <c r="N28" s="45">
        <f t="shared" si="12"/>
        <v>101.046875</v>
      </c>
      <c r="O28" s="46">
        <f t="shared" si="26"/>
        <v>-54492.1875</v>
      </c>
      <c r="P28" s="47">
        <f t="shared" si="27"/>
        <v>-206.3115234375</v>
      </c>
      <c r="Q28" s="45">
        <f t="shared" si="15"/>
        <v>100.609375</v>
      </c>
      <c r="R28" s="46">
        <f t="shared" si="28"/>
        <v>-109101.5625</v>
      </c>
      <c r="S28" s="47">
        <f t="shared" si="29"/>
        <v>2363.9232421875022</v>
      </c>
      <c r="T28" s="79">
        <f t="shared" si="31"/>
        <v>24875.828033888942</v>
      </c>
      <c r="V28" s="72">
        <v>45804.625</v>
      </c>
      <c r="W28" s="54">
        <v>79.430000000000007</v>
      </c>
      <c r="X28" s="72">
        <v>45931.625</v>
      </c>
      <c r="Y28" s="54">
        <v>99.765625</v>
      </c>
      <c r="Z28" s="72">
        <v>45804.625</v>
      </c>
      <c r="AA28" s="54">
        <v>107.24</v>
      </c>
      <c r="AB28" s="72">
        <v>45931.625</v>
      </c>
      <c r="AC28" s="54">
        <v>99.765625</v>
      </c>
      <c r="AD28" s="72">
        <v>45910.625</v>
      </c>
      <c r="AE28" s="54">
        <v>101.6875</v>
      </c>
      <c r="AF28" s="72">
        <v>45911.625</v>
      </c>
      <c r="AG28" s="54">
        <v>101.640625</v>
      </c>
    </row>
    <row r="29" spans="1:33">
      <c r="A29" s="127">
        <v>45936</v>
      </c>
      <c r="B29" s="45">
        <f t="shared" si="0"/>
        <v>80.86</v>
      </c>
      <c r="C29" s="46">
        <f t="shared" si="18"/>
        <v>-131522.20784821367</v>
      </c>
      <c r="D29" s="46">
        <f t="shared" si="19"/>
        <v>-86362.5</v>
      </c>
      <c r="E29" s="45">
        <f t="shared" si="3"/>
        <v>99.46875</v>
      </c>
      <c r="F29" s="46">
        <f t="shared" si="20"/>
        <v>-126445.3125</v>
      </c>
      <c r="G29" s="47">
        <f t="shared" si="21"/>
        <v>-6938.26123046875</v>
      </c>
      <c r="H29" s="45">
        <f t="shared" si="6"/>
        <v>111.19</v>
      </c>
      <c r="I29" s="46">
        <f t="shared" si="22"/>
        <v>-392296.40172574954</v>
      </c>
      <c r="J29" s="47">
        <f t="shared" si="23"/>
        <v>-88830</v>
      </c>
      <c r="K29" s="45">
        <f t="shared" si="9"/>
        <v>99.46875</v>
      </c>
      <c r="L29" s="46">
        <f t="shared" si="24"/>
        <v>-110234.375</v>
      </c>
      <c r="M29" s="47">
        <f t="shared" si="25"/>
        <v>-6743.4960286458372</v>
      </c>
      <c r="N29" s="45">
        <f t="shared" si="12"/>
        <v>100.6875</v>
      </c>
      <c r="O29" s="46">
        <f t="shared" si="26"/>
        <v>-81445.3125</v>
      </c>
      <c r="P29" s="47">
        <f t="shared" si="27"/>
        <v>-240.69677734375</v>
      </c>
      <c r="Q29" s="45">
        <f t="shared" si="15"/>
        <v>99.859375</v>
      </c>
      <c r="R29" s="46">
        <f t="shared" si="28"/>
        <v>-187851.5625</v>
      </c>
      <c r="S29" s="47">
        <f t="shared" si="29"/>
        <v>2757.9104492187507</v>
      </c>
      <c r="T29" s="79">
        <f t="shared" si="31"/>
        <v>47144.4539725629</v>
      </c>
      <c r="V29" s="72">
        <v>45805.625</v>
      </c>
      <c r="W29" s="54">
        <v>79.38</v>
      </c>
      <c r="X29" s="72">
        <v>45932.625</v>
      </c>
      <c r="Y29" s="54">
        <v>99.78125</v>
      </c>
      <c r="Z29" s="72">
        <v>45805.625</v>
      </c>
      <c r="AA29" s="54">
        <v>106.98</v>
      </c>
      <c r="AB29" s="72">
        <v>45932.625</v>
      </c>
      <c r="AC29" s="54">
        <v>99.78125</v>
      </c>
      <c r="AD29" s="72">
        <v>45911.625</v>
      </c>
      <c r="AE29" s="54">
        <v>101.890625</v>
      </c>
      <c r="AF29" s="72">
        <v>45912.625</v>
      </c>
      <c r="AG29" s="54">
        <v>101.171875</v>
      </c>
    </row>
    <row r="30" spans="1:33">
      <c r="A30" s="127">
        <v>45937</v>
      </c>
      <c r="B30" s="45">
        <f t="shared" si="0"/>
        <v>80.77</v>
      </c>
      <c r="C30" s="46">
        <f t="shared" si="18"/>
        <v>-170332.03967227851</v>
      </c>
      <c r="D30" s="46">
        <f t="shared" si="19"/>
        <v>-90474.999999999985</v>
      </c>
      <c r="E30" s="45">
        <f t="shared" si="3"/>
        <v>99.625</v>
      </c>
      <c r="F30" s="46">
        <f t="shared" si="20"/>
        <v>-95976.5625</v>
      </c>
      <c r="G30" s="47">
        <f t="shared" si="21"/>
        <v>-7268.6546223958358</v>
      </c>
      <c r="H30" s="45">
        <f t="shared" si="6"/>
        <v>111.4</v>
      </c>
      <c r="I30" s="46">
        <f t="shared" si="22"/>
        <v>-325045.59000133292</v>
      </c>
      <c r="J30" s="47">
        <f t="shared" si="23"/>
        <v>-93059.999999999985</v>
      </c>
      <c r="K30" s="45">
        <f t="shared" si="9"/>
        <v>99.625</v>
      </c>
      <c r="L30" s="46">
        <f t="shared" si="24"/>
        <v>-83671.875</v>
      </c>
      <c r="M30" s="47">
        <f t="shared" si="25"/>
        <v>-7064.6148871527694</v>
      </c>
      <c r="N30" s="45">
        <f t="shared" si="12"/>
        <v>100.96875</v>
      </c>
      <c r="O30" s="46">
        <f t="shared" si="26"/>
        <v>-60351.5625</v>
      </c>
      <c r="P30" s="47">
        <f t="shared" si="27"/>
        <v>-252.15852864583212</v>
      </c>
      <c r="Q30" s="45">
        <f t="shared" si="15"/>
        <v>100.390625</v>
      </c>
      <c r="R30" s="46">
        <f t="shared" si="28"/>
        <v>-132070.3125</v>
      </c>
      <c r="S30" s="47">
        <f t="shared" si="29"/>
        <v>2889.2395182291693</v>
      </c>
      <c r="T30" s="79">
        <f t="shared" si="31"/>
        <v>14299.202275209918</v>
      </c>
      <c r="V30" s="72">
        <v>45806.625</v>
      </c>
      <c r="W30" s="54">
        <v>79.5</v>
      </c>
      <c r="X30" s="72">
        <v>45933.625</v>
      </c>
      <c r="Y30" s="54">
        <v>99.6015625</v>
      </c>
      <c r="Z30" s="72">
        <v>45806.625</v>
      </c>
      <c r="AA30" s="54">
        <v>107.46</v>
      </c>
      <c r="AB30" s="72">
        <v>45933.625</v>
      </c>
      <c r="AC30" s="54">
        <v>99.6015625</v>
      </c>
      <c r="AD30" s="72">
        <v>45912.625</v>
      </c>
      <c r="AE30" s="54">
        <v>101.546875</v>
      </c>
      <c r="AF30" s="72">
        <v>45915.625</v>
      </c>
      <c r="AG30" s="54">
        <v>101.4375</v>
      </c>
    </row>
    <row r="31" spans="1:33">
      <c r="A31" s="127">
        <v>45938</v>
      </c>
      <c r="B31" s="45">
        <f t="shared" si="0"/>
        <v>80.650000000000006</v>
      </c>
      <c r="C31" s="46">
        <f t="shared" si="18"/>
        <v>-222078.48210435588</v>
      </c>
      <c r="D31" s="46">
        <f t="shared" si="19"/>
        <v>-94587.499999999985</v>
      </c>
      <c r="E31" s="45">
        <f t="shared" si="3"/>
        <v>99.5625</v>
      </c>
      <c r="F31" s="46">
        <f t="shared" si="20"/>
        <v>-108164.0625</v>
      </c>
      <c r="G31" s="47">
        <f t="shared" si="21"/>
        <v>-7599.0480143229142</v>
      </c>
      <c r="H31" s="45">
        <f t="shared" si="6"/>
        <v>111.26</v>
      </c>
      <c r="I31" s="46">
        <f t="shared" si="22"/>
        <v>-369879.46448427736</v>
      </c>
      <c r="J31" s="47">
        <f t="shared" si="23"/>
        <v>-97289.999999999985</v>
      </c>
      <c r="K31" s="45">
        <f t="shared" si="9"/>
        <v>99.5625</v>
      </c>
      <c r="L31" s="46">
        <f t="shared" si="24"/>
        <v>-94296.875</v>
      </c>
      <c r="M31" s="47">
        <f t="shared" si="25"/>
        <v>-7385.7337456597161</v>
      </c>
      <c r="N31" s="45">
        <f t="shared" si="12"/>
        <v>100.953125</v>
      </c>
      <c r="O31" s="46">
        <f t="shared" si="26"/>
        <v>-61523.4375</v>
      </c>
      <c r="P31" s="47">
        <f t="shared" si="27"/>
        <v>-263.62027994791424</v>
      </c>
      <c r="Q31" s="45">
        <f t="shared" si="15"/>
        <v>100.4375</v>
      </c>
      <c r="R31" s="46">
        <f t="shared" si="28"/>
        <v>-127148.4375</v>
      </c>
      <c r="S31" s="47">
        <f t="shared" si="29"/>
        <v>3020.5685872395879</v>
      </c>
      <c r="T31" s="79">
        <f t="shared" si="31"/>
        <v>12945.776177205455</v>
      </c>
      <c r="V31" s="72">
        <v>45807.625</v>
      </c>
      <c r="W31" s="54">
        <v>79.569999999999993</v>
      </c>
      <c r="X31" s="72">
        <v>45936.625</v>
      </c>
      <c r="Y31" s="54">
        <v>99.46875</v>
      </c>
      <c r="Z31" s="72">
        <v>45807.625</v>
      </c>
      <c r="AA31" s="54">
        <v>107.77</v>
      </c>
      <c r="AB31" s="72">
        <v>45936.625</v>
      </c>
      <c r="AC31" s="54">
        <v>99.46875</v>
      </c>
      <c r="AD31" s="72">
        <v>45915.625</v>
      </c>
      <c r="AE31" s="54">
        <v>101.71875</v>
      </c>
      <c r="AF31" s="72">
        <v>45916.625</v>
      </c>
      <c r="AG31" s="54">
        <v>101.578125</v>
      </c>
    </row>
    <row r="32" spans="1:33">
      <c r="A32" s="127">
        <v>45939</v>
      </c>
      <c r="B32" s="45">
        <f t="shared" si="0"/>
        <v>80.42</v>
      </c>
      <c r="C32" s="46">
        <f t="shared" si="18"/>
        <v>-321259.1634325168</v>
      </c>
      <c r="D32" s="46">
        <f t="shared" si="19"/>
        <v>-98699.999999999985</v>
      </c>
      <c r="E32" s="45">
        <f t="shared" si="3"/>
        <v>99.5078125</v>
      </c>
      <c r="F32" s="46">
        <f t="shared" si="20"/>
        <v>-118828.125</v>
      </c>
      <c r="G32" s="47">
        <f t="shared" si="21"/>
        <v>-7929.44140625</v>
      </c>
      <c r="H32" s="45">
        <f t="shared" si="6"/>
        <v>111.04</v>
      </c>
      <c r="I32" s="46">
        <f t="shared" si="22"/>
        <v>-440332.69581461453</v>
      </c>
      <c r="J32" s="47">
        <f t="shared" si="23"/>
        <v>-101519.99999999999</v>
      </c>
      <c r="K32" s="45">
        <f t="shared" si="9"/>
        <v>99.5078125</v>
      </c>
      <c r="L32" s="46">
        <f t="shared" si="24"/>
        <v>-103593.75</v>
      </c>
      <c r="M32" s="47">
        <f t="shared" si="25"/>
        <v>-7706.8526041666628</v>
      </c>
      <c r="N32" s="45">
        <f t="shared" si="12"/>
        <v>100.875</v>
      </c>
      <c r="O32" s="46">
        <f t="shared" si="26"/>
        <v>-67382.8125</v>
      </c>
      <c r="P32" s="47">
        <f t="shared" si="27"/>
        <v>-275.08203124999636</v>
      </c>
      <c r="Q32" s="45">
        <f t="shared" si="15"/>
        <v>100.390625</v>
      </c>
      <c r="R32" s="46">
        <f t="shared" si="28"/>
        <v>-132070.3125</v>
      </c>
      <c r="S32" s="47">
        <f t="shared" si="29"/>
        <v>3151.8976562500029</v>
      </c>
      <c r="T32" s="79">
        <f t="shared" si="31"/>
        <v>-24949.094469489806</v>
      </c>
      <c r="V32" s="72">
        <v>45810.625</v>
      </c>
      <c r="W32" s="54">
        <v>79.180000000000007</v>
      </c>
      <c r="X32" s="72">
        <v>45937.625</v>
      </c>
      <c r="Y32" s="54">
        <v>99.625</v>
      </c>
      <c r="Z32" s="72">
        <v>45810.625</v>
      </c>
      <c r="AA32" s="54">
        <v>107.07</v>
      </c>
      <c r="AB32" s="72">
        <v>45937.625</v>
      </c>
      <c r="AC32" s="54">
        <v>99.625</v>
      </c>
      <c r="AD32" s="72">
        <v>45916.625</v>
      </c>
      <c r="AE32" s="54">
        <v>101.765625</v>
      </c>
      <c r="AF32" s="72">
        <v>45917.625</v>
      </c>
      <c r="AG32" s="54">
        <v>101.375</v>
      </c>
    </row>
    <row r="33" spans="1:33">
      <c r="A33" s="127">
        <v>45940</v>
      </c>
      <c r="B33" s="45">
        <f t="shared" si="0"/>
        <v>79.984999999999999</v>
      </c>
      <c r="C33" s="46">
        <f t="shared" si="18"/>
        <v>-508840.0172488172</v>
      </c>
      <c r="D33" s="46">
        <f t="shared" si="19"/>
        <v>-102812.5</v>
      </c>
      <c r="E33" s="45">
        <f t="shared" si="3"/>
        <v>99.890625</v>
      </c>
      <c r="F33" s="46">
        <f t="shared" si="20"/>
        <v>-44179.6875</v>
      </c>
      <c r="G33" s="47">
        <f t="shared" si="21"/>
        <v>-8259.8347981770858</v>
      </c>
      <c r="H33" s="45">
        <f t="shared" si="6"/>
        <v>111.36</v>
      </c>
      <c r="I33" s="46">
        <f t="shared" si="22"/>
        <v>-337855.26842503535</v>
      </c>
      <c r="J33" s="47">
        <f t="shared" si="23"/>
        <v>-105750</v>
      </c>
      <c r="K33" s="45">
        <f t="shared" si="9"/>
        <v>99.890625</v>
      </c>
      <c r="L33" s="46">
        <f t="shared" si="24"/>
        <v>-38515.625</v>
      </c>
      <c r="M33" s="47">
        <f t="shared" si="25"/>
        <v>-8027.9714626736168</v>
      </c>
      <c r="N33" s="45">
        <f t="shared" si="12"/>
        <v>101.578125</v>
      </c>
      <c r="O33" s="46">
        <f t="shared" si="26"/>
        <v>-14648.4375</v>
      </c>
      <c r="P33" s="47">
        <f t="shared" si="27"/>
        <v>-286.54378255208212</v>
      </c>
      <c r="Q33" s="45">
        <f t="shared" si="15"/>
        <v>101.875</v>
      </c>
      <c r="R33" s="46">
        <f t="shared" si="28"/>
        <v>23789.0625</v>
      </c>
      <c r="S33" s="47">
        <f t="shared" si="29"/>
        <v>3283.2267252604142</v>
      </c>
      <c r="T33" s="79">
        <f t="shared" si="31"/>
        <v>-115737.29632424098</v>
      </c>
      <c r="V33" s="72">
        <v>45811.625</v>
      </c>
      <c r="W33" s="54">
        <v>79.33</v>
      </c>
      <c r="X33" s="72">
        <v>45938.625</v>
      </c>
      <c r="Y33" s="54">
        <v>99.5625</v>
      </c>
      <c r="Z33" s="72">
        <v>45811.625</v>
      </c>
      <c r="AA33" s="54">
        <v>107.12</v>
      </c>
      <c r="AB33" s="72">
        <v>45938.625</v>
      </c>
      <c r="AC33" s="54">
        <v>99.5625</v>
      </c>
      <c r="AD33" s="72">
        <v>45917.625</v>
      </c>
      <c r="AE33" s="54">
        <v>101.5</v>
      </c>
      <c r="AF33" s="72">
        <v>45918.625</v>
      </c>
      <c r="AG33" s="54">
        <v>100.328125</v>
      </c>
    </row>
    <row r="34" spans="1:33">
      <c r="A34" s="127">
        <v>45943</v>
      </c>
      <c r="B34" s="45">
        <f t="shared" si="0"/>
        <v>80.45</v>
      </c>
      <c r="C34" s="46">
        <f t="shared" si="18"/>
        <v>-308322.55282449652</v>
      </c>
      <c r="D34" s="46">
        <f t="shared" si="19"/>
        <v>-115150</v>
      </c>
      <c r="E34" s="45">
        <f t="shared" si="3"/>
        <v>99.9921875</v>
      </c>
      <c r="F34" s="46">
        <f t="shared" si="20"/>
        <v>-24375</v>
      </c>
      <c r="G34" s="47">
        <f t="shared" si="21"/>
        <v>-9251.0149739583358</v>
      </c>
      <c r="H34" s="45">
        <f t="shared" si="6"/>
        <v>111.73</v>
      </c>
      <c r="I34" s="46">
        <f t="shared" si="22"/>
        <v>-219365.74300582911</v>
      </c>
      <c r="J34" s="47">
        <f t="shared" si="23"/>
        <v>-118440</v>
      </c>
      <c r="K34" s="45">
        <f t="shared" si="9"/>
        <v>99.9921875</v>
      </c>
      <c r="L34" s="46">
        <f t="shared" si="24"/>
        <v>-21250</v>
      </c>
      <c r="M34" s="47">
        <f t="shared" si="25"/>
        <v>-8991.3280381944423</v>
      </c>
      <c r="N34" s="45">
        <f t="shared" si="12"/>
        <v>101.75</v>
      </c>
      <c r="O34" s="46">
        <f t="shared" si="26"/>
        <v>-1757.8125</v>
      </c>
      <c r="P34" s="47">
        <f t="shared" si="27"/>
        <v>-320.92903645833212</v>
      </c>
      <c r="Q34" s="45">
        <f t="shared" si="15"/>
        <v>102.109375</v>
      </c>
      <c r="R34" s="46">
        <f t="shared" si="28"/>
        <v>48398.4375</v>
      </c>
      <c r="S34" s="47">
        <f t="shared" si="29"/>
        <v>3677.2139322916701</v>
      </c>
      <c r="T34" s="79">
        <f t="shared" si="31"/>
        <v>1991.5057342589062</v>
      </c>
      <c r="V34" s="72">
        <v>45812.625</v>
      </c>
      <c r="W34" s="54">
        <v>79.48</v>
      </c>
      <c r="X34" s="72">
        <v>45939.625</v>
      </c>
      <c r="Y34" s="54">
        <v>99.5078125</v>
      </c>
      <c r="Z34" s="72">
        <v>45812.625</v>
      </c>
      <c r="AA34" s="54">
        <v>107.9</v>
      </c>
      <c r="AB34" s="72">
        <v>45939.625</v>
      </c>
      <c r="AC34" s="54">
        <v>99.5078125</v>
      </c>
      <c r="AD34" s="72">
        <v>45918.625</v>
      </c>
      <c r="AE34" s="54">
        <v>101.09375</v>
      </c>
      <c r="AF34" s="72">
        <v>45919.625</v>
      </c>
      <c r="AG34" s="54">
        <v>100.125</v>
      </c>
    </row>
    <row r="35" spans="1:33">
      <c r="A35" s="127">
        <v>45944</v>
      </c>
      <c r="B35" s="45">
        <f t="shared" si="0"/>
        <v>80.540000000000006</v>
      </c>
      <c r="C35" s="46">
        <f t="shared" si="18"/>
        <v>-269512.72100043169</v>
      </c>
      <c r="D35" s="46">
        <f t="shared" si="19"/>
        <v>-119262.5</v>
      </c>
      <c r="E35" s="45">
        <f t="shared" si="3"/>
        <v>100.1328125</v>
      </c>
      <c r="F35" s="46">
        <f t="shared" si="20"/>
        <v>3046.875</v>
      </c>
      <c r="G35" s="47">
        <f t="shared" si="21"/>
        <v>-9581.4083658854215</v>
      </c>
      <c r="H35" s="45">
        <f t="shared" si="6"/>
        <v>112.1</v>
      </c>
      <c r="I35" s="46">
        <f t="shared" si="22"/>
        <v>-100876.21758662291</v>
      </c>
      <c r="J35" s="47">
        <f t="shared" si="23"/>
        <v>-122670</v>
      </c>
      <c r="K35" s="45">
        <f t="shared" si="9"/>
        <v>100.1328125</v>
      </c>
      <c r="L35" s="46">
        <f t="shared" si="24"/>
        <v>2656.25</v>
      </c>
      <c r="M35" s="47">
        <f t="shared" si="25"/>
        <v>-9312.4468967013891</v>
      </c>
      <c r="N35" s="45">
        <f t="shared" si="12"/>
        <v>101.859375</v>
      </c>
      <c r="O35" s="46">
        <f t="shared" si="26"/>
        <v>6445.3125</v>
      </c>
      <c r="P35" s="47">
        <f t="shared" si="27"/>
        <v>-332.39078776041424</v>
      </c>
      <c r="Q35" s="45">
        <f t="shared" si="15"/>
        <v>102.140625</v>
      </c>
      <c r="R35" s="46">
        <f t="shared" si="28"/>
        <v>51679.6875</v>
      </c>
      <c r="S35" s="47">
        <f t="shared" si="29"/>
        <v>3808.5430013020887</v>
      </c>
      <c r="T35" s="79">
        <f t="shared" si="31"/>
        <v>-69472.796009753918</v>
      </c>
      <c r="V35" s="72">
        <v>45813.625</v>
      </c>
      <c r="W35" s="54">
        <v>79.31</v>
      </c>
      <c r="X35" s="72">
        <v>45940.625</v>
      </c>
      <c r="Y35" s="54">
        <v>99.890625</v>
      </c>
      <c r="Z35" s="72">
        <v>45813.625</v>
      </c>
      <c r="AA35" s="54">
        <v>107.57</v>
      </c>
      <c r="AB35" s="72">
        <v>45940.625</v>
      </c>
      <c r="AC35" s="54">
        <v>99.890625</v>
      </c>
      <c r="AD35" s="72">
        <v>45919.625</v>
      </c>
      <c r="AE35" s="54">
        <v>101.015625</v>
      </c>
      <c r="AF35" s="72">
        <v>45922.625</v>
      </c>
      <c r="AG35" s="54">
        <v>99.734375</v>
      </c>
    </row>
    <row r="36" spans="1:33">
      <c r="A36" s="127">
        <v>45945</v>
      </c>
      <c r="B36" s="45">
        <f t="shared" si="0"/>
        <v>80.8</v>
      </c>
      <c r="C36" s="46">
        <f t="shared" si="18"/>
        <v>-157395.42906425431</v>
      </c>
      <c r="D36" s="46">
        <f t="shared" si="19"/>
        <v>-123374.99999999999</v>
      </c>
      <c r="E36" s="45">
        <f t="shared" si="3"/>
        <v>100.0234375</v>
      </c>
      <c r="F36" s="46">
        <f t="shared" si="20"/>
        <v>-18281.25</v>
      </c>
      <c r="G36" s="47">
        <f t="shared" si="21"/>
        <v>-9911.8017578124927</v>
      </c>
      <c r="H36" s="45">
        <f t="shared" si="6"/>
        <v>112.1</v>
      </c>
      <c r="I36" s="46">
        <f t="shared" si="22"/>
        <v>-100876.21758662291</v>
      </c>
      <c r="J36" s="47">
        <f t="shared" si="23"/>
        <v>-126899.99999999999</v>
      </c>
      <c r="K36" s="45">
        <f t="shared" si="9"/>
        <v>100.0234375</v>
      </c>
      <c r="L36" s="46">
        <f t="shared" si="24"/>
        <v>-15937.5</v>
      </c>
      <c r="M36" s="47">
        <f t="shared" si="25"/>
        <v>-9633.5657552083358</v>
      </c>
      <c r="N36" s="45">
        <f t="shared" si="12"/>
        <v>101.734375</v>
      </c>
      <c r="O36" s="46">
        <f t="shared" si="26"/>
        <v>-2929.6875</v>
      </c>
      <c r="P36" s="47">
        <f t="shared" si="27"/>
        <v>-343.85253906249272</v>
      </c>
      <c r="Q36" s="45">
        <f t="shared" si="15"/>
        <v>101.921875</v>
      </c>
      <c r="R36" s="46">
        <f t="shared" si="28"/>
        <v>28710.937499999996</v>
      </c>
      <c r="S36" s="47">
        <f t="shared" si="29"/>
        <v>3939.8720703125</v>
      </c>
      <c r="T36" s="79">
        <f t="shared" si="31"/>
        <v>13281.762777551918</v>
      </c>
      <c r="V36" s="72">
        <v>45814.625</v>
      </c>
      <c r="W36" s="54">
        <v>79.3</v>
      </c>
      <c r="X36" s="72">
        <v>45943.625</v>
      </c>
      <c r="Y36" s="54">
        <v>99.9921875</v>
      </c>
      <c r="Z36" s="72">
        <v>45814.625</v>
      </c>
      <c r="AA36" s="54">
        <v>106.92</v>
      </c>
      <c r="AB36" s="72">
        <v>45943.625</v>
      </c>
      <c r="AC36" s="54">
        <v>99.9921875</v>
      </c>
      <c r="AD36" s="72">
        <v>45922.625</v>
      </c>
      <c r="AE36" s="54">
        <v>100.8125</v>
      </c>
      <c r="AF36" s="72">
        <v>45923.625</v>
      </c>
      <c r="AG36" s="54">
        <v>100.421875</v>
      </c>
    </row>
    <row r="37" spans="1:33">
      <c r="A37" s="127">
        <v>45946</v>
      </c>
      <c r="B37" s="45">
        <f t="shared" ref="B37" si="32">VLOOKUP($A37+$J$1,V:W,2)</f>
        <v>80.510000000000005</v>
      </c>
      <c r="C37" s="46">
        <f t="shared" si="18"/>
        <v>-282449.33160845196</v>
      </c>
      <c r="D37" s="46">
        <f t="shared" si="19"/>
        <v>-127487.5</v>
      </c>
      <c r="E37" s="45">
        <f t="shared" ref="E37" si="33">VLOOKUP($A37+$J$1,X:Y,2)</f>
        <v>100.359375</v>
      </c>
      <c r="F37" s="46">
        <f t="shared" si="20"/>
        <v>47226.5625</v>
      </c>
      <c r="G37" s="47">
        <f t="shared" si="21"/>
        <v>-10242.195149739586</v>
      </c>
      <c r="H37" s="45">
        <f t="shared" ref="H37" si="34">VLOOKUP($A37+$J$1,Z:AA,2)</f>
        <v>112.42</v>
      </c>
      <c r="I37" s="46">
        <f t="shared" si="22"/>
        <v>1601.2098029642984</v>
      </c>
      <c r="J37" s="47">
        <f t="shared" si="23"/>
        <v>-131130</v>
      </c>
      <c r="K37" s="45">
        <f t="shared" ref="K37" si="35">VLOOKUP($A37+$J$1,AB:AC,2)</f>
        <v>100.359375</v>
      </c>
      <c r="L37" s="46">
        <f t="shared" si="24"/>
        <v>41171.875</v>
      </c>
      <c r="M37" s="47">
        <f t="shared" si="25"/>
        <v>-9954.6846137152825</v>
      </c>
      <c r="N37" s="45">
        <f t="shared" ref="N37" si="36">VLOOKUP($A37+$J$1,AD:AE,2)</f>
        <v>102.234375</v>
      </c>
      <c r="O37" s="46">
        <f t="shared" si="26"/>
        <v>34570.3125</v>
      </c>
      <c r="P37" s="47">
        <f t="shared" si="27"/>
        <v>-355.31429036457848</v>
      </c>
      <c r="Q37" s="45">
        <f t="shared" ref="Q37" si="37">VLOOKUP($A37+$J$1,AF:AG,2)</f>
        <v>102.671875</v>
      </c>
      <c r="R37" s="46">
        <f t="shared" si="28"/>
        <v>107460.9375</v>
      </c>
      <c r="S37" s="47">
        <f t="shared" si="29"/>
        <v>4071.2011393229113</v>
      </c>
      <c r="T37" s="79">
        <f t="shared" ref="T37" si="38">C37+D37-F37-G37-I37-J37+L37+M37+O37+P37+R37+S37+$J$9</f>
        <v>-106151.36280510449</v>
      </c>
      <c r="V37" s="72">
        <v>45817.625</v>
      </c>
      <c r="W37" s="54">
        <v>79.34</v>
      </c>
      <c r="X37" s="72">
        <v>45944.625</v>
      </c>
      <c r="Y37" s="54">
        <v>100.1328125</v>
      </c>
      <c r="Z37" s="72">
        <v>45817.625</v>
      </c>
      <c r="AA37" s="54">
        <v>107.24</v>
      </c>
      <c r="AB37" s="72">
        <v>45944.625</v>
      </c>
      <c r="AC37" s="54">
        <v>100.1328125</v>
      </c>
      <c r="AD37" s="72">
        <v>45923.625</v>
      </c>
      <c r="AE37" s="54">
        <v>101.140625</v>
      </c>
      <c r="AF37" s="72">
        <v>45924.625</v>
      </c>
      <c r="AG37" s="54">
        <v>100.015625</v>
      </c>
    </row>
    <row r="38" spans="1:33">
      <c r="A38" s="127">
        <v>45947</v>
      </c>
      <c r="B38" s="45">
        <f t="shared" ref="B38:B39" si="39">VLOOKUP($A38+$J$1,V:W,2)</f>
        <v>80.72</v>
      </c>
      <c r="C38" s="46">
        <f t="shared" si="18"/>
        <v>-191893.05735230978</v>
      </c>
      <c r="D38" s="46">
        <f t="shared" si="19"/>
        <v>-131600</v>
      </c>
      <c r="E38" s="45">
        <f t="shared" ref="E38:E39" si="40">VLOOKUP($A38+$J$1,X:Y,2)</f>
        <v>100.1796875</v>
      </c>
      <c r="F38" s="46">
        <f t="shared" si="20"/>
        <v>12187.5</v>
      </c>
      <c r="G38" s="47">
        <f t="shared" si="21"/>
        <v>-10572.588541666664</v>
      </c>
      <c r="H38" s="45">
        <f t="shared" ref="H38:H39" si="41">VLOOKUP($A38+$J$1,Z:AA,2)</f>
        <v>112.2</v>
      </c>
      <c r="I38" s="46">
        <f t="shared" si="22"/>
        <v>-68852.021527376899</v>
      </c>
      <c r="J38" s="47">
        <f t="shared" si="23"/>
        <v>-135360</v>
      </c>
      <c r="K38" s="45">
        <f t="shared" ref="K38:K39" si="42">VLOOKUP($A38+$J$1,AB:AC,2)</f>
        <v>100.1796875</v>
      </c>
      <c r="L38" s="46">
        <f t="shared" si="24"/>
        <v>10625</v>
      </c>
      <c r="M38" s="47">
        <f t="shared" si="25"/>
        <v>-10275.803472222222</v>
      </c>
      <c r="N38" s="45">
        <f t="shared" ref="N38:N39" si="43">VLOOKUP($A38+$J$1,AD:AE,2)</f>
        <v>102.015625</v>
      </c>
      <c r="O38" s="46">
        <f t="shared" si="26"/>
        <v>18164.0625</v>
      </c>
      <c r="P38" s="47">
        <f t="shared" si="27"/>
        <v>-366.77604166666424</v>
      </c>
      <c r="Q38" s="45">
        <f t="shared" ref="Q38:Q39" si="44">VLOOKUP($A38+$J$1,AF:AG,2)</f>
        <v>102.46875</v>
      </c>
      <c r="R38" s="46">
        <f t="shared" si="28"/>
        <v>86132.8125</v>
      </c>
      <c r="S38" s="47">
        <f t="shared" si="29"/>
        <v>4202.5302083333372</v>
      </c>
      <c r="T38" s="79">
        <f t="shared" ref="T38:T39" si="45">C38+D38-F38-G38-I38-J38+L38+M38+O38+P38+R38+S38+$J$9</f>
        <v>21862.597132507333</v>
      </c>
      <c r="V38" s="72">
        <v>45818.625</v>
      </c>
      <c r="W38" s="54">
        <v>79.53</v>
      </c>
      <c r="X38" s="72">
        <v>45945.625</v>
      </c>
      <c r="Y38" s="54">
        <v>100.0234375</v>
      </c>
      <c r="Z38" s="72">
        <v>45818.625</v>
      </c>
      <c r="AA38" s="54">
        <v>107.5</v>
      </c>
      <c r="AB38" s="72">
        <v>45945.625</v>
      </c>
      <c r="AC38" s="54">
        <v>100.0234375</v>
      </c>
      <c r="AD38" s="72">
        <v>45924.625</v>
      </c>
      <c r="AE38" s="54">
        <v>100.859375</v>
      </c>
      <c r="AF38" s="72">
        <v>45925.625</v>
      </c>
      <c r="AG38" s="54">
        <v>100.03125</v>
      </c>
    </row>
    <row r="39" spans="1:33">
      <c r="A39" s="127">
        <v>45950</v>
      </c>
      <c r="B39" s="45">
        <f t="shared" si="39"/>
        <v>80.88</v>
      </c>
      <c r="C39" s="46">
        <f t="shared" si="18"/>
        <v>-122897.80077620271</v>
      </c>
      <c r="D39" s="46">
        <f t="shared" si="19"/>
        <v>-143937.5</v>
      </c>
      <c r="E39" s="45">
        <f t="shared" si="40"/>
        <v>100.2421875</v>
      </c>
      <c r="F39" s="46">
        <f t="shared" si="20"/>
        <v>24375</v>
      </c>
      <c r="G39" s="47">
        <f t="shared" si="21"/>
        <v>-11563.768717447922</v>
      </c>
      <c r="H39" s="45">
        <f t="shared" si="41"/>
        <v>112.54</v>
      </c>
      <c r="I39" s="46">
        <f t="shared" si="22"/>
        <v>40030.245074059501</v>
      </c>
      <c r="J39" s="47">
        <f t="shared" si="23"/>
        <v>-148050</v>
      </c>
      <c r="K39" s="45">
        <f t="shared" si="42"/>
        <v>100.2421875</v>
      </c>
      <c r="L39" s="46">
        <f t="shared" si="24"/>
        <v>21250</v>
      </c>
      <c r="M39" s="47">
        <f t="shared" si="25"/>
        <v>-11239.160047743062</v>
      </c>
      <c r="N39" s="45">
        <f t="shared" si="43"/>
        <v>102.171875</v>
      </c>
      <c r="O39" s="46">
        <f t="shared" si="26"/>
        <v>29882.8125</v>
      </c>
      <c r="P39" s="47">
        <f t="shared" si="27"/>
        <v>-401.1612955729106</v>
      </c>
      <c r="Q39" s="45">
        <f t="shared" si="44"/>
        <v>102.859375</v>
      </c>
      <c r="R39" s="46">
        <f t="shared" si="28"/>
        <v>127148.4375</v>
      </c>
      <c r="S39" s="47">
        <f t="shared" si="29"/>
        <v>4596.5174153645858</v>
      </c>
      <c r="T39" s="79">
        <f t="shared" si="45"/>
        <v>33887.38766056345</v>
      </c>
      <c r="V39" s="72">
        <v>45819.625</v>
      </c>
      <c r="W39" s="54">
        <v>79.510000000000005</v>
      </c>
      <c r="X39" s="72">
        <v>45946.625</v>
      </c>
      <c r="Y39" s="54">
        <v>100.359375</v>
      </c>
      <c r="Z39" s="72">
        <v>45819.625</v>
      </c>
      <c r="AA39" s="54">
        <v>107.84</v>
      </c>
      <c r="AB39" s="72">
        <v>45946.625</v>
      </c>
      <c r="AC39" s="54">
        <v>100.359375</v>
      </c>
      <c r="AD39" s="72">
        <v>45925.625</v>
      </c>
      <c r="AE39" s="54">
        <v>100.640625</v>
      </c>
      <c r="AF39" s="72">
        <v>45926.625</v>
      </c>
      <c r="AG39" s="54">
        <v>99.90625</v>
      </c>
    </row>
    <row r="40" spans="1:33">
      <c r="A40" s="127">
        <v>45951</v>
      </c>
      <c r="B40" s="45">
        <f t="shared" ref="B40" si="46">VLOOKUP($A40+$J$1,V:W,2)</f>
        <v>80.760000000000005</v>
      </c>
      <c r="C40" s="46">
        <f t="shared" si="18"/>
        <v>-174644.2432082801</v>
      </c>
      <c r="D40" s="46">
        <f t="shared" si="19"/>
        <v>-148050</v>
      </c>
      <c r="E40" s="45">
        <f t="shared" ref="E40" si="47">VLOOKUP($A40+$J$1,X:Y,2)</f>
        <v>100.3125</v>
      </c>
      <c r="F40" s="46">
        <f t="shared" si="20"/>
        <v>38085.9375</v>
      </c>
      <c r="G40" s="47">
        <f t="shared" si="21"/>
        <v>-11894.162109375</v>
      </c>
      <c r="H40" s="45">
        <f t="shared" ref="H40" si="48">VLOOKUP($A40+$J$1,Z:AA,2)</f>
        <v>112.56</v>
      </c>
      <c r="I40" s="46">
        <f t="shared" si="22"/>
        <v>46435.08428590071</v>
      </c>
      <c r="J40" s="47">
        <f t="shared" si="23"/>
        <v>-152280</v>
      </c>
      <c r="K40" s="45">
        <f t="shared" ref="K40" si="49">VLOOKUP($A40+$J$1,AB:AC,2)</f>
        <v>100.3125</v>
      </c>
      <c r="L40" s="46">
        <f t="shared" si="24"/>
        <v>33203.125</v>
      </c>
      <c r="M40" s="47">
        <f t="shared" si="25"/>
        <v>-11560.278906250001</v>
      </c>
      <c r="N40" s="45">
        <f t="shared" ref="N40" si="50">VLOOKUP($A40+$J$1,AD:AE,2)</f>
        <v>102.359375</v>
      </c>
      <c r="O40" s="46">
        <f t="shared" si="26"/>
        <v>43945.3125</v>
      </c>
      <c r="P40" s="47">
        <f t="shared" si="27"/>
        <v>-412.623046875</v>
      </c>
      <c r="Q40" s="45">
        <f t="shared" ref="Q40" si="51">VLOOKUP($A40+$J$1,AF:AG,2)</f>
        <v>103.359375</v>
      </c>
      <c r="R40" s="46">
        <f t="shared" si="28"/>
        <v>179648.4375</v>
      </c>
      <c r="S40" s="47">
        <f t="shared" si="29"/>
        <v>4727.8464843750044</v>
      </c>
      <c r="T40" s="79">
        <f t="shared" ref="T40" si="52">C40+D40-F40-G40-I40-J40+L40+M40+O40+P40+R40+S40+$J$9</f>
        <v>40787.435367773367</v>
      </c>
      <c r="V40" s="72">
        <v>45820.625</v>
      </c>
      <c r="W40" s="54">
        <v>79.599999999999994</v>
      </c>
      <c r="X40" s="72">
        <v>45947.625</v>
      </c>
      <c r="Y40" s="54">
        <v>100.1796875</v>
      </c>
      <c r="Z40" s="72">
        <v>45820.625</v>
      </c>
      <c r="AA40" s="54">
        <v>108.44</v>
      </c>
      <c r="AB40" s="72">
        <v>45947.625</v>
      </c>
      <c r="AC40" s="54">
        <v>100.1796875</v>
      </c>
      <c r="AD40" s="72">
        <v>45926.625</v>
      </c>
      <c r="AE40" s="54">
        <v>100.5625</v>
      </c>
      <c r="AF40" s="72">
        <v>45929.625</v>
      </c>
      <c r="AG40" s="54">
        <v>100.65625</v>
      </c>
    </row>
    <row r="41" spans="1:33">
      <c r="A41" s="127">
        <v>45952</v>
      </c>
      <c r="B41" s="45">
        <f t="shared" ref="B41" si="53">VLOOKUP($A41+$J$1,V:W,2)</f>
        <v>80.680000000000007</v>
      </c>
      <c r="C41" s="46">
        <f t="shared" si="18"/>
        <v>-209141.87149633557</v>
      </c>
      <c r="D41" s="46">
        <f t="shared" si="19"/>
        <v>-152162.5</v>
      </c>
      <c r="E41" s="45">
        <f t="shared" ref="E41" si="54">VLOOKUP($A41+$J$1,X:Y,2)</f>
        <v>100.3125</v>
      </c>
      <c r="F41" s="46">
        <f t="shared" si="20"/>
        <v>38085.9375</v>
      </c>
      <c r="G41" s="47">
        <f t="shared" si="21"/>
        <v>-12224.555501302093</v>
      </c>
      <c r="H41" s="45">
        <f t="shared" ref="H41" si="55">VLOOKUP($A41+$J$1,Z:AA,2)</f>
        <v>112.67</v>
      </c>
      <c r="I41" s="46">
        <f t="shared" si="22"/>
        <v>81661.699951075308</v>
      </c>
      <c r="J41" s="47">
        <f t="shared" si="23"/>
        <v>-156510</v>
      </c>
      <c r="K41" s="45">
        <f t="shared" ref="K41" si="56">VLOOKUP($A41+$J$1,AB:AC,2)</f>
        <v>100.3125</v>
      </c>
      <c r="L41" s="46">
        <f t="shared" si="24"/>
        <v>33203.125</v>
      </c>
      <c r="M41" s="47">
        <f t="shared" si="25"/>
        <v>-11881.397764756948</v>
      </c>
      <c r="N41" s="45">
        <f t="shared" ref="N41" si="57">VLOOKUP($A41+$J$1,AD:AE,2)</f>
        <v>102.390625</v>
      </c>
      <c r="O41" s="46">
        <f t="shared" si="26"/>
        <v>46289.0625</v>
      </c>
      <c r="P41" s="47">
        <f t="shared" si="27"/>
        <v>-424.08479817708212</v>
      </c>
      <c r="Q41" s="45">
        <f t="shared" ref="Q41" si="58">VLOOKUP($A41+$J$1,AF:AG,2)</f>
        <v>103.4375</v>
      </c>
      <c r="R41" s="46">
        <f t="shared" si="28"/>
        <v>187851.5625</v>
      </c>
      <c r="S41" s="47">
        <f t="shared" si="29"/>
        <v>4859.1755533854157</v>
      </c>
      <c r="T41" s="79">
        <f t="shared" ref="T41" si="59">C41+D41-F41-G41-I41-J41+L41+M41+O41+P41+R41+S41+$J$9</f>
        <v>-18143.291734328275</v>
      </c>
      <c r="V41" s="72">
        <v>45821.625</v>
      </c>
      <c r="W41" s="54">
        <v>79.36</v>
      </c>
      <c r="X41" s="72">
        <v>45950.625</v>
      </c>
      <c r="Y41" s="54">
        <v>100.2421875</v>
      </c>
      <c r="Z41" s="72">
        <v>45821.625</v>
      </c>
      <c r="AA41" s="54">
        <v>107.79</v>
      </c>
      <c r="AB41" s="72">
        <v>45950.625</v>
      </c>
      <c r="AC41" s="54">
        <v>100.2421875</v>
      </c>
      <c r="AD41" s="72">
        <v>45929.625</v>
      </c>
      <c r="AE41" s="54">
        <v>100.875</v>
      </c>
      <c r="AF41" s="72">
        <v>45930.625</v>
      </c>
      <c r="AG41" s="54">
        <v>100.390625</v>
      </c>
    </row>
    <row r="42" spans="1:33">
      <c r="A42" s="127">
        <v>45953</v>
      </c>
      <c r="B42" s="45">
        <f t="shared" ref="B42" si="60">VLOOKUP($A42+$J$1,V:W,2)</f>
        <v>80.849999999999994</v>
      </c>
      <c r="C42" s="46">
        <f t="shared" si="18"/>
        <v>-135834.41138422303</v>
      </c>
      <c r="D42" s="46">
        <f t="shared" si="19"/>
        <v>-156274.99999999997</v>
      </c>
      <c r="E42" s="45">
        <f t="shared" ref="E42" si="61">VLOOKUP($A42+$J$1,X:Y,2)</f>
        <v>100.0859375</v>
      </c>
      <c r="F42" s="46">
        <f t="shared" si="20"/>
        <v>-6093.75</v>
      </c>
      <c r="G42" s="47">
        <f t="shared" si="21"/>
        <v>-12554.948893229157</v>
      </c>
      <c r="H42" s="45">
        <f t="shared" ref="H42" si="62">VLOOKUP($A42+$J$1,Z:AA,2)</f>
        <v>112.53</v>
      </c>
      <c r="I42" s="46">
        <f t="shared" si="22"/>
        <v>36827.825468130904</v>
      </c>
      <c r="J42" s="47">
        <f t="shared" si="23"/>
        <v>-160739.99999999997</v>
      </c>
      <c r="K42" s="45">
        <f t="shared" ref="K42" si="63">VLOOKUP($A42+$J$1,AB:AC,2)</f>
        <v>100.0859375</v>
      </c>
      <c r="L42" s="46">
        <f t="shared" si="24"/>
        <v>-5312.5</v>
      </c>
      <c r="M42" s="47">
        <f t="shared" si="25"/>
        <v>-12202.516623263873</v>
      </c>
      <c r="N42" s="45">
        <f t="shared" ref="N42" si="64">VLOOKUP($A42+$J$1,AD:AE,2)</f>
        <v>102.015625</v>
      </c>
      <c r="O42" s="46">
        <f t="shared" si="26"/>
        <v>18164.0625</v>
      </c>
      <c r="P42" s="47">
        <f t="shared" si="27"/>
        <v>-435.54654947915697</v>
      </c>
      <c r="Q42" s="45">
        <f t="shared" ref="Q42" si="65">VLOOKUP($A42+$J$1,AF:AG,2)</f>
        <v>102.75</v>
      </c>
      <c r="R42" s="46">
        <f t="shared" si="28"/>
        <v>115664.0625</v>
      </c>
      <c r="S42" s="47">
        <f t="shared" si="29"/>
        <v>4990.5046223958416</v>
      </c>
      <c r="T42" s="79">
        <f t="shared" ref="T42" si="66">C42+D42-F42-G42-I42-J42+L42+M42+O42+P42+R42+S42+$J$9</f>
        <v>5596.2472118571386</v>
      </c>
      <c r="V42" s="72">
        <v>45824.625</v>
      </c>
      <c r="W42" s="54">
        <v>79.52</v>
      </c>
      <c r="X42" s="72">
        <v>45951.625</v>
      </c>
      <c r="Y42" s="54">
        <v>100.3125</v>
      </c>
      <c r="Z42" s="72">
        <v>45824.625</v>
      </c>
      <c r="AA42" s="54">
        <v>107.6</v>
      </c>
      <c r="AB42" s="72">
        <v>45951.625</v>
      </c>
      <c r="AC42" s="54">
        <v>100.3125</v>
      </c>
      <c r="AD42" s="72">
        <v>45930.625</v>
      </c>
      <c r="AE42" s="54">
        <v>100.828125</v>
      </c>
      <c r="AF42" s="72">
        <v>45931.625</v>
      </c>
      <c r="AG42" s="54">
        <v>100.578125</v>
      </c>
    </row>
    <row r="43" spans="1:33">
      <c r="A43" s="127">
        <v>45954</v>
      </c>
      <c r="B43" s="45">
        <f t="shared" ref="B43" si="67">VLOOKUP($A43+$J$1,V:W,2)</f>
        <v>81.08</v>
      </c>
      <c r="C43" s="46">
        <f t="shared" si="18"/>
        <v>-36653.730056062093</v>
      </c>
      <c r="D43" s="46">
        <f t="shared" si="19"/>
        <v>-160387.5</v>
      </c>
      <c r="E43" s="45">
        <f t="shared" ref="E43" si="68">VLOOKUP($A43+$J$1,X:Y,2)</f>
        <v>100.125</v>
      </c>
      <c r="F43" s="46">
        <f t="shared" si="20"/>
        <v>1523.4375</v>
      </c>
      <c r="G43" s="47">
        <f t="shared" si="21"/>
        <v>-12885.342285156265</v>
      </c>
      <c r="H43" s="45">
        <f t="shared" ref="H43" si="69">VLOOKUP($A43+$J$1,Z:AA,2)</f>
        <v>112.72</v>
      </c>
      <c r="I43" s="46">
        <f t="shared" si="22"/>
        <v>97673.797980694304</v>
      </c>
      <c r="J43" s="47">
        <f t="shared" si="23"/>
        <v>-164970</v>
      </c>
      <c r="K43" s="45">
        <f t="shared" ref="K43" si="70">VLOOKUP($A43+$J$1,AB:AC,2)</f>
        <v>100.125</v>
      </c>
      <c r="L43" s="46">
        <f t="shared" si="24"/>
        <v>1328.125</v>
      </c>
      <c r="M43" s="47">
        <f t="shared" si="25"/>
        <v>-12523.635481770849</v>
      </c>
      <c r="N43" s="45">
        <f t="shared" ref="N43" si="71">VLOOKUP($A43+$J$1,AD:AE,2)</f>
        <v>102.0625</v>
      </c>
      <c r="O43" s="46">
        <f t="shared" si="26"/>
        <v>21679.6875</v>
      </c>
      <c r="P43" s="47">
        <f t="shared" si="27"/>
        <v>-447.00830078125</v>
      </c>
      <c r="Q43" s="45">
        <f t="shared" ref="Q43" si="72">VLOOKUP($A43+$J$1,AF:AG,2)</f>
        <v>102.6875</v>
      </c>
      <c r="R43" s="46">
        <f t="shared" si="28"/>
        <v>109101.5625</v>
      </c>
      <c r="S43" s="47">
        <f t="shared" si="29"/>
        <v>5121.8336914062602</v>
      </c>
      <c r="T43" s="79">
        <f t="shared" ref="T43" si="73">C43+D43-F43-G43-I43-J43+L43+M43+O43+P43+R43+S43+$J$9</f>
        <v>40154.160378583088</v>
      </c>
      <c r="V43" s="72">
        <v>45825.625</v>
      </c>
      <c r="W43" s="54">
        <v>79.430000000000007</v>
      </c>
      <c r="X43" s="72">
        <v>45952.625</v>
      </c>
      <c r="Y43" s="54">
        <v>100.3125</v>
      </c>
      <c r="Z43" s="72">
        <v>45825.625</v>
      </c>
      <c r="AA43" s="54">
        <v>107.97</v>
      </c>
      <c r="AB43" s="72">
        <v>45952.625</v>
      </c>
      <c r="AC43" s="54">
        <v>100.3125</v>
      </c>
      <c r="AD43" s="72">
        <v>45931.625</v>
      </c>
      <c r="AE43" s="54">
        <v>101.171875</v>
      </c>
      <c r="AF43" s="72">
        <v>45932.625</v>
      </c>
      <c r="AG43" s="54">
        <v>100.875</v>
      </c>
    </row>
    <row r="44" spans="1:33">
      <c r="A44" s="36">
        <v>45957</v>
      </c>
      <c r="B44" s="45">
        <f t="shared" ref="B44" si="74">VLOOKUP($A44+$J$1,V:W,2)</f>
        <v>81.28</v>
      </c>
      <c r="C44" s="46">
        <f t="shared" si="18"/>
        <v>49590.340664078525</v>
      </c>
      <c r="D44" s="46">
        <f t="shared" si="19"/>
        <v>-172725</v>
      </c>
      <c r="E44" s="45">
        <f t="shared" ref="E44" si="75">VLOOKUP($A44+$J$1,X:Y,2)</f>
        <v>100.0625</v>
      </c>
      <c r="F44" s="46">
        <f t="shared" si="20"/>
        <v>-10664.062500000002</v>
      </c>
      <c r="G44" s="47">
        <f t="shared" si="21"/>
        <v>-13876.5224609375</v>
      </c>
      <c r="H44" s="45">
        <f t="shared" ref="H44" si="76">VLOOKUP($A44+$J$1,Z:AA,2)</f>
        <v>112.91</v>
      </c>
      <c r="I44" s="46">
        <f t="shared" si="22"/>
        <v>158519.7704932577</v>
      </c>
      <c r="J44" s="47">
        <f t="shared" si="23"/>
        <v>-177660</v>
      </c>
      <c r="K44" s="45">
        <f t="shared" ref="K44" si="77">VLOOKUP($A44+$J$1,AB:AC,2)</f>
        <v>100.0625</v>
      </c>
      <c r="L44" s="46">
        <f t="shared" si="24"/>
        <v>-9296.875</v>
      </c>
      <c r="M44" s="47">
        <f t="shared" si="25"/>
        <v>-13486.992057291674</v>
      </c>
      <c r="N44" s="45">
        <f t="shared" ref="N44" si="78">VLOOKUP($A44+$J$1,AD:AE,2)</f>
        <v>102.09375</v>
      </c>
      <c r="O44" s="46">
        <f t="shared" si="26"/>
        <v>24023.4375</v>
      </c>
      <c r="P44" s="47">
        <f t="shared" si="27"/>
        <v>-481.3935546875</v>
      </c>
      <c r="Q44" s="45">
        <f t="shared" ref="Q44" si="79">VLOOKUP($A44+$J$1,AF:AG,2)</f>
        <v>103.046875</v>
      </c>
      <c r="R44" s="46">
        <f t="shared" si="28"/>
        <v>146835.9375</v>
      </c>
      <c r="S44" s="47">
        <f t="shared" si="29"/>
        <v>5515.8208984375015</v>
      </c>
      <c r="T44" s="79">
        <f t="shared" ref="T44" si="80">C44+D44-F44-G44-I44-J44+L44+M44+O44+P44+R44+S44+$J$9</f>
        <v>107932.80913954574</v>
      </c>
      <c r="V44" s="72">
        <v>45826.625</v>
      </c>
      <c r="W44" s="54">
        <v>79.55</v>
      </c>
      <c r="X44" s="72">
        <v>45953.625</v>
      </c>
      <c r="Y44" s="54">
        <v>100.0859375</v>
      </c>
      <c r="Z44" s="72">
        <v>45826.625</v>
      </c>
      <c r="AA44" s="54">
        <v>108.05</v>
      </c>
      <c r="AB44" s="72">
        <v>45953.625</v>
      </c>
      <c r="AC44" s="54">
        <v>100.0859375</v>
      </c>
      <c r="AD44" s="72">
        <v>45932.625</v>
      </c>
      <c r="AE44" s="54">
        <v>101.3125</v>
      </c>
      <c r="AF44" s="72">
        <v>45933.625</v>
      </c>
      <c r="AG44" s="54">
        <v>100.609375</v>
      </c>
    </row>
    <row r="45" spans="1:33">
      <c r="A45" s="36">
        <v>45958</v>
      </c>
      <c r="B45" s="45">
        <f t="shared" ref="B45" si="81">VLOOKUP($A45+$J$1,V:W,2)</f>
        <v>81.2</v>
      </c>
      <c r="C45" s="46">
        <f t="shared" si="18"/>
        <v>15092.712376019168</v>
      </c>
      <c r="D45" s="46">
        <f t="shared" si="19"/>
        <v>-176837.5</v>
      </c>
      <c r="E45" s="45">
        <f t="shared" ref="E45" si="82">VLOOKUP($A45+$J$1,X:Y,2)</f>
        <v>100.109375</v>
      </c>
      <c r="F45" s="46">
        <f t="shared" si="20"/>
        <v>-1523.4375</v>
      </c>
      <c r="G45" s="47">
        <f t="shared" si="21"/>
        <v>-14206.915852864593</v>
      </c>
      <c r="H45" s="45">
        <f t="shared" ref="H45" si="83">VLOOKUP($A45+$J$1,Z:AA,2)</f>
        <v>112.92</v>
      </c>
      <c r="I45" s="46">
        <f t="shared" si="22"/>
        <v>161722.19009918632</v>
      </c>
      <c r="J45" s="47">
        <f t="shared" si="23"/>
        <v>-181890</v>
      </c>
      <c r="K45" s="45">
        <f t="shared" ref="K45" si="84">VLOOKUP($A45+$J$1,AB:AC,2)</f>
        <v>100.109375</v>
      </c>
      <c r="L45" s="46">
        <f t="shared" si="24"/>
        <v>-1328.125</v>
      </c>
      <c r="M45" s="47">
        <f t="shared" si="25"/>
        <v>-13808.110915798621</v>
      </c>
      <c r="N45" s="45">
        <f t="shared" ref="N45" si="85">VLOOKUP($A45+$J$1,AD:AE,2)</f>
        <v>102.1875</v>
      </c>
      <c r="O45" s="46">
        <f t="shared" si="26"/>
        <v>31054.6875</v>
      </c>
      <c r="P45" s="47">
        <f t="shared" si="27"/>
        <v>-492.85530598957848</v>
      </c>
      <c r="Q45" s="45">
        <f t="shared" ref="Q45" si="86">VLOOKUP($A45+$J$1,AF:AG,2)</f>
        <v>103.3125</v>
      </c>
      <c r="R45" s="46">
        <f t="shared" si="28"/>
        <v>174726.5625</v>
      </c>
      <c r="S45" s="47">
        <f t="shared" si="29"/>
        <v>5647.1499674479128</v>
      </c>
      <c r="T45" s="79">
        <f t="shared" ref="T45" si="87">C45+D45-F45-G45-I45-J45+L45+M45+O45+P45+R45+S45+$J$9</f>
        <v>104229.40309668628</v>
      </c>
      <c r="V45" s="72">
        <v>45828.625</v>
      </c>
      <c r="W45" s="54">
        <v>79.790000000000006</v>
      </c>
      <c r="X45" s="72">
        <v>45954.625</v>
      </c>
      <c r="Y45" s="54">
        <v>100.125</v>
      </c>
      <c r="Z45" s="72">
        <v>45828.625</v>
      </c>
      <c r="AA45" s="54">
        <v>108.15</v>
      </c>
      <c r="AB45" s="72">
        <v>45954.625</v>
      </c>
      <c r="AC45" s="54">
        <v>100.125</v>
      </c>
      <c r="AD45" s="72">
        <v>45933.625</v>
      </c>
      <c r="AE45" s="54">
        <v>101.046875</v>
      </c>
      <c r="AF45" s="72">
        <v>45936.625</v>
      </c>
      <c r="AG45" s="54">
        <v>99.859375</v>
      </c>
    </row>
    <row r="46" spans="1:33">
      <c r="A46" s="36">
        <v>45959</v>
      </c>
      <c r="B46" s="45">
        <f t="shared" ref="B46" si="88">VLOOKUP($A46+$J$1,V:W,2)</f>
        <v>80.95</v>
      </c>
      <c r="C46" s="46">
        <f t="shared" ref="C46" si="89">(B46/$B$14-1)*$B$5</f>
        <v>-92712.376024148834</v>
      </c>
      <c r="D46" s="46">
        <f t="shared" ref="D46" si="90">-1*(A46-$A$14)/360*$B$7*$B$5</f>
        <v>-180949.99999999997</v>
      </c>
      <c r="E46" s="45">
        <f t="shared" ref="E46" si="91">VLOOKUP($A46+$J$1,X:Y,2)</f>
        <v>99.65625</v>
      </c>
      <c r="F46" s="46">
        <f t="shared" ref="F46" si="92">(E46-$E$14)/100*$C$5</f>
        <v>-89882.8125</v>
      </c>
      <c r="G46" s="47">
        <f t="shared" ref="G46" si="93">(A46-$A$14)/360*$C$6*$C$5-(A46-$A$14)/360*$C$7*$C$5*$E$14/100</f>
        <v>-14537.309244791672</v>
      </c>
      <c r="H46" s="45">
        <f t="shared" ref="H46" si="94">VLOOKUP($A46+$J$1,Z:AA,2)</f>
        <v>112.28</v>
      </c>
      <c r="I46" s="46">
        <f t="shared" ref="I46" si="95">(H46/$H$14-1)*$D$5</f>
        <v>-43232.664679980102</v>
      </c>
      <c r="J46" s="47">
        <f t="shared" ref="J46" si="96">-1*(A46-$A$14)/360*$D$7*$D$5</f>
        <v>-186119.99999999997</v>
      </c>
      <c r="K46" s="45">
        <f t="shared" ref="K46" si="97">VLOOKUP($A46+$J$1,AB:AC,2)</f>
        <v>99.65625</v>
      </c>
      <c r="L46" s="46">
        <f t="shared" ref="L46" si="98">(K46-$K$14)/100*$E$5</f>
        <v>-78359.375</v>
      </c>
      <c r="M46" s="47">
        <f t="shared" ref="M46" si="99">(A46-$A$14)/360*$E$6*$E$5-(A46-$A$14)/360*$E$7*$E$5*$N$14/100</f>
        <v>-14129.229774305539</v>
      </c>
      <c r="N46" s="45">
        <f t="shared" ref="N46" si="100">VLOOKUP($A46+$J$1,AD:AE,2)</f>
        <v>101.453125</v>
      </c>
      <c r="O46" s="46">
        <f t="shared" ref="O46" si="101">(N46-$N$14)/100*$F$5</f>
        <v>-24023.4375</v>
      </c>
      <c r="P46" s="47">
        <f t="shared" ref="P46" si="102">(A46-$A$14)/360*$F$6*$F$5-(A46-$A$14)/360*$F$7*$F$5*$N$14/100</f>
        <v>-504.31705729166424</v>
      </c>
      <c r="Q46" s="45">
        <f t="shared" ref="Q46" si="103">VLOOKUP($A46+$J$1,AF:AG,2)</f>
        <v>102.265625</v>
      </c>
      <c r="R46" s="46">
        <f t="shared" ref="R46" si="104">(Q46-$Q$14)/100*$G$5</f>
        <v>64804.6875</v>
      </c>
      <c r="S46" s="47">
        <f t="shared" ref="S46" si="105">(A46-$A$14)/360*$G$6*$G$5-(A46-$A$14)/360*$G$7*$G$5*$Q$14/100</f>
        <v>5778.4790364583387</v>
      </c>
      <c r="T46" s="79">
        <f t="shared" ref="T46" si="106">C46+D46-F46-G46-I46-J46+L46+M46+O46+P46+R46+S46+$J$9</f>
        <v>47953.936326813244</v>
      </c>
      <c r="V46" s="72">
        <v>45831.625</v>
      </c>
      <c r="W46" s="54">
        <v>79.95</v>
      </c>
      <c r="X46" s="72">
        <v>45957.625</v>
      </c>
      <c r="Y46" s="54">
        <v>100.0625</v>
      </c>
      <c r="Z46" s="72">
        <v>45831.625</v>
      </c>
      <c r="AA46" s="54">
        <v>108.41</v>
      </c>
      <c r="AB46" s="72">
        <v>45957.625</v>
      </c>
      <c r="AC46" s="54">
        <v>100.0625</v>
      </c>
      <c r="AD46" s="72">
        <v>45936.625</v>
      </c>
      <c r="AE46" s="54">
        <v>100.6875</v>
      </c>
      <c r="AF46" s="72">
        <v>45937.625</v>
      </c>
      <c r="AG46" s="54">
        <v>100.390625</v>
      </c>
    </row>
    <row r="47" spans="1:33">
      <c r="A47" s="36">
        <v>45960</v>
      </c>
      <c r="B47" s="45">
        <f t="shared" ref="B47" si="107">VLOOKUP($A47+$J$1,V:W,2)</f>
        <v>80.8</v>
      </c>
      <c r="C47" s="46">
        <f t="shared" ref="C47:C48" si="108">(B47/$B$14-1)*$B$5</f>
        <v>-157395.42906425431</v>
      </c>
      <c r="D47" s="46">
        <f t="shared" ref="D47:D48" si="109">-1*(A47-$A$14)/360*$B$7*$B$5</f>
        <v>-185062.5</v>
      </c>
      <c r="E47" s="45">
        <f t="shared" ref="E47" si="110">VLOOKUP($A47+$J$1,X:Y,2)</f>
        <v>99.6171875</v>
      </c>
      <c r="F47" s="46">
        <f t="shared" ref="F47:F48" si="111">(E47-$E$14)/100*$C$5</f>
        <v>-97500</v>
      </c>
      <c r="G47" s="47">
        <f t="shared" ref="G47:G48" si="112">(A47-$A$14)/360*$C$6*$C$5-(A47-$A$14)/360*$C$7*$C$5*$E$14/100</f>
        <v>-14867.70263671875</v>
      </c>
      <c r="H47" s="45">
        <f t="shared" ref="H47" si="113">VLOOKUP($A47+$J$1,Z:AA,2)</f>
        <v>111.68</v>
      </c>
      <c r="I47" s="46">
        <f t="shared" ref="I47:I48" si="114">(H47/$H$14-1)*$D$5</f>
        <v>-235377.84103544813</v>
      </c>
      <c r="J47" s="47">
        <f t="shared" ref="J47:J48" si="115">-1*(A47-$A$14)/360*$D$7*$D$5</f>
        <v>-190350</v>
      </c>
      <c r="K47" s="45">
        <f t="shared" ref="K47" si="116">VLOOKUP($A47+$J$1,AB:AC,2)</f>
        <v>99.6171875</v>
      </c>
      <c r="L47" s="46">
        <f t="shared" ref="L47:L48" si="117">(K47-$K$14)/100*$E$5</f>
        <v>-85000</v>
      </c>
      <c r="M47" s="47">
        <f t="shared" ref="M47:M48" si="118">(A47-$A$14)/360*$E$6*$E$5-(A47-$A$14)/360*$E$7*$E$5*$N$14/100</f>
        <v>-14450.3486328125</v>
      </c>
      <c r="N47" s="45">
        <f t="shared" ref="N47" si="119">VLOOKUP($A47+$J$1,AD:AE,2)</f>
        <v>101.28125</v>
      </c>
      <c r="O47" s="46">
        <f t="shared" ref="O47:O48" si="120">(N47-$N$14)/100*$F$5</f>
        <v>-36914.0625</v>
      </c>
      <c r="P47" s="47">
        <f t="shared" ref="P47:P48" si="121">(A47-$A$14)/360*$F$6*$F$5-(A47-$A$14)/360*$F$7*$F$5*$N$14/100</f>
        <v>-515.77880859375</v>
      </c>
      <c r="Q47" s="45">
        <f t="shared" ref="Q47" si="122">VLOOKUP($A47+$J$1,AF:AG,2)</f>
        <v>101.703125</v>
      </c>
      <c r="R47" s="46">
        <f t="shared" ref="R47:R48" si="123">(Q47-$Q$14)/100*$G$5</f>
        <v>5742.1875000000009</v>
      </c>
      <c r="S47" s="47">
        <f t="shared" ref="S47:S48" si="124">(A47-$A$14)/360*$G$6*$G$5-(A47-$A$14)/360*$G$7*$G$5*$Q$14/100</f>
        <v>5909.80810546875</v>
      </c>
      <c r="T47" s="79">
        <f t="shared" ref="T47" si="125">C47+D47-F47-G47-I47-J47+L47+M47+O47+P47+R47+S47+$J$9</f>
        <v>104686.13899330422</v>
      </c>
      <c r="V47" s="72">
        <v>45832.625</v>
      </c>
      <c r="W47" s="54">
        <v>80.17</v>
      </c>
      <c r="X47" s="72">
        <v>45958.625</v>
      </c>
      <c r="Y47" s="54">
        <v>100.109375</v>
      </c>
      <c r="Z47" s="72">
        <v>45832.625</v>
      </c>
      <c r="AA47" s="54">
        <v>108.92</v>
      </c>
      <c r="AB47" s="72">
        <v>45958.625</v>
      </c>
      <c r="AC47" s="54">
        <v>100.109375</v>
      </c>
      <c r="AD47" s="72">
        <v>45937.625</v>
      </c>
      <c r="AE47" s="54">
        <v>100.96875</v>
      </c>
      <c r="AF47" s="72">
        <v>45938.625</v>
      </c>
      <c r="AG47" s="54">
        <v>100.4375</v>
      </c>
    </row>
    <row r="48" spans="1:33">
      <c r="A48" s="36">
        <v>45961</v>
      </c>
      <c r="B48" s="45">
        <f>B10</f>
        <v>80.814999999999998</v>
      </c>
      <c r="C48" s="46">
        <f t="shared" si="108"/>
        <v>-150927.12376024609</v>
      </c>
      <c r="D48" s="46">
        <f t="shared" si="109"/>
        <v>-189174.99999999997</v>
      </c>
      <c r="E48" s="45">
        <f>C10</f>
        <v>99.6484375</v>
      </c>
      <c r="F48" s="46">
        <f t="shared" si="111"/>
        <v>-91406.25</v>
      </c>
      <c r="G48" s="47">
        <f t="shared" si="112"/>
        <v>-15198.096028645828</v>
      </c>
      <c r="H48" s="45">
        <f>D10</f>
        <v>111.28</v>
      </c>
      <c r="I48" s="46">
        <f t="shared" si="114"/>
        <v>-363474.62527242815</v>
      </c>
      <c r="J48" s="47">
        <f t="shared" si="115"/>
        <v>-194579.99999999997</v>
      </c>
      <c r="K48" s="45">
        <f>E10</f>
        <v>99.6484375</v>
      </c>
      <c r="L48" s="46">
        <f t="shared" si="117"/>
        <v>-79687.5</v>
      </c>
      <c r="M48" s="47">
        <f t="shared" si="118"/>
        <v>-14771.467491319432</v>
      </c>
      <c r="N48" s="45">
        <f>F10</f>
        <v>101.234375</v>
      </c>
      <c r="O48" s="46">
        <f t="shared" si="120"/>
        <v>-40429.6875</v>
      </c>
      <c r="P48" s="47">
        <f t="shared" si="121"/>
        <v>-527.24055989582848</v>
      </c>
      <c r="Q48" s="45">
        <f>G10</f>
        <v>101.328125</v>
      </c>
      <c r="R48" s="46">
        <f t="shared" si="123"/>
        <v>-33632.8125</v>
      </c>
      <c r="S48" s="47">
        <f t="shared" si="124"/>
        <v>6041.1371744791759</v>
      </c>
      <c r="T48" s="79">
        <f>C48+D48-F48-G48-I48-J48+L48+M48+O48+P48+R48+S48+$J$9</f>
        <v>195825.99538542083</v>
      </c>
      <c r="V48" s="72">
        <v>45833.625</v>
      </c>
      <c r="W48" s="54">
        <v>80.150000000000006</v>
      </c>
      <c r="X48" s="72">
        <v>45959.625</v>
      </c>
      <c r="Y48" s="54">
        <v>99.65625</v>
      </c>
      <c r="Z48" s="72">
        <v>45833.625</v>
      </c>
      <c r="AA48" s="54">
        <v>108.79</v>
      </c>
      <c r="AB48" s="72">
        <v>45959.625</v>
      </c>
      <c r="AC48" s="54">
        <v>99.65625</v>
      </c>
      <c r="AD48" s="72">
        <v>45938.625</v>
      </c>
      <c r="AE48" s="54">
        <v>100.953125</v>
      </c>
      <c r="AF48" s="72">
        <v>45939.625</v>
      </c>
      <c r="AG48" s="54">
        <v>100.390625</v>
      </c>
    </row>
    <row r="49" spans="1:33">
      <c r="A49" s="36">
        <v>45964</v>
      </c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80.38</v>
      </c>
      <c r="X49" s="72">
        <v>45960.625</v>
      </c>
      <c r="Y49" s="54">
        <v>99.6171875</v>
      </c>
      <c r="Z49" s="72">
        <v>45834.625</v>
      </c>
      <c r="AA49" s="54">
        <v>109.19</v>
      </c>
      <c r="AB49" s="72">
        <v>45960.625</v>
      </c>
      <c r="AC49" s="54">
        <v>99.6171875</v>
      </c>
      <c r="AD49" s="72">
        <v>45939.625</v>
      </c>
      <c r="AE49" s="54">
        <v>100.875</v>
      </c>
      <c r="AF49" s="72">
        <v>45940.625</v>
      </c>
      <c r="AG49" s="54">
        <v>101.875</v>
      </c>
    </row>
    <row r="50" spans="1:33">
      <c r="A50" s="36">
        <v>45965</v>
      </c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2">
        <v>45835.625</v>
      </c>
      <c r="W50" s="54">
        <v>80.34</v>
      </c>
      <c r="Z50" s="72">
        <v>45835.625</v>
      </c>
      <c r="AA50" s="54">
        <v>109.01</v>
      </c>
      <c r="AD50" s="72">
        <v>45940.625</v>
      </c>
      <c r="AE50" s="54">
        <v>101.578125</v>
      </c>
      <c r="AF50" s="72">
        <v>45943.625</v>
      </c>
      <c r="AG50" s="54">
        <v>102.109375</v>
      </c>
    </row>
    <row r="51" spans="1:33">
      <c r="A51" s="36">
        <v>45966</v>
      </c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2">
        <v>45838.625</v>
      </c>
      <c r="W51" s="54">
        <v>80.650000000000006</v>
      </c>
      <c r="Z51" s="72">
        <v>45838.625</v>
      </c>
      <c r="AA51" s="54">
        <v>109.61</v>
      </c>
      <c r="AD51" s="72">
        <v>45943.625</v>
      </c>
      <c r="AE51" s="54">
        <v>101.75</v>
      </c>
      <c r="AF51" s="72">
        <v>45944.625</v>
      </c>
      <c r="AG51" s="54">
        <v>102.140625</v>
      </c>
    </row>
    <row r="52" spans="1:33">
      <c r="A52" s="36">
        <v>45967</v>
      </c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2">
        <v>45839.625</v>
      </c>
      <c r="W52" s="54">
        <v>80.17</v>
      </c>
      <c r="Z52" s="72">
        <v>45839.625</v>
      </c>
      <c r="AA52" s="54">
        <v>109.34</v>
      </c>
      <c r="AD52" s="72">
        <v>45944.625</v>
      </c>
      <c r="AE52" s="54">
        <v>101.859375</v>
      </c>
      <c r="AF52" s="72">
        <v>45945.625</v>
      </c>
      <c r="AG52" s="54">
        <v>101.921875</v>
      </c>
    </row>
    <row r="53" spans="1:33">
      <c r="A53" s="36">
        <v>45968</v>
      </c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2">
        <v>45840.625</v>
      </c>
      <c r="W53" s="54">
        <v>80.319999999999993</v>
      </c>
      <c r="Z53" s="72">
        <v>45840.625</v>
      </c>
      <c r="AA53" s="54">
        <v>109.32</v>
      </c>
      <c r="AD53" s="72">
        <v>45945.625</v>
      </c>
      <c r="AE53" s="54">
        <v>101.734375</v>
      </c>
      <c r="AF53" s="72">
        <v>45946.625</v>
      </c>
      <c r="AG53" s="54">
        <v>102.671875</v>
      </c>
    </row>
    <row r="54" spans="1:33">
      <c r="A54" s="36">
        <v>45969</v>
      </c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2">
        <v>45841.625</v>
      </c>
      <c r="W54" s="54">
        <v>80.37</v>
      </c>
      <c r="Z54" s="72">
        <v>45841.625</v>
      </c>
      <c r="AA54" s="54">
        <v>109.06</v>
      </c>
      <c r="AD54" s="72">
        <v>45946.625</v>
      </c>
      <c r="AE54" s="54">
        <v>102.234375</v>
      </c>
      <c r="AF54" s="72">
        <v>45947.625</v>
      </c>
      <c r="AG54" s="54">
        <v>102.46875</v>
      </c>
    </row>
    <row r="55" spans="1:33">
      <c r="A55" s="36">
        <v>45970</v>
      </c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2">
        <v>45845.625</v>
      </c>
      <c r="W55" s="54">
        <v>80.099999999999994</v>
      </c>
      <c r="Z55" s="72">
        <v>45845.625</v>
      </c>
      <c r="AA55" s="54">
        <v>108.41</v>
      </c>
      <c r="AD55" s="72">
        <v>45947.625</v>
      </c>
      <c r="AE55" s="54">
        <v>102.015625</v>
      </c>
      <c r="AF55" s="72">
        <v>45950.625</v>
      </c>
      <c r="AG55" s="54">
        <v>102.859375</v>
      </c>
    </row>
    <row r="56" spans="1:33">
      <c r="A56" s="127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2">
        <v>45846.625</v>
      </c>
      <c r="W56" s="54">
        <v>79.989999999999995</v>
      </c>
      <c r="Z56" s="72">
        <v>45846.625</v>
      </c>
      <c r="AA56" s="54">
        <v>108.1</v>
      </c>
      <c r="AD56" s="72">
        <v>45950.625</v>
      </c>
      <c r="AE56" s="54">
        <v>102.171875</v>
      </c>
      <c r="AF56" s="72">
        <v>45951.625</v>
      </c>
      <c r="AG56" s="54">
        <v>103.359375</v>
      </c>
    </row>
    <row r="57" spans="1:33">
      <c r="A57" s="127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2">
        <v>45847.625</v>
      </c>
      <c r="W57" s="54">
        <v>80.209999999999994</v>
      </c>
      <c r="Z57" s="72">
        <v>45847.625</v>
      </c>
      <c r="AA57" s="54">
        <v>108.71</v>
      </c>
      <c r="AD57" s="72">
        <v>45951.625</v>
      </c>
      <c r="AE57" s="54">
        <v>102.359375</v>
      </c>
      <c r="AF57" s="72">
        <v>45952.625</v>
      </c>
      <c r="AG57" s="54">
        <v>103.4375</v>
      </c>
    </row>
    <row r="58" spans="1:33">
      <c r="A58" s="127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2">
        <v>45848.625</v>
      </c>
      <c r="W58" s="54">
        <v>80.13</v>
      </c>
      <c r="Z58" s="72">
        <v>45848.625</v>
      </c>
      <c r="AA58" s="54">
        <v>108.74</v>
      </c>
      <c r="AD58" s="72">
        <v>45952.625</v>
      </c>
      <c r="AE58" s="54">
        <v>102.390625</v>
      </c>
      <c r="AF58" s="72">
        <v>45953.625</v>
      </c>
      <c r="AG58" s="54">
        <v>102.75</v>
      </c>
    </row>
    <row r="59" spans="1:33">
      <c r="A59" s="127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2">
        <v>45849.625</v>
      </c>
      <c r="W59" s="54">
        <v>80.03</v>
      </c>
      <c r="Z59" s="72">
        <v>45849.625</v>
      </c>
      <c r="AA59" s="54">
        <v>108.08</v>
      </c>
      <c r="AD59" s="72">
        <v>45953.625</v>
      </c>
      <c r="AE59" s="54">
        <v>102.015625</v>
      </c>
      <c r="AF59" s="72">
        <v>45954.625</v>
      </c>
      <c r="AG59" s="54">
        <v>102.6875</v>
      </c>
    </row>
    <row r="60" spans="1:33">
      <c r="A60" s="127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2">
        <v>45852.625</v>
      </c>
      <c r="W60" s="54">
        <v>80.09</v>
      </c>
      <c r="Z60" s="72">
        <v>45852.625</v>
      </c>
      <c r="AA60" s="54">
        <v>108.05</v>
      </c>
      <c r="AD60" s="72">
        <v>45954.625</v>
      </c>
      <c r="AE60" s="54">
        <v>102.0625</v>
      </c>
      <c r="AF60" s="72">
        <v>45957.625</v>
      </c>
      <c r="AG60" s="54">
        <v>103.046875</v>
      </c>
    </row>
    <row r="61" spans="1:33">
      <c r="A61" s="127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2">
        <v>45853.625</v>
      </c>
      <c r="W61" s="54">
        <v>79.849999999999994</v>
      </c>
      <c r="Z61" s="72">
        <v>45853.625</v>
      </c>
      <c r="AA61" s="54">
        <v>107.66</v>
      </c>
      <c r="AD61" s="72">
        <v>45957.625</v>
      </c>
      <c r="AE61" s="54">
        <v>102.09375</v>
      </c>
      <c r="AF61" s="72">
        <v>45958.625</v>
      </c>
      <c r="AG61" s="54">
        <v>103.3125</v>
      </c>
    </row>
    <row r="62" spans="1:33" ht="15" thickBot="1">
      <c r="A62" s="128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2">
        <v>45854.625</v>
      </c>
      <c r="W62" s="54">
        <v>80.06</v>
      </c>
      <c r="Z62" s="72">
        <v>45854.625</v>
      </c>
      <c r="AA62" s="54">
        <v>107.83</v>
      </c>
      <c r="AD62" s="72">
        <v>45958.625</v>
      </c>
      <c r="AE62" s="54">
        <v>102.1875</v>
      </c>
      <c r="AF62" s="72">
        <v>45959.625</v>
      </c>
      <c r="AG62" s="54">
        <v>102.265625</v>
      </c>
    </row>
    <row r="63" spans="1:33">
      <c r="B63" s="56"/>
      <c r="C63" s="56"/>
      <c r="D63" s="56"/>
      <c r="E63" s="56"/>
      <c r="F63" s="56"/>
      <c r="H63" s="55"/>
      <c r="I63" s="55"/>
      <c r="K63" s="56"/>
      <c r="L63" s="56"/>
      <c r="N63" s="55"/>
      <c r="O63" s="55"/>
      <c r="R63" s="55"/>
      <c r="S63" s="55"/>
      <c r="T63" s="55"/>
      <c r="V63" s="72">
        <v>45855.625</v>
      </c>
      <c r="W63" s="54">
        <v>80.14</v>
      </c>
      <c r="Z63" s="72">
        <v>45855.625</v>
      </c>
      <c r="AA63" s="54">
        <v>108.09</v>
      </c>
      <c r="AD63" s="72">
        <v>45959.625</v>
      </c>
      <c r="AE63" s="54">
        <v>101.453125</v>
      </c>
      <c r="AF63" s="72">
        <v>45960.625</v>
      </c>
      <c r="AG63" s="54">
        <v>101.703125</v>
      </c>
    </row>
    <row r="64" spans="1:33">
      <c r="B64" s="72"/>
      <c r="C64" s="56"/>
      <c r="D64" s="72"/>
      <c r="E64" s="56"/>
      <c r="F64" s="72"/>
      <c r="H64" s="72"/>
      <c r="J64" s="72"/>
      <c r="K64" s="56"/>
      <c r="L64" s="72"/>
      <c r="R64" s="55"/>
      <c r="S64" s="55"/>
      <c r="T64" s="55"/>
      <c r="V64" s="72">
        <v>45856.625</v>
      </c>
      <c r="W64" s="54">
        <v>80.25</v>
      </c>
      <c r="Z64" s="72">
        <v>45856.625</v>
      </c>
      <c r="AA64" s="54">
        <v>108.29</v>
      </c>
      <c r="AD64" s="72">
        <v>45960.625</v>
      </c>
      <c r="AE64" s="54">
        <v>101.28125</v>
      </c>
    </row>
    <row r="65" spans="2:27">
      <c r="B65" s="72"/>
      <c r="C65" s="56"/>
      <c r="D65" s="72"/>
      <c r="E65" s="56"/>
      <c r="F65" s="72"/>
      <c r="H65" s="72"/>
      <c r="J65" s="72"/>
      <c r="K65" s="56"/>
      <c r="L65" s="72"/>
      <c r="R65" s="55"/>
      <c r="S65" s="55"/>
      <c r="T65" s="55"/>
      <c r="V65" s="72">
        <v>45859.625</v>
      </c>
      <c r="W65" s="54">
        <v>80.36</v>
      </c>
      <c r="Z65" s="72">
        <v>45859.625</v>
      </c>
      <c r="AA65" s="54">
        <v>108.71</v>
      </c>
    </row>
    <row r="66" spans="2:27">
      <c r="B66" s="72"/>
      <c r="C66" s="56"/>
      <c r="D66" s="72"/>
      <c r="E66" s="56"/>
      <c r="F66" s="72"/>
      <c r="H66" s="72"/>
      <c r="J66" s="72"/>
      <c r="K66" s="56"/>
      <c r="L66" s="72"/>
      <c r="R66" s="55"/>
      <c r="S66" s="55"/>
      <c r="T66" s="55"/>
      <c r="V66" s="72">
        <v>45860.625</v>
      </c>
      <c r="W66" s="54">
        <v>80.5</v>
      </c>
      <c r="Z66" s="72">
        <v>45860.625</v>
      </c>
      <c r="AA66" s="54">
        <v>108.97</v>
      </c>
    </row>
    <row r="67" spans="2:27">
      <c r="B67" s="72"/>
      <c r="C67" s="56"/>
      <c r="D67" s="72"/>
      <c r="E67" s="56"/>
      <c r="F67" s="72"/>
      <c r="H67" s="72"/>
      <c r="J67" s="72"/>
      <c r="K67" s="56"/>
      <c r="L67" s="72"/>
      <c r="V67" s="72">
        <v>45861.625</v>
      </c>
      <c r="W67" s="54">
        <v>80.540000000000006</v>
      </c>
      <c r="Z67" s="72">
        <v>45861.625</v>
      </c>
      <c r="AA67" s="54">
        <v>108.8</v>
      </c>
    </row>
    <row r="68" spans="2:27">
      <c r="B68" s="72"/>
      <c r="C68" s="56"/>
      <c r="D68" s="72"/>
      <c r="E68" s="56"/>
      <c r="F68" s="72"/>
      <c r="H68" s="72"/>
      <c r="J68" s="72"/>
      <c r="K68" s="56"/>
      <c r="L68" s="72"/>
      <c r="V68" s="72">
        <v>45862.625</v>
      </c>
      <c r="W68" s="54">
        <v>80.44</v>
      </c>
      <c r="Z68" s="72">
        <v>45862.625</v>
      </c>
      <c r="AA68" s="54">
        <v>108.64</v>
      </c>
    </row>
    <row r="69" spans="2:27">
      <c r="B69" s="72"/>
      <c r="C69" s="56"/>
      <c r="D69" s="72"/>
      <c r="E69" s="56"/>
      <c r="F69" s="72"/>
      <c r="H69" s="72"/>
      <c r="J69" s="72"/>
      <c r="K69" s="56"/>
      <c r="L69" s="72"/>
      <c r="V69" s="72">
        <v>45863.625</v>
      </c>
      <c r="W69" s="54">
        <v>80.489999999999995</v>
      </c>
      <c r="Z69" s="72">
        <v>45863.625</v>
      </c>
      <c r="AA69" s="54">
        <v>108.99</v>
      </c>
    </row>
    <row r="70" spans="2:27">
      <c r="B70" s="72"/>
      <c r="C70" s="56"/>
      <c r="D70" s="72"/>
      <c r="E70" s="56"/>
      <c r="F70" s="72"/>
      <c r="H70" s="72"/>
      <c r="J70" s="72"/>
      <c r="K70" s="56"/>
      <c r="L70" s="72"/>
      <c r="V70" s="72">
        <v>45866.625</v>
      </c>
      <c r="W70" s="54">
        <v>80.45</v>
      </c>
      <c r="Z70" s="72">
        <v>45866.625</v>
      </c>
      <c r="AA70" s="54">
        <v>108.77</v>
      </c>
    </row>
    <row r="71" spans="2:27">
      <c r="B71" s="72"/>
      <c r="C71" s="56"/>
      <c r="D71" s="72"/>
      <c r="E71" s="56"/>
      <c r="F71" s="72"/>
      <c r="H71" s="72"/>
      <c r="J71" s="72"/>
      <c r="K71" s="56"/>
      <c r="L71" s="72"/>
      <c r="V71" s="72">
        <v>45867.625</v>
      </c>
      <c r="W71" s="54">
        <v>80.5</v>
      </c>
      <c r="Z71" s="72">
        <v>45867.625</v>
      </c>
      <c r="AA71" s="54">
        <v>109.49</v>
      </c>
    </row>
    <row r="72" spans="2:27">
      <c r="B72" s="72"/>
      <c r="C72" s="56"/>
      <c r="D72" s="72"/>
      <c r="E72" s="56"/>
      <c r="F72" s="72"/>
      <c r="H72" s="72"/>
      <c r="J72" s="72"/>
      <c r="K72" s="56"/>
      <c r="L72" s="72"/>
      <c r="V72" s="72">
        <v>45868.625</v>
      </c>
      <c r="W72" s="54">
        <v>80.33</v>
      </c>
      <c r="Z72" s="72">
        <v>45868.625</v>
      </c>
      <c r="AA72" s="54">
        <v>109.08</v>
      </c>
    </row>
    <row r="73" spans="2:27">
      <c r="B73" s="72"/>
      <c r="C73" s="56"/>
      <c r="D73" s="72"/>
      <c r="E73" s="56"/>
      <c r="F73" s="72"/>
      <c r="H73" s="72"/>
      <c r="J73" s="72"/>
      <c r="K73" s="56"/>
      <c r="L73" s="72"/>
      <c r="V73" s="72">
        <v>45869.625</v>
      </c>
      <c r="W73" s="54">
        <v>80.38</v>
      </c>
      <c r="Z73" s="72">
        <v>45869.625</v>
      </c>
      <c r="AA73" s="54">
        <v>109.11</v>
      </c>
    </row>
    <row r="74" spans="2:27">
      <c r="B74" s="72"/>
      <c r="C74" s="56"/>
      <c r="D74" s="72"/>
      <c r="E74" s="56"/>
      <c r="F74" s="72"/>
      <c r="H74" s="72"/>
      <c r="J74" s="72"/>
      <c r="K74" s="56"/>
      <c r="L74" s="72"/>
      <c r="V74" s="72">
        <v>45870.625</v>
      </c>
      <c r="W74" s="54">
        <v>79.98</v>
      </c>
      <c r="Z74" s="72">
        <v>45870.625</v>
      </c>
      <c r="AA74" s="54">
        <v>109.63</v>
      </c>
    </row>
    <row r="75" spans="2:27">
      <c r="B75" s="72"/>
      <c r="D75" s="72"/>
      <c r="F75" s="72"/>
      <c r="H75" s="72"/>
      <c r="J75" s="72"/>
      <c r="L75" s="72"/>
      <c r="V75" s="72">
        <v>45873.625</v>
      </c>
      <c r="W75" s="54">
        <v>80.25</v>
      </c>
      <c r="Z75" s="72">
        <v>45873.625</v>
      </c>
      <c r="AA75" s="54">
        <v>109.82</v>
      </c>
    </row>
    <row r="76" spans="2:27">
      <c r="B76" s="72"/>
      <c r="D76" s="72"/>
      <c r="F76" s="72"/>
      <c r="H76" s="72"/>
      <c r="J76" s="72"/>
      <c r="L76" s="72"/>
      <c r="V76" s="72">
        <v>45874.625</v>
      </c>
      <c r="W76" s="54">
        <v>80.209999999999994</v>
      </c>
      <c r="Z76" s="72">
        <v>45874.625</v>
      </c>
      <c r="AA76" s="54">
        <v>109.9</v>
      </c>
    </row>
    <row r="77" spans="2:27">
      <c r="B77" s="72"/>
      <c r="D77" s="72"/>
      <c r="F77" s="72"/>
      <c r="H77" s="72"/>
      <c r="J77" s="72"/>
      <c r="L77" s="72"/>
      <c r="V77" s="72">
        <v>45875.625</v>
      </c>
      <c r="W77" s="54">
        <v>80.290000000000006</v>
      </c>
      <c r="Z77" s="72">
        <v>45875.625</v>
      </c>
      <c r="AA77" s="54">
        <v>109.87</v>
      </c>
    </row>
    <row r="78" spans="2:27">
      <c r="B78" s="72"/>
      <c r="D78" s="72"/>
      <c r="F78" s="72"/>
      <c r="H78" s="72"/>
      <c r="J78" s="72"/>
      <c r="L78" s="72"/>
      <c r="V78" s="72">
        <v>45876.625</v>
      </c>
      <c r="W78" s="54">
        <v>80.209999999999994</v>
      </c>
      <c r="Z78" s="72">
        <v>45876.625</v>
      </c>
      <c r="AA78" s="54">
        <v>109.76</v>
      </c>
    </row>
    <row r="79" spans="2:27">
      <c r="B79" s="72"/>
      <c r="D79" s="72"/>
      <c r="F79" s="72"/>
      <c r="H79" s="72"/>
      <c r="J79" s="72"/>
      <c r="L79" s="72"/>
      <c r="V79" s="72">
        <v>45877.625</v>
      </c>
      <c r="W79" s="54">
        <v>80.22</v>
      </c>
      <c r="Z79" s="72">
        <v>45877.625</v>
      </c>
      <c r="AA79" s="54">
        <v>109.41</v>
      </c>
    </row>
    <row r="80" spans="2:27">
      <c r="B80" s="72"/>
      <c r="D80" s="72"/>
      <c r="F80" s="72"/>
      <c r="H80" s="72"/>
      <c r="J80" s="72"/>
      <c r="L80" s="72"/>
      <c r="V80" s="72">
        <v>45880.625</v>
      </c>
      <c r="W80" s="54">
        <v>80.22</v>
      </c>
      <c r="Z80" s="72">
        <v>45880.625</v>
      </c>
      <c r="AA80" s="54">
        <v>109.58499999999999</v>
      </c>
    </row>
    <row r="81" spans="2:27">
      <c r="B81" s="72"/>
      <c r="D81" s="72"/>
      <c r="F81" s="72"/>
      <c r="H81" s="72"/>
      <c r="J81" s="72"/>
      <c r="L81" s="72"/>
      <c r="V81" s="72">
        <v>45881.625</v>
      </c>
      <c r="W81" s="54">
        <v>80.400000000000006</v>
      </c>
      <c r="Z81" s="72">
        <v>45881.625</v>
      </c>
      <c r="AA81" s="54">
        <v>109.68</v>
      </c>
    </row>
    <row r="82" spans="2:27">
      <c r="B82" s="72"/>
      <c r="D82" s="72"/>
      <c r="F82" s="72"/>
      <c r="H82" s="72"/>
      <c r="J82" s="72"/>
      <c r="L82" s="72"/>
      <c r="V82" s="72">
        <v>45882.625</v>
      </c>
      <c r="W82" s="54">
        <v>80.61</v>
      </c>
      <c r="Z82" s="72">
        <v>45882.625</v>
      </c>
      <c r="AA82" s="54">
        <v>110.26</v>
      </c>
    </row>
    <row r="83" spans="2:27">
      <c r="H83" s="72"/>
      <c r="J83" s="72"/>
      <c r="L83" s="72"/>
      <c r="V83" s="72">
        <v>45883.625</v>
      </c>
      <c r="W83" s="54">
        <v>80.400000000000006</v>
      </c>
      <c r="Z83" s="72">
        <v>45883.625</v>
      </c>
      <c r="AA83" s="54">
        <v>109.88</v>
      </c>
    </row>
    <row r="84" spans="2:27">
      <c r="H84" s="72"/>
      <c r="J84" s="72"/>
      <c r="V84" s="72">
        <v>45884.625</v>
      </c>
      <c r="W84" s="54">
        <v>80.459999999999994</v>
      </c>
      <c r="Z84" s="72">
        <v>45884.625</v>
      </c>
      <c r="AA84" s="54">
        <v>109.74</v>
      </c>
    </row>
    <row r="85" spans="2:27">
      <c r="H85" s="72"/>
      <c r="J85" s="72"/>
      <c r="V85" s="72">
        <v>45887.625</v>
      </c>
      <c r="W85" s="54">
        <v>80.400000000000006</v>
      </c>
      <c r="Z85" s="72">
        <v>45887.625</v>
      </c>
      <c r="AA85" s="54">
        <v>109.54</v>
      </c>
    </row>
    <row r="86" spans="2:27">
      <c r="H86" s="72"/>
      <c r="J86" s="72"/>
      <c r="V86" s="72">
        <v>45888.625</v>
      </c>
      <c r="W86" s="54">
        <v>80.38</v>
      </c>
      <c r="Z86" s="72">
        <v>45888.625</v>
      </c>
      <c r="AA86" s="54">
        <v>109.71</v>
      </c>
    </row>
    <row r="87" spans="2:27">
      <c r="H87" s="72"/>
      <c r="J87" s="72"/>
      <c r="V87" s="72">
        <v>45889.625</v>
      </c>
      <c r="W87" s="54">
        <v>80.349999999999994</v>
      </c>
      <c r="Z87" s="72">
        <v>45889.625</v>
      </c>
      <c r="AA87" s="54">
        <v>109.76</v>
      </c>
    </row>
    <row r="88" spans="2:27">
      <c r="H88" s="72"/>
      <c r="J88" s="72"/>
      <c r="V88" s="72">
        <v>45890.625</v>
      </c>
      <c r="W88" s="54">
        <v>80.2</v>
      </c>
      <c r="Z88" s="72">
        <v>45890.625</v>
      </c>
      <c r="AA88" s="54">
        <v>109.34</v>
      </c>
    </row>
    <row r="89" spans="2:27">
      <c r="H89" s="72"/>
      <c r="J89" s="72"/>
      <c r="V89" s="72">
        <v>45891.625</v>
      </c>
      <c r="W89" s="54">
        <v>80.849999999999994</v>
      </c>
      <c r="Z89" s="72">
        <v>45891.625</v>
      </c>
      <c r="AA89" s="54">
        <v>110.2</v>
      </c>
    </row>
    <row r="90" spans="2:27">
      <c r="H90" s="72"/>
      <c r="J90" s="72"/>
      <c r="V90" s="72">
        <v>45894.625</v>
      </c>
      <c r="W90" s="54">
        <v>80.69</v>
      </c>
      <c r="Z90" s="72">
        <v>45894.625</v>
      </c>
      <c r="AA90" s="54">
        <v>109.91</v>
      </c>
    </row>
    <row r="91" spans="2:27">
      <c r="H91" s="72"/>
      <c r="V91" s="72">
        <v>45895.625</v>
      </c>
      <c r="W91" s="54">
        <v>80.87</v>
      </c>
      <c r="Z91" s="72">
        <v>45895.625</v>
      </c>
      <c r="AA91" s="54">
        <v>109.99</v>
      </c>
    </row>
    <row r="92" spans="2:27">
      <c r="H92" s="72"/>
      <c r="V92" s="72">
        <v>45896.625</v>
      </c>
      <c r="W92" s="54">
        <v>80.97</v>
      </c>
      <c r="Z92" s="72">
        <v>45896.625</v>
      </c>
      <c r="AA92" s="54">
        <v>110.03</v>
      </c>
    </row>
    <row r="93" spans="2:27">
      <c r="H93" s="72"/>
      <c r="V93" s="72">
        <v>45897.625</v>
      </c>
      <c r="W93" s="54">
        <v>81.010000000000005</v>
      </c>
      <c r="Z93" s="72">
        <v>45897.625</v>
      </c>
      <c r="AA93" s="54">
        <v>110.2</v>
      </c>
    </row>
    <row r="94" spans="2:27">
      <c r="H94" s="72"/>
      <c r="V94" s="72">
        <v>45898.625</v>
      </c>
      <c r="W94" s="54">
        <v>80.86</v>
      </c>
      <c r="Z94" s="72">
        <v>45898.625</v>
      </c>
      <c r="AA94" s="54">
        <v>109.83</v>
      </c>
    </row>
    <row r="95" spans="2:27">
      <c r="V95" s="72">
        <v>45902.625</v>
      </c>
      <c r="W95" s="54">
        <v>80.39</v>
      </c>
      <c r="Z95" s="72">
        <v>45902.625</v>
      </c>
      <c r="AA95" s="54">
        <v>109.05</v>
      </c>
    </row>
    <row r="96" spans="2:27">
      <c r="V96" s="72">
        <v>45903.625</v>
      </c>
      <c r="W96" s="54">
        <v>80.61</v>
      </c>
      <c r="Z96" s="72">
        <v>45903.625</v>
      </c>
      <c r="AA96" s="54">
        <v>109.7</v>
      </c>
    </row>
    <row r="97" spans="22:27">
      <c r="V97" s="72">
        <v>45904.625</v>
      </c>
      <c r="W97" s="54">
        <v>80.819999999999993</v>
      </c>
      <c r="Z97" s="72">
        <v>45904.625</v>
      </c>
      <c r="AA97" s="54">
        <v>110.45</v>
      </c>
    </row>
    <row r="98" spans="22:27">
      <c r="V98" s="72">
        <v>45905.625</v>
      </c>
      <c r="W98" s="54">
        <v>80.87</v>
      </c>
      <c r="Z98" s="72">
        <v>45905.625</v>
      </c>
      <c r="AA98" s="54">
        <v>111.17</v>
      </c>
    </row>
    <row r="99" spans="22:27">
      <c r="V99" s="72">
        <v>45908.625</v>
      </c>
      <c r="W99" s="54">
        <v>80.87</v>
      </c>
      <c r="Z99" s="72">
        <v>45908.625</v>
      </c>
      <c r="AA99" s="54">
        <v>111.56</v>
      </c>
    </row>
    <row r="100" spans="22:27">
      <c r="V100" s="72">
        <v>45909.625</v>
      </c>
      <c r="W100" s="54">
        <v>80.78</v>
      </c>
      <c r="Z100" s="72">
        <v>45909.625</v>
      </c>
      <c r="AA100" s="54">
        <v>111.36</v>
      </c>
    </row>
    <row r="101" spans="22:27">
      <c r="V101" s="72">
        <v>45910.625</v>
      </c>
      <c r="W101" s="54">
        <v>80.84</v>
      </c>
      <c r="Z101" s="72">
        <v>45910.625</v>
      </c>
      <c r="AA101" s="54">
        <v>111.69</v>
      </c>
    </row>
    <row r="102" spans="22:27">
      <c r="V102" s="72">
        <v>45911.625</v>
      </c>
      <c r="W102" s="54">
        <v>81.040000000000006</v>
      </c>
      <c r="Z102" s="72">
        <v>45911.625</v>
      </c>
      <c r="AA102" s="54">
        <v>112.21</v>
      </c>
    </row>
    <row r="103" spans="22:27">
      <c r="V103" s="72">
        <v>45912.625</v>
      </c>
      <c r="W103" s="54">
        <v>80.959999999999994</v>
      </c>
      <c r="Z103" s="72">
        <v>45912.625</v>
      </c>
      <c r="AA103" s="54">
        <v>112.01</v>
      </c>
    </row>
    <row r="104" spans="22:27">
      <c r="V104" s="72">
        <v>45915.625</v>
      </c>
      <c r="W104" s="54">
        <v>81.19</v>
      </c>
      <c r="Z104" s="72">
        <v>45915.625</v>
      </c>
      <c r="AA104" s="54">
        <v>112.36</v>
      </c>
    </row>
    <row r="105" spans="22:27">
      <c r="V105" s="72">
        <v>45916.625</v>
      </c>
      <c r="W105" s="54">
        <v>81.13</v>
      </c>
      <c r="Z105" s="72">
        <v>45916.625</v>
      </c>
      <c r="AA105" s="54">
        <v>112.26</v>
      </c>
    </row>
    <row r="106" spans="22:27">
      <c r="V106" s="72">
        <v>45917.625</v>
      </c>
      <c r="W106" s="54">
        <v>81.05</v>
      </c>
      <c r="Z106" s="72">
        <v>45917.625</v>
      </c>
      <c r="AA106" s="54">
        <v>112.06</v>
      </c>
    </row>
    <row r="107" spans="22:27">
      <c r="V107" s="72">
        <v>45918.625</v>
      </c>
      <c r="W107" s="54">
        <v>81.23</v>
      </c>
      <c r="Z107" s="72">
        <v>45918.625</v>
      </c>
      <c r="AA107" s="54">
        <v>111.83</v>
      </c>
    </row>
    <row r="108" spans="22:27">
      <c r="V108" s="72">
        <v>45919.625</v>
      </c>
      <c r="W108" s="54">
        <v>81.260000000000005</v>
      </c>
      <c r="Z108" s="72">
        <v>45919.625</v>
      </c>
      <c r="AA108" s="54">
        <v>111.74</v>
      </c>
    </row>
    <row r="109" spans="22:27">
      <c r="V109" s="72">
        <v>45922.625</v>
      </c>
      <c r="W109" s="54">
        <v>81.319999999999993</v>
      </c>
      <c r="Z109" s="72">
        <v>45922.625</v>
      </c>
      <c r="AA109" s="54">
        <v>111.48</v>
      </c>
    </row>
    <row r="110" spans="22:27">
      <c r="V110" s="72">
        <v>45923.625</v>
      </c>
      <c r="W110" s="54">
        <v>81.260000000000005</v>
      </c>
      <c r="Z110" s="72">
        <v>45923.625</v>
      </c>
      <c r="AA110" s="54">
        <v>111.71</v>
      </c>
    </row>
    <row r="111" spans="22:27">
      <c r="V111" s="72">
        <v>45924.625</v>
      </c>
      <c r="W111" s="54">
        <v>81.150000000000006</v>
      </c>
      <c r="Z111" s="72">
        <v>45924.625</v>
      </c>
      <c r="AA111" s="54">
        <v>111.26</v>
      </c>
    </row>
    <row r="112" spans="22:27">
      <c r="V112" s="72">
        <v>45925.625</v>
      </c>
      <c r="W112" s="54">
        <v>80.92</v>
      </c>
      <c r="Z112" s="72">
        <v>45925.625</v>
      </c>
      <c r="AA112" s="54">
        <v>111.06</v>
      </c>
    </row>
    <row r="113" spans="22:27">
      <c r="V113" s="72">
        <v>45926.625</v>
      </c>
      <c r="W113" s="54">
        <v>81.08</v>
      </c>
      <c r="Z113" s="72">
        <v>45926.625</v>
      </c>
      <c r="AA113" s="54">
        <v>111.21</v>
      </c>
    </row>
    <row r="114" spans="22:27">
      <c r="V114" s="72">
        <v>45929.625</v>
      </c>
      <c r="W114" s="54">
        <v>81.22</v>
      </c>
      <c r="Z114" s="72">
        <v>45929.625</v>
      </c>
      <c r="AA114" s="54">
        <v>111.58</v>
      </c>
    </row>
    <row r="115" spans="22:27">
      <c r="V115" s="72">
        <v>45930.625</v>
      </c>
      <c r="W115" s="54">
        <v>81.19</v>
      </c>
      <c r="Z115" s="72">
        <v>45930.625</v>
      </c>
      <c r="AA115" s="54">
        <v>111.47</v>
      </c>
    </row>
    <row r="116" spans="22:27">
      <c r="V116" s="72">
        <v>45931.625</v>
      </c>
      <c r="W116" s="54">
        <v>80.959999999999994</v>
      </c>
      <c r="Z116" s="72">
        <v>45931.625</v>
      </c>
      <c r="AA116" s="54">
        <v>111.51</v>
      </c>
    </row>
    <row r="117" spans="22:27">
      <c r="V117" s="72">
        <v>45932.625</v>
      </c>
      <c r="W117" s="54">
        <v>80.930000000000007</v>
      </c>
      <c r="Z117" s="72">
        <v>45932.625</v>
      </c>
      <c r="AA117" s="54">
        <v>111.69</v>
      </c>
    </row>
    <row r="118" spans="22:27">
      <c r="V118" s="72">
        <v>45933.625</v>
      </c>
      <c r="W118" s="54">
        <v>80.84</v>
      </c>
      <c r="Z118" s="72">
        <v>45933.625</v>
      </c>
      <c r="AA118" s="54">
        <v>111.55</v>
      </c>
    </row>
    <row r="119" spans="22:27">
      <c r="V119" s="72">
        <v>45936.625</v>
      </c>
      <c r="W119" s="54">
        <v>80.86</v>
      </c>
      <c r="Z119" s="72">
        <v>45936.625</v>
      </c>
      <c r="AA119" s="54">
        <v>111.19</v>
      </c>
    </row>
    <row r="120" spans="22:27">
      <c r="V120" s="72">
        <v>45937.625</v>
      </c>
      <c r="W120" s="54">
        <v>80.77</v>
      </c>
      <c r="Z120" s="72">
        <v>45937.625</v>
      </c>
      <c r="AA120" s="54">
        <v>111.4</v>
      </c>
    </row>
    <row r="121" spans="22:27">
      <c r="V121" s="72">
        <v>45938.625</v>
      </c>
      <c r="W121" s="54">
        <v>80.650000000000006</v>
      </c>
      <c r="Z121" s="72">
        <v>45938.625</v>
      </c>
      <c r="AA121" s="54">
        <v>111.26</v>
      </c>
    </row>
    <row r="122" spans="22:27">
      <c r="V122" s="72">
        <v>45939.625</v>
      </c>
      <c r="W122" s="54">
        <v>80.42</v>
      </c>
      <c r="Z122" s="72">
        <v>45939.625</v>
      </c>
      <c r="AA122" s="54">
        <v>111.04</v>
      </c>
    </row>
    <row r="123" spans="22:27">
      <c r="V123" s="72">
        <v>45940.625</v>
      </c>
      <c r="W123" s="54">
        <v>79.984999999999999</v>
      </c>
      <c r="Z123" s="72">
        <v>45940.625</v>
      </c>
      <c r="AA123" s="54">
        <v>111.36</v>
      </c>
    </row>
    <row r="124" spans="22:27">
      <c r="V124" s="72">
        <v>45943.625</v>
      </c>
      <c r="W124" s="54">
        <v>80.45</v>
      </c>
      <c r="Z124" s="72">
        <v>45943.625</v>
      </c>
      <c r="AA124" s="54">
        <v>111.73</v>
      </c>
    </row>
    <row r="125" spans="22:27">
      <c r="V125" s="72">
        <v>45944.625</v>
      </c>
      <c r="W125" s="54">
        <v>80.540000000000006</v>
      </c>
      <c r="Z125" s="72">
        <v>45944.625</v>
      </c>
      <c r="AA125" s="54">
        <v>112.1</v>
      </c>
    </row>
    <row r="126" spans="22:27">
      <c r="V126" s="72">
        <v>45945.625</v>
      </c>
      <c r="W126" s="54">
        <v>80.8</v>
      </c>
      <c r="Z126" s="72">
        <v>45945.625</v>
      </c>
      <c r="AA126" s="54">
        <v>112.1</v>
      </c>
    </row>
    <row r="127" spans="22:27">
      <c r="V127" s="72">
        <v>45946.625</v>
      </c>
      <c r="W127" s="54">
        <v>80.510000000000005</v>
      </c>
      <c r="Z127" s="72">
        <v>45946.625</v>
      </c>
      <c r="AA127" s="54">
        <v>112.42</v>
      </c>
    </row>
    <row r="128" spans="22:27">
      <c r="V128" s="72">
        <v>45947.625</v>
      </c>
      <c r="W128" s="54">
        <v>80.72</v>
      </c>
      <c r="Z128" s="72">
        <v>45947.625</v>
      </c>
      <c r="AA128" s="54">
        <v>112.2</v>
      </c>
    </row>
    <row r="129" spans="22:27">
      <c r="V129" s="72">
        <v>45950.625</v>
      </c>
      <c r="W129" s="54">
        <v>80.88</v>
      </c>
      <c r="Z129" s="72">
        <v>45950.625</v>
      </c>
      <c r="AA129" s="54">
        <v>112.54</v>
      </c>
    </row>
    <row r="130" spans="22:27">
      <c r="V130" s="72">
        <v>45951.625</v>
      </c>
      <c r="W130" s="54">
        <v>80.760000000000005</v>
      </c>
      <c r="Z130" s="72">
        <v>45951.625</v>
      </c>
      <c r="AA130" s="54">
        <v>112.56</v>
      </c>
    </row>
    <row r="131" spans="22:27">
      <c r="V131" s="72">
        <v>45952.625</v>
      </c>
      <c r="W131" s="54">
        <v>80.680000000000007</v>
      </c>
      <c r="Z131" s="72">
        <v>45952.625</v>
      </c>
      <c r="AA131" s="54">
        <v>112.67</v>
      </c>
    </row>
    <row r="132" spans="22:27">
      <c r="V132" s="72">
        <v>45953.625</v>
      </c>
      <c r="W132" s="54">
        <v>80.849999999999994</v>
      </c>
      <c r="Z132" s="72">
        <v>45953.625</v>
      </c>
      <c r="AA132" s="54">
        <v>112.53</v>
      </c>
    </row>
    <row r="133" spans="22:27">
      <c r="V133" s="72">
        <v>45954.625</v>
      </c>
      <c r="W133" s="54">
        <v>81.08</v>
      </c>
      <c r="Z133" s="72">
        <v>45954.625</v>
      </c>
      <c r="AA133" s="54">
        <v>112.72</v>
      </c>
    </row>
    <row r="134" spans="22:27">
      <c r="V134" s="72">
        <v>45957.625</v>
      </c>
      <c r="W134" s="54">
        <v>81.28</v>
      </c>
      <c r="Z134" s="72">
        <v>45957.625</v>
      </c>
      <c r="AA134" s="54">
        <v>112.91</v>
      </c>
    </row>
    <row r="135" spans="22:27">
      <c r="V135" s="72">
        <v>45958.625</v>
      </c>
      <c r="W135" s="54">
        <v>81.2</v>
      </c>
      <c r="Z135" s="72">
        <v>45958.625</v>
      </c>
      <c r="AA135" s="54">
        <v>112.92</v>
      </c>
    </row>
    <row r="136" spans="22:27">
      <c r="V136" s="72">
        <v>45959.625</v>
      </c>
      <c r="W136" s="54">
        <v>80.95</v>
      </c>
      <c r="Z136" s="72">
        <v>45959.625</v>
      </c>
      <c r="AA136" s="54">
        <v>112.28</v>
      </c>
    </row>
    <row r="137" spans="22:27">
      <c r="V137" s="72">
        <v>45960.625</v>
      </c>
      <c r="W137" s="54">
        <v>80.8</v>
      </c>
      <c r="Z137" s="72">
        <v>45960.625</v>
      </c>
      <c r="AA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8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A17" zoomScale="80" zoomScaleNormal="80" workbookViewId="0">
      <selection activeCell="A41" sqref="A41:A47"/>
    </sheetView>
  </sheetViews>
  <sheetFormatPr defaultColWidth="8.88671875" defaultRowHeight="14.4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33203125" style="54" bestFit="1" customWidth="1"/>
    <col min="21" max="21" width="9.109375"/>
    <col min="22" max="22" width="11.88671875" style="72" hidden="1" customWidth="1"/>
    <col min="23" max="23" width="8" style="54" hidden="1" customWidth="1"/>
    <col min="24" max="24" width="11.88671875" style="72" hidden="1" customWidth="1"/>
    <col min="25" max="25" width="13.6640625" style="54" hidden="1" customWidth="1"/>
    <col min="26" max="26" width="11.88671875" style="72" hidden="1" customWidth="1"/>
    <col min="27" max="27" width="13.6640625" style="54" hidden="1" customWidth="1"/>
    <col min="28" max="28" width="11.88671875" style="72" hidden="1" customWidth="1"/>
    <col min="29" max="29" width="13.6640625" style="54" hidden="1" customWidth="1"/>
    <col min="30" max="30" width="11.88671875" style="72" hidden="1" customWidth="1"/>
    <col min="31" max="31" width="6.88671875" style="54" hidden="1" customWidth="1"/>
    <col min="32" max="32" width="11.88671875" style="72" hidden="1" customWidth="1"/>
    <col min="33" max="33" width="13.6640625" style="54" hidden="1" customWidth="1"/>
    <col min="34" max="16384" width="8.88671875" style="54"/>
  </cols>
  <sheetData>
    <row r="1" spans="1:33" ht="15" thickBot="1">
      <c r="A1" s="1"/>
      <c r="B1" s="1"/>
      <c r="C1" s="1"/>
      <c r="D1" s="1"/>
      <c r="E1" s="1"/>
      <c r="F1" s="1"/>
      <c r="G1" s="1"/>
      <c r="I1" s="115" t="s">
        <v>100</v>
      </c>
      <c r="J1" s="116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>
      <c r="A2" s="30"/>
      <c r="B2" s="40" t="s">
        <v>0</v>
      </c>
      <c r="C2" s="44" t="s">
        <v>1</v>
      </c>
      <c r="D2" s="68" t="s">
        <v>1</v>
      </c>
      <c r="E2" s="74" t="s">
        <v>1</v>
      </c>
      <c r="F2" s="68" t="s">
        <v>1</v>
      </c>
      <c r="G2" s="69" t="s">
        <v>0</v>
      </c>
      <c r="I2" s="53"/>
      <c r="J2" s="1"/>
      <c r="K2" s="53"/>
      <c r="L2" s="1"/>
      <c r="P2" s="1"/>
      <c r="Q2" s="53"/>
      <c r="R2" s="1"/>
      <c r="S2" s="53"/>
      <c r="T2" s="1"/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1</v>
      </c>
      <c r="AF2" s="98" t="s">
        <v>0</v>
      </c>
    </row>
    <row r="3" spans="1:33">
      <c r="A3" s="15" t="s">
        <v>32</v>
      </c>
      <c r="B3" s="61" t="s">
        <v>67</v>
      </c>
      <c r="C3" s="70" t="s">
        <v>66</v>
      </c>
      <c r="D3" s="70" t="s">
        <v>68</v>
      </c>
      <c r="E3" s="70" t="s">
        <v>69</v>
      </c>
      <c r="F3" s="70" t="s">
        <v>74</v>
      </c>
      <c r="G3" s="62" t="s">
        <v>76</v>
      </c>
      <c r="I3" s="91" t="s">
        <v>80</v>
      </c>
      <c r="J3" s="83" t="s">
        <v>67</v>
      </c>
      <c r="K3" s="84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45768.625</v>
      </c>
      <c r="W3" s="1">
        <v>105.6</v>
      </c>
      <c r="X3" s="114" cm="1">
        <f t="array" ref="X3:Y2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6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6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45768.625</v>
      </c>
      <c r="AE3" s="54">
        <v>80.209999999999994</v>
      </c>
      <c r="AF3" s="52" cm="1">
        <f t="array" ref="AF3:AG2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>
      <c r="A4" s="15" t="s">
        <v>33</v>
      </c>
      <c r="B4" s="63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5"/>
      <c r="J4" s="86">
        <f>B5/B14</f>
        <v>322202.69478617457</v>
      </c>
      <c r="K4" s="87">
        <f>F5/N14</f>
        <v>596551.92984549305</v>
      </c>
      <c r="L4" s="1"/>
      <c r="Q4" s="72"/>
      <c r="S4" s="53"/>
      <c r="V4" s="72">
        <v>45769.625</v>
      </c>
      <c r="W4" s="56">
        <v>105.86</v>
      </c>
      <c r="X4" s="72">
        <v>45925.625</v>
      </c>
      <c r="Y4" s="56">
        <v>99.3828125</v>
      </c>
      <c r="Z4" s="72">
        <v>45876.625</v>
      </c>
      <c r="AA4" s="54">
        <v>100.0625</v>
      </c>
      <c r="AB4" s="72">
        <v>45877.625</v>
      </c>
      <c r="AC4" s="54">
        <v>98.4375</v>
      </c>
      <c r="AD4" s="72">
        <v>45769.625</v>
      </c>
      <c r="AE4" s="56">
        <v>80.33</v>
      </c>
      <c r="AF4" s="72">
        <v>45926.625</v>
      </c>
      <c r="AG4" s="54">
        <v>99.5</v>
      </c>
    </row>
    <row r="5" spans="1:33" ht="15" thickBot="1">
      <c r="A5" s="15" t="s">
        <v>8</v>
      </c>
      <c r="B5" s="64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2"/>
      <c r="L5" s="1"/>
      <c r="Q5" s="72"/>
      <c r="S5" s="53"/>
      <c r="V5" s="72">
        <v>45770.625</v>
      </c>
      <c r="W5" s="56">
        <v>106.33</v>
      </c>
      <c r="X5" s="72">
        <v>45926.625</v>
      </c>
      <c r="Y5" s="56">
        <v>99.3671875</v>
      </c>
      <c r="Z5" s="72">
        <v>45877.625</v>
      </c>
      <c r="AA5" s="54">
        <v>99.734375</v>
      </c>
      <c r="AB5" s="72">
        <v>45880.625</v>
      </c>
      <c r="AC5" s="54">
        <v>98.53125</v>
      </c>
      <c r="AD5" s="72">
        <v>45770.625</v>
      </c>
      <c r="AE5" s="56">
        <v>80.5</v>
      </c>
      <c r="AF5" s="72">
        <v>45929.625</v>
      </c>
      <c r="AG5" s="54">
        <v>99.703125</v>
      </c>
    </row>
    <row r="6" spans="1:33">
      <c r="A6" s="15" t="s">
        <v>10</v>
      </c>
      <c r="B6" s="66">
        <v>0</v>
      </c>
      <c r="C6" s="10">
        <f>(3+5/8)*0.01</f>
        <v>3.6249999999999998E-2</v>
      </c>
      <c r="D6" s="71">
        <v>4.2500000000000003E-2</v>
      </c>
      <c r="E6" s="71">
        <v>4.7500000000000001E-2</v>
      </c>
      <c r="F6" s="71">
        <v>0</v>
      </c>
      <c r="G6" s="10">
        <f>(3+5/8)*0.01</f>
        <v>3.6249999999999998E-2</v>
      </c>
      <c r="I6" s="92" t="s">
        <v>79</v>
      </c>
      <c r="J6" s="70" t="s">
        <v>67</v>
      </c>
      <c r="K6" s="88" t="s">
        <v>74</v>
      </c>
      <c r="L6" s="1"/>
      <c r="Q6" s="72"/>
      <c r="S6" s="53"/>
      <c r="V6" s="72">
        <v>45771.625</v>
      </c>
      <c r="W6" s="56">
        <v>107.38</v>
      </c>
      <c r="X6" s="72">
        <v>45929.625</v>
      </c>
      <c r="Y6" s="56">
        <v>99.484375</v>
      </c>
      <c r="Z6" s="72">
        <v>45880.625</v>
      </c>
      <c r="AA6" s="54">
        <v>99.8125</v>
      </c>
      <c r="AB6" s="72">
        <v>45881.625</v>
      </c>
      <c r="AC6" s="54">
        <v>98</v>
      </c>
      <c r="AD6" s="72">
        <v>45771.625</v>
      </c>
      <c r="AE6" s="56">
        <v>81.14</v>
      </c>
      <c r="AF6" s="72">
        <v>45930.625</v>
      </c>
      <c r="AG6" s="54">
        <v>99.6875</v>
      </c>
    </row>
    <row r="7" spans="1:33" ht="15" thickBot="1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0.41</v>
      </c>
      <c r="K7" s="89">
        <v>0.32600000000000001</v>
      </c>
      <c r="L7" s="1"/>
      <c r="P7" s="1"/>
      <c r="Q7" s="53"/>
      <c r="R7" s="1"/>
      <c r="S7" s="53"/>
      <c r="T7" s="1"/>
      <c r="V7" s="72">
        <v>45772.625</v>
      </c>
      <c r="W7" s="56">
        <v>107.99</v>
      </c>
      <c r="X7" s="72">
        <v>45930.625</v>
      </c>
      <c r="Y7" s="56">
        <v>99.5</v>
      </c>
      <c r="Z7" s="72">
        <v>45881.625</v>
      </c>
      <c r="AA7" s="54">
        <v>99.6875</v>
      </c>
      <c r="AB7" s="72">
        <v>45882.625</v>
      </c>
      <c r="AC7" s="54">
        <v>98.796875</v>
      </c>
      <c r="AD7" s="72">
        <v>45772.625</v>
      </c>
      <c r="AE7" s="56">
        <v>81.489999999999995</v>
      </c>
      <c r="AF7" s="72">
        <v>45931.625</v>
      </c>
      <c r="AG7" s="54">
        <v>100</v>
      </c>
    </row>
    <row r="8" spans="1:33" ht="15" thickBot="1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2"/>
      <c r="L8" s="1"/>
      <c r="P8" s="1"/>
      <c r="Q8" s="53"/>
      <c r="R8" s="1"/>
      <c r="S8" s="53"/>
      <c r="T8" s="1"/>
      <c r="V8" s="72">
        <v>45775.625</v>
      </c>
      <c r="W8" s="56">
        <v>108.24</v>
      </c>
      <c r="X8" s="72">
        <v>45931.625</v>
      </c>
      <c r="Y8" s="56">
        <v>99.7578125</v>
      </c>
      <c r="Z8" s="72">
        <v>45882.625</v>
      </c>
      <c r="AA8" s="54">
        <v>100.125</v>
      </c>
      <c r="AB8" s="72">
        <v>45883.625</v>
      </c>
      <c r="AC8" s="54">
        <v>98.03125</v>
      </c>
      <c r="AD8" s="72">
        <v>45775.625</v>
      </c>
      <c r="AE8" s="56">
        <v>81.680000000000007</v>
      </c>
      <c r="AF8" s="72">
        <v>45932.625</v>
      </c>
      <c r="AG8" s="54">
        <v>100.078125</v>
      </c>
    </row>
    <row r="9" spans="1:33" ht="15" thickBot="1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-62372.824267299176</v>
      </c>
      <c r="L9" s="1"/>
      <c r="P9" s="1"/>
      <c r="Q9" s="53"/>
      <c r="R9" s="1"/>
      <c r="S9" s="53"/>
      <c r="T9" s="1"/>
      <c r="V9" s="72">
        <v>45776.625</v>
      </c>
      <c r="W9" s="56">
        <v>108.49</v>
      </c>
      <c r="X9" s="72">
        <v>45932.625</v>
      </c>
      <c r="Y9" s="56">
        <v>99.78125</v>
      </c>
      <c r="Z9" s="72">
        <v>45883.625</v>
      </c>
      <c r="AA9" s="54">
        <v>99.703125</v>
      </c>
      <c r="AB9" s="72">
        <v>45884.625</v>
      </c>
      <c r="AC9" s="54">
        <v>97.375</v>
      </c>
      <c r="AD9" s="72">
        <v>45776.625</v>
      </c>
      <c r="AE9" s="56">
        <v>81.83</v>
      </c>
      <c r="AF9" s="72">
        <v>45933.625</v>
      </c>
      <c r="AG9" s="54">
        <v>99.828125</v>
      </c>
    </row>
    <row r="10" spans="1:33" ht="15" thickBot="1">
      <c r="A10" s="16" t="s">
        <v>28</v>
      </c>
      <c r="B10" s="11" cm="1">
        <f t="array" ref="B10">_xll.BDP(B4,"px_last")</f>
        <v>111.28</v>
      </c>
      <c r="C10" s="21" cm="1">
        <f t="array" ref="C10">_xll.BDP(C4,"px_last")</f>
        <v>99.625</v>
      </c>
      <c r="D10" s="21" cm="1">
        <f t="array" ref="D10">_xll.BDP(D4,"px_last")</f>
        <v>101.234375</v>
      </c>
      <c r="E10" s="21" cm="1">
        <f t="array" ref="E10">_xll.BDP(E4,"px_last")</f>
        <v>101.328125</v>
      </c>
      <c r="F10" s="21" cm="1">
        <f t="array" ref="F10">_xll.BDP(F4,"px_last")</f>
        <v>84.0458</v>
      </c>
      <c r="G10" s="22" cm="1">
        <f t="array" ref="G10">_xll.BDP(G4,"px_last")</f>
        <v>99.9375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6">
        <v>108</v>
      </c>
      <c r="X10" s="72">
        <v>45933.625</v>
      </c>
      <c r="Y10" s="56">
        <v>99.59375</v>
      </c>
      <c r="Z10" s="72">
        <v>45884.625</v>
      </c>
      <c r="AA10" s="54">
        <v>99.4375</v>
      </c>
      <c r="AB10" s="72">
        <v>45887.625</v>
      </c>
      <c r="AC10" s="54">
        <v>97.078125</v>
      </c>
      <c r="AD10" s="72">
        <v>45777.625</v>
      </c>
      <c r="AE10" s="56">
        <v>81.78</v>
      </c>
      <c r="AF10" s="72">
        <v>45936.625</v>
      </c>
      <c r="AG10" s="54">
        <v>99.59375</v>
      </c>
    </row>
    <row r="11" spans="1:33" ht="15" thickBot="1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6">
        <v>107.17</v>
      </c>
      <c r="X11" s="72">
        <v>45936.625</v>
      </c>
      <c r="Y11" s="56">
        <v>99.4609375</v>
      </c>
      <c r="Z11" s="72">
        <v>45887.625</v>
      </c>
      <c r="AA11" s="54">
        <v>99.3125</v>
      </c>
      <c r="AB11" s="72">
        <v>45888.625</v>
      </c>
      <c r="AC11" s="54">
        <v>97.640625</v>
      </c>
      <c r="AD11" s="72">
        <v>45778.625</v>
      </c>
      <c r="AE11" s="56">
        <v>81.17</v>
      </c>
      <c r="AF11" s="72">
        <v>45937.625</v>
      </c>
      <c r="AG11" s="54">
        <v>99.8125</v>
      </c>
    </row>
    <row r="12" spans="1:33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88"/>
      <c r="J12" s="179"/>
      <c r="K12" s="189" t="s">
        <v>1</v>
      </c>
      <c r="L12" s="190"/>
      <c r="M12" s="191"/>
      <c r="N12" s="177" t="s">
        <v>1</v>
      </c>
      <c r="O12" s="188"/>
      <c r="P12" s="179"/>
      <c r="Q12" s="186" t="s">
        <v>0</v>
      </c>
      <c r="R12" s="184"/>
      <c r="S12" s="187"/>
      <c r="T12" s="39" t="s">
        <v>16</v>
      </c>
      <c r="V12" s="72">
        <v>45779.625</v>
      </c>
      <c r="W12" s="54">
        <v>106.91</v>
      </c>
      <c r="X12" s="72">
        <v>45937.625</v>
      </c>
      <c r="Y12" s="54">
        <v>99.6171875</v>
      </c>
      <c r="Z12" s="72">
        <v>45888.625</v>
      </c>
      <c r="AA12" s="54">
        <v>99.59375</v>
      </c>
      <c r="AB12" s="72">
        <v>45889.625</v>
      </c>
      <c r="AC12" s="54">
        <v>97.796875</v>
      </c>
      <c r="AD12" s="72">
        <v>45779.625</v>
      </c>
      <c r="AE12" s="54">
        <v>80.954999999999998</v>
      </c>
      <c r="AF12" s="72">
        <v>45938.625</v>
      </c>
      <c r="AG12" s="54">
        <v>99.78125</v>
      </c>
    </row>
    <row r="13" spans="1:33" ht="15" thickBot="1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106.76</v>
      </c>
      <c r="X13" s="72">
        <v>45938.625</v>
      </c>
      <c r="Y13" s="54">
        <v>99.5625</v>
      </c>
      <c r="Z13" s="72">
        <v>45889.625</v>
      </c>
      <c r="AA13" s="54">
        <v>99.71875</v>
      </c>
      <c r="AB13" s="72">
        <v>45890.625</v>
      </c>
      <c r="AC13" s="54">
        <v>97.328125</v>
      </c>
      <c r="AD13" s="72">
        <v>45782.625</v>
      </c>
      <c r="AE13" s="54">
        <v>80.91</v>
      </c>
      <c r="AF13" s="72">
        <v>45939.625</v>
      </c>
      <c r="AG13" s="54">
        <v>99.71875</v>
      </c>
    </row>
    <row r="14" spans="1:33">
      <c r="A14" s="36">
        <v>45925</v>
      </c>
      <c r="B14" s="45">
        <v>110.955</v>
      </c>
      <c r="C14" s="46"/>
      <c r="D14" s="46"/>
      <c r="E14" s="104">
        <f>99+12/32+3/8*1/32</f>
        <v>99.38671875</v>
      </c>
      <c r="F14" s="105"/>
      <c r="G14" s="106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79">
        <v>0</v>
      </c>
      <c r="V14" s="72">
        <v>45783.625</v>
      </c>
      <c r="W14" s="54">
        <v>106.97</v>
      </c>
      <c r="X14" s="72">
        <v>45939.625</v>
      </c>
      <c r="Y14" s="54">
        <v>99.5</v>
      </c>
      <c r="Z14" s="72">
        <v>45890.625</v>
      </c>
      <c r="AA14" s="54">
        <v>99.390625</v>
      </c>
      <c r="AB14" s="72">
        <v>45891.625</v>
      </c>
      <c r="AC14" s="54">
        <v>97.953125</v>
      </c>
      <c r="AD14" s="72">
        <v>45783.625</v>
      </c>
      <c r="AE14" s="54">
        <v>81.040000000000006</v>
      </c>
      <c r="AF14" s="72">
        <v>45940.625</v>
      </c>
      <c r="AG14" s="54">
        <v>100.25</v>
      </c>
    </row>
    <row r="15" spans="1:3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79">
        <f>C15+D15-F15-G15-I15-J15-L15-M15-O15-P15+R15+S15</f>
        <v>-40470.166236917648</v>
      </c>
      <c r="V15" s="72">
        <v>45784.625</v>
      </c>
      <c r="W15" s="54">
        <v>107.19</v>
      </c>
      <c r="X15" s="72">
        <v>45940.625</v>
      </c>
      <c r="Y15" s="54">
        <v>99.890625</v>
      </c>
      <c r="Z15" s="72">
        <v>45891.625</v>
      </c>
      <c r="AA15" s="54">
        <v>99.953125</v>
      </c>
      <c r="AB15" s="72">
        <v>45894.625</v>
      </c>
      <c r="AC15" s="54">
        <v>97.71875</v>
      </c>
      <c r="AD15" s="72">
        <v>45784.625</v>
      </c>
      <c r="AE15" s="54">
        <v>81.209999999999994</v>
      </c>
      <c r="AF15" s="72">
        <v>45943.625</v>
      </c>
      <c r="AG15" s="54">
        <v>100.40625</v>
      </c>
    </row>
    <row r="16" spans="1:33">
      <c r="A16" s="36">
        <v>45929</v>
      </c>
      <c r="B16" s="45">
        <f t="shared" ref="B16:B28" si="10">VLOOKUP($A16+$J$1, V$3:W$509, 2)</f>
        <v>111.58</v>
      </c>
      <c r="C16" s="46">
        <f t="shared" ref="C16:C37" si="11">(B16/$B$14-1)*$B$5</f>
        <v>201376.68424135796</v>
      </c>
      <c r="D16" s="46">
        <f t="shared" ref="D16:D37" si="12">-1*(A16-$A$14)/360*$B$7*$B$5</f>
        <v>-16802.5</v>
      </c>
      <c r="E16" s="45">
        <f t="shared" ref="E16:E28" si="13">VLOOKUP($A16+$J$1, X$3:Y$509, 2)</f>
        <v>99.484375</v>
      </c>
      <c r="F16" s="46">
        <f t="shared" ref="F16:F37" si="14">(E16-$E$14)/100*$C$5</f>
        <v>16357.421875</v>
      </c>
      <c r="G16" s="47">
        <f t="shared" ref="G16:G3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37" si="17">(H16-$H$14)/100*$D$5</f>
        <v>21679.6875</v>
      </c>
      <c r="J16" s="47">
        <f t="shared" ref="J16:J3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ref="L16:L37" si="20">(K16-$K$14)/100*$E$5</f>
        <v>95156.25</v>
      </c>
      <c r="M16" s="47">
        <f t="shared" ref="M16:M37" si="21">(A16-$A$14)/360*$E$6*$E$5-(A16-$A$14)/360*$E$7*$E$5*$K$14/100</f>
        <v>619.00416666666661</v>
      </c>
      <c r="N16" s="45">
        <f t="shared" ref="N16:N28" si="22">VLOOKUP($A16+$J$1, AD$3:AE$509, 2)</f>
        <v>84.11</v>
      </c>
      <c r="O16" s="46">
        <f t="shared" ref="O16:O37" si="23">(N16/$N$14-1)*$F$5</f>
        <v>175982.81930442105</v>
      </c>
      <c r="P16" s="47">
        <f t="shared" ref="P16:P37" si="24">-1*(A16-$A$14)/360*$F$7*$F$5</f>
        <v>-23500</v>
      </c>
      <c r="Q16" s="45">
        <f t="shared" ref="Q16:Q28" si="25">VLOOKUP($A16+$J$1, AF$3:AG$509, 2)</f>
        <v>99.703125</v>
      </c>
      <c r="R16" s="46">
        <f t="shared" ref="R16:R37" si="26">(Q16-$Q$14)/100*$G$5</f>
        <v>59472.65625</v>
      </c>
      <c r="S16" s="47">
        <f t="shared" ref="S16:S37" si="27">(A16-$A$14)/360*$G$6*$G$5-(A16-$A$14)/360*$G$7*$G$5*$Q$14/100</f>
        <v>-3312.7635199652759</v>
      </c>
      <c r="T16" s="79">
        <f t="shared" ref="T16:T17" si="28">C16+D16-F16-G16-I16-J16-L16-M16-O16-P16+R16+S16</f>
        <v>-44479.4265886707</v>
      </c>
      <c r="V16" s="72">
        <v>45785.625</v>
      </c>
      <c r="W16" s="54">
        <v>106.65</v>
      </c>
      <c r="X16" s="72">
        <v>45943.625</v>
      </c>
      <c r="Y16" s="54">
        <v>100</v>
      </c>
      <c r="Z16" s="72">
        <v>45894.625</v>
      </c>
      <c r="AA16" s="54">
        <v>99.765625</v>
      </c>
      <c r="AB16" s="72">
        <v>45895.625</v>
      </c>
      <c r="AC16" s="54">
        <v>97.59375</v>
      </c>
      <c r="AD16" s="72">
        <v>45785.625</v>
      </c>
      <c r="AE16" s="54">
        <v>80.88</v>
      </c>
      <c r="AF16" s="72">
        <v>45944.625</v>
      </c>
      <c r="AG16" s="54">
        <v>100.53125</v>
      </c>
    </row>
    <row r="17" spans="1:3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20"/>
        <v>67265.625</v>
      </c>
      <c r="M17" s="47">
        <f t="shared" si="21"/>
        <v>773.75520833333485</v>
      </c>
      <c r="N17" s="45">
        <f t="shared" si="22"/>
        <v>84.11</v>
      </c>
      <c r="O17" s="46">
        <f t="shared" si="23"/>
        <v>175982.81930442105</v>
      </c>
      <c r="P17" s="47">
        <f t="shared" si="24"/>
        <v>-29374.999999999996</v>
      </c>
      <c r="Q17" s="45">
        <f t="shared" si="25"/>
        <v>99.6875</v>
      </c>
      <c r="R17" s="46">
        <f t="shared" si="26"/>
        <v>51542.96875</v>
      </c>
      <c r="S17" s="47">
        <f t="shared" si="27"/>
        <v>-4140.954399956594</v>
      </c>
      <c r="T17" s="79">
        <f t="shared" si="28"/>
        <v>-58100.495115303405</v>
      </c>
      <c r="V17" s="72">
        <v>45786.625</v>
      </c>
      <c r="W17" s="54">
        <v>106.61</v>
      </c>
      <c r="X17" s="72">
        <v>45944.625</v>
      </c>
      <c r="Y17" s="54">
        <v>100.125</v>
      </c>
      <c r="Z17" s="72">
        <v>45895.625</v>
      </c>
      <c r="AA17" s="54">
        <v>99.984375</v>
      </c>
      <c r="AB17" s="72">
        <v>45896.625</v>
      </c>
      <c r="AC17" s="54">
        <v>97.453125</v>
      </c>
      <c r="AD17" s="72">
        <v>45786.625</v>
      </c>
      <c r="AE17" s="54">
        <v>80.87</v>
      </c>
      <c r="AF17" s="72">
        <v>45945.625</v>
      </c>
      <c r="AG17" s="54">
        <v>100.40625</v>
      </c>
    </row>
    <row r="18" spans="1:3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20"/>
        <v>86953.125</v>
      </c>
      <c r="M18" s="47">
        <f t="shared" si="21"/>
        <v>928.50625000000127</v>
      </c>
      <c r="N18" s="45">
        <f t="shared" si="22"/>
        <v>84.07</v>
      </c>
      <c r="O18" s="46">
        <f t="shared" si="23"/>
        <v>152120.74211059522</v>
      </c>
      <c r="P18" s="47">
        <f t="shared" si="24"/>
        <v>-35249.999999999993</v>
      </c>
      <c r="Q18" s="45">
        <f t="shared" si="25"/>
        <v>100</v>
      </c>
      <c r="R18" s="46">
        <f t="shared" si="26"/>
        <v>210136.71875</v>
      </c>
      <c r="S18" s="47">
        <f t="shared" si="27"/>
        <v>-4969.1452799479157</v>
      </c>
      <c r="T18" s="79">
        <f t="shared" ref="T18:T28" si="29">C18+D18-F18-G18-I18-J18-L18-M18-O18-P18+R18+S18+$J$9</f>
        <v>-12819.87524747751</v>
      </c>
      <c r="V18" s="72">
        <v>45789.625</v>
      </c>
      <c r="W18" s="54">
        <v>106.59</v>
      </c>
      <c r="X18" s="72">
        <v>45945.625</v>
      </c>
      <c r="Y18" s="54">
        <v>100.015625</v>
      </c>
      <c r="Z18" s="72">
        <v>45896.625</v>
      </c>
      <c r="AA18" s="54">
        <v>100.125</v>
      </c>
      <c r="AB18" s="72">
        <v>45897.625</v>
      </c>
      <c r="AC18" s="54">
        <v>98.078125</v>
      </c>
      <c r="AD18" s="72">
        <v>45789.625</v>
      </c>
      <c r="AE18" s="54">
        <v>80.790000000000006</v>
      </c>
      <c r="AF18" s="72">
        <v>45946.625</v>
      </c>
      <c r="AG18" s="54">
        <v>100.84375</v>
      </c>
    </row>
    <row r="19" spans="1:3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20"/>
        <v>118125</v>
      </c>
      <c r="M19" s="47">
        <f t="shared" si="21"/>
        <v>1083.2572916666686</v>
      </c>
      <c r="N19" s="45">
        <f t="shared" si="22"/>
        <v>84.16</v>
      </c>
      <c r="O19" s="46">
        <f t="shared" si="23"/>
        <v>205810.41579669225</v>
      </c>
      <c r="P19" s="47">
        <f t="shared" si="24"/>
        <v>-41125</v>
      </c>
      <c r="Q19" s="45">
        <f t="shared" si="25"/>
        <v>100.078125</v>
      </c>
      <c r="R19" s="46">
        <f t="shared" si="26"/>
        <v>249785.15625</v>
      </c>
      <c r="S19" s="47">
        <f t="shared" si="27"/>
        <v>-5797.3361599392374</v>
      </c>
      <c r="T19" s="79">
        <f t="shared" si="29"/>
        <v>-13547.304722216068</v>
      </c>
      <c r="V19" s="72">
        <v>45790.625</v>
      </c>
      <c r="W19" s="54">
        <v>106.68</v>
      </c>
      <c r="X19" s="72">
        <v>45946.625</v>
      </c>
      <c r="Y19" s="54">
        <v>100.359375</v>
      </c>
      <c r="Z19" s="72">
        <v>45897.625</v>
      </c>
      <c r="AA19" s="54">
        <v>100.375</v>
      </c>
      <c r="AB19" s="72">
        <v>45898.625</v>
      </c>
      <c r="AC19" s="54">
        <v>97.34375</v>
      </c>
      <c r="AD19" s="72">
        <v>45790.625</v>
      </c>
      <c r="AE19" s="54">
        <v>80.88</v>
      </c>
      <c r="AF19" s="72">
        <v>45947.625</v>
      </c>
      <c r="AG19" s="54">
        <v>100.625</v>
      </c>
    </row>
    <row r="20" spans="1:3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20"/>
        <v>90234.375000000015</v>
      </c>
      <c r="M20" s="47">
        <f t="shared" si="21"/>
        <v>1238.0083333333332</v>
      </c>
      <c r="N20" s="45">
        <f t="shared" si="22"/>
        <v>84.06</v>
      </c>
      <c r="O20" s="46">
        <f t="shared" si="23"/>
        <v>146155.22281214988</v>
      </c>
      <c r="P20" s="47">
        <f t="shared" si="24"/>
        <v>-47000</v>
      </c>
      <c r="Q20" s="45">
        <f t="shared" si="25"/>
        <v>99.828125</v>
      </c>
      <c r="R20" s="46">
        <f t="shared" si="26"/>
        <v>122910.15625</v>
      </c>
      <c r="S20" s="47">
        <f t="shared" si="27"/>
        <v>-6625.5270399305518</v>
      </c>
      <c r="T20" s="79">
        <f t="shared" si="29"/>
        <v>-45694.886107892766</v>
      </c>
      <c r="V20" s="72">
        <v>45791.625</v>
      </c>
      <c r="W20" s="54">
        <v>106.18</v>
      </c>
      <c r="X20" s="72">
        <v>45947.625</v>
      </c>
      <c r="Y20" s="54">
        <v>100.1796875</v>
      </c>
      <c r="Z20" s="72">
        <v>45898.625</v>
      </c>
      <c r="AA20" s="54">
        <v>100.21875</v>
      </c>
      <c r="AB20" s="72">
        <v>45901.625</v>
      </c>
      <c r="AC20" s="54">
        <v>97.234375</v>
      </c>
      <c r="AD20" s="72">
        <v>45791.625</v>
      </c>
      <c r="AE20" s="54">
        <v>80.58</v>
      </c>
      <c r="AF20" s="72">
        <v>45950.625</v>
      </c>
      <c r="AG20" s="54">
        <v>100.71875</v>
      </c>
    </row>
    <row r="21" spans="1:3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20"/>
        <v>11484.375000000002</v>
      </c>
      <c r="M21" s="47">
        <f t="shared" si="21"/>
        <v>1702.2614583333343</v>
      </c>
      <c r="N21" s="45">
        <f t="shared" si="22"/>
        <v>83.89</v>
      </c>
      <c r="O21" s="46">
        <f t="shared" si="23"/>
        <v>44741.394738412324</v>
      </c>
      <c r="P21" s="47">
        <f t="shared" si="24"/>
        <v>-64624.999999999993</v>
      </c>
      <c r="Q21" s="45">
        <f t="shared" si="25"/>
        <v>99.59375</v>
      </c>
      <c r="R21" s="46">
        <f t="shared" si="26"/>
        <v>3964.84375</v>
      </c>
      <c r="S21" s="47">
        <f t="shared" si="27"/>
        <v>-9110.0996799045024</v>
      </c>
      <c r="T21" s="79">
        <f t="shared" si="29"/>
        <v>-48384.563207631712</v>
      </c>
      <c r="V21" s="72">
        <v>45792.625</v>
      </c>
      <c r="W21" s="54">
        <v>106.9</v>
      </c>
      <c r="X21" s="72">
        <v>45950.625</v>
      </c>
      <c r="Y21" s="54">
        <v>100.2421875</v>
      </c>
      <c r="Z21" s="72">
        <v>45901.625</v>
      </c>
      <c r="AA21" s="54">
        <v>100.171875</v>
      </c>
      <c r="AB21" s="72">
        <v>45902.625</v>
      </c>
      <c r="AC21" s="54">
        <v>96.65625</v>
      </c>
      <c r="AD21" s="72">
        <v>45792.625</v>
      </c>
      <c r="AE21" s="54">
        <v>81.099999999999994</v>
      </c>
      <c r="AF21" s="72">
        <v>45951.625</v>
      </c>
      <c r="AG21" s="54">
        <v>100.859375</v>
      </c>
    </row>
    <row r="22" spans="1:3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20"/>
        <v>67265.625</v>
      </c>
      <c r="M22" s="47">
        <f t="shared" si="21"/>
        <v>1857.0125000000025</v>
      </c>
      <c r="N22" s="45">
        <f t="shared" si="22"/>
        <v>84</v>
      </c>
      <c r="O22" s="46">
        <f t="shared" si="23"/>
        <v>110362.10702142224</v>
      </c>
      <c r="P22" s="47">
        <f t="shared" si="24"/>
        <v>-70499.999999999985</v>
      </c>
      <c r="Q22" s="45">
        <f t="shared" si="25"/>
        <v>99.8125</v>
      </c>
      <c r="R22" s="46">
        <f t="shared" si="26"/>
        <v>114980.46874999999</v>
      </c>
      <c r="S22" s="47">
        <f t="shared" si="27"/>
        <v>-9938.2905598958314</v>
      </c>
      <c r="T22" s="79">
        <f t="shared" si="29"/>
        <v>-37412.106685696781</v>
      </c>
      <c r="V22" s="72">
        <v>45793.625</v>
      </c>
      <c r="W22" s="54">
        <v>107.1</v>
      </c>
      <c r="X22" s="72">
        <v>45951.625</v>
      </c>
      <c r="Y22" s="54">
        <v>100.3125</v>
      </c>
      <c r="Z22" s="72">
        <v>45902.625</v>
      </c>
      <c r="AA22" s="54">
        <v>99.859375</v>
      </c>
      <c r="AB22" s="72">
        <v>45903.625</v>
      </c>
      <c r="AC22" s="54">
        <v>97.671875</v>
      </c>
      <c r="AD22" s="72">
        <v>45793.625</v>
      </c>
      <c r="AE22" s="54">
        <v>81.19</v>
      </c>
      <c r="AF22" s="72">
        <v>45952.625</v>
      </c>
      <c r="AG22" s="54">
        <v>100.859375</v>
      </c>
    </row>
    <row r="23" spans="1:3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20"/>
        <v>72187.5</v>
      </c>
      <c r="M23" s="47">
        <f t="shared" si="21"/>
        <v>2011.7635416666672</v>
      </c>
      <c r="N23" s="45">
        <f t="shared" si="22"/>
        <v>83.91</v>
      </c>
      <c r="O23" s="46">
        <f t="shared" si="23"/>
        <v>56672.433335325237</v>
      </c>
      <c r="P23" s="47">
        <f t="shared" si="24"/>
        <v>-76374.999999999985</v>
      </c>
      <c r="Q23" s="45">
        <f t="shared" si="25"/>
        <v>99.78125</v>
      </c>
      <c r="R23" s="46">
        <f t="shared" si="26"/>
        <v>99121.09375</v>
      </c>
      <c r="S23" s="47">
        <f t="shared" si="27"/>
        <v>-10766.481439887139</v>
      </c>
      <c r="T23" s="79">
        <f t="shared" si="29"/>
        <v>-38318.176119810916</v>
      </c>
      <c r="V23" s="72">
        <v>45796.625</v>
      </c>
      <c r="W23" s="54">
        <v>107.11</v>
      </c>
      <c r="X23" s="72">
        <v>45952.625</v>
      </c>
      <c r="Y23" s="54">
        <v>100.3203125</v>
      </c>
      <c r="Z23" s="72">
        <v>45903.625</v>
      </c>
      <c r="AA23" s="54">
        <v>100.234375</v>
      </c>
      <c r="AB23" s="72">
        <v>45904.625</v>
      </c>
      <c r="AC23" s="54">
        <v>98.296875</v>
      </c>
      <c r="AD23" s="72">
        <v>45796.625</v>
      </c>
      <c r="AE23" s="54">
        <v>81.239999999999995</v>
      </c>
      <c r="AF23" s="72">
        <v>45953.625</v>
      </c>
      <c r="AG23" s="54">
        <v>100.546875</v>
      </c>
    </row>
    <row r="24" spans="1:3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20"/>
        <v>67265.625</v>
      </c>
      <c r="M24" s="47">
        <f t="shared" si="21"/>
        <v>2166.5145833333372</v>
      </c>
      <c r="N24" s="45">
        <f t="shared" si="22"/>
        <v>83.78</v>
      </c>
      <c r="O24" s="46">
        <f t="shared" si="23"/>
        <v>-20879.317544592046</v>
      </c>
      <c r="P24" s="47">
        <f t="shared" si="24"/>
        <v>-82250</v>
      </c>
      <c r="Q24" s="45">
        <f t="shared" si="25"/>
        <v>99.71875</v>
      </c>
      <c r="R24" s="46">
        <f t="shared" si="26"/>
        <v>67402.34375</v>
      </c>
      <c r="S24" s="47">
        <f t="shared" si="27"/>
        <v>-11594.672319878475</v>
      </c>
      <c r="T24" s="79">
        <f t="shared" si="29"/>
        <v>-41157.915193007095</v>
      </c>
      <c r="V24" s="72">
        <v>45797.625</v>
      </c>
      <c r="W24" s="54">
        <v>106.86</v>
      </c>
      <c r="X24" s="72">
        <v>45953.625</v>
      </c>
      <c r="Y24" s="54">
        <v>100.0859375</v>
      </c>
      <c r="Z24" s="72">
        <v>45904.625</v>
      </c>
      <c r="AA24" s="54">
        <v>100.71875</v>
      </c>
      <c r="AB24" s="72">
        <v>45905.625</v>
      </c>
      <c r="AC24" s="54">
        <v>99.6875</v>
      </c>
      <c r="AD24" s="72">
        <v>45797.625</v>
      </c>
      <c r="AE24" s="54">
        <v>81.16</v>
      </c>
      <c r="AF24" s="72">
        <v>45954.625</v>
      </c>
      <c r="AG24" s="54">
        <v>100.578125</v>
      </c>
    </row>
    <row r="25" spans="1:3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20"/>
        <v>223125.00000000003</v>
      </c>
      <c r="M25" s="47">
        <f t="shared" si="21"/>
        <v>2321.265625</v>
      </c>
      <c r="N25" s="45">
        <f t="shared" si="22"/>
        <v>83.94</v>
      </c>
      <c r="O25" s="46">
        <f t="shared" si="23"/>
        <v>74568.991230683503</v>
      </c>
      <c r="P25" s="47">
        <f t="shared" si="24"/>
        <v>-88124.999999999985</v>
      </c>
      <c r="Q25" s="45">
        <f t="shared" si="25"/>
        <v>100.25</v>
      </c>
      <c r="R25" s="46">
        <f t="shared" si="26"/>
        <v>337011.71875</v>
      </c>
      <c r="S25" s="47">
        <f t="shared" si="27"/>
        <v>-12422.863199869797</v>
      </c>
      <c r="T25" s="79">
        <f t="shared" si="29"/>
        <v>-36953.571236857053</v>
      </c>
      <c r="V25" s="72">
        <v>45798.625</v>
      </c>
      <c r="W25" s="54">
        <v>105.66</v>
      </c>
      <c r="X25" s="72">
        <v>45954.625</v>
      </c>
      <c r="Y25" s="54">
        <v>100.125</v>
      </c>
      <c r="Z25" s="72">
        <v>45905.625</v>
      </c>
      <c r="AA25" s="54">
        <v>101.3125</v>
      </c>
      <c r="AB25" s="72">
        <v>45908.625</v>
      </c>
      <c r="AC25" s="54">
        <v>101</v>
      </c>
      <c r="AD25" s="72">
        <v>45798.625</v>
      </c>
      <c r="AE25" s="54">
        <v>80.52</v>
      </c>
      <c r="AF25" s="72">
        <v>45957.625</v>
      </c>
      <c r="AG25" s="54">
        <v>100.546875</v>
      </c>
    </row>
    <row r="26" spans="1:3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20"/>
        <v>247734.375</v>
      </c>
      <c r="M26" s="47">
        <f t="shared" si="21"/>
        <v>2785.5187500000029</v>
      </c>
      <c r="N26" s="45">
        <f t="shared" si="22"/>
        <v>84.18</v>
      </c>
      <c r="O26" s="46">
        <f t="shared" si="23"/>
        <v>217741.45439360515</v>
      </c>
      <c r="P26" s="47">
        <f t="shared" si="24"/>
        <v>-105750</v>
      </c>
      <c r="Q26" s="45">
        <f t="shared" si="25"/>
        <v>100.40625</v>
      </c>
      <c r="R26" s="46">
        <f t="shared" si="26"/>
        <v>416308.59375</v>
      </c>
      <c r="S26" s="47">
        <f t="shared" si="27"/>
        <v>-14907.435839843747</v>
      </c>
      <c r="T26" s="79">
        <f t="shared" si="29"/>
        <v>-34548.916129348756</v>
      </c>
      <c r="V26" s="72">
        <v>45799.625</v>
      </c>
      <c r="W26" s="54">
        <v>106.2</v>
      </c>
      <c r="X26" s="72">
        <v>45957.625</v>
      </c>
      <c r="Y26" s="54">
        <v>100.0546875</v>
      </c>
      <c r="Z26" s="72">
        <v>45908.625</v>
      </c>
      <c r="AA26" s="54">
        <v>101.6875</v>
      </c>
      <c r="AB26" s="72">
        <v>45909.625</v>
      </c>
      <c r="AC26" s="54">
        <v>100.4375</v>
      </c>
      <c r="AD26" s="72">
        <v>45799.625</v>
      </c>
      <c r="AE26" s="54">
        <v>80.81</v>
      </c>
      <c r="AF26" s="72">
        <v>45958.625</v>
      </c>
      <c r="AG26" s="54">
        <v>100.625</v>
      </c>
    </row>
    <row r="27" spans="1:3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20"/>
        <v>251015.625</v>
      </c>
      <c r="M27" s="47">
        <f t="shared" si="21"/>
        <v>2940.269791666673</v>
      </c>
      <c r="N27" s="45">
        <f t="shared" si="22"/>
        <v>84.33</v>
      </c>
      <c r="O27" s="46">
        <f t="shared" si="23"/>
        <v>307224.24387042981</v>
      </c>
      <c r="P27" s="47">
        <f t="shared" si="24"/>
        <v>-111624.99999999999</v>
      </c>
      <c r="Q27" s="45">
        <f t="shared" si="25"/>
        <v>100.53125</v>
      </c>
      <c r="R27" s="46">
        <f t="shared" si="26"/>
        <v>479746.09375</v>
      </c>
      <c r="S27" s="47">
        <f t="shared" si="27"/>
        <v>-15735.626719835054</v>
      </c>
      <c r="T27" s="79">
        <f t="shared" si="29"/>
        <v>27160.769364552238</v>
      </c>
      <c r="V27" s="72">
        <v>45800.625</v>
      </c>
      <c r="W27" s="54">
        <v>106.28</v>
      </c>
      <c r="X27" s="72">
        <v>45958.625</v>
      </c>
      <c r="Y27" s="54">
        <v>100.1015625</v>
      </c>
      <c r="Z27" s="72">
        <v>45909.625</v>
      </c>
      <c r="AA27" s="54">
        <v>101.390625</v>
      </c>
      <c r="AB27" s="72">
        <v>45910.625</v>
      </c>
      <c r="AC27" s="54">
        <v>100.953125</v>
      </c>
      <c r="AD27" s="72">
        <v>45800.625</v>
      </c>
      <c r="AE27" s="54">
        <v>80.915000000000006</v>
      </c>
      <c r="AF27" s="72">
        <v>45959.625</v>
      </c>
      <c r="AG27" s="54">
        <v>100.015625</v>
      </c>
    </row>
    <row r="28" spans="1:33">
      <c r="A28" s="36">
        <v>45945</v>
      </c>
      <c r="B28" s="45">
        <f t="shared" si="10"/>
        <v>112.1</v>
      </c>
      <c r="C28" s="46">
        <f t="shared" si="11"/>
        <v>368922.0855301675</v>
      </c>
      <c r="D28" s="46">
        <f t="shared" si="12"/>
        <v>-84012.499999999985</v>
      </c>
      <c r="E28" s="45">
        <f t="shared" si="13"/>
        <v>100.015625</v>
      </c>
      <c r="F28" s="46">
        <f t="shared" si="14"/>
        <v>105341.796875</v>
      </c>
      <c r="G28" s="47">
        <f t="shared" si="15"/>
        <v>-5388.4582790798522</v>
      </c>
      <c r="H28" s="45">
        <f t="shared" si="16"/>
        <v>101.734375</v>
      </c>
      <c r="I28" s="46">
        <f t="shared" si="17"/>
        <v>86132.8125</v>
      </c>
      <c r="J28" s="47">
        <f t="shared" si="18"/>
        <v>-19.938151041664241</v>
      </c>
      <c r="K28" s="45">
        <f t="shared" si="19"/>
        <v>101.921875</v>
      </c>
      <c r="L28" s="46">
        <f t="shared" si="20"/>
        <v>228046.87499999997</v>
      </c>
      <c r="M28" s="47">
        <f t="shared" si="21"/>
        <v>3095.0208333333394</v>
      </c>
      <c r="N28" s="45">
        <f t="shared" si="22"/>
        <v>84.38</v>
      </c>
      <c r="O28" s="46">
        <f t="shared" si="23"/>
        <v>337051.84036270098</v>
      </c>
      <c r="P28" s="47">
        <f t="shared" si="24"/>
        <v>-117499.99999999999</v>
      </c>
      <c r="Q28" s="45">
        <f t="shared" si="25"/>
        <v>100.40625</v>
      </c>
      <c r="R28" s="46">
        <f t="shared" si="26"/>
        <v>416308.59375</v>
      </c>
      <c r="S28" s="47">
        <f t="shared" si="27"/>
        <v>-16563.817599826376</v>
      </c>
      <c r="T28" s="79">
        <f t="shared" si="29"/>
        <v>-14478.411727870844</v>
      </c>
      <c r="V28" s="72">
        <v>45804.625</v>
      </c>
      <c r="W28" s="54">
        <v>107.24</v>
      </c>
      <c r="X28" s="72">
        <v>45959.625</v>
      </c>
      <c r="Y28" s="54">
        <v>99.6328125</v>
      </c>
      <c r="Z28" s="72">
        <v>45910.625</v>
      </c>
      <c r="AA28" s="54">
        <v>101.6875</v>
      </c>
      <c r="AB28" s="72">
        <v>45911.625</v>
      </c>
      <c r="AC28" s="54">
        <v>101.640625</v>
      </c>
      <c r="AD28" s="72">
        <v>45804.625</v>
      </c>
      <c r="AE28" s="54">
        <v>81.37</v>
      </c>
      <c r="AF28" s="72">
        <v>45960.625</v>
      </c>
      <c r="AG28" s="54">
        <v>99.921875</v>
      </c>
    </row>
    <row r="29" spans="1:33">
      <c r="A29" s="36">
        <v>45946</v>
      </c>
      <c r="B29" s="45">
        <f t="shared" ref="B29" si="30">VLOOKUP($A29+$J$1, V$3:W$509, 2)</f>
        <v>112.42</v>
      </c>
      <c r="C29" s="46">
        <f t="shared" si="11"/>
        <v>472026.94786174508</v>
      </c>
      <c r="D29" s="46">
        <f t="shared" si="12"/>
        <v>-88213.125</v>
      </c>
      <c r="E29" s="45">
        <f t="shared" ref="E29" si="31">VLOOKUP($A29+$J$1, X$3:Y$509, 2)</f>
        <v>100.359375</v>
      </c>
      <c r="F29" s="46">
        <f t="shared" si="14"/>
        <v>162919.921875</v>
      </c>
      <c r="G29" s="47">
        <f t="shared" si="15"/>
        <v>-5657.8811930338488</v>
      </c>
      <c r="H29" s="45">
        <f t="shared" ref="H29" si="32">VLOOKUP($A29+$J$1, Z$3:AA$509, 2)</f>
        <v>102.234375</v>
      </c>
      <c r="I29" s="46">
        <f t="shared" si="17"/>
        <v>123632.81249999999</v>
      </c>
      <c r="J29" s="47">
        <f t="shared" si="18"/>
        <v>-20.93505859375</v>
      </c>
      <c r="K29" s="45">
        <f t="shared" ref="K29" si="33">VLOOKUP($A29+$J$1, AB$3:AC$509, 2)</f>
        <v>102.671875</v>
      </c>
      <c r="L29" s="46">
        <f t="shared" si="20"/>
        <v>306796.875</v>
      </c>
      <c r="M29" s="47">
        <f t="shared" si="21"/>
        <v>3249.7718749999985</v>
      </c>
      <c r="N29" s="45">
        <f t="shared" ref="N29" si="34">VLOOKUP($A29+$J$1, AD$3:AE$509, 2)</f>
        <v>84.594999999999999</v>
      </c>
      <c r="O29" s="46">
        <f t="shared" si="23"/>
        <v>465310.50527948147</v>
      </c>
      <c r="P29" s="47">
        <f t="shared" si="24"/>
        <v>-123375</v>
      </c>
      <c r="Q29" s="45">
        <f t="shared" ref="Q29" si="35">VLOOKUP($A29+$J$1, AF$3:AG$509, 2)</f>
        <v>100.84375</v>
      </c>
      <c r="R29" s="46">
        <f t="shared" si="26"/>
        <v>638339.84375</v>
      </c>
      <c r="S29" s="47">
        <f t="shared" si="27"/>
        <v>-17392.008479817698</v>
      </c>
      <c r="T29" s="79">
        <f t="shared" ref="T29" si="36">C29+D29-F29-G29-I29-J29-L29-M29-O29-P29+R29+S29+$J$9</f>
        <v>9532.7635867743957</v>
      </c>
      <c r="V29" s="72">
        <v>45805.625</v>
      </c>
      <c r="W29" s="54">
        <v>106.98</v>
      </c>
      <c r="X29" s="72">
        <v>45960.625</v>
      </c>
      <c r="Y29" s="54">
        <v>99.59375</v>
      </c>
      <c r="Z29" s="72">
        <v>45911.625</v>
      </c>
      <c r="AA29" s="54">
        <v>101.890625</v>
      </c>
      <c r="AB29" s="72">
        <v>45912.625</v>
      </c>
      <c r="AC29" s="54">
        <v>101.171875</v>
      </c>
      <c r="AD29" s="72">
        <v>45805.625</v>
      </c>
      <c r="AE29" s="54">
        <v>81.209999999999994</v>
      </c>
    </row>
    <row r="30" spans="1:33">
      <c r="A30" s="127">
        <v>45947</v>
      </c>
      <c r="B30" s="45">
        <f t="shared" ref="B30:B31" si="37">VLOOKUP($A30+$J$1, V$3:W$509, 2)</f>
        <v>112.2</v>
      </c>
      <c r="C30" s="46">
        <f t="shared" si="11"/>
        <v>401142.35500879149</v>
      </c>
      <c r="D30" s="46">
        <f t="shared" si="12"/>
        <v>-92413.749999999985</v>
      </c>
      <c r="E30" s="45">
        <f t="shared" ref="E30:E31" si="38">VLOOKUP($A30+$J$1, X$3:Y$509, 2)</f>
        <v>100.1796875</v>
      </c>
      <c r="F30" s="46">
        <f t="shared" si="14"/>
        <v>132822.265625</v>
      </c>
      <c r="G30" s="47">
        <f t="shared" si="15"/>
        <v>-5927.3041069878454</v>
      </c>
      <c r="H30" s="45">
        <f t="shared" ref="H30:H31" si="39">VLOOKUP($A30+$J$1, Z$3:AA$509, 2)</f>
        <v>102.015625</v>
      </c>
      <c r="I30" s="46">
        <f t="shared" si="17"/>
        <v>107226.5625</v>
      </c>
      <c r="J30" s="47">
        <f t="shared" si="18"/>
        <v>-21.931966145832121</v>
      </c>
      <c r="K30" s="45">
        <f t="shared" ref="K30:K31" si="40">VLOOKUP($A30+$J$1, AB$3:AC$509, 2)</f>
        <v>102.46875</v>
      </c>
      <c r="L30" s="46">
        <f t="shared" si="20"/>
        <v>285468.75</v>
      </c>
      <c r="M30" s="47">
        <f t="shared" si="21"/>
        <v>3404.5229166666686</v>
      </c>
      <c r="N30" s="45">
        <f t="shared" ref="N30:N31" si="41">VLOOKUP($A30+$J$1, AD$3:AE$509, 2)</f>
        <v>84.47</v>
      </c>
      <c r="O30" s="46">
        <f t="shared" si="23"/>
        <v>390741.51404879795</v>
      </c>
      <c r="P30" s="47">
        <f t="shared" si="24"/>
        <v>-129249.99999999999</v>
      </c>
      <c r="Q30" s="45">
        <f t="shared" ref="Q30:Q31" si="42">VLOOKUP($A30+$J$1, AF$3:AG$509, 2)</f>
        <v>100.625</v>
      </c>
      <c r="R30" s="46">
        <f t="shared" si="26"/>
        <v>527324.21875</v>
      </c>
      <c r="S30" s="47">
        <f t="shared" si="27"/>
        <v>-18220.199359809005</v>
      </c>
      <c r="T30" s="79">
        <f t="shared" ref="T30:T31" si="43">C30+D30-F30-G30-I30-J30-L30-M30-O30-P30+R30+S30+$J$9</f>
        <v>-29004.578885647687</v>
      </c>
      <c r="V30" s="72">
        <v>45806.625</v>
      </c>
      <c r="W30" s="54">
        <v>107.46</v>
      </c>
      <c r="Z30" s="72">
        <v>45912.625</v>
      </c>
      <c r="AA30" s="54">
        <v>101.546875</v>
      </c>
      <c r="AB30" s="72">
        <v>45915.625</v>
      </c>
      <c r="AC30" s="54">
        <v>101.4375</v>
      </c>
      <c r="AD30" s="72">
        <v>45806.625</v>
      </c>
      <c r="AE30" s="54">
        <v>81.489999999999995</v>
      </c>
    </row>
    <row r="31" spans="1:33">
      <c r="A31" s="127">
        <v>45950</v>
      </c>
      <c r="B31" s="45">
        <f t="shared" si="37"/>
        <v>112.54</v>
      </c>
      <c r="C31" s="46">
        <f t="shared" si="11"/>
        <v>510691.27123609063</v>
      </c>
      <c r="D31" s="46">
        <f t="shared" si="12"/>
        <v>-105015.625</v>
      </c>
      <c r="E31" s="45">
        <f t="shared" si="38"/>
        <v>100.2421875</v>
      </c>
      <c r="F31" s="46">
        <f t="shared" si="14"/>
        <v>143291.015625</v>
      </c>
      <c r="G31" s="47">
        <f t="shared" si="15"/>
        <v>-6735.572848849828</v>
      </c>
      <c r="H31" s="45">
        <f t="shared" si="39"/>
        <v>102.171875</v>
      </c>
      <c r="I31" s="46">
        <f t="shared" si="17"/>
        <v>118945.31249999999</v>
      </c>
      <c r="J31" s="47">
        <f t="shared" si="18"/>
        <v>-24.922688802082121</v>
      </c>
      <c r="K31" s="45">
        <f t="shared" si="40"/>
        <v>102.859375</v>
      </c>
      <c r="L31" s="46">
        <f t="shared" si="20"/>
        <v>326484.375</v>
      </c>
      <c r="M31" s="47">
        <f t="shared" si="21"/>
        <v>3868.7760416666642</v>
      </c>
      <c r="N31" s="45">
        <f t="shared" si="41"/>
        <v>84.6</v>
      </c>
      <c r="O31" s="46">
        <f t="shared" si="23"/>
        <v>468293.26492870972</v>
      </c>
      <c r="P31" s="47">
        <f t="shared" si="24"/>
        <v>-146875</v>
      </c>
      <c r="Q31" s="45">
        <f t="shared" si="42"/>
        <v>100.71875</v>
      </c>
      <c r="R31" s="46">
        <f t="shared" si="26"/>
        <v>574902.34375</v>
      </c>
      <c r="S31" s="47">
        <f t="shared" si="27"/>
        <v>-20704.771999782999</v>
      </c>
      <c r="T31" s="79">
        <f t="shared" si="43"/>
        <v>-9746.8548387160117</v>
      </c>
      <c r="V31" s="72">
        <v>45807.625</v>
      </c>
      <c r="W31" s="54">
        <v>107.77</v>
      </c>
      <c r="Z31" s="72">
        <v>45915.625</v>
      </c>
      <c r="AA31" s="54">
        <v>101.71875</v>
      </c>
      <c r="AB31" s="72">
        <v>45916.625</v>
      </c>
      <c r="AC31" s="54">
        <v>101.578125</v>
      </c>
      <c r="AD31" s="72">
        <v>45807.625</v>
      </c>
      <c r="AE31" s="54">
        <v>81.72</v>
      </c>
    </row>
    <row r="32" spans="1:33">
      <c r="A32" s="127">
        <v>45951</v>
      </c>
      <c r="B32" s="45">
        <f t="shared" ref="B32" si="44">VLOOKUP($A32+$J$1, V$3:W$509, 2)</f>
        <v>112.56</v>
      </c>
      <c r="C32" s="46">
        <f t="shared" si="11"/>
        <v>517135.32513181225</v>
      </c>
      <c r="D32" s="46">
        <f t="shared" si="12"/>
        <v>-109216.24999999999</v>
      </c>
      <c r="E32" s="45">
        <f t="shared" ref="E32" si="45">VLOOKUP($A32+$J$1, X$3:Y$509, 2)</f>
        <v>100.3125</v>
      </c>
      <c r="F32" s="46">
        <f t="shared" si="14"/>
        <v>155068.359375</v>
      </c>
      <c r="G32" s="47">
        <f t="shared" si="15"/>
        <v>-7004.9957628038101</v>
      </c>
      <c r="H32" s="45">
        <f t="shared" ref="H32" si="46">VLOOKUP($A32+$J$1, Z$3:AA$509, 2)</f>
        <v>102.359375</v>
      </c>
      <c r="I32" s="46">
        <f t="shared" si="17"/>
        <v>133007.8125</v>
      </c>
      <c r="J32" s="47">
        <f t="shared" si="18"/>
        <v>-25.919596354164241</v>
      </c>
      <c r="K32" s="45">
        <f t="shared" ref="K32" si="47">VLOOKUP($A32+$J$1, AB$3:AC$509, 2)</f>
        <v>103.359375</v>
      </c>
      <c r="L32" s="46">
        <f t="shared" si="20"/>
        <v>378984.375</v>
      </c>
      <c r="M32" s="47">
        <f t="shared" si="21"/>
        <v>4023.5270833333343</v>
      </c>
      <c r="N32" s="45">
        <f t="shared" ref="N32" si="48">VLOOKUP($A32+$J$1, AD$3:AE$509, 2)</f>
        <v>84.65</v>
      </c>
      <c r="O32" s="46">
        <f t="shared" si="23"/>
        <v>498120.86142099201</v>
      </c>
      <c r="P32" s="47">
        <f t="shared" si="24"/>
        <v>-152749.99999999997</v>
      </c>
      <c r="Q32" s="45">
        <f t="shared" ref="Q32" si="49">VLOOKUP($A32+$J$1, AF$3:AG$509, 2)</f>
        <v>100.859375</v>
      </c>
      <c r="R32" s="46">
        <f t="shared" si="26"/>
        <v>646269.53125</v>
      </c>
      <c r="S32" s="47">
        <f t="shared" si="27"/>
        <v>-21532.962879774277</v>
      </c>
      <c r="T32" s="79">
        <f t="shared" ref="T32" si="50">C32+D32-F32-G32-I32-J32-L32-M32-O32-P32+R32+S32+$J$9</f>
        <v>-39141.200785428548</v>
      </c>
      <c r="V32" s="72">
        <v>45810.625</v>
      </c>
      <c r="W32" s="54">
        <v>107.07</v>
      </c>
      <c r="Z32" s="72">
        <v>45916.625</v>
      </c>
      <c r="AA32" s="54">
        <v>101.765625</v>
      </c>
      <c r="AB32" s="72">
        <v>45917.625</v>
      </c>
      <c r="AC32" s="54">
        <v>101.375</v>
      </c>
      <c r="AD32" s="72">
        <v>45810.625</v>
      </c>
      <c r="AE32" s="54">
        <v>81.25</v>
      </c>
    </row>
    <row r="33" spans="1:31">
      <c r="A33" s="127">
        <v>45952</v>
      </c>
      <c r="B33" s="45">
        <f t="shared" ref="B33" si="51">VLOOKUP($A33+$J$1, V$3:W$509, 2)</f>
        <v>112.67</v>
      </c>
      <c r="C33" s="46">
        <f t="shared" si="11"/>
        <v>552577.621558293</v>
      </c>
      <c r="D33" s="46">
        <f t="shared" si="12"/>
        <v>-113416.87499999999</v>
      </c>
      <c r="E33" s="45">
        <f t="shared" ref="E33" si="52">VLOOKUP($A33+$J$1, X$3:Y$509, 2)</f>
        <v>100.3203125</v>
      </c>
      <c r="F33" s="46">
        <f t="shared" si="14"/>
        <v>156376.953125</v>
      </c>
      <c r="G33" s="47">
        <f t="shared" si="15"/>
        <v>-7274.4186767578067</v>
      </c>
      <c r="H33" s="45">
        <f t="shared" ref="H33" si="53">VLOOKUP($A33+$J$1, Z$3:AA$509, 2)</f>
        <v>102.390625</v>
      </c>
      <c r="I33" s="46">
        <f t="shared" si="17"/>
        <v>135351.5625</v>
      </c>
      <c r="J33" s="47">
        <f t="shared" si="18"/>
        <v>-26.916503906246362</v>
      </c>
      <c r="K33" s="45">
        <f t="shared" ref="K33" si="54">VLOOKUP($A33+$J$1, AB$3:AC$509, 2)</f>
        <v>103.4375</v>
      </c>
      <c r="L33" s="46">
        <f t="shared" si="20"/>
        <v>387187.5</v>
      </c>
      <c r="M33" s="47">
        <f t="shared" si="21"/>
        <v>4178.2781250000116</v>
      </c>
      <c r="N33" s="45">
        <f t="shared" ref="N33" si="55">VLOOKUP($A33+$J$1, AD$3:AE$509, 2)</f>
        <v>84.67</v>
      </c>
      <c r="O33" s="46">
        <f t="shared" si="23"/>
        <v>510051.90001789381</v>
      </c>
      <c r="P33" s="47">
        <f t="shared" si="24"/>
        <v>-158624.99999999997</v>
      </c>
      <c r="Q33" s="45">
        <f t="shared" ref="Q33" si="56">VLOOKUP($A33+$J$1, AF$3:AG$509, 2)</f>
        <v>100.859375</v>
      </c>
      <c r="R33" s="46">
        <f t="shared" si="26"/>
        <v>646269.53125</v>
      </c>
      <c r="S33" s="47">
        <f t="shared" si="27"/>
        <v>-22361.153759765584</v>
      </c>
      <c r="T33" s="79">
        <f t="shared" ref="T33" si="57">C33+D33-F33-G33-I33-J33-L33-M33-O33-P33+R33+S33+$J$9</f>
        <v>-26523.5588060015</v>
      </c>
      <c r="V33" s="72">
        <v>45811.625</v>
      </c>
      <c r="W33" s="54">
        <v>107.12</v>
      </c>
      <c r="Z33" s="72">
        <v>45917.625</v>
      </c>
      <c r="AA33" s="54">
        <v>101.5</v>
      </c>
      <c r="AB33" s="72">
        <v>45918.625</v>
      </c>
      <c r="AC33" s="54">
        <v>100.328125</v>
      </c>
      <c r="AD33" s="72">
        <v>45811.625</v>
      </c>
      <c r="AE33" s="54">
        <v>81.27</v>
      </c>
    </row>
    <row r="34" spans="1:31">
      <c r="A34" s="127">
        <v>45953</v>
      </c>
      <c r="B34" s="45">
        <f t="shared" ref="B34" si="58">VLOOKUP($A34+$J$1, V$3:W$509, 2)</f>
        <v>112.53</v>
      </c>
      <c r="C34" s="46">
        <f t="shared" si="11"/>
        <v>507469.24428822589</v>
      </c>
      <c r="D34" s="46">
        <f t="shared" si="12"/>
        <v>-117617.5</v>
      </c>
      <c r="E34" s="45">
        <f t="shared" ref="E34" si="59">VLOOKUP($A34+$J$1, X$3:Y$509, 2)</f>
        <v>100.0859375</v>
      </c>
      <c r="F34" s="46">
        <f t="shared" si="14"/>
        <v>117119.140625</v>
      </c>
      <c r="G34" s="47">
        <f t="shared" si="15"/>
        <v>-7543.8415907118033</v>
      </c>
      <c r="H34" s="45">
        <f t="shared" ref="H34" si="60">VLOOKUP($A34+$J$1, Z$3:AA$509, 2)</f>
        <v>102.015625</v>
      </c>
      <c r="I34" s="46">
        <f t="shared" si="17"/>
        <v>107226.5625</v>
      </c>
      <c r="J34" s="47">
        <f t="shared" si="18"/>
        <v>-27.913411458332121</v>
      </c>
      <c r="K34" s="45">
        <f t="shared" ref="K34" si="61">VLOOKUP($A34+$J$1, AB$3:AC$509, 2)</f>
        <v>102.75</v>
      </c>
      <c r="L34" s="46">
        <f t="shared" si="20"/>
        <v>315000</v>
      </c>
      <c r="M34" s="47">
        <f t="shared" si="21"/>
        <v>4333.0291666666744</v>
      </c>
      <c r="N34" s="45">
        <f t="shared" ref="N34" si="62">VLOOKUP($A34+$J$1, AD$3:AE$509, 2)</f>
        <v>84.594999999999999</v>
      </c>
      <c r="O34" s="46">
        <f t="shared" si="23"/>
        <v>465310.50527948147</v>
      </c>
      <c r="P34" s="47">
        <f t="shared" si="24"/>
        <v>-164500</v>
      </c>
      <c r="Q34" s="45">
        <f t="shared" ref="Q34" si="63">VLOOKUP($A34+$J$1, AF$3:AG$509, 2)</f>
        <v>100.546875</v>
      </c>
      <c r="R34" s="46">
        <f t="shared" si="26"/>
        <v>487675.78125</v>
      </c>
      <c r="S34" s="47">
        <f t="shared" si="27"/>
        <v>-23189.34463975695</v>
      </c>
      <c r="T34" s="79">
        <f t="shared" ref="T34" si="64">C34+D34-F34-G34-I34-J34-L34-M34-O34-P34+R34+S34+$J$9</f>
        <v>-44952.125937808218</v>
      </c>
      <c r="V34" s="72">
        <v>45812.625</v>
      </c>
      <c r="W34" s="54">
        <v>107.9</v>
      </c>
      <c r="Z34" s="72">
        <v>45918.625</v>
      </c>
      <c r="AA34" s="54">
        <v>101.09375</v>
      </c>
      <c r="AB34" s="72">
        <v>45919.625</v>
      </c>
      <c r="AC34" s="54">
        <v>100.125</v>
      </c>
      <c r="AD34" s="72">
        <v>45812.625</v>
      </c>
      <c r="AE34" s="54">
        <v>81.72</v>
      </c>
    </row>
    <row r="35" spans="1:31">
      <c r="A35" s="127">
        <v>45954</v>
      </c>
      <c r="B35" s="45">
        <f t="shared" ref="B35" si="65">VLOOKUP($A35+$J$1, V$3:W$509, 2)</f>
        <v>112.72</v>
      </c>
      <c r="C35" s="46">
        <f t="shared" si="11"/>
        <v>568687.75629760104</v>
      </c>
      <c r="D35" s="46">
        <f t="shared" si="12"/>
        <v>-121818.125</v>
      </c>
      <c r="E35" s="45">
        <f t="shared" ref="E35" si="66">VLOOKUP($A35+$J$1, X$3:Y$509, 2)</f>
        <v>100.125</v>
      </c>
      <c r="F35" s="46">
        <f t="shared" si="14"/>
        <v>123662.109375</v>
      </c>
      <c r="G35" s="47">
        <f t="shared" si="15"/>
        <v>-7813.2645046657999</v>
      </c>
      <c r="H35" s="45">
        <f t="shared" ref="H35" si="67">VLOOKUP($A35+$J$1, Z$3:AA$509, 2)</f>
        <v>102.0625</v>
      </c>
      <c r="I35" s="46">
        <f t="shared" si="17"/>
        <v>110742.1875</v>
      </c>
      <c r="J35" s="47">
        <f t="shared" si="18"/>
        <v>-28.910319010414241</v>
      </c>
      <c r="K35" s="45">
        <f t="shared" ref="K35" si="68">VLOOKUP($A35+$J$1, AB$3:AC$509, 2)</f>
        <v>102.6875</v>
      </c>
      <c r="L35" s="46">
        <f t="shared" si="20"/>
        <v>308437.5</v>
      </c>
      <c r="M35" s="47">
        <f t="shared" si="21"/>
        <v>4487.7802083333372</v>
      </c>
      <c r="N35" s="45">
        <f t="shared" ref="N35" si="69">VLOOKUP($A35+$J$1, AD$3:AE$509, 2)</f>
        <v>84.76</v>
      </c>
      <c r="O35" s="46">
        <f t="shared" si="23"/>
        <v>563741.57370399078</v>
      </c>
      <c r="P35" s="47">
        <f t="shared" si="24"/>
        <v>-170375</v>
      </c>
      <c r="Q35" s="45">
        <f t="shared" ref="Q35" si="70">VLOOKUP($A35+$J$1, AF$3:AG$509, 2)</f>
        <v>100.578125</v>
      </c>
      <c r="R35" s="46">
        <f t="shared" si="26"/>
        <v>503535.15625</v>
      </c>
      <c r="S35" s="47">
        <f t="shared" si="27"/>
        <v>-24017.535519748286</v>
      </c>
      <c r="T35" s="79">
        <f t="shared" ref="T35" si="71">C35+D35-F35-G35-I35-J35-L35-M35-O35-P35+R35+S35+$J$9</f>
        <v>-68839.548203094368</v>
      </c>
      <c r="V35" s="72">
        <v>45813.625</v>
      </c>
      <c r="W35" s="54">
        <v>107.57</v>
      </c>
      <c r="Z35" s="72">
        <v>45919.625</v>
      </c>
      <c r="AA35" s="54">
        <v>101.015625</v>
      </c>
      <c r="AB35" s="72">
        <v>45922.625</v>
      </c>
      <c r="AC35" s="54">
        <v>99.734375</v>
      </c>
      <c r="AD35" s="72">
        <v>45813.625</v>
      </c>
      <c r="AE35" s="54">
        <v>81.405000000000001</v>
      </c>
    </row>
    <row r="36" spans="1:31">
      <c r="A36" s="36">
        <v>45957</v>
      </c>
      <c r="B36" s="45">
        <f t="shared" ref="B36" si="72">VLOOKUP($A36+$J$1, V$3:W$509, 2)</f>
        <v>112.91</v>
      </c>
      <c r="C36" s="46">
        <f t="shared" si="11"/>
        <v>629906.26830696827</v>
      </c>
      <c r="D36" s="46">
        <f t="shared" si="12"/>
        <v>-134420</v>
      </c>
      <c r="E36" s="45">
        <f t="shared" ref="E36" si="73">VLOOKUP($A36+$J$1, X$3:Y$509, 2)</f>
        <v>100.0546875</v>
      </c>
      <c r="F36" s="46">
        <f t="shared" si="14"/>
        <v>111884.765625</v>
      </c>
      <c r="G36" s="47">
        <f t="shared" si="15"/>
        <v>-8621.5332465277825</v>
      </c>
      <c r="H36" s="45">
        <f t="shared" ref="H36" si="74">VLOOKUP($A36+$J$1, Z$3:AA$509, 2)</f>
        <v>102.09375</v>
      </c>
      <c r="I36" s="46">
        <f t="shared" si="17"/>
        <v>113085.9375</v>
      </c>
      <c r="J36" s="47">
        <f t="shared" si="18"/>
        <v>-31.901041666664241</v>
      </c>
      <c r="K36" s="45">
        <f t="shared" ref="K36" si="75">VLOOKUP($A36+$J$1, AB$3:AC$509, 2)</f>
        <v>103.046875</v>
      </c>
      <c r="L36" s="46">
        <f t="shared" si="20"/>
        <v>346171.875</v>
      </c>
      <c r="M36" s="47">
        <f t="shared" si="21"/>
        <v>4952.0333333333328</v>
      </c>
      <c r="N36" s="45">
        <f t="shared" ref="N36" si="76">VLOOKUP($A36+$J$1, AD$3:AE$509, 2)</f>
        <v>84.82</v>
      </c>
      <c r="O36" s="46">
        <f t="shared" si="23"/>
        <v>599534.68949471845</v>
      </c>
      <c r="P36" s="47">
        <f t="shared" si="24"/>
        <v>-188000</v>
      </c>
      <c r="Q36" s="45">
        <f t="shared" ref="Q36" si="77">VLOOKUP($A36+$J$1, AF$3:AG$509, 2)</f>
        <v>100.546875</v>
      </c>
      <c r="R36" s="46">
        <f t="shared" si="26"/>
        <v>487675.78125</v>
      </c>
      <c r="S36" s="47">
        <f t="shared" si="27"/>
        <v>-26502.108159722207</v>
      </c>
      <c r="T36" s="79">
        <f t="shared" ref="T36" si="78">C36+D36-F36-G36-I36-J36-L36-M36-O36-P36+R36+S36+$J$9</f>
        <v>-84688.749534910487</v>
      </c>
      <c r="V36" s="72">
        <v>45814.625</v>
      </c>
      <c r="W36" s="54">
        <v>106.92</v>
      </c>
      <c r="Z36" s="72">
        <v>45922.625</v>
      </c>
      <c r="AA36" s="54">
        <v>100.8125</v>
      </c>
      <c r="AB36" s="72">
        <v>45923.625</v>
      </c>
      <c r="AC36" s="54">
        <v>100.421875</v>
      </c>
      <c r="AD36" s="72">
        <v>45814.625</v>
      </c>
      <c r="AE36" s="54">
        <v>81.03</v>
      </c>
    </row>
    <row r="37" spans="1:31">
      <c r="A37" s="36">
        <v>45958</v>
      </c>
      <c r="B37" s="45">
        <f t="shared" ref="B37" si="79">VLOOKUP($A37+$J$1, V$3:W$509, 2)</f>
        <v>112.92</v>
      </c>
      <c r="C37" s="46">
        <f t="shared" si="11"/>
        <v>633128.29525483306</v>
      </c>
      <c r="D37" s="46">
        <f t="shared" si="12"/>
        <v>-138620.62499999997</v>
      </c>
      <c r="E37" s="45">
        <f t="shared" ref="E37" si="80">VLOOKUP($A37+$J$1, X$3:Y$509, 2)</f>
        <v>100.1015625</v>
      </c>
      <c r="F37" s="46">
        <f t="shared" si="14"/>
        <v>119736.328125</v>
      </c>
      <c r="G37" s="47">
        <f t="shared" si="15"/>
        <v>-8890.9561604817718</v>
      </c>
      <c r="H37" s="45">
        <f t="shared" ref="H37" si="81">VLOOKUP($A37+$J$1, Z$3:AA$509, 2)</f>
        <v>102.1875</v>
      </c>
      <c r="I37" s="46">
        <f t="shared" si="17"/>
        <v>120117.18749999999</v>
      </c>
      <c r="J37" s="47">
        <f t="shared" si="18"/>
        <v>-32.897949218746362</v>
      </c>
      <c r="K37" s="45">
        <f t="shared" ref="K37" si="82">VLOOKUP($A37+$J$1, AB$3:AC$509, 2)</f>
        <v>103.3125</v>
      </c>
      <c r="L37" s="46">
        <f t="shared" si="20"/>
        <v>374062.49999999994</v>
      </c>
      <c r="M37" s="47">
        <f t="shared" si="21"/>
        <v>5106.7843750000102</v>
      </c>
      <c r="N37" s="45">
        <f t="shared" ref="N37" si="83">VLOOKUP($A37+$J$1, AD$3:AE$509, 2)</f>
        <v>84.81</v>
      </c>
      <c r="O37" s="46">
        <f t="shared" si="23"/>
        <v>593569.17019627313</v>
      </c>
      <c r="P37" s="47">
        <f t="shared" si="24"/>
        <v>-193874.99999999997</v>
      </c>
      <c r="Q37" s="45">
        <f t="shared" ref="Q37" si="84">VLOOKUP($A37+$J$1, AF$3:AG$509, 2)</f>
        <v>100.625</v>
      </c>
      <c r="R37" s="46">
        <f t="shared" si="26"/>
        <v>527324.21875</v>
      </c>
      <c r="S37" s="47">
        <f t="shared" si="27"/>
        <v>-27330.299039713515</v>
      </c>
      <c r="T37" s="79">
        <f t="shared" ref="T37" si="85">C37+D37-F37-G37-I37-J37-L37-M37-O37-P37+R37+S37+$J$9</f>
        <v>-77664.350388752151</v>
      </c>
      <c r="V37" s="72">
        <v>45817.625</v>
      </c>
      <c r="W37" s="54">
        <v>107.24</v>
      </c>
      <c r="Z37" s="72">
        <v>45923.625</v>
      </c>
      <c r="AA37" s="54">
        <v>101.140625</v>
      </c>
      <c r="AB37" s="72">
        <v>45924.625</v>
      </c>
      <c r="AC37" s="54">
        <v>100.015625</v>
      </c>
      <c r="AD37" s="72">
        <v>45817.625</v>
      </c>
      <c r="AE37" s="54">
        <v>81.209999999999994</v>
      </c>
    </row>
    <row r="38" spans="1:31">
      <c r="A38" s="36">
        <v>45959</v>
      </c>
      <c r="B38" s="45">
        <f t="shared" ref="B38" si="86">VLOOKUP($A38+$J$1, V$3:W$509, 2)</f>
        <v>112.28</v>
      </c>
      <c r="C38" s="46">
        <f t="shared" ref="C38" si="87">(B38/$B$14-1)*$B$5</f>
        <v>426918.57059168589</v>
      </c>
      <c r="D38" s="46">
        <f t="shared" ref="D38" si="88">-1*(A38-$A$14)/360*$B$7*$B$5</f>
        <v>-142821.24999999997</v>
      </c>
      <c r="E38" s="45">
        <f t="shared" ref="E38" si="89">VLOOKUP($A38+$J$1, X$3:Y$509, 2)</f>
        <v>99.6328125</v>
      </c>
      <c r="F38" s="46">
        <f t="shared" ref="F38" si="90">(E38-$E$14)/100*$C$5</f>
        <v>41220.703125</v>
      </c>
      <c r="G38" s="47">
        <f t="shared" ref="G38" si="91">(A38-$A$14)/360*$C$6*$C$5-(A38-$A$14)/360*$C$7*$C$5*$E$14/100</f>
        <v>-9160.3790744357611</v>
      </c>
      <c r="H38" s="45">
        <f t="shared" ref="H38" si="92">VLOOKUP($A38+$J$1, Z$3:AA$509, 2)</f>
        <v>101.453125</v>
      </c>
      <c r="I38" s="46">
        <f t="shared" ref="I38" si="93">(H38-$H$14)/100*$D$5</f>
        <v>65039.062500000007</v>
      </c>
      <c r="J38" s="47">
        <f t="shared" ref="J38" si="94">(A38-$A$14)/360*$D$6*$D$5-(A38-$A$14)/360*$D$7*$D$5*$H$14/100</f>
        <v>-33.894856770828483</v>
      </c>
      <c r="K38" s="45">
        <f t="shared" ref="K38" si="95">VLOOKUP($A38+$J$1, AB$3:AC$509, 2)</f>
        <v>102.265625</v>
      </c>
      <c r="L38" s="46">
        <f t="shared" ref="L38" si="96">(K38-$K$14)/100*$E$5</f>
        <v>264140.625</v>
      </c>
      <c r="M38" s="47">
        <f t="shared" ref="M38" si="97">(A38-$A$14)/360*$E$6*$E$5-(A38-$A$14)/360*$E$7*$E$5*$K$14/100</f>
        <v>5261.535416666673</v>
      </c>
      <c r="N38" s="45">
        <f t="shared" ref="N38" si="98">VLOOKUP($A38+$J$1, AD$3:AE$509, 2)</f>
        <v>84.4</v>
      </c>
      <c r="O38" s="46">
        <f t="shared" ref="O38" si="99">(N38/$N$14-1)*$F$5</f>
        <v>348982.87895961391</v>
      </c>
      <c r="P38" s="47">
        <f t="shared" ref="P38" si="100">-1*(A38-$A$14)/360*$F$7*$F$5</f>
        <v>-199749.99999999997</v>
      </c>
      <c r="Q38" s="45">
        <f t="shared" ref="Q38" si="101">VLOOKUP($A38+$J$1, AF$3:AG$509, 2)</f>
        <v>100.015625</v>
      </c>
      <c r="R38" s="46">
        <f t="shared" ref="R38" si="102">(Q38-$Q$14)/100*$G$5</f>
        <v>218066.40625000003</v>
      </c>
      <c r="S38" s="47">
        <f t="shared" ref="S38" si="103">(A38-$A$14)/360*$G$6*$G$5-(A38-$A$14)/360*$G$7*$G$5*$Q$14/100</f>
        <v>-28158.489919704851</v>
      </c>
      <c r="T38" s="79">
        <f t="shared" ref="T38" si="104">C38+D38-F38-G38-I38-J38-L38-M38-O38-P38+R38+S38+$J$9</f>
        <v>-104068.11841539203</v>
      </c>
      <c r="V38" s="72">
        <v>45818.625</v>
      </c>
      <c r="W38" s="54">
        <v>107.5</v>
      </c>
      <c r="Z38" s="72">
        <v>45924.625</v>
      </c>
      <c r="AA38" s="54">
        <v>100.859375</v>
      </c>
      <c r="AB38" s="72">
        <v>45925.625</v>
      </c>
      <c r="AC38" s="54">
        <v>100.03125</v>
      </c>
      <c r="AD38" s="72">
        <v>45818.625</v>
      </c>
      <c r="AE38" s="54">
        <v>81.33</v>
      </c>
    </row>
    <row r="39" spans="1:31">
      <c r="A39" s="36">
        <v>45960</v>
      </c>
      <c r="B39" s="45">
        <f t="shared" ref="B39" si="105">VLOOKUP($A39+$J$1, V$3:W$509, 2)</f>
        <v>111.68</v>
      </c>
      <c r="C39" s="46">
        <f t="shared" ref="C39:C40" si="106">(B39/$B$14-1)*$B$5</f>
        <v>233596.95371998192</v>
      </c>
      <c r="D39" s="46">
        <f t="shared" ref="D39:D40" si="107">-1*(A39-$A$14)/360*$B$7*$B$5</f>
        <v>-147021.875</v>
      </c>
      <c r="E39" s="45">
        <f t="shared" ref="E39" si="108">VLOOKUP($A39+$J$1, X$3:Y$509, 2)</f>
        <v>99.59375</v>
      </c>
      <c r="F39" s="46">
        <f t="shared" ref="F39:F40" si="109">(E39-$E$14)/100*$C$5</f>
        <v>34677.734375</v>
      </c>
      <c r="G39" s="47">
        <f t="shared" ref="G39:G40" si="110">(A39-$A$14)/360*$C$6*$C$5-(A39-$A$14)/360*$C$7*$C$5*$E$14/100</f>
        <v>-9429.801988389765</v>
      </c>
      <c r="H39" s="45">
        <f t="shared" ref="H39" si="111">VLOOKUP($A39+$J$1, Z$3:AA$509, 2)</f>
        <v>101.28125</v>
      </c>
      <c r="I39" s="46">
        <f t="shared" ref="I39:I40" si="112">(H39-$H$14)/100*$D$5</f>
        <v>52148.4375</v>
      </c>
      <c r="J39" s="47">
        <f t="shared" ref="J39:J40" si="113">(A39-$A$14)/360*$D$6*$D$5-(A39-$A$14)/360*$D$7*$D$5*$H$14/100</f>
        <v>-34.891764322910603</v>
      </c>
      <c r="K39" s="45">
        <f t="shared" ref="K39" si="114">VLOOKUP($A39+$J$1, AB$3:AC$509, 2)</f>
        <v>101.703125</v>
      </c>
      <c r="L39" s="46">
        <f t="shared" ref="L39:L40" si="115">(K39-$K$14)/100*$E$5</f>
        <v>205078.125</v>
      </c>
      <c r="M39" s="47">
        <f t="shared" ref="M39:M40" si="116">(A39-$A$14)/360*$E$6*$E$5-(A39-$A$14)/360*$E$7*$E$5*$K$14/100</f>
        <v>5416.2864583333358</v>
      </c>
      <c r="N39" s="45">
        <f t="shared" ref="N39" si="117">VLOOKUP($A39+$J$1, AD$3:AE$509, 2)</f>
        <v>84.17</v>
      </c>
      <c r="O39" s="46">
        <f t="shared" ref="O39:O40" si="118">(N39/$N$14-1)*$F$5</f>
        <v>211775.93509514868</v>
      </c>
      <c r="P39" s="47">
        <f t="shared" ref="P39:P40" si="119">-1*(A39-$A$14)/360*$F$7*$F$5</f>
        <v>-205625</v>
      </c>
      <c r="Q39" s="45">
        <f t="shared" ref="Q39" si="120">VLOOKUP($A39+$J$1, AF$3:AG$509, 2)</f>
        <v>99.921875</v>
      </c>
      <c r="R39" s="46">
        <f t="shared" ref="R39:R40" si="121">(Q39-$Q$14)/100*$G$5</f>
        <v>170488.28125</v>
      </c>
      <c r="S39" s="47">
        <f t="shared" ref="S39:S40" si="122">(A39-$A$14)/360*$G$6*$G$5-(A39-$A$14)/360*$G$7*$G$5*$Q$14/100</f>
        <v>-28986.680799696187</v>
      </c>
      <c r="T39" s="79">
        <f t="shared" ref="T39:T40" si="123">C39+D39-F39-G39-I39-J39-L39-M39-O39-P39+R39+S39+$J$9</f>
        <v>-128302.96977278279</v>
      </c>
      <c r="V39" s="72">
        <v>45819.625</v>
      </c>
      <c r="W39" s="54">
        <v>107.84</v>
      </c>
      <c r="Z39" s="72">
        <v>45925.625</v>
      </c>
      <c r="AA39" s="54">
        <v>100.640625</v>
      </c>
      <c r="AB39" s="72">
        <v>45926.625</v>
      </c>
      <c r="AC39" s="54">
        <v>99.90625</v>
      </c>
      <c r="AD39" s="72">
        <v>45819.625</v>
      </c>
      <c r="AE39" s="54">
        <v>81.62</v>
      </c>
    </row>
    <row r="40" spans="1:31">
      <c r="A40" s="36">
        <v>45961</v>
      </c>
      <c r="B40" s="45">
        <f>B10</f>
        <v>111.28</v>
      </c>
      <c r="C40" s="46">
        <f t="shared" si="106"/>
        <v>104715.87580550995</v>
      </c>
      <c r="D40" s="46">
        <f t="shared" si="107"/>
        <v>-151222.5</v>
      </c>
      <c r="E40" s="45">
        <f>C10</f>
        <v>99.625</v>
      </c>
      <c r="F40" s="46">
        <f t="shared" si="109"/>
        <v>39912.109375</v>
      </c>
      <c r="G40" s="47">
        <f t="shared" si="110"/>
        <v>-9699.2249023437544</v>
      </c>
      <c r="H40" s="45">
        <f>D10</f>
        <v>101.234375</v>
      </c>
      <c r="I40" s="46">
        <f t="shared" si="112"/>
        <v>48632.8125</v>
      </c>
      <c r="J40" s="47">
        <f t="shared" si="113"/>
        <v>-35.888671875</v>
      </c>
      <c r="K40" s="45">
        <f>E10</f>
        <v>101.328125</v>
      </c>
      <c r="L40" s="46">
        <f t="shared" si="115"/>
        <v>165703.125</v>
      </c>
      <c r="M40" s="47">
        <f t="shared" si="116"/>
        <v>5571.0375000000058</v>
      </c>
      <c r="N40" s="45">
        <f>F10</f>
        <v>84.0458</v>
      </c>
      <c r="O40" s="46">
        <f t="shared" si="118"/>
        <v>137684.18540833771</v>
      </c>
      <c r="P40" s="47">
        <f t="shared" si="119"/>
        <v>-211500</v>
      </c>
      <c r="Q40" s="45">
        <f>G10</f>
        <v>99.9375</v>
      </c>
      <c r="R40" s="46">
        <f t="shared" si="121"/>
        <v>178417.96875</v>
      </c>
      <c r="S40" s="47">
        <f t="shared" si="122"/>
        <v>-29814.871679687494</v>
      </c>
      <c r="T40" s="79">
        <f t="shared" si="123"/>
        <v>-136544.50760059571</v>
      </c>
      <c r="V40" s="72">
        <v>45820.625</v>
      </c>
      <c r="W40" s="54">
        <v>108.44</v>
      </c>
      <c r="Z40" s="72">
        <v>45926.625</v>
      </c>
      <c r="AA40" s="54">
        <v>100.5625</v>
      </c>
      <c r="AB40" s="72">
        <v>45929.625</v>
      </c>
      <c r="AC40" s="54">
        <v>100.65625</v>
      </c>
      <c r="AD40" s="72">
        <v>45820.625</v>
      </c>
      <c r="AE40" s="54">
        <v>81.91</v>
      </c>
    </row>
    <row r="41" spans="1:31">
      <c r="A41" s="36">
        <v>45964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79"/>
      <c r="V41" s="72">
        <v>45821.625</v>
      </c>
      <c r="W41" s="54">
        <v>107.79</v>
      </c>
      <c r="Z41" s="72">
        <v>45929.625</v>
      </c>
      <c r="AA41" s="54">
        <v>100.875</v>
      </c>
      <c r="AB41" s="72">
        <v>45930.625</v>
      </c>
      <c r="AC41" s="54">
        <v>100.390625</v>
      </c>
      <c r="AD41" s="72">
        <v>45821.625</v>
      </c>
      <c r="AE41" s="54">
        <v>81.56</v>
      </c>
    </row>
    <row r="42" spans="1:31">
      <c r="A42" s="36">
        <v>45965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2">
        <v>45824.625</v>
      </c>
      <c r="W42" s="54">
        <v>107.6</v>
      </c>
      <c r="Z42" s="72">
        <v>45930.625</v>
      </c>
      <c r="AA42" s="54">
        <v>100.828125</v>
      </c>
      <c r="AB42" s="72">
        <v>45931.625</v>
      </c>
      <c r="AC42" s="54">
        <v>100.578125</v>
      </c>
      <c r="AD42" s="72">
        <v>45824.625</v>
      </c>
      <c r="AE42" s="54">
        <v>81.52</v>
      </c>
    </row>
    <row r="43" spans="1:31">
      <c r="A43" s="36">
        <v>45966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2">
        <v>45825.625</v>
      </c>
      <c r="W43" s="54">
        <v>107.97</v>
      </c>
      <c r="Z43" s="72">
        <v>45931.625</v>
      </c>
      <c r="AA43" s="54">
        <v>101.171875</v>
      </c>
      <c r="AB43" s="72">
        <v>45932.625</v>
      </c>
      <c r="AC43" s="54">
        <v>100.875</v>
      </c>
      <c r="AD43" s="72">
        <v>45825.625</v>
      </c>
      <c r="AE43" s="54">
        <v>81.709999999999994</v>
      </c>
    </row>
    <row r="44" spans="1:31">
      <c r="A44" s="36">
        <v>45967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2">
        <v>45826.625</v>
      </c>
      <c r="W44" s="54">
        <v>108.05</v>
      </c>
      <c r="Z44" s="72">
        <v>45932.625</v>
      </c>
      <c r="AA44" s="54">
        <v>101.3125</v>
      </c>
      <c r="AB44" s="72">
        <v>45933.625</v>
      </c>
      <c r="AC44" s="54">
        <v>100.609375</v>
      </c>
      <c r="AD44" s="72">
        <v>45826.625</v>
      </c>
      <c r="AE44" s="54">
        <v>81.77</v>
      </c>
    </row>
    <row r="45" spans="1:31">
      <c r="A45" s="36">
        <v>45968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2">
        <v>45828.625</v>
      </c>
      <c r="W45" s="54">
        <v>108.15</v>
      </c>
      <c r="Z45" s="72">
        <v>45933.625</v>
      </c>
      <c r="AA45" s="54">
        <v>101.046875</v>
      </c>
      <c r="AB45" s="72">
        <v>45936.625</v>
      </c>
      <c r="AC45" s="54">
        <v>99.859375</v>
      </c>
      <c r="AD45" s="72">
        <v>45828.625</v>
      </c>
      <c r="AE45" s="54">
        <v>81.89</v>
      </c>
    </row>
    <row r="46" spans="1:31">
      <c r="A46" s="36">
        <v>45969</v>
      </c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2">
        <v>45831.625</v>
      </c>
      <c r="W46" s="54">
        <v>108.41</v>
      </c>
      <c r="Z46" s="72">
        <v>45936.625</v>
      </c>
      <c r="AA46" s="54">
        <v>100.6875</v>
      </c>
      <c r="AB46" s="72">
        <v>45937.625</v>
      </c>
      <c r="AC46" s="54">
        <v>100.390625</v>
      </c>
      <c r="AD46" s="72">
        <v>45831.625</v>
      </c>
      <c r="AE46" s="54">
        <v>82.12</v>
      </c>
    </row>
    <row r="47" spans="1:31">
      <c r="A47" s="36">
        <v>45970</v>
      </c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2">
        <v>45832.625</v>
      </c>
      <c r="W47" s="54">
        <v>108.92</v>
      </c>
      <c r="Z47" s="72">
        <v>45937.625</v>
      </c>
      <c r="AA47" s="54">
        <v>100.96875</v>
      </c>
      <c r="AB47" s="72">
        <v>45938.625</v>
      </c>
      <c r="AC47" s="54">
        <v>100.4375</v>
      </c>
      <c r="AD47" s="72">
        <v>45832.625</v>
      </c>
      <c r="AE47" s="54">
        <v>82.45</v>
      </c>
    </row>
    <row r="48" spans="1:31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2">
        <v>45833.625</v>
      </c>
      <c r="W48" s="54">
        <v>108.79</v>
      </c>
      <c r="Z48" s="72">
        <v>45938.625</v>
      </c>
      <c r="AA48" s="54">
        <v>100.953125</v>
      </c>
      <c r="AB48" s="72">
        <v>45939.625</v>
      </c>
      <c r="AC48" s="54">
        <v>100.390625</v>
      </c>
      <c r="AD48" s="72">
        <v>45833.625</v>
      </c>
      <c r="AE48" s="54">
        <v>82.41</v>
      </c>
    </row>
    <row r="49" spans="1:31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109.19</v>
      </c>
      <c r="Z49" s="72">
        <v>45939.625</v>
      </c>
      <c r="AA49" s="54">
        <v>100.875</v>
      </c>
      <c r="AB49" s="72">
        <v>45940.625</v>
      </c>
      <c r="AC49" s="54">
        <v>101.875</v>
      </c>
      <c r="AD49" s="72">
        <v>45834.625</v>
      </c>
      <c r="AE49" s="54">
        <v>82.67</v>
      </c>
    </row>
    <row r="50" spans="1:31" ht="15" thickBot="1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2">
        <v>45835.625</v>
      </c>
      <c r="W50" s="54">
        <v>109.01</v>
      </c>
      <c r="Z50" s="72">
        <v>45940.625</v>
      </c>
      <c r="AA50" s="54">
        <v>101.578125</v>
      </c>
      <c r="AB50" s="72">
        <v>45943.625</v>
      </c>
      <c r="AC50" s="54">
        <v>102.109375</v>
      </c>
      <c r="AD50" s="72">
        <v>45835.625</v>
      </c>
      <c r="AE50" s="54">
        <v>82.59</v>
      </c>
    </row>
    <row r="51" spans="1:31">
      <c r="B51" s="56"/>
      <c r="C51" s="56"/>
      <c r="D51" s="56"/>
      <c r="E51" s="56"/>
      <c r="F51" s="56"/>
      <c r="H51" s="55"/>
      <c r="I51" s="55"/>
      <c r="K51" s="56"/>
      <c r="L51" s="56"/>
      <c r="N51" s="55"/>
      <c r="O51" s="55"/>
      <c r="R51" s="55"/>
      <c r="S51" s="55"/>
      <c r="T51" s="55"/>
      <c r="V51" s="72">
        <v>45838.625</v>
      </c>
      <c r="W51" s="54">
        <v>109.61</v>
      </c>
      <c r="Z51" s="72">
        <v>45943.625</v>
      </c>
      <c r="AA51" s="54">
        <v>101.75</v>
      </c>
      <c r="AB51" s="72">
        <v>45944.625</v>
      </c>
      <c r="AC51" s="54">
        <v>102.140625</v>
      </c>
      <c r="AD51" s="72">
        <v>45838.625</v>
      </c>
      <c r="AE51" s="54">
        <v>82.92</v>
      </c>
    </row>
    <row r="52" spans="1:31">
      <c r="R52" s="55"/>
      <c r="S52" s="55"/>
      <c r="T52" s="55"/>
      <c r="V52" s="72">
        <v>45839.625</v>
      </c>
      <c r="W52" s="54">
        <v>109.34</v>
      </c>
      <c r="Z52" s="72">
        <v>45944.625</v>
      </c>
      <c r="AA52" s="54">
        <v>101.859375</v>
      </c>
      <c r="AB52" s="72">
        <v>45945.625</v>
      </c>
      <c r="AC52" s="54">
        <v>101.921875</v>
      </c>
      <c r="AD52" s="72">
        <v>45839.625</v>
      </c>
      <c r="AE52" s="54">
        <v>82.59</v>
      </c>
    </row>
    <row r="53" spans="1:31">
      <c r="R53" s="55"/>
      <c r="S53" s="55"/>
      <c r="T53" s="55"/>
      <c r="V53" s="72">
        <v>45840.625</v>
      </c>
      <c r="W53" s="54">
        <v>109.32</v>
      </c>
      <c r="Z53" s="72">
        <v>45945.625</v>
      </c>
      <c r="AA53" s="54">
        <v>101.734375</v>
      </c>
      <c r="AB53" s="72">
        <v>45946.625</v>
      </c>
      <c r="AC53" s="54">
        <v>102.671875</v>
      </c>
      <c r="AD53" s="72">
        <v>45840.625</v>
      </c>
      <c r="AE53" s="54">
        <v>82.58</v>
      </c>
    </row>
    <row r="54" spans="1:31">
      <c r="R54" s="55"/>
      <c r="S54" s="55"/>
      <c r="T54" s="55"/>
      <c r="V54" s="72">
        <v>45841.625</v>
      </c>
      <c r="W54" s="54">
        <v>109.06</v>
      </c>
      <c r="Z54" s="72">
        <v>45946.625</v>
      </c>
      <c r="AA54" s="54">
        <v>102.234375</v>
      </c>
      <c r="AB54" s="72">
        <v>45947.625</v>
      </c>
      <c r="AC54" s="54">
        <v>102.46875</v>
      </c>
      <c r="AD54" s="72">
        <v>45845.625</v>
      </c>
      <c r="AE54" s="54">
        <v>82.18</v>
      </c>
    </row>
    <row r="55" spans="1:31">
      <c r="V55" s="72">
        <v>45845.625</v>
      </c>
      <c r="W55" s="54">
        <v>108.41</v>
      </c>
      <c r="Z55" s="72">
        <v>45947.625</v>
      </c>
      <c r="AA55" s="54">
        <v>102.015625</v>
      </c>
      <c r="AB55" s="72">
        <v>45950.625</v>
      </c>
      <c r="AC55" s="54">
        <v>102.859375</v>
      </c>
      <c r="AD55" s="72">
        <v>45846.625</v>
      </c>
      <c r="AE55" s="54">
        <v>81.96</v>
      </c>
    </row>
    <row r="56" spans="1:31">
      <c r="V56" s="72">
        <v>45846.625</v>
      </c>
      <c r="W56" s="54">
        <v>108.1</v>
      </c>
      <c r="Z56" s="72">
        <v>45950.625</v>
      </c>
      <c r="AA56" s="54">
        <v>102.171875</v>
      </c>
      <c r="AB56" s="72">
        <v>45951.625</v>
      </c>
      <c r="AC56" s="54">
        <v>103.359375</v>
      </c>
      <c r="AD56" s="72">
        <v>45847.625</v>
      </c>
      <c r="AE56" s="54">
        <v>82.31</v>
      </c>
    </row>
    <row r="57" spans="1:31">
      <c r="V57" s="72">
        <v>45847.625</v>
      </c>
      <c r="W57" s="54">
        <v>108.71</v>
      </c>
      <c r="Z57" s="72">
        <v>45951.625</v>
      </c>
      <c r="AA57" s="54">
        <v>102.359375</v>
      </c>
      <c r="AB57" s="72">
        <v>45952.625</v>
      </c>
      <c r="AC57" s="54">
        <v>103.4375</v>
      </c>
      <c r="AD57" s="72">
        <v>45848.625</v>
      </c>
      <c r="AE57" s="54">
        <v>82.31</v>
      </c>
    </row>
    <row r="58" spans="1:31">
      <c r="V58" s="72">
        <v>45848.625</v>
      </c>
      <c r="W58" s="54">
        <v>108.74</v>
      </c>
      <c r="Z58" s="72">
        <v>45952.625</v>
      </c>
      <c r="AA58" s="54">
        <v>102.390625</v>
      </c>
      <c r="AB58" s="72">
        <v>45953.625</v>
      </c>
      <c r="AC58" s="54">
        <v>102.75</v>
      </c>
      <c r="AD58" s="72">
        <v>45849.625</v>
      </c>
      <c r="AE58" s="54">
        <v>82.02</v>
      </c>
    </row>
    <row r="59" spans="1:31">
      <c r="V59" s="72">
        <v>45849.625</v>
      </c>
      <c r="W59" s="54">
        <v>108.08</v>
      </c>
      <c r="Z59" s="72">
        <v>45953.625</v>
      </c>
      <c r="AA59" s="54">
        <v>102.015625</v>
      </c>
      <c r="AB59" s="72">
        <v>45954.625</v>
      </c>
      <c r="AC59" s="54">
        <v>102.6875</v>
      </c>
      <c r="AD59" s="72">
        <v>45852.625</v>
      </c>
      <c r="AE59" s="54">
        <v>82</v>
      </c>
    </row>
    <row r="60" spans="1:31">
      <c r="V60" s="72">
        <v>45852.625</v>
      </c>
      <c r="W60" s="54">
        <v>108.05</v>
      </c>
      <c r="Z60" s="72">
        <v>45954.625</v>
      </c>
      <c r="AA60" s="54">
        <v>102.0625</v>
      </c>
      <c r="AB60" s="72">
        <v>45957.625</v>
      </c>
      <c r="AC60" s="54">
        <v>103.046875</v>
      </c>
      <c r="AD60" s="72">
        <v>45853.625</v>
      </c>
      <c r="AE60" s="54">
        <v>81.75</v>
      </c>
    </row>
    <row r="61" spans="1:31">
      <c r="V61" s="72">
        <v>45853.625</v>
      </c>
      <c r="W61" s="54">
        <v>107.66</v>
      </c>
      <c r="Z61" s="72">
        <v>45957.625</v>
      </c>
      <c r="AA61" s="54">
        <v>102.09375</v>
      </c>
      <c r="AB61" s="72">
        <v>45958.625</v>
      </c>
      <c r="AC61" s="54">
        <v>103.3125</v>
      </c>
      <c r="AD61" s="72">
        <v>45854.625</v>
      </c>
      <c r="AE61" s="54">
        <v>81.97</v>
      </c>
    </row>
    <row r="62" spans="1:31">
      <c r="V62" s="72">
        <v>45854.625</v>
      </c>
      <c r="W62" s="54">
        <v>107.83</v>
      </c>
      <c r="Z62" s="72">
        <v>45958.625</v>
      </c>
      <c r="AA62" s="54">
        <v>102.1875</v>
      </c>
      <c r="AB62" s="72">
        <v>45959.625</v>
      </c>
      <c r="AC62" s="54">
        <v>102.265625</v>
      </c>
      <c r="AD62" s="72">
        <v>45855.625</v>
      </c>
      <c r="AE62" s="54">
        <v>82.06</v>
      </c>
    </row>
    <row r="63" spans="1:31">
      <c r="V63" s="72">
        <v>45855.625</v>
      </c>
      <c r="W63" s="54">
        <v>108.09</v>
      </c>
      <c r="Z63" s="72">
        <v>45959.625</v>
      </c>
      <c r="AA63" s="54">
        <v>101.453125</v>
      </c>
      <c r="AB63" s="72">
        <v>45960.625</v>
      </c>
      <c r="AC63" s="54">
        <v>101.703125</v>
      </c>
      <c r="AD63" s="72">
        <v>45856.625</v>
      </c>
      <c r="AE63" s="54">
        <v>82.25</v>
      </c>
    </row>
    <row r="64" spans="1:31">
      <c r="V64" s="72">
        <v>45856.625</v>
      </c>
      <c r="W64" s="54">
        <v>108.29</v>
      </c>
      <c r="Z64" s="72">
        <v>45960.625</v>
      </c>
      <c r="AA64" s="54">
        <v>101.28125</v>
      </c>
      <c r="AD64" s="72">
        <v>45859.625</v>
      </c>
      <c r="AE64" s="54">
        <v>82.49</v>
      </c>
    </row>
    <row r="65" spans="22:31">
      <c r="V65" s="72">
        <v>45859.625</v>
      </c>
      <c r="W65" s="54">
        <v>108.71</v>
      </c>
      <c r="AD65" s="72">
        <v>45860.625</v>
      </c>
      <c r="AE65" s="54">
        <v>82.64</v>
      </c>
    </row>
    <row r="66" spans="22:31">
      <c r="V66" s="72">
        <v>45860.625</v>
      </c>
      <c r="W66" s="54">
        <v>108.97</v>
      </c>
      <c r="AD66" s="72">
        <v>45861.625</v>
      </c>
      <c r="AE66" s="54">
        <v>82.53</v>
      </c>
    </row>
    <row r="67" spans="22:31">
      <c r="V67" s="72">
        <v>45861.625</v>
      </c>
      <c r="W67" s="54">
        <v>108.8</v>
      </c>
      <c r="AD67" s="72">
        <v>45862.625</v>
      </c>
      <c r="AE67" s="54">
        <v>82.43</v>
      </c>
    </row>
    <row r="68" spans="22:31">
      <c r="V68" s="72">
        <v>45862.625</v>
      </c>
      <c r="W68" s="54">
        <v>108.64</v>
      </c>
      <c r="AD68" s="72">
        <v>45863.625</v>
      </c>
      <c r="AE68" s="54">
        <v>82.63</v>
      </c>
    </row>
    <row r="69" spans="22:31">
      <c r="V69" s="72">
        <v>45863.625</v>
      </c>
      <c r="W69" s="54">
        <v>108.99</v>
      </c>
      <c r="AD69" s="72">
        <v>45866.625</v>
      </c>
      <c r="AE69" s="54">
        <v>82.525000000000006</v>
      </c>
    </row>
    <row r="70" spans="22:31">
      <c r="V70" s="72">
        <v>45866.625</v>
      </c>
      <c r="W70" s="54">
        <v>108.77</v>
      </c>
      <c r="AD70" s="72">
        <v>45867.625</v>
      </c>
      <c r="AE70" s="54">
        <v>82.81</v>
      </c>
    </row>
    <row r="71" spans="22:31">
      <c r="V71" s="72">
        <v>45867.625</v>
      </c>
      <c r="W71" s="54">
        <v>109.49</v>
      </c>
      <c r="AD71" s="72">
        <v>45868.625</v>
      </c>
      <c r="AE71" s="54">
        <v>82.67</v>
      </c>
    </row>
    <row r="72" spans="22:31">
      <c r="V72" s="72">
        <v>45868.625</v>
      </c>
      <c r="W72" s="54">
        <v>109.08</v>
      </c>
      <c r="AD72" s="72">
        <v>45869.625</v>
      </c>
      <c r="AE72" s="54">
        <v>82.68</v>
      </c>
    </row>
    <row r="73" spans="22:31">
      <c r="V73" s="72">
        <v>45869.625</v>
      </c>
      <c r="W73" s="54">
        <v>109.11</v>
      </c>
      <c r="AD73" s="72">
        <v>45870.625</v>
      </c>
      <c r="AE73" s="54">
        <v>83.04</v>
      </c>
    </row>
    <row r="74" spans="22:31">
      <c r="V74" s="72">
        <v>45870.625</v>
      </c>
      <c r="W74" s="54">
        <v>109.63</v>
      </c>
      <c r="AD74" s="72">
        <v>45873.625</v>
      </c>
      <c r="AE74" s="54">
        <v>83.17</v>
      </c>
    </row>
    <row r="75" spans="22:31">
      <c r="V75" s="72">
        <v>45873.625</v>
      </c>
      <c r="W75" s="54">
        <v>109.82</v>
      </c>
      <c r="AD75" s="72">
        <v>45874.625</v>
      </c>
      <c r="AE75" s="54">
        <v>83.12</v>
      </c>
    </row>
    <row r="76" spans="22:31">
      <c r="V76" s="72">
        <v>45874.625</v>
      </c>
      <c r="W76" s="54">
        <v>109.9</v>
      </c>
      <c r="AD76" s="72">
        <v>45875.625</v>
      </c>
      <c r="AE76" s="54">
        <v>83.16</v>
      </c>
    </row>
    <row r="77" spans="22:31">
      <c r="V77" s="72">
        <v>45875.625</v>
      </c>
      <c r="W77" s="54">
        <v>109.87</v>
      </c>
      <c r="AD77" s="72">
        <v>45876.625</v>
      </c>
      <c r="AE77" s="54">
        <v>83.09</v>
      </c>
    </row>
    <row r="78" spans="22:31">
      <c r="V78" s="72">
        <v>45876.625</v>
      </c>
      <c r="W78" s="54">
        <v>109.76</v>
      </c>
      <c r="AD78" s="72">
        <v>45877.625</v>
      </c>
      <c r="AE78" s="54">
        <v>82.88</v>
      </c>
    </row>
    <row r="79" spans="22:31">
      <c r="V79" s="72">
        <v>45877.625</v>
      </c>
      <c r="W79" s="54">
        <v>109.41</v>
      </c>
      <c r="AD79" s="72">
        <v>45880.625</v>
      </c>
      <c r="AE79" s="54">
        <v>82.93</v>
      </c>
    </row>
    <row r="80" spans="22:31">
      <c r="V80" s="72">
        <v>45880.625</v>
      </c>
      <c r="W80" s="54">
        <v>109.58499999999999</v>
      </c>
      <c r="AD80" s="72">
        <v>45881.625</v>
      </c>
      <c r="AE80" s="54">
        <v>83.02</v>
      </c>
    </row>
    <row r="81" spans="22:31">
      <c r="V81" s="72">
        <v>45881.625</v>
      </c>
      <c r="W81" s="54">
        <v>109.68</v>
      </c>
      <c r="AD81" s="72">
        <v>45882.625</v>
      </c>
      <c r="AE81" s="54">
        <v>83.34</v>
      </c>
    </row>
    <row r="82" spans="22:31">
      <c r="V82" s="72">
        <v>45882.625</v>
      </c>
      <c r="W82" s="54">
        <v>110.26</v>
      </c>
      <c r="AD82" s="72">
        <v>45883.625</v>
      </c>
      <c r="AE82" s="54">
        <v>83.12</v>
      </c>
    </row>
    <row r="83" spans="22:31">
      <c r="V83" s="72">
        <v>45883.625</v>
      </c>
      <c r="W83" s="54">
        <v>109.88</v>
      </c>
      <c r="AD83" s="72">
        <v>45884.625</v>
      </c>
      <c r="AE83" s="54">
        <v>83.06</v>
      </c>
    </row>
    <row r="84" spans="22:31">
      <c r="V84" s="72">
        <v>45884.625</v>
      </c>
      <c r="W84" s="54">
        <v>109.74</v>
      </c>
      <c r="AD84" s="72">
        <v>45887.625</v>
      </c>
      <c r="AE84" s="54">
        <v>82.96</v>
      </c>
    </row>
    <row r="85" spans="22:31">
      <c r="V85" s="72">
        <v>45887.625</v>
      </c>
      <c r="W85" s="54">
        <v>109.54</v>
      </c>
      <c r="AD85" s="72">
        <v>45888.625</v>
      </c>
      <c r="AE85" s="54">
        <v>83.08</v>
      </c>
    </row>
    <row r="86" spans="22:31">
      <c r="V86" s="72">
        <v>45888.625</v>
      </c>
      <c r="W86" s="54">
        <v>109.71</v>
      </c>
      <c r="AD86" s="72">
        <v>45889.625</v>
      </c>
      <c r="AE86" s="54">
        <v>83.11</v>
      </c>
    </row>
    <row r="87" spans="22:31">
      <c r="V87" s="72">
        <v>45889.625</v>
      </c>
      <c r="W87" s="54">
        <v>109.76</v>
      </c>
      <c r="AD87" s="72">
        <v>45890.625</v>
      </c>
      <c r="AE87" s="54">
        <v>82.86</v>
      </c>
    </row>
    <row r="88" spans="22:31">
      <c r="V88" s="72">
        <v>45890.625</v>
      </c>
      <c r="W88" s="54">
        <v>109.34</v>
      </c>
      <c r="AD88" s="72">
        <v>45891.625</v>
      </c>
      <c r="AE88" s="54">
        <v>83.38</v>
      </c>
    </row>
    <row r="89" spans="22:31">
      <c r="V89" s="72">
        <v>45891.625</v>
      </c>
      <c r="W89" s="54">
        <v>110.2</v>
      </c>
      <c r="AD89" s="72">
        <v>45894.625</v>
      </c>
      <c r="AE89" s="54">
        <v>83.23</v>
      </c>
    </row>
    <row r="90" spans="22:31">
      <c r="V90" s="72">
        <v>45894.625</v>
      </c>
      <c r="W90" s="54">
        <v>109.91</v>
      </c>
      <c r="AD90" s="72">
        <v>45895.625</v>
      </c>
      <c r="AE90" s="54">
        <v>83.36</v>
      </c>
    </row>
    <row r="91" spans="22:31">
      <c r="V91" s="72">
        <v>45895.625</v>
      </c>
      <c r="W91" s="54">
        <v>109.99</v>
      </c>
      <c r="AD91" s="72">
        <v>45896.625</v>
      </c>
      <c r="AE91" s="54">
        <v>83.46</v>
      </c>
    </row>
    <row r="92" spans="22:31">
      <c r="V92" s="72">
        <v>45896.625</v>
      </c>
      <c r="W92" s="54">
        <v>110.03</v>
      </c>
      <c r="AD92" s="72">
        <v>45897.625</v>
      </c>
      <c r="AE92" s="54">
        <v>83.53</v>
      </c>
    </row>
    <row r="93" spans="22:31">
      <c r="V93" s="72">
        <v>45897.625</v>
      </c>
      <c r="W93" s="54">
        <v>110.2</v>
      </c>
      <c r="AD93" s="72">
        <v>45898.625</v>
      </c>
      <c r="AE93" s="54">
        <v>83.42</v>
      </c>
    </row>
    <row r="94" spans="22:31">
      <c r="V94" s="72">
        <v>45898.625</v>
      </c>
      <c r="W94" s="54">
        <v>109.83</v>
      </c>
      <c r="AD94" s="72">
        <v>45902.625</v>
      </c>
      <c r="AE94" s="54">
        <v>82.9</v>
      </c>
    </row>
    <row r="95" spans="22:31">
      <c r="V95" s="72">
        <v>45902.625</v>
      </c>
      <c r="W95" s="54">
        <v>109.05</v>
      </c>
      <c r="AD95" s="72">
        <v>45903.625</v>
      </c>
      <c r="AE95" s="54">
        <v>83.2</v>
      </c>
    </row>
    <row r="96" spans="22:31">
      <c r="V96" s="72">
        <v>45903.625</v>
      </c>
      <c r="W96" s="54">
        <v>109.7</v>
      </c>
      <c r="AD96" s="72">
        <v>45904.625</v>
      </c>
      <c r="AE96" s="54">
        <v>83.66</v>
      </c>
    </row>
    <row r="97" spans="22:31">
      <c r="V97" s="72">
        <v>45904.625</v>
      </c>
      <c r="W97" s="54">
        <v>110.45</v>
      </c>
      <c r="AD97" s="72">
        <v>45905.625</v>
      </c>
      <c r="AE97" s="54">
        <v>83.99</v>
      </c>
    </row>
    <row r="98" spans="22:31">
      <c r="V98" s="72">
        <v>45905.625</v>
      </c>
      <c r="W98" s="54">
        <v>111.17</v>
      </c>
      <c r="AD98" s="72">
        <v>45908.625</v>
      </c>
      <c r="AE98" s="54">
        <v>84.15</v>
      </c>
    </row>
    <row r="99" spans="22:31">
      <c r="V99" s="72">
        <v>45908.625</v>
      </c>
      <c r="W99" s="54">
        <v>111.56</v>
      </c>
      <c r="AD99" s="72">
        <v>45909.625</v>
      </c>
      <c r="AE99" s="54">
        <v>84.04</v>
      </c>
    </row>
    <row r="100" spans="22:31">
      <c r="V100" s="72">
        <v>45909.625</v>
      </c>
      <c r="W100" s="54">
        <v>111.36</v>
      </c>
      <c r="AD100" s="72">
        <v>45910.625</v>
      </c>
      <c r="AE100" s="54">
        <v>84.24</v>
      </c>
    </row>
    <row r="101" spans="22:31">
      <c r="V101" s="72">
        <v>45910.625</v>
      </c>
      <c r="W101" s="54">
        <v>111.69</v>
      </c>
      <c r="AD101" s="72">
        <v>45911.625</v>
      </c>
      <c r="AE101" s="54">
        <v>84.49</v>
      </c>
    </row>
    <row r="102" spans="22:31">
      <c r="V102" s="72">
        <v>45911.625</v>
      </c>
      <c r="W102" s="54">
        <v>112.21</v>
      </c>
      <c r="AD102" s="72">
        <v>45912.625</v>
      </c>
      <c r="AE102" s="54">
        <v>84.34</v>
      </c>
    </row>
    <row r="103" spans="22:31">
      <c r="V103" s="72">
        <v>45912.625</v>
      </c>
      <c r="W103" s="54">
        <v>112.01</v>
      </c>
      <c r="AD103" s="72">
        <v>45915.625</v>
      </c>
      <c r="AE103" s="54">
        <v>84.54</v>
      </c>
    </row>
    <row r="104" spans="22:31">
      <c r="V104" s="72">
        <v>45915.625</v>
      </c>
      <c r="W104" s="54">
        <v>112.36</v>
      </c>
      <c r="AD104" s="72">
        <v>45916.625</v>
      </c>
      <c r="AE104" s="54">
        <v>84.53</v>
      </c>
    </row>
    <row r="105" spans="22:31">
      <c r="V105" s="72">
        <v>45916.625</v>
      </c>
      <c r="W105" s="54">
        <v>112.26</v>
      </c>
      <c r="AD105" s="72">
        <v>45917.625</v>
      </c>
      <c r="AE105" s="54">
        <v>84.37</v>
      </c>
    </row>
    <row r="106" spans="22:31">
      <c r="V106" s="72">
        <v>45917.625</v>
      </c>
      <c r="W106" s="54">
        <v>112.06</v>
      </c>
      <c r="AD106" s="72">
        <v>45918.625</v>
      </c>
      <c r="AE106" s="54">
        <v>84.295000000000002</v>
      </c>
    </row>
    <row r="107" spans="22:31">
      <c r="V107" s="72">
        <v>45918.625</v>
      </c>
      <c r="W107" s="54">
        <v>111.83</v>
      </c>
      <c r="AD107" s="72">
        <v>45919.625</v>
      </c>
      <c r="AE107" s="54">
        <v>84.29</v>
      </c>
    </row>
    <row r="108" spans="22:31">
      <c r="V108" s="72">
        <v>45919.625</v>
      </c>
      <c r="W108" s="54">
        <v>111.74</v>
      </c>
      <c r="AD108" s="72">
        <v>45922.625</v>
      </c>
      <c r="AE108" s="54">
        <v>84.154300000000006</v>
      </c>
    </row>
    <row r="109" spans="22:31">
      <c r="V109" s="72">
        <v>45922.625</v>
      </c>
      <c r="W109" s="54">
        <v>111.48</v>
      </c>
      <c r="AD109" s="72">
        <v>45923.625</v>
      </c>
      <c r="AE109" s="54">
        <v>84.29</v>
      </c>
    </row>
    <row r="110" spans="22:31">
      <c r="V110" s="72">
        <v>45923.625</v>
      </c>
      <c r="W110" s="54">
        <v>111.71</v>
      </c>
      <c r="AD110" s="72">
        <v>45924.625</v>
      </c>
      <c r="AE110" s="54">
        <v>84.05</v>
      </c>
    </row>
    <row r="111" spans="22:31">
      <c r="V111" s="72">
        <v>45924.625</v>
      </c>
      <c r="W111" s="54">
        <v>111.26</v>
      </c>
      <c r="AD111" s="72">
        <v>45925.625</v>
      </c>
      <c r="AE111" s="54">
        <v>83.87</v>
      </c>
    </row>
    <row r="112" spans="22:31">
      <c r="V112" s="72">
        <v>45925.625</v>
      </c>
      <c r="W112" s="54">
        <v>111.06</v>
      </c>
      <c r="AD112" s="72">
        <v>45926.625</v>
      </c>
      <c r="AE112" s="54">
        <v>83.93</v>
      </c>
    </row>
    <row r="113" spans="22:31">
      <c r="V113" s="72">
        <v>45926.625</v>
      </c>
      <c r="W113" s="54">
        <v>111.21</v>
      </c>
      <c r="AD113" s="72">
        <v>45929.625</v>
      </c>
      <c r="AE113" s="54">
        <v>84.11</v>
      </c>
    </row>
    <row r="114" spans="22:31">
      <c r="V114" s="72">
        <v>45929.625</v>
      </c>
      <c r="W114" s="54">
        <v>111.58</v>
      </c>
      <c r="AD114" s="72">
        <v>45930.625</v>
      </c>
      <c r="AE114" s="54">
        <v>84.11</v>
      </c>
    </row>
    <row r="115" spans="22:31">
      <c r="V115" s="72">
        <v>45930.625</v>
      </c>
      <c r="W115" s="54">
        <v>111.47</v>
      </c>
      <c r="AD115" s="72">
        <v>45931.625</v>
      </c>
      <c r="AE115" s="54">
        <v>84.07</v>
      </c>
    </row>
    <row r="116" spans="22:31">
      <c r="V116" s="72">
        <v>45931.625</v>
      </c>
      <c r="W116" s="54">
        <v>111.51</v>
      </c>
      <c r="AD116" s="72">
        <v>45932.625</v>
      </c>
      <c r="AE116" s="54">
        <v>84.16</v>
      </c>
    </row>
    <row r="117" spans="22:31">
      <c r="V117" s="72">
        <v>45932.625</v>
      </c>
      <c r="W117" s="54">
        <v>111.69</v>
      </c>
      <c r="AD117" s="72">
        <v>45933.625</v>
      </c>
      <c r="AE117" s="54">
        <v>84.06</v>
      </c>
    </row>
    <row r="118" spans="22:31">
      <c r="V118" s="72">
        <v>45933.625</v>
      </c>
      <c r="W118" s="54">
        <v>111.55</v>
      </c>
      <c r="AD118" s="72">
        <v>45936.625</v>
      </c>
      <c r="AE118" s="54">
        <v>83.89</v>
      </c>
    </row>
    <row r="119" spans="22:31">
      <c r="V119" s="72">
        <v>45936.625</v>
      </c>
      <c r="W119" s="54">
        <v>111.19</v>
      </c>
      <c r="AD119" s="72">
        <v>45937.625</v>
      </c>
      <c r="AE119" s="54">
        <v>84</v>
      </c>
    </row>
    <row r="120" spans="22:31">
      <c r="V120" s="72">
        <v>45937.625</v>
      </c>
      <c r="W120" s="54">
        <v>111.4</v>
      </c>
      <c r="AD120" s="72">
        <v>45938.625</v>
      </c>
      <c r="AE120" s="54">
        <v>83.91</v>
      </c>
    </row>
    <row r="121" spans="22:31">
      <c r="V121" s="72">
        <v>45938.625</v>
      </c>
      <c r="W121" s="54">
        <v>111.26</v>
      </c>
      <c r="AD121" s="72">
        <v>45939.625</v>
      </c>
      <c r="AE121" s="54">
        <v>83.78</v>
      </c>
    </row>
    <row r="122" spans="22:31">
      <c r="V122" s="72">
        <v>45939.625</v>
      </c>
      <c r="W122" s="54">
        <v>111.04</v>
      </c>
      <c r="AD122" s="72">
        <v>45940.625</v>
      </c>
      <c r="AE122" s="54">
        <v>83.94</v>
      </c>
    </row>
    <row r="123" spans="22:31">
      <c r="V123" s="72">
        <v>45940.625</v>
      </c>
      <c r="W123" s="54">
        <v>111.36</v>
      </c>
      <c r="AD123" s="72">
        <v>45943.625</v>
      </c>
      <c r="AE123" s="54">
        <v>84.18</v>
      </c>
    </row>
    <row r="124" spans="22:31">
      <c r="V124" s="72">
        <v>45943.625</v>
      </c>
      <c r="W124" s="54">
        <v>111.73</v>
      </c>
      <c r="AD124" s="72">
        <v>45944.625</v>
      </c>
      <c r="AE124" s="54">
        <v>84.33</v>
      </c>
    </row>
    <row r="125" spans="22:31">
      <c r="V125" s="72">
        <v>45944.625</v>
      </c>
      <c r="W125" s="54">
        <v>112.1</v>
      </c>
      <c r="AD125" s="72">
        <v>45945.625</v>
      </c>
      <c r="AE125" s="54">
        <v>84.38</v>
      </c>
    </row>
    <row r="126" spans="22:31">
      <c r="V126" s="72">
        <v>45945.625</v>
      </c>
      <c r="W126" s="54">
        <v>112.1</v>
      </c>
      <c r="AD126" s="72">
        <v>45946.625</v>
      </c>
      <c r="AE126" s="54">
        <v>84.594999999999999</v>
      </c>
    </row>
    <row r="127" spans="22:31">
      <c r="V127" s="72">
        <v>45946.625</v>
      </c>
      <c r="W127" s="54">
        <v>112.42</v>
      </c>
      <c r="AD127" s="72">
        <v>45947.625</v>
      </c>
      <c r="AE127" s="54">
        <v>84.47</v>
      </c>
    </row>
    <row r="128" spans="22:31">
      <c r="V128" s="72">
        <v>45947.625</v>
      </c>
      <c r="W128" s="54">
        <v>112.2</v>
      </c>
      <c r="AD128" s="72">
        <v>45950.625</v>
      </c>
      <c r="AE128" s="54">
        <v>84.6</v>
      </c>
    </row>
    <row r="129" spans="22:31">
      <c r="V129" s="72">
        <v>45950.625</v>
      </c>
      <c r="W129" s="54">
        <v>112.54</v>
      </c>
      <c r="AD129" s="72">
        <v>45951.625</v>
      </c>
      <c r="AE129" s="54">
        <v>84.65</v>
      </c>
    </row>
    <row r="130" spans="22:31">
      <c r="V130" s="72">
        <v>45951.625</v>
      </c>
      <c r="W130" s="54">
        <v>112.56</v>
      </c>
      <c r="AD130" s="72">
        <v>45952.625</v>
      </c>
      <c r="AE130" s="54">
        <v>84.67</v>
      </c>
    </row>
    <row r="131" spans="22:31">
      <c r="V131" s="72">
        <v>45952.625</v>
      </c>
      <c r="W131" s="54">
        <v>112.67</v>
      </c>
      <c r="AD131" s="72">
        <v>45953.625</v>
      </c>
      <c r="AE131" s="54">
        <v>84.594999999999999</v>
      </c>
    </row>
    <row r="132" spans="22:31">
      <c r="V132" s="72">
        <v>45953.625</v>
      </c>
      <c r="W132" s="54">
        <v>112.53</v>
      </c>
      <c r="AD132" s="72">
        <v>45954.625</v>
      </c>
      <c r="AE132" s="54">
        <v>84.76</v>
      </c>
    </row>
    <row r="133" spans="22:31">
      <c r="V133" s="72">
        <v>45954.625</v>
      </c>
      <c r="W133" s="54">
        <v>112.72</v>
      </c>
      <c r="AD133" s="72">
        <v>45957.625</v>
      </c>
      <c r="AE133" s="54">
        <v>84.82</v>
      </c>
    </row>
    <row r="134" spans="22:31">
      <c r="V134" s="72">
        <v>45957.625</v>
      </c>
      <c r="W134" s="54">
        <v>112.91</v>
      </c>
      <c r="AD134" s="72">
        <v>45958.625</v>
      </c>
      <c r="AE134" s="54">
        <v>84.81</v>
      </c>
    </row>
    <row r="135" spans="22:31">
      <c r="V135" s="72">
        <v>45958.625</v>
      </c>
      <c r="W135" s="54">
        <v>112.92</v>
      </c>
      <c r="AD135" s="72">
        <v>45959.625</v>
      </c>
      <c r="AE135" s="54">
        <v>84.4</v>
      </c>
    </row>
    <row r="136" spans="22:31">
      <c r="V136" s="72">
        <v>45959.625</v>
      </c>
      <c r="W136" s="54">
        <v>112.28</v>
      </c>
      <c r="AD136" s="72">
        <v>45960.625</v>
      </c>
      <c r="AE136" s="54">
        <v>84.17</v>
      </c>
    </row>
    <row r="137" spans="22:31">
      <c r="V137" s="72">
        <v>45960.625</v>
      </c>
      <c r="W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AF114"/>
  <sheetViews>
    <sheetView topLeftCell="A5" zoomScale="80" zoomScaleNormal="80" workbookViewId="0">
      <selection activeCell="A32" sqref="A32:A38"/>
    </sheetView>
  </sheetViews>
  <sheetFormatPr defaultColWidth="9.109375" defaultRowHeight="14.4"/>
  <cols>
    <col min="1" max="1" width="15.44140625" style="130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45811</v>
      </c>
    </row>
    <row r="2" spans="1:18" ht="15" thickBot="1">
      <c r="A2" s="14"/>
      <c r="B2" s="27" t="s">
        <v>0</v>
      </c>
      <c r="C2" s="28" t="s">
        <v>1</v>
      </c>
      <c r="D2" s="107" t="s">
        <v>0</v>
      </c>
      <c r="E2" s="1"/>
      <c r="H2" s="1"/>
      <c r="L2" s="3"/>
      <c r="M2" s="52" cm="1">
        <f t="array" aca="1" ref="M2:N110" ca="1">_xll.BDH(B4, "px_last",M1,"")</f>
        <v>45811</v>
      </c>
      <c r="N2" s="3">
        <f ca="1"/>
        <v>59.41</v>
      </c>
      <c r="O2" s="52" cm="1">
        <f t="array" aca="1" ref="O2:P106" ca="1">_xll.BDH(C4, "px_last",M1,"")</f>
        <v>45811</v>
      </c>
      <c r="P2" s="3">
        <f ca="1"/>
        <v>100.51300000000001</v>
      </c>
      <c r="Q2" s="52" cm="1">
        <f t="array" aca="1" ref="Q2:R64" ca="1">_xll.BDH(D4, "px_last",M1,"")</f>
        <v>45875</v>
      </c>
      <c r="R2" s="3">
        <f ca="1"/>
        <v>100.0703125</v>
      </c>
    </row>
    <row r="3" spans="1:18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45812</v>
      </c>
      <c r="N3" s="3">
        <f ca="1"/>
        <v>58.587000000000003</v>
      </c>
      <c r="O3" s="52">
        <f ca="1"/>
        <v>45812</v>
      </c>
      <c r="P3" s="3">
        <f ca="1"/>
        <v>101.38500000000001</v>
      </c>
      <c r="Q3" s="52">
        <f ca="1"/>
        <v>45876</v>
      </c>
      <c r="R3" s="3">
        <f ca="1"/>
        <v>99.9921875</v>
      </c>
    </row>
    <row r="4" spans="1:18" ht="30" customHeight="1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45813</v>
      </c>
      <c r="N4" s="3">
        <f ca="1"/>
        <v>58.533000000000001</v>
      </c>
      <c r="O4" s="52">
        <f ca="1"/>
        <v>45813</v>
      </c>
      <c r="P4" s="3">
        <f ca="1"/>
        <v>100.863</v>
      </c>
      <c r="Q4" s="52">
        <f ca="1"/>
        <v>45877</v>
      </c>
      <c r="R4" s="3">
        <f ca="1"/>
        <v>99.7265625</v>
      </c>
    </row>
    <row r="5" spans="1:18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45814</v>
      </c>
      <c r="N5" s="3">
        <f ca="1"/>
        <v>58.752000000000002</v>
      </c>
      <c r="O5" s="52">
        <f ca="1"/>
        <v>45814</v>
      </c>
      <c r="P5" s="3">
        <f ca="1"/>
        <v>100.096</v>
      </c>
      <c r="Q5" s="52">
        <f ca="1"/>
        <v>45880</v>
      </c>
      <c r="R5" s="3">
        <f ca="1"/>
        <v>99.703125</v>
      </c>
    </row>
    <row r="6" spans="1:18">
      <c r="A6" s="15" t="s">
        <v>10</v>
      </c>
      <c r="B6" s="19">
        <v>0.01</v>
      </c>
      <c r="C6" s="10">
        <v>5.4640000000000001E-2</v>
      </c>
      <c r="D6" s="108">
        <v>4.2500000000000003E-2</v>
      </c>
      <c r="L6" s="3"/>
      <c r="M6" s="52">
        <f ca="1"/>
        <v>45817</v>
      </c>
      <c r="N6" s="3">
        <f ca="1"/>
        <v>58.752000000000002</v>
      </c>
      <c r="O6" s="52">
        <f ca="1"/>
        <v>45817</v>
      </c>
      <c r="P6" s="3">
        <f ca="1"/>
        <v>100.477</v>
      </c>
      <c r="Q6" s="52">
        <f ca="1"/>
        <v>45881</v>
      </c>
      <c r="R6" s="3">
        <f ca="1"/>
        <v>99.671875</v>
      </c>
    </row>
    <row r="7" spans="1:18">
      <c r="A7" s="15" t="s">
        <v>12</v>
      </c>
      <c r="B7" s="19">
        <v>0</v>
      </c>
      <c r="C7" s="10">
        <v>4.1000000000000002E-2</v>
      </c>
      <c r="D7" s="108">
        <v>4.1000000000000002E-2</v>
      </c>
      <c r="E7" s="1"/>
      <c r="H7" s="1"/>
      <c r="L7" s="3"/>
      <c r="M7" s="52">
        <f ca="1"/>
        <v>45818</v>
      </c>
      <c r="N7" s="3">
        <f ca="1"/>
        <v>57.036999999999999</v>
      </c>
      <c r="O7" s="52">
        <f ca="1"/>
        <v>45818</v>
      </c>
      <c r="P7" s="3">
        <f ca="1"/>
        <v>100.437</v>
      </c>
      <c r="Q7" s="52">
        <f ca="1"/>
        <v>45882</v>
      </c>
      <c r="R7" s="3">
        <f ca="1"/>
        <v>100.125</v>
      </c>
    </row>
    <row r="8" spans="1:18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45819</v>
      </c>
      <c r="N8" s="3">
        <f ca="1"/>
        <v>57.186</v>
      </c>
      <c r="O8" s="52">
        <f ca="1"/>
        <v>45819</v>
      </c>
      <c r="P8" s="3">
        <f ca="1"/>
        <v>100.79600000000001</v>
      </c>
      <c r="Q8" s="52">
        <f ca="1"/>
        <v>45883</v>
      </c>
      <c r="R8" s="3">
        <f ca="1"/>
        <v>99.7109375</v>
      </c>
    </row>
    <row r="9" spans="1:18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45820</v>
      </c>
      <c r="N9" s="3">
        <f ca="1"/>
        <v>57.186</v>
      </c>
      <c r="O9" s="52">
        <f ca="1"/>
        <v>45820</v>
      </c>
      <c r="P9" s="3">
        <f ca="1"/>
        <v>101.16</v>
      </c>
      <c r="Q9" s="52">
        <f ca="1"/>
        <v>45884</v>
      </c>
      <c r="R9" s="3">
        <f ca="1"/>
        <v>99.4453125</v>
      </c>
    </row>
    <row r="10" spans="1:18" ht="15" thickBot="1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45821</v>
      </c>
      <c r="N10" s="3">
        <f ca="1"/>
        <v>57.186</v>
      </c>
      <c r="O10" s="52">
        <f ca="1"/>
        <v>45821</v>
      </c>
      <c r="P10" s="3">
        <f ca="1"/>
        <v>100.727</v>
      </c>
      <c r="Q10" s="52">
        <f ca="1"/>
        <v>45887</v>
      </c>
      <c r="R10" s="3">
        <f ca="1"/>
        <v>99.3203125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45824</v>
      </c>
      <c r="N11" s="3">
        <f ca="1"/>
        <v>57.186</v>
      </c>
      <c r="O11" s="52">
        <f ca="1"/>
        <v>45824</v>
      </c>
      <c r="P11" s="3">
        <f ca="1"/>
        <v>100.501</v>
      </c>
      <c r="Q11" s="52">
        <f ca="1"/>
        <v>45888</v>
      </c>
      <c r="R11" s="3">
        <f ca="1"/>
        <v>99.5390625</v>
      </c>
    </row>
    <row r="12" spans="1:18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192" t="s">
        <v>0</v>
      </c>
      <c r="I12" s="190"/>
      <c r="J12" s="193"/>
      <c r="K12" s="39" t="s">
        <v>16</v>
      </c>
      <c r="M12" s="52">
        <f ca="1"/>
        <v>45825</v>
      </c>
      <c r="N12" s="3">
        <f ca="1"/>
        <v>57.186</v>
      </c>
      <c r="O12" s="52">
        <f ca="1"/>
        <v>45825</v>
      </c>
      <c r="P12" s="3">
        <f ca="1"/>
        <v>100.82599999999999</v>
      </c>
      <c r="Q12" s="52">
        <f ca="1"/>
        <v>45889</v>
      </c>
      <c r="R12" s="3">
        <f ca="1"/>
        <v>99.6640625</v>
      </c>
    </row>
    <row r="13" spans="1:18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45826</v>
      </c>
      <c r="N13" s="3">
        <f ca="1"/>
        <v>57.186</v>
      </c>
      <c r="O13" s="52">
        <f ca="1"/>
        <v>45826</v>
      </c>
      <c r="P13" s="3">
        <f ca="1"/>
        <v>100.81399999999999</v>
      </c>
      <c r="Q13" s="52">
        <f ca="1"/>
        <v>45890</v>
      </c>
      <c r="R13" s="3">
        <f ca="1"/>
        <v>99.3671875</v>
      </c>
    </row>
    <row r="14" spans="1:18">
      <c r="A14" s="127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78">
        <v>0</v>
      </c>
      <c r="M14" s="52">
        <f ca="1"/>
        <v>45827</v>
      </c>
      <c r="N14" s="3">
        <f ca="1"/>
        <v>57.186</v>
      </c>
      <c r="O14" s="52">
        <f ca="1"/>
        <v>45828</v>
      </c>
      <c r="P14" s="3">
        <f ca="1"/>
        <v>100.89</v>
      </c>
      <c r="Q14" s="52">
        <f ca="1"/>
        <v>45891</v>
      </c>
      <c r="R14" s="3">
        <f ca="1"/>
        <v>99.9609375</v>
      </c>
    </row>
    <row r="15" spans="1:18">
      <c r="A15" s="127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79">
        <f ca="1">C15+D15-F15-G15+I15+J15</f>
        <v>-9054.9197092012582</v>
      </c>
      <c r="M15" s="52">
        <f ca="1"/>
        <v>45828</v>
      </c>
      <c r="N15" s="3">
        <f ca="1"/>
        <v>57.186</v>
      </c>
      <c r="O15" s="52">
        <f ca="1"/>
        <v>45831</v>
      </c>
      <c r="P15" s="3">
        <f ca="1"/>
        <v>101.033</v>
      </c>
      <c r="Q15" s="52">
        <f ca="1"/>
        <v>45894</v>
      </c>
      <c r="R15" s="3">
        <f ca="1"/>
        <v>99.7890625</v>
      </c>
    </row>
    <row r="16" spans="1:18">
      <c r="A16" s="127">
        <v>45940</v>
      </c>
      <c r="B16" s="45">
        <v>59.47</v>
      </c>
      <c r="C16" s="31">
        <f t="shared" ref="C16:C28" si="0">-1*(B16-$B$14)*$B$8*$B$5*10^-4</f>
        <v>-58447.19999999999</v>
      </c>
      <c r="D16" s="32">
        <f t="shared" ref="D16:D28" si="1">$B$6*(A16-$A$14)/360*$B$5</f>
        <v>1361.1111111111111</v>
      </c>
      <c r="E16" s="45">
        <f t="shared" ref="E16" ca="1" si="2">VLOOKUP(A16,O:P,2)</f>
        <v>104.739</v>
      </c>
      <c r="F16" s="31">
        <f t="shared" ref="F16:F28" ca="1" si="3">(E16-$E$14)/100*$C$5</f>
        <v>7699.9999999998181</v>
      </c>
      <c r="G16" s="32">
        <f t="shared" ref="G16:G28" ca="1" si="4">$C$6*(A16-$A$14)/360*$C$5-$C$7*(A16-$A$14)/360*$C$5*$E$14/100</f>
        <v>651.58777777777777</v>
      </c>
      <c r="H16" s="45">
        <f t="shared" ref="H16" ca="1" si="5">VLOOKUP(A16,Q:R,2)</f>
        <v>101.734375</v>
      </c>
      <c r="I16" s="31">
        <f t="shared" ref="I16:I28" ca="1" si="6">(H16-$H$14)/100*$D$5</f>
        <v>66481.25</v>
      </c>
      <c r="J16" s="32">
        <f t="shared" ref="J16:J28" ca="1" si="7">$D$6*(A16-$A$14)/360*$D$5-$D$7*(A16-$A$14)/360*$D$5*$H$14/100</f>
        <v>57.524748263888796</v>
      </c>
      <c r="K16" s="79">
        <f ca="1">C16+D16-F16-G16+I16+J16</f>
        <v>1101.0980815974117</v>
      </c>
      <c r="M16" s="52">
        <f ca="1"/>
        <v>45831</v>
      </c>
      <c r="N16" s="3">
        <f ca="1"/>
        <v>57.186</v>
      </c>
      <c r="O16" s="52">
        <f ca="1"/>
        <v>45832</v>
      </c>
      <c r="P16" s="3">
        <f ca="1"/>
        <v>101.688</v>
      </c>
      <c r="Q16" s="52">
        <f ca="1"/>
        <v>45895</v>
      </c>
      <c r="R16" s="3">
        <f ca="1"/>
        <v>99.8984375</v>
      </c>
    </row>
    <row r="17" spans="1:18">
      <c r="A17" s="127">
        <v>45943</v>
      </c>
      <c r="B17" s="45">
        <v>59.666499999999999</v>
      </c>
      <c r="C17" s="31">
        <f t="shared" si="0"/>
        <v>-60758.039999999994</v>
      </c>
      <c r="D17" s="32">
        <f t="shared" si="1"/>
        <v>3402.7777777777778</v>
      </c>
      <c r="E17" s="45">
        <f t="shared" ref="E17" ca="1" si="8">VLOOKUP(A17,O:P,2)</f>
        <v>104.739</v>
      </c>
      <c r="F17" s="31">
        <f t="shared" ca="1" si="3"/>
        <v>7699.9999999998181</v>
      </c>
      <c r="G17" s="32">
        <f t="shared" ca="1" si="4"/>
        <v>1628.9694444444449</v>
      </c>
      <c r="H17" s="45">
        <f t="shared" ref="H17" ca="1" si="9">VLOOKUP(A17,Q:R,2)</f>
        <v>101.734375</v>
      </c>
      <c r="I17" s="31">
        <f t="shared" ca="1" si="6"/>
        <v>66481.25</v>
      </c>
      <c r="J17" s="32">
        <f t="shared" ca="1" si="7"/>
        <v>143.81187065972244</v>
      </c>
      <c r="K17" s="79">
        <f t="shared" ref="K17" ca="1" si="10">C17+D17-F17-G17+I17+J17</f>
        <v>-59.169796006747674</v>
      </c>
      <c r="M17" s="52">
        <f ca="1"/>
        <v>45832</v>
      </c>
      <c r="N17" s="3">
        <f ca="1"/>
        <v>57.186</v>
      </c>
      <c r="O17" s="52">
        <f ca="1"/>
        <v>45833</v>
      </c>
      <c r="P17" s="3">
        <f ca="1"/>
        <v>101.746</v>
      </c>
      <c r="Q17" s="52">
        <f ca="1"/>
        <v>45896</v>
      </c>
      <c r="R17" s="3">
        <f ca="1"/>
        <v>100.1171875</v>
      </c>
    </row>
    <row r="18" spans="1:18">
      <c r="A18" s="127">
        <v>45944</v>
      </c>
      <c r="B18" s="45">
        <v>58.685699999999997</v>
      </c>
      <c r="C18" s="31">
        <f t="shared" si="0"/>
        <v>-49223.831999999958</v>
      </c>
      <c r="D18" s="32">
        <f t="shared" si="1"/>
        <v>4083.333333333333</v>
      </c>
      <c r="E18" s="45">
        <f t="shared" ref="E18" ca="1" si="11">VLOOKUP(A18,O:P,2)</f>
        <v>105.012</v>
      </c>
      <c r="F18" s="31">
        <f t="shared" ca="1" si="3"/>
        <v>34999.999999999432</v>
      </c>
      <c r="G18" s="32">
        <f t="shared" ca="1" si="4"/>
        <v>1954.7633333333342</v>
      </c>
      <c r="H18" s="45">
        <f t="shared" ref="H18" ca="1" si="12">VLOOKUP(A18,Q:R,2)</f>
        <v>101.7421875</v>
      </c>
      <c r="I18" s="31">
        <f t="shared" ca="1" si="6"/>
        <v>67236.71875</v>
      </c>
      <c r="J18" s="32">
        <f t="shared" ca="1" si="7"/>
        <v>172.5742447916673</v>
      </c>
      <c r="K18" s="79">
        <f t="shared" ref="K18" ca="1" si="13">C18+D18-F18-G18+I18+J18</f>
        <v>-14685.969005207724</v>
      </c>
      <c r="M18" s="52">
        <f ca="1"/>
        <v>45833</v>
      </c>
      <c r="N18" s="3">
        <f ca="1"/>
        <v>57.186</v>
      </c>
      <c r="O18" s="52">
        <f ca="1"/>
        <v>45834</v>
      </c>
      <c r="P18" s="3">
        <f ca="1"/>
        <v>102.17100000000001</v>
      </c>
      <c r="Q18" s="52">
        <f ca="1"/>
        <v>45897</v>
      </c>
      <c r="R18" s="3">
        <f ca="1"/>
        <v>100.359375</v>
      </c>
    </row>
    <row r="19" spans="1:18">
      <c r="A19" s="127">
        <v>45945</v>
      </c>
      <c r="B19" s="45">
        <v>56.786799999999999</v>
      </c>
      <c r="C19" s="31">
        <f t="shared" si="0"/>
        <v>-26892.767999999996</v>
      </c>
      <c r="D19" s="32">
        <f t="shared" si="1"/>
        <v>4763.8888888888896</v>
      </c>
      <c r="E19" s="45">
        <f t="shared" ref="E19" ca="1" si="14">VLOOKUP(A19,O:P,2)</f>
        <v>105.131</v>
      </c>
      <c r="F19" s="31">
        <f t="shared" ca="1" si="3"/>
        <v>46899.999999999411</v>
      </c>
      <c r="G19" s="32">
        <f t="shared" ca="1" si="4"/>
        <v>2280.5572222222199</v>
      </c>
      <c r="H19" s="45">
        <f t="shared" ref="H19" ca="1" si="15">VLOOKUP(A19,Q:R,2)</f>
        <v>101.7734375</v>
      </c>
      <c r="I19" s="31">
        <f t="shared" ca="1" si="6"/>
        <v>70258.59375</v>
      </c>
      <c r="J19" s="32">
        <f t="shared" ca="1" si="7"/>
        <v>201.33661892361124</v>
      </c>
      <c r="K19" s="79">
        <f t="shared" ref="K19" ca="1" si="16">C19+D19-F19-G19+I19+J19</f>
        <v>-849.50596440913796</v>
      </c>
      <c r="M19" s="52">
        <f ca="1"/>
        <v>45834</v>
      </c>
      <c r="N19" s="3">
        <f ca="1"/>
        <v>68.790999999999997</v>
      </c>
      <c r="O19" s="52">
        <f ca="1"/>
        <v>45835</v>
      </c>
      <c r="P19" s="3">
        <f ca="1"/>
        <v>102.10599999999999</v>
      </c>
      <c r="Q19" s="52">
        <f ca="1"/>
        <v>45898</v>
      </c>
      <c r="R19" s="3">
        <f ca="1"/>
        <v>100.15625</v>
      </c>
    </row>
    <row r="20" spans="1:18">
      <c r="A20" s="127">
        <v>45946</v>
      </c>
      <c r="B20" s="45">
        <v>58.135399999999997</v>
      </c>
      <c r="C20" s="31">
        <f t="shared" si="0"/>
        <v>-42752.303999999967</v>
      </c>
      <c r="D20" s="32">
        <f t="shared" si="1"/>
        <v>5444.4444444444443</v>
      </c>
      <c r="E20" s="45">
        <f t="shared" ref="E20:E21" ca="1" si="17">VLOOKUP(A20,O:P,2)</f>
        <v>105.45099999999999</v>
      </c>
      <c r="F20" s="31">
        <f t="shared" ca="1" si="3"/>
        <v>78899.999999998734</v>
      </c>
      <c r="G20" s="32">
        <f t="shared" ca="1" si="4"/>
        <v>2606.3511111111111</v>
      </c>
      <c r="H20" s="45">
        <f t="shared" ref="H20:H21" ca="1" si="18">VLOOKUP(A20,Q:R,2)</f>
        <v>102.2109375</v>
      </c>
      <c r="I20" s="31">
        <f t="shared" ca="1" si="6"/>
        <v>112564.84375</v>
      </c>
      <c r="J20" s="32">
        <f t="shared" ca="1" si="7"/>
        <v>230.09899305555518</v>
      </c>
      <c r="K20" s="79">
        <f t="shared" ref="K20:K21" ca="1" si="19">C20+D20-F20-G20+I20+J20</f>
        <v>-6019.2679236098156</v>
      </c>
      <c r="M20" s="52">
        <f ca="1"/>
        <v>45835</v>
      </c>
      <c r="N20" s="3">
        <f ca="1"/>
        <v>68.721999999999994</v>
      </c>
      <c r="O20" s="52">
        <f ca="1"/>
        <v>45838</v>
      </c>
      <c r="P20" s="3">
        <f ca="1"/>
        <v>102.623</v>
      </c>
      <c r="Q20" s="52">
        <f ca="1"/>
        <v>45901</v>
      </c>
      <c r="R20" s="3">
        <f ca="1"/>
        <v>100.15625</v>
      </c>
    </row>
    <row r="21" spans="1:18">
      <c r="A21" s="127">
        <v>45947</v>
      </c>
      <c r="B21" s="45">
        <v>58.182200000000002</v>
      </c>
      <c r="C21" s="31">
        <f t="shared" si="0"/>
        <v>-43302.67200000002</v>
      </c>
      <c r="D21" s="32">
        <f t="shared" si="1"/>
        <v>6125</v>
      </c>
      <c r="E21" s="45">
        <f t="shared" ca="1" si="17"/>
        <v>105.18600000000001</v>
      </c>
      <c r="F21" s="31">
        <f t="shared" ca="1" si="3"/>
        <v>52400.000000000095</v>
      </c>
      <c r="G21" s="32">
        <f t="shared" ca="1" si="4"/>
        <v>2932.1450000000004</v>
      </c>
      <c r="H21" s="45">
        <f t="shared" ca="1" si="18"/>
        <v>101.9296875</v>
      </c>
      <c r="I21" s="31">
        <f t="shared" ca="1" si="6"/>
        <v>85367.968749999985</v>
      </c>
      <c r="J21" s="32">
        <f t="shared" ca="1" si="7"/>
        <v>258.86136718749913</v>
      </c>
      <c r="K21" s="79">
        <f t="shared" ca="1" si="19"/>
        <v>-6882.9868828126273</v>
      </c>
      <c r="M21" s="52">
        <f ca="1"/>
        <v>45838</v>
      </c>
      <c r="N21" s="3">
        <f ca="1"/>
        <v>68.069999999999993</v>
      </c>
      <c r="O21" s="52">
        <f ca="1"/>
        <v>45839</v>
      </c>
      <c r="P21" s="3">
        <f ca="1"/>
        <v>102.741</v>
      </c>
      <c r="Q21" s="52">
        <f ca="1"/>
        <v>45902</v>
      </c>
      <c r="R21" s="3">
        <f ca="1"/>
        <v>99.8984375</v>
      </c>
    </row>
    <row r="22" spans="1:18">
      <c r="A22" s="127">
        <v>45950</v>
      </c>
      <c r="B22" s="45">
        <v>58.052599999999998</v>
      </c>
      <c r="C22" s="31">
        <f t="shared" si="0"/>
        <v>-41778.575999999986</v>
      </c>
      <c r="D22" s="32">
        <f t="shared" si="1"/>
        <v>8166.6666666666661</v>
      </c>
      <c r="E22" s="45">
        <f ca="1">VLOOKUP(A20,O:P,2)</f>
        <v>105.45099999999999</v>
      </c>
      <c r="F22" s="31">
        <f t="shared" ca="1" si="3"/>
        <v>78899.999999998734</v>
      </c>
      <c r="G22" s="32">
        <f t="shared" ca="1" si="4"/>
        <v>3909.5266666666685</v>
      </c>
      <c r="H22" s="45">
        <f ca="1">VLOOKUP(A20,Q:R,2)</f>
        <v>102.2109375</v>
      </c>
      <c r="I22" s="31">
        <f t="shared" ca="1" si="6"/>
        <v>112564.84375</v>
      </c>
      <c r="J22" s="32">
        <f t="shared" ca="1" si="7"/>
        <v>345.14848958333459</v>
      </c>
      <c r="K22" s="79">
        <f ca="1">C22+D22-F22-G22+I22+J22</f>
        <v>-3511.4437604154009</v>
      </c>
      <c r="M22" s="52">
        <f ca="1"/>
        <v>45839</v>
      </c>
      <c r="N22" s="3">
        <f ca="1"/>
        <v>68.171999999999997</v>
      </c>
      <c r="O22" s="52">
        <f ca="1"/>
        <v>45840</v>
      </c>
      <c r="P22" s="3">
        <f ca="1"/>
        <v>102.589</v>
      </c>
      <c r="Q22" s="52">
        <f ca="1"/>
        <v>45903</v>
      </c>
      <c r="R22" s="3">
        <f ca="1"/>
        <v>100.2578125</v>
      </c>
    </row>
    <row r="23" spans="1:18" ht="14.4" customHeight="1">
      <c r="A23" s="127">
        <v>45951</v>
      </c>
      <c r="B23" s="45">
        <v>56.726599999999998</v>
      </c>
      <c r="C23" s="31">
        <f t="shared" si="0"/>
        <v>-26184.81599999997</v>
      </c>
      <c r="D23" s="32">
        <f t="shared" si="1"/>
        <v>8847.2222222222226</v>
      </c>
      <c r="E23" s="45">
        <f ca="1">VLOOKUP(A21,O:P,2)</f>
        <v>105.18600000000001</v>
      </c>
      <c r="F23" s="31">
        <f t="shared" ca="1" si="3"/>
        <v>52400.000000000095</v>
      </c>
      <c r="G23" s="32">
        <f t="shared" ca="1" si="4"/>
        <v>4235.320555555556</v>
      </c>
      <c r="H23" s="45">
        <f ca="1">VLOOKUP(A21,Q:R,2)</f>
        <v>101.9296875</v>
      </c>
      <c r="I23" s="31">
        <f t="shared" ca="1" si="6"/>
        <v>85367.968749999985</v>
      </c>
      <c r="J23" s="32">
        <f t="shared" ca="1" si="7"/>
        <v>373.91086371527672</v>
      </c>
      <c r="K23" s="79">
        <f ca="1">C23+D23-F23-G23+I23+J23</f>
        <v>11768.965280381855</v>
      </c>
      <c r="M23" s="52">
        <f ca="1"/>
        <v>45840</v>
      </c>
      <c r="N23" s="3">
        <f ca="1"/>
        <v>67.387</v>
      </c>
      <c r="O23" s="52">
        <f ca="1"/>
        <v>45841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>
      <c r="A24" s="127">
        <v>45952</v>
      </c>
      <c r="B24" s="45">
        <v>57.585099999999997</v>
      </c>
      <c r="C24" s="31">
        <f t="shared" si="0"/>
        <v>-36280.775999999969</v>
      </c>
      <c r="D24" s="32">
        <f t="shared" si="1"/>
        <v>9527.7777777777792</v>
      </c>
      <c r="E24" s="45">
        <f ca="1">VLOOKUP(A21,O:P,2)</f>
        <v>105.18600000000001</v>
      </c>
      <c r="F24" s="31">
        <f t="shared" ca="1" si="3"/>
        <v>52400.000000000095</v>
      </c>
      <c r="G24" s="32">
        <f t="shared" ca="1" si="4"/>
        <v>4561.1144444444399</v>
      </c>
      <c r="H24" s="45">
        <f ca="1">VLOOKUP(A21,Q:R,2)</f>
        <v>101.9296875</v>
      </c>
      <c r="I24" s="31">
        <f t="shared" ca="1" si="6"/>
        <v>85367.968749999985</v>
      </c>
      <c r="J24" s="32">
        <f t="shared" ca="1" si="7"/>
        <v>402.67323784722248</v>
      </c>
      <c r="K24" s="79">
        <f ca="1">C24+D24-F24-G24+I24+J24</f>
        <v>2056.5293211804819</v>
      </c>
      <c r="M24" s="52">
        <f ca="1"/>
        <v>45841</v>
      </c>
      <c r="N24" s="3">
        <f ca="1"/>
        <v>67.069999999999993</v>
      </c>
      <c r="O24" s="52">
        <f ca="1"/>
        <v>45845</v>
      </c>
      <c r="P24" s="3">
        <f ca="1"/>
        <v>101.631</v>
      </c>
      <c r="Q24" s="52">
        <f ca="1"/>
        <v>45905</v>
      </c>
      <c r="R24" s="3">
        <f ca="1"/>
        <v>101.40625</v>
      </c>
    </row>
    <row r="25" spans="1:18" ht="14.4" customHeight="1">
      <c r="A25" s="127">
        <v>45953</v>
      </c>
      <c r="B25" s="45">
        <v>57.040999999999997</v>
      </c>
      <c r="C25" s="31">
        <f t="shared" si="0"/>
        <v>-29882.15999999996</v>
      </c>
      <c r="D25" s="32">
        <f t="shared" si="1"/>
        <v>10208.333333333332</v>
      </c>
      <c r="E25" s="45">
        <f ca="1">VLOOKUP(A22,O:P,2)</f>
        <v>105.49299999999999</v>
      </c>
      <c r="F25" s="31">
        <f t="shared" ca="1" si="3"/>
        <v>83099.99999999888</v>
      </c>
      <c r="G25" s="32">
        <f t="shared" ca="1" si="4"/>
        <v>4886.9083333333292</v>
      </c>
      <c r="H25" s="45">
        <f ca="1">VLOOKUP(A22,Q:R,2)</f>
        <v>102.1640625</v>
      </c>
      <c r="I25" s="31">
        <f t="shared" ca="1" si="6"/>
        <v>108032.03125</v>
      </c>
      <c r="J25" s="32">
        <f t="shared" ca="1" si="7"/>
        <v>431.43561197916642</v>
      </c>
      <c r="K25" s="79">
        <f ca="1">C25+D25-F25-G25+I25+J25</f>
        <v>802.73186198033</v>
      </c>
      <c r="M25" s="52">
        <f ca="1"/>
        <v>45842</v>
      </c>
      <c r="N25" s="3">
        <f ca="1"/>
        <v>66.430999999999997</v>
      </c>
      <c r="O25" s="52">
        <f ca="1"/>
        <v>45846</v>
      </c>
      <c r="P25" s="3">
        <f ca="1"/>
        <v>101.41500000000001</v>
      </c>
      <c r="Q25" s="52">
        <f ca="1"/>
        <v>45908</v>
      </c>
      <c r="R25" s="3">
        <f ca="1"/>
        <v>101.6953125</v>
      </c>
    </row>
    <row r="26" spans="1:18" ht="14.4" customHeight="1">
      <c r="A26" s="127">
        <v>45954</v>
      </c>
      <c r="B26" s="45">
        <v>56.257199999999997</v>
      </c>
      <c r="C26" s="31">
        <f t="shared" si="0"/>
        <v>-20664.67199999997</v>
      </c>
      <c r="D26" s="32">
        <f t="shared" si="1"/>
        <v>10888.888888888889</v>
      </c>
      <c r="E26" s="45">
        <f ca="1">VLOOKUP(A23,O:P,2)</f>
        <v>105.583</v>
      </c>
      <c r="F26" s="31">
        <f t="shared" ca="1" si="3"/>
        <v>92099.999999999229</v>
      </c>
      <c r="G26" s="32">
        <f t="shared" ca="1" si="4"/>
        <v>5212.7022222222222</v>
      </c>
      <c r="H26" s="45">
        <f ca="1">VLOOKUP(A23,Q:R,2)</f>
        <v>102.3046875</v>
      </c>
      <c r="I26" s="31">
        <f t="shared" ca="1" si="6"/>
        <v>121630.46875000001</v>
      </c>
      <c r="J26" s="32">
        <f t="shared" ca="1" si="7"/>
        <v>460.19798611111037</v>
      </c>
      <c r="K26" s="79">
        <f ca="1">C26+D26-F26-G26+I26+J26</f>
        <v>15002.181402778595</v>
      </c>
      <c r="M26" s="52">
        <f ca="1"/>
        <v>45845</v>
      </c>
      <c r="N26" s="3">
        <f ca="1"/>
        <v>65.94</v>
      </c>
      <c r="O26" s="52">
        <f ca="1"/>
        <v>45847</v>
      </c>
      <c r="P26" s="3">
        <f ca="1"/>
        <v>101.871</v>
      </c>
      <c r="Q26" s="52">
        <f ca="1"/>
        <v>45909</v>
      </c>
      <c r="R26" s="3">
        <f ca="1"/>
        <v>101.3046875</v>
      </c>
    </row>
    <row r="27" spans="1:18" ht="14.4" customHeight="1">
      <c r="A27" s="36">
        <v>45957</v>
      </c>
      <c r="B27" s="45">
        <v>55.428100000000001</v>
      </c>
      <c r="C27" s="31">
        <f t="shared" si="0"/>
        <v>-10914.456000000007</v>
      </c>
      <c r="D27" s="32">
        <f t="shared" si="1"/>
        <v>12930.555555555557</v>
      </c>
      <c r="E27" s="45">
        <f t="shared" ref="E27:E28" ca="1" si="20">VLOOKUP(A24,O:P,2)</f>
        <v>105.595</v>
      </c>
      <c r="F27" s="31">
        <f t="shared" ca="1" si="3"/>
        <v>93299.999999999272</v>
      </c>
      <c r="G27" s="32">
        <f t="shared" ca="1" si="4"/>
        <v>6190.0838888888866</v>
      </c>
      <c r="H27" s="45">
        <f t="shared" ref="H27:H28" ca="1" si="21">VLOOKUP(A24,Q:R,2)</f>
        <v>102.40625</v>
      </c>
      <c r="I27" s="31">
        <f t="shared" ca="1" si="6"/>
        <v>131451.5625</v>
      </c>
      <c r="J27" s="32">
        <f t="shared" ca="1" si="7"/>
        <v>546.48510850694947</v>
      </c>
      <c r="K27" s="79">
        <f t="shared" ref="K27:K28" ca="1" si="22">C27+D27-F27-G27+I27+J27</f>
        <v>34524.063275174354</v>
      </c>
      <c r="M27" s="52">
        <f ca="1"/>
        <v>45846</v>
      </c>
      <c r="N27" s="3">
        <f ca="1"/>
        <v>66.525000000000006</v>
      </c>
      <c r="O27" s="52">
        <f ca="1"/>
        <v>45848</v>
      </c>
      <c r="P27" s="3">
        <f ca="1"/>
        <v>101.907</v>
      </c>
      <c r="Q27" s="52">
        <f ca="1"/>
        <v>45910</v>
      </c>
      <c r="R27" s="3">
        <f ca="1"/>
        <v>101.640625</v>
      </c>
    </row>
    <row r="28" spans="1:18" ht="14.4" customHeight="1">
      <c r="A28" s="36">
        <v>45958</v>
      </c>
      <c r="B28" s="45">
        <v>55.255099999999999</v>
      </c>
      <c r="C28" s="31">
        <f t="shared" si="0"/>
        <v>-8879.975999999986</v>
      </c>
      <c r="D28" s="32">
        <f t="shared" si="1"/>
        <v>13611.111111111111</v>
      </c>
      <c r="E28" s="45">
        <f t="shared" ca="1" si="20"/>
        <v>105.399</v>
      </c>
      <c r="F28" s="31">
        <f t="shared" ca="1" si="3"/>
        <v>73699.999999999476</v>
      </c>
      <c r="G28" s="32">
        <f t="shared" ca="1" si="4"/>
        <v>6515.8777777777796</v>
      </c>
      <c r="H28" s="45">
        <f t="shared" ca="1" si="21"/>
        <v>101.9921875</v>
      </c>
      <c r="I28" s="31">
        <f t="shared" ca="1" si="6"/>
        <v>91411.71875</v>
      </c>
      <c r="J28" s="32">
        <f t="shared" ca="1" si="7"/>
        <v>575.24748263888978</v>
      </c>
      <c r="K28" s="79">
        <f t="shared" ca="1" si="22"/>
        <v>16502.223565972756</v>
      </c>
      <c r="M28" s="52">
        <f ca="1"/>
        <v>45847</v>
      </c>
      <c r="N28" s="3">
        <f ca="1"/>
        <v>66.244</v>
      </c>
      <c r="O28" s="52">
        <f ca="1"/>
        <v>45849</v>
      </c>
      <c r="P28" s="3">
        <f ca="1"/>
        <v>101.364</v>
      </c>
      <c r="Q28" s="52">
        <f ca="1"/>
        <v>45911</v>
      </c>
      <c r="R28" s="3">
        <f ca="1"/>
        <v>101.84375</v>
      </c>
    </row>
    <row r="29" spans="1:18" ht="14.4" customHeight="1">
      <c r="A29" s="36">
        <v>45959</v>
      </c>
      <c r="B29" s="45">
        <v>55.555700000000002</v>
      </c>
      <c r="C29" s="31">
        <f t="shared" ref="C29" si="23">-1*(B29-$B$14)*$B$8*$B$5*10^-4</f>
        <v>-12415.032000000019</v>
      </c>
      <c r="D29" s="32">
        <f t="shared" ref="D29" si="24">$B$6*(A29-$A$14)/360*$B$5</f>
        <v>14291.666666666666</v>
      </c>
      <c r="E29" s="45">
        <f t="shared" ref="E29" ca="1" si="25">VLOOKUP(A26,O:P,2)</f>
        <v>105.575</v>
      </c>
      <c r="F29" s="31">
        <f t="shared" ref="F29" ca="1" si="26">(E29-$E$14)/100*$C$5</f>
        <v>91299.999999999665</v>
      </c>
      <c r="G29" s="32">
        <f t="shared" ref="G29" ca="1" si="27">$C$6*(A29-$A$14)/360*$C$5-$C$7*(A29-$A$14)/360*$C$5*$E$14/100</f>
        <v>6841.6716666666653</v>
      </c>
      <c r="H29" s="45">
        <f t="shared" ref="H29" ca="1" si="28">VLOOKUP(A26,Q:R,2)</f>
        <v>101.984375</v>
      </c>
      <c r="I29" s="31">
        <f t="shared" ref="I29" ca="1" si="29">(H29-$H$14)/100*$D$5</f>
        <v>90656.25</v>
      </c>
      <c r="J29" s="32">
        <f t="shared" ref="J29" ca="1" si="30">$D$6*(A29-$A$14)/360*$D$5-$D$7*(A29-$A$14)/360*$D$5*$H$14/100</f>
        <v>604.00985677083736</v>
      </c>
      <c r="K29" s="79">
        <f t="shared" ref="K29" ca="1" si="31">C29+D29-F29-G29+I29+J29</f>
        <v>-5004.7771432288391</v>
      </c>
      <c r="M29" s="52">
        <f ca="1"/>
        <v>45848</v>
      </c>
      <c r="N29" s="3">
        <f ca="1"/>
        <v>66.423000000000002</v>
      </c>
      <c r="O29" s="52">
        <f ca="1"/>
        <v>45852</v>
      </c>
      <c r="P29" s="3">
        <f ca="1"/>
        <v>101.203</v>
      </c>
      <c r="Q29" s="52">
        <f ca="1"/>
        <v>45912</v>
      </c>
      <c r="R29" s="3">
        <f ca="1"/>
        <v>101.4765625</v>
      </c>
    </row>
    <row r="30" spans="1:18" ht="14.4" customHeight="1">
      <c r="A30" s="36">
        <v>45960</v>
      </c>
      <c r="B30" s="45">
        <v>56.074100000000001</v>
      </c>
      <c r="C30" s="31">
        <f t="shared" ref="C30" si="32">-1*(B30-$B$14)*$B$8*$B$5*10^-4</f>
        <v>-18511.416000000016</v>
      </c>
      <c r="D30" s="32">
        <f t="shared" ref="D30" si="33">$B$6*(A30-$A$14)/360*$B$5</f>
        <v>14972.222222222223</v>
      </c>
      <c r="E30" s="45">
        <f t="shared" ref="E30" ca="1" si="34">VLOOKUP(A27,O:P,2)</f>
        <v>105.79900000000001</v>
      </c>
      <c r="F30" s="31">
        <f t="shared" ref="F30" ca="1" si="35">(E30-$E$14)/100*$C$5</f>
        <v>113700.00000000006</v>
      </c>
      <c r="G30" s="32">
        <f t="shared" ref="G30" ca="1" si="36">$C$6*(A30-$A$14)/360*$C$5-$C$7*(A30-$A$14)/360*$C$5*$E$14/100</f>
        <v>7167.4655555555546</v>
      </c>
      <c r="H30" s="45">
        <f t="shared" ref="H30" ca="1" si="37">VLOOKUP(A27,Q:R,2)</f>
        <v>102.15625</v>
      </c>
      <c r="I30" s="31">
        <f t="shared" ref="I30" ca="1" si="38">(H30-$H$14)/100*$D$5</f>
        <v>107276.5625</v>
      </c>
      <c r="J30" s="32">
        <f t="shared" ref="J30" ca="1" si="39">$D$6*(A30-$A$14)/360*$D$5-$D$7*(A30-$A$14)/360*$D$5*$H$14/100</f>
        <v>632.7722309027813</v>
      </c>
      <c r="K30" s="79">
        <f t="shared" ref="K30" ca="1" si="40">C30+D30-F30-G30+I30+J30</f>
        <v>-16497.324602430621</v>
      </c>
      <c r="M30" s="52">
        <f ca="1"/>
        <v>45849</v>
      </c>
      <c r="N30" s="3">
        <f ca="1"/>
        <v>67.114000000000004</v>
      </c>
      <c r="O30" s="52">
        <f ca="1"/>
        <v>45853</v>
      </c>
      <c r="P30" s="3">
        <f ca="1"/>
        <v>100.934</v>
      </c>
      <c r="Q30" s="52">
        <f ca="1"/>
        <v>45915</v>
      </c>
      <c r="R30" s="3">
        <f ca="1"/>
        <v>101.703125</v>
      </c>
    </row>
    <row r="31" spans="1:18" ht="14.4" customHeight="1">
      <c r="A31" s="36">
        <v>45961</v>
      </c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52">
        <f ca="1"/>
        <v>45852</v>
      </c>
      <c r="N31" s="3">
        <f ca="1"/>
        <v>67.042000000000002</v>
      </c>
      <c r="O31" s="52">
        <f ca="1"/>
        <v>45854</v>
      </c>
      <c r="P31" s="3">
        <f ca="1"/>
        <v>101.27</v>
      </c>
      <c r="Q31" s="52">
        <f ca="1"/>
        <v>45916</v>
      </c>
      <c r="R31" s="3">
        <f ca="1"/>
        <v>101.7890625</v>
      </c>
    </row>
    <row r="32" spans="1:18" ht="14.4" customHeight="1">
      <c r="A32" s="36">
        <v>45964</v>
      </c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52">
        <f ca="1"/>
        <v>45853</v>
      </c>
      <c r="N32" s="3">
        <f ca="1"/>
        <v>67.724999999999994</v>
      </c>
      <c r="O32" s="52">
        <f ca="1"/>
        <v>45855</v>
      </c>
      <c r="P32" s="3">
        <f ca="1"/>
        <v>101.5</v>
      </c>
      <c r="Q32" s="52">
        <f ca="1"/>
        <v>45917</v>
      </c>
      <c r="R32" s="3">
        <f ca="1"/>
        <v>101.296875</v>
      </c>
    </row>
    <row r="33" spans="1:18" ht="14.4" customHeight="1">
      <c r="A33" s="36">
        <v>45965</v>
      </c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52">
        <f ca="1"/>
        <v>45854</v>
      </c>
      <c r="N33" s="3">
        <f ca="1"/>
        <v>67.887</v>
      </c>
      <c r="O33" s="52">
        <f ca="1"/>
        <v>45856</v>
      </c>
      <c r="P33" s="3">
        <f ca="1"/>
        <v>101.68</v>
      </c>
      <c r="Q33" s="52">
        <f ca="1"/>
        <v>45918</v>
      </c>
      <c r="R33" s="3">
        <f ca="1"/>
        <v>101.15625</v>
      </c>
    </row>
    <row r="34" spans="1:18" ht="14.4" customHeight="1">
      <c r="A34" s="36">
        <v>45966</v>
      </c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52">
        <f ca="1"/>
        <v>45855</v>
      </c>
      <c r="N34" s="3">
        <f ca="1"/>
        <v>67.484999999999999</v>
      </c>
      <c r="O34" s="52">
        <f ca="1"/>
        <v>45859</v>
      </c>
      <c r="P34" s="3">
        <f ca="1"/>
        <v>101.997</v>
      </c>
      <c r="Q34" s="52">
        <f ca="1"/>
        <v>45919</v>
      </c>
      <c r="R34" s="3">
        <f ca="1"/>
        <v>100.9765625</v>
      </c>
    </row>
    <row r="35" spans="1:18" ht="14.4" customHeight="1">
      <c r="A35" s="36">
        <v>45967</v>
      </c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52">
        <f ca="1"/>
        <v>45856</v>
      </c>
      <c r="N35" s="3">
        <f ca="1"/>
        <v>66.545000000000002</v>
      </c>
      <c r="O35" s="52">
        <f ca="1"/>
        <v>45860</v>
      </c>
      <c r="P35" s="3">
        <f ca="1"/>
        <v>102.188</v>
      </c>
      <c r="Q35" s="52">
        <f ca="1"/>
        <v>45922</v>
      </c>
      <c r="R35" s="3">
        <f ca="1"/>
        <v>100.8203125</v>
      </c>
    </row>
    <row r="36" spans="1:18" ht="14.4" customHeight="1">
      <c r="A36" s="36">
        <v>45968</v>
      </c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52">
        <f ca="1"/>
        <v>45859</v>
      </c>
      <c r="N36" s="3">
        <f ca="1"/>
        <v>66.367000000000004</v>
      </c>
      <c r="O36" s="52">
        <f ca="1"/>
        <v>45861</v>
      </c>
      <c r="P36" s="3">
        <f ca="1"/>
        <v>101.98399999999999</v>
      </c>
      <c r="Q36" s="52">
        <f ca="1"/>
        <v>45923</v>
      </c>
      <c r="R36" s="3">
        <f ca="1"/>
        <v>101.1484375</v>
      </c>
    </row>
    <row r="37" spans="1:18">
      <c r="A37" s="36">
        <v>45969</v>
      </c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52">
        <f ca="1"/>
        <v>45860</v>
      </c>
      <c r="N37" s="3">
        <f ca="1"/>
        <v>66.105000000000004</v>
      </c>
      <c r="O37" s="52">
        <f ca="1"/>
        <v>45862</v>
      </c>
      <c r="P37" s="3">
        <f ca="1"/>
        <v>102.03</v>
      </c>
      <c r="Q37" s="52">
        <f ca="1"/>
        <v>45924</v>
      </c>
      <c r="R37" s="3">
        <f ca="1"/>
        <v>100.8203125</v>
      </c>
    </row>
    <row r="38" spans="1:18">
      <c r="A38" s="36">
        <v>45970</v>
      </c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52">
        <f ca="1"/>
        <v>45861</v>
      </c>
      <c r="N38" s="3">
        <f ca="1"/>
        <v>65.403000000000006</v>
      </c>
      <c r="O38" s="52">
        <f ca="1"/>
        <v>45863</v>
      </c>
      <c r="P38" s="3">
        <f ca="1"/>
        <v>102.10899999999999</v>
      </c>
      <c r="Q38" s="52">
        <f ca="1"/>
        <v>45925</v>
      </c>
      <c r="R38" s="3">
        <f ca="1"/>
        <v>100.6328125</v>
      </c>
    </row>
    <row r="39" spans="1:18">
      <c r="A39" s="127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52">
        <f ca="1"/>
        <v>45862</v>
      </c>
      <c r="N39" s="3">
        <f ca="1"/>
        <v>65.320999999999998</v>
      </c>
      <c r="O39" s="52">
        <f ca="1"/>
        <v>45866</v>
      </c>
      <c r="P39" s="3">
        <f ca="1"/>
        <v>101.959</v>
      </c>
      <c r="Q39" s="52">
        <f ca="1"/>
        <v>45926</v>
      </c>
      <c r="R39" s="3">
        <f ca="1"/>
        <v>100.5859375</v>
      </c>
    </row>
    <row r="40" spans="1:18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52">
        <f ca="1"/>
        <v>45863</v>
      </c>
      <c r="N40" s="3">
        <f ca="1"/>
        <v>64.915999999999997</v>
      </c>
      <c r="O40" s="52">
        <f ca="1"/>
        <v>45867</v>
      </c>
      <c r="P40" s="3">
        <f ca="1"/>
        <v>102.581</v>
      </c>
      <c r="Q40" s="52">
        <f ca="1"/>
        <v>45929</v>
      </c>
      <c r="R40" s="3">
        <f ca="1"/>
        <v>100.8828125</v>
      </c>
    </row>
    <row r="41" spans="1:18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52">
        <f ca="1"/>
        <v>45866</v>
      </c>
      <c r="N41" s="3">
        <f ca="1"/>
        <v>64.944999999999993</v>
      </c>
      <c r="O41" s="52">
        <f ca="1"/>
        <v>45868</v>
      </c>
      <c r="P41" s="3">
        <f ca="1"/>
        <v>102.148</v>
      </c>
      <c r="Q41" s="52">
        <f ca="1"/>
        <v>45930</v>
      </c>
      <c r="R41" s="3">
        <f ca="1"/>
        <v>100.7890625</v>
      </c>
    </row>
    <row r="42" spans="1:18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52">
        <f ca="1"/>
        <v>45867</v>
      </c>
      <c r="N42" s="3">
        <f ca="1"/>
        <v>64.834000000000003</v>
      </c>
      <c r="O42" s="52">
        <f ca="1"/>
        <v>45869</v>
      </c>
      <c r="P42" s="3">
        <f ca="1"/>
        <v>102.137</v>
      </c>
      <c r="Q42" s="52">
        <f ca="1"/>
        <v>45931</v>
      </c>
      <c r="R42" s="3">
        <f ca="1"/>
        <v>101.2109375</v>
      </c>
    </row>
    <row r="43" spans="1:18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52">
        <f ca="1"/>
        <v>45868</v>
      </c>
      <c r="N43" s="3">
        <f ca="1"/>
        <v>65.064999999999998</v>
      </c>
      <c r="O43" s="52">
        <f ca="1"/>
        <v>45870</v>
      </c>
      <c r="P43" s="3">
        <f ca="1"/>
        <v>102.979</v>
      </c>
      <c r="Q43" s="52">
        <f ca="1"/>
        <v>45932</v>
      </c>
      <c r="R43" s="3">
        <f ca="1"/>
        <v>101.3359375</v>
      </c>
    </row>
    <row r="44" spans="1:18">
      <c r="B44" s="45"/>
      <c r="C44" s="31"/>
      <c r="D44" s="5"/>
      <c r="E44" s="45"/>
      <c r="F44" s="1"/>
      <c r="G44" s="5"/>
      <c r="H44" s="45"/>
      <c r="I44" s="1"/>
      <c r="J44" s="5"/>
      <c r="K44" s="78"/>
      <c r="M44" s="52">
        <f ca="1"/>
        <v>45869</v>
      </c>
      <c r="N44" s="3">
        <f ca="1"/>
        <v>65.272000000000006</v>
      </c>
      <c r="O44" s="52">
        <f ca="1"/>
        <v>45873</v>
      </c>
      <c r="P44" s="3">
        <f ca="1"/>
        <v>103.155</v>
      </c>
      <c r="Q44" s="52">
        <f ca="1"/>
        <v>45933</v>
      </c>
      <c r="R44" s="3">
        <f ca="1"/>
        <v>101.0390625</v>
      </c>
    </row>
    <row r="45" spans="1:18">
      <c r="B45" s="45"/>
      <c r="C45" s="31"/>
      <c r="D45" s="5"/>
      <c r="E45" s="45"/>
      <c r="F45" s="1"/>
      <c r="G45" s="5"/>
      <c r="H45" s="45"/>
      <c r="I45" s="1"/>
      <c r="J45" s="5"/>
      <c r="K45" s="78"/>
      <c r="M45" s="52">
        <f ca="1"/>
        <v>45870</v>
      </c>
      <c r="N45" s="3">
        <f ca="1"/>
        <v>66.826999999999998</v>
      </c>
      <c r="O45" s="52">
        <f ca="1"/>
        <v>45874</v>
      </c>
      <c r="P45" s="3">
        <f ca="1"/>
        <v>103.024</v>
      </c>
      <c r="Q45" s="52">
        <f ca="1"/>
        <v>45936</v>
      </c>
      <c r="R45" s="3">
        <f ca="1"/>
        <v>100.765625</v>
      </c>
    </row>
    <row r="46" spans="1:18">
      <c r="B46" s="45"/>
      <c r="C46" s="31"/>
      <c r="D46" s="5"/>
      <c r="E46" s="45"/>
      <c r="F46" s="1"/>
      <c r="G46" s="5"/>
      <c r="H46" s="45"/>
      <c r="I46" s="1"/>
      <c r="J46" s="5"/>
      <c r="K46" s="78"/>
      <c r="M46" s="52">
        <f ca="1"/>
        <v>45873</v>
      </c>
      <c r="N46" s="3">
        <f ca="1"/>
        <v>66.061000000000007</v>
      </c>
      <c r="O46" s="52">
        <f ca="1"/>
        <v>45875</v>
      </c>
      <c r="P46" s="3">
        <f ca="1"/>
        <v>102.974</v>
      </c>
      <c r="Q46" s="52">
        <f ca="1"/>
        <v>45937</v>
      </c>
      <c r="R46" s="3">
        <f ca="1"/>
        <v>101.0078125</v>
      </c>
    </row>
    <row r="47" spans="1:18">
      <c r="B47" s="45"/>
      <c r="C47" s="31"/>
      <c r="D47" s="5"/>
      <c r="E47" s="45"/>
      <c r="F47" s="1"/>
      <c r="G47" s="5"/>
      <c r="H47" s="45"/>
      <c r="I47" s="1"/>
      <c r="J47" s="5"/>
      <c r="K47" s="78"/>
      <c r="M47" s="52">
        <f ca="1"/>
        <v>45874</v>
      </c>
      <c r="N47" s="3">
        <f ca="1"/>
        <v>65.790999999999997</v>
      </c>
      <c r="O47" s="52">
        <f ca="1"/>
        <v>45876</v>
      </c>
      <c r="P47" s="3">
        <f ca="1"/>
        <v>102.893</v>
      </c>
      <c r="Q47" s="52">
        <f ca="1"/>
        <v>45938</v>
      </c>
      <c r="R47" s="3">
        <f ca="1"/>
        <v>101.046875</v>
      </c>
    </row>
    <row r="48" spans="1:18">
      <c r="B48" s="57"/>
      <c r="C48" s="58"/>
      <c r="D48" s="34"/>
      <c r="E48" s="57"/>
      <c r="G48" s="34"/>
      <c r="H48" s="57"/>
      <c r="J48" s="34"/>
      <c r="K48" s="80"/>
      <c r="M48" s="52">
        <f ca="1"/>
        <v>45875</v>
      </c>
      <c r="N48" s="3">
        <f ca="1"/>
        <v>65.372</v>
      </c>
      <c r="O48" s="52">
        <f ca="1"/>
        <v>45877</v>
      </c>
      <c r="P48" s="3">
        <f ca="1"/>
        <v>102.575</v>
      </c>
      <c r="Q48" s="52">
        <f ca="1"/>
        <v>45939</v>
      </c>
      <c r="R48" s="3">
        <f ca="1"/>
        <v>100.8828125</v>
      </c>
    </row>
    <row r="49" spans="2:18" ht="15" thickBot="1">
      <c r="B49" s="35"/>
      <c r="C49" s="67"/>
      <c r="D49" s="13"/>
      <c r="E49" s="113"/>
      <c r="F49" s="12"/>
      <c r="G49" s="13"/>
      <c r="H49" s="113"/>
      <c r="I49" s="12"/>
      <c r="J49" s="13"/>
      <c r="K49" s="81"/>
      <c r="M49" s="52">
        <f ca="1"/>
        <v>45876</v>
      </c>
      <c r="N49" s="3">
        <f ca="1"/>
        <v>65.460999999999999</v>
      </c>
      <c r="O49" s="52">
        <f ca="1"/>
        <v>45880</v>
      </c>
      <c r="P49" s="3">
        <f ca="1"/>
        <v>102.467</v>
      </c>
      <c r="Q49" s="52">
        <f ca="1"/>
        <v>45940</v>
      </c>
      <c r="R49" s="3">
        <f ca="1"/>
        <v>101.734375</v>
      </c>
    </row>
    <row r="50" spans="2:18">
      <c r="E50" s="59"/>
      <c r="H50" s="59"/>
      <c r="M50" s="52">
        <f ca="1"/>
        <v>45877</v>
      </c>
      <c r="N50" s="3">
        <f ca="1"/>
        <v>65.619</v>
      </c>
      <c r="O50" s="52">
        <f ca="1"/>
        <v>45881</v>
      </c>
      <c r="P50" s="3">
        <f ca="1"/>
        <v>102.56699999999999</v>
      </c>
      <c r="Q50" s="52">
        <f ca="1"/>
        <v>45943</v>
      </c>
      <c r="R50" s="3">
        <f ca="1"/>
        <v>101.734375</v>
      </c>
    </row>
    <row r="51" spans="2:18">
      <c r="E51" s="59"/>
      <c r="H51" s="59"/>
      <c r="M51" s="52">
        <f ca="1"/>
        <v>45880</v>
      </c>
      <c r="N51" s="3">
        <f ca="1"/>
        <v>65.174999999999997</v>
      </c>
      <c r="O51" s="52">
        <f ca="1"/>
        <v>45882</v>
      </c>
      <c r="P51" s="3">
        <f ca="1"/>
        <v>103.23699999999999</v>
      </c>
      <c r="Q51" s="52">
        <f ca="1"/>
        <v>45944</v>
      </c>
      <c r="R51" s="3">
        <f ca="1"/>
        <v>101.7421875</v>
      </c>
    </row>
    <row r="52" spans="2:18">
      <c r="H52" s="59"/>
      <c r="M52" s="52">
        <f ca="1"/>
        <v>45881</v>
      </c>
      <c r="N52" s="3">
        <f ca="1"/>
        <v>64.944000000000003</v>
      </c>
      <c r="O52" s="52">
        <f ca="1"/>
        <v>45883</v>
      </c>
      <c r="P52" s="3">
        <f ca="1"/>
        <v>102.833</v>
      </c>
      <c r="Q52" s="52">
        <f ca="1"/>
        <v>45945</v>
      </c>
      <c r="R52" s="3">
        <f ca="1"/>
        <v>101.7734375</v>
      </c>
    </row>
    <row r="53" spans="2:18">
      <c r="H53" s="59"/>
      <c r="M53" s="52">
        <f ca="1"/>
        <v>45882</v>
      </c>
      <c r="N53" s="3">
        <f ca="1"/>
        <v>63.802</v>
      </c>
      <c r="O53" s="52">
        <f ca="1"/>
        <v>45884</v>
      </c>
      <c r="P53" s="3">
        <f ca="1"/>
        <v>102.70399999999999</v>
      </c>
      <c r="Q53" s="52">
        <f ca="1"/>
        <v>45946</v>
      </c>
      <c r="R53" s="3">
        <f ca="1"/>
        <v>102.2109375</v>
      </c>
    </row>
    <row r="54" spans="2:18">
      <c r="H54" s="59"/>
      <c r="M54" s="52">
        <f ca="1"/>
        <v>45883</v>
      </c>
      <c r="N54" s="3">
        <f ca="1"/>
        <v>64.509</v>
      </c>
      <c r="O54" s="52">
        <f ca="1"/>
        <v>45887</v>
      </c>
      <c r="P54" s="3">
        <f ca="1"/>
        <v>102.584</v>
      </c>
      <c r="Q54" s="52">
        <f ca="1"/>
        <v>45947</v>
      </c>
      <c r="R54" s="3">
        <f ca="1"/>
        <v>101.9296875</v>
      </c>
    </row>
    <row r="55" spans="2:18">
      <c r="H55" s="59"/>
      <c r="M55" s="52">
        <f ca="1"/>
        <v>45884</v>
      </c>
      <c r="N55" s="3">
        <f ca="1"/>
        <v>64.003</v>
      </c>
      <c r="O55" s="52">
        <f ca="1"/>
        <v>45888</v>
      </c>
      <c r="P55" s="3">
        <f ca="1"/>
        <v>102.634</v>
      </c>
      <c r="Q55" s="52">
        <f ca="1"/>
        <v>45950</v>
      </c>
      <c r="R55" s="3">
        <f ca="1"/>
        <v>102.1640625</v>
      </c>
    </row>
    <row r="56" spans="2:18">
      <c r="H56" s="59"/>
      <c r="M56" s="52">
        <f ca="1"/>
        <v>45887</v>
      </c>
      <c r="N56" s="3">
        <f ca="1"/>
        <v>64.117999999999995</v>
      </c>
      <c r="O56" s="52">
        <f ca="1"/>
        <v>45889</v>
      </c>
      <c r="P56" s="3">
        <f ca="1"/>
        <v>102.47799999999999</v>
      </c>
      <c r="Q56" s="52">
        <f ca="1"/>
        <v>45951</v>
      </c>
      <c r="R56" s="3">
        <f ca="1"/>
        <v>102.3046875</v>
      </c>
    </row>
    <row r="57" spans="2:18">
      <c r="M57" s="52">
        <f ca="1"/>
        <v>45888</v>
      </c>
      <c r="N57" s="3">
        <f ca="1"/>
        <v>63.433999999999997</v>
      </c>
      <c r="O57" s="52">
        <f ca="1"/>
        <v>45890</v>
      </c>
      <c r="P57" s="3">
        <f ca="1"/>
        <v>102.20099999999999</v>
      </c>
      <c r="Q57" s="52">
        <f ca="1"/>
        <v>45952</v>
      </c>
      <c r="R57" s="3">
        <f ca="1"/>
        <v>102.40625</v>
      </c>
    </row>
    <row r="58" spans="2:18">
      <c r="M58" s="52">
        <f ca="1"/>
        <v>45889</v>
      </c>
      <c r="N58" s="3">
        <f ca="1"/>
        <v>63.737000000000002</v>
      </c>
      <c r="O58" s="52">
        <f ca="1"/>
        <v>45891</v>
      </c>
      <c r="P58" s="3">
        <f ca="1"/>
        <v>102.886</v>
      </c>
      <c r="Q58" s="52">
        <f ca="1"/>
        <v>45953</v>
      </c>
      <c r="R58" s="3">
        <f ca="1"/>
        <v>101.9921875</v>
      </c>
    </row>
    <row r="59" spans="2:18">
      <c r="M59" s="52">
        <f ca="1"/>
        <v>45890</v>
      </c>
      <c r="N59" s="3">
        <f ca="1"/>
        <v>63.795000000000002</v>
      </c>
      <c r="O59" s="52">
        <f ca="1"/>
        <v>45894</v>
      </c>
      <c r="P59" s="3">
        <f ca="1"/>
        <v>102.70099999999999</v>
      </c>
      <c r="Q59" s="52">
        <f ca="1"/>
        <v>45954</v>
      </c>
      <c r="R59" s="3">
        <f ca="1"/>
        <v>101.984375</v>
      </c>
    </row>
    <row r="60" spans="2:18">
      <c r="M60" s="52">
        <f ca="1"/>
        <v>45891</v>
      </c>
      <c r="N60" s="3">
        <f ca="1"/>
        <v>63.033000000000001</v>
      </c>
      <c r="O60" s="52">
        <f ca="1"/>
        <v>45895</v>
      </c>
      <c r="P60" s="3">
        <f ca="1"/>
        <v>102.666</v>
      </c>
      <c r="Q60" s="52">
        <f ca="1"/>
        <v>45957</v>
      </c>
      <c r="R60" s="3">
        <f ca="1"/>
        <v>102.15625</v>
      </c>
    </row>
    <row r="61" spans="2:18">
      <c r="M61" s="52">
        <f ca="1"/>
        <v>45894</v>
      </c>
      <c r="N61" s="3">
        <f ca="1"/>
        <v>63.055</v>
      </c>
      <c r="O61" s="52">
        <f ca="1"/>
        <v>45896</v>
      </c>
      <c r="P61" s="3">
        <f ca="1"/>
        <v>102.883</v>
      </c>
      <c r="Q61" s="52">
        <f ca="1"/>
        <v>45958</v>
      </c>
      <c r="R61" s="3">
        <f ca="1"/>
        <v>102.1953125</v>
      </c>
    </row>
    <row r="62" spans="2:18">
      <c r="M62" s="52">
        <f ca="1"/>
        <v>45895</v>
      </c>
      <c r="N62" s="3">
        <f ca="1"/>
        <v>62.975000000000001</v>
      </c>
      <c r="O62" s="52">
        <f ca="1"/>
        <v>45897</v>
      </c>
      <c r="P62" s="3">
        <f ca="1"/>
        <v>103.069</v>
      </c>
      <c r="Q62" s="52">
        <f ca="1"/>
        <v>45959</v>
      </c>
      <c r="R62" s="3">
        <f ca="1"/>
        <v>101.375</v>
      </c>
    </row>
    <row r="63" spans="2:18">
      <c r="M63" s="52">
        <f ca="1"/>
        <v>45896</v>
      </c>
      <c r="N63" s="3">
        <f ca="1"/>
        <v>62.814999999999998</v>
      </c>
      <c r="O63" s="52">
        <f ca="1"/>
        <v>45898</v>
      </c>
      <c r="P63" s="3">
        <f ca="1"/>
        <v>102.70099999999999</v>
      </c>
      <c r="Q63" s="52">
        <f ca="1"/>
        <v>45960</v>
      </c>
      <c r="R63" s="3">
        <f ca="1"/>
        <v>101.203125</v>
      </c>
    </row>
    <row r="64" spans="2:18">
      <c r="M64" s="52">
        <f ca="1"/>
        <v>45897</v>
      </c>
      <c r="N64" s="3">
        <f ca="1"/>
        <v>63.460999999999999</v>
      </c>
      <c r="O64" s="52">
        <f ca="1"/>
        <v>45902</v>
      </c>
      <c r="P64" s="3">
        <f ca="1"/>
        <v>102.49299999999999</v>
      </c>
      <c r="Q64" s="52">
        <f ca="1"/>
        <v>45961</v>
      </c>
      <c r="R64" s="3">
        <f ca="1"/>
        <v>101.2421875</v>
      </c>
    </row>
    <row r="65" spans="13:16">
      <c r="M65" s="52">
        <f ca="1"/>
        <v>45898</v>
      </c>
      <c r="N65" s="3">
        <f ca="1"/>
        <v>64.126999999999995</v>
      </c>
      <c r="O65" s="52">
        <f ca="1"/>
        <v>45903</v>
      </c>
      <c r="P65" s="3">
        <f ca="1"/>
        <v>102.964</v>
      </c>
    </row>
    <row r="66" spans="13:16">
      <c r="M66" s="52">
        <f ca="1"/>
        <v>45901</v>
      </c>
      <c r="N66" s="3">
        <f ca="1"/>
        <v>64.126000000000005</v>
      </c>
      <c r="O66" s="52">
        <f ca="1"/>
        <v>45904</v>
      </c>
      <c r="P66" s="3">
        <f ca="1"/>
        <v>103.59099999999999</v>
      </c>
    </row>
    <row r="67" spans="13:16">
      <c r="M67" s="52">
        <f ca="1"/>
        <v>45902</v>
      </c>
      <c r="N67" s="3">
        <f ca="1"/>
        <v>65.56</v>
      </c>
      <c r="O67" s="52">
        <f ca="1"/>
        <v>45905</v>
      </c>
      <c r="P67" s="3">
        <f ca="1"/>
        <v>104.31399999999999</v>
      </c>
    </row>
    <row r="68" spans="13:16">
      <c r="M68" s="52">
        <f ca="1"/>
        <v>45903</v>
      </c>
      <c r="N68" s="3">
        <f ca="1"/>
        <v>64.844999999999999</v>
      </c>
      <c r="O68" s="52">
        <f ca="1"/>
        <v>45908</v>
      </c>
      <c r="P68" s="3">
        <f ca="1"/>
        <v>104.47499999999999</v>
      </c>
    </row>
    <row r="69" spans="13:16">
      <c r="M69" s="52">
        <f ca="1"/>
        <v>45904</v>
      </c>
      <c r="N69" s="3">
        <f ca="1"/>
        <v>64.320999999999998</v>
      </c>
      <c r="O69" s="52">
        <f ca="1"/>
        <v>45909</v>
      </c>
      <c r="P69" s="3">
        <f ca="1"/>
        <v>104.056</v>
      </c>
    </row>
    <row r="70" spans="13:16">
      <c r="M70" s="52">
        <f ca="1"/>
        <v>45905</v>
      </c>
      <c r="N70" s="3">
        <f ca="1"/>
        <v>63.731999999999999</v>
      </c>
      <c r="O70" s="52">
        <f ca="1"/>
        <v>45910</v>
      </c>
      <c r="P70" s="3">
        <f ca="1"/>
        <v>104.554</v>
      </c>
    </row>
    <row r="71" spans="13:16">
      <c r="M71" s="52">
        <f ca="1"/>
        <v>45908</v>
      </c>
      <c r="N71" s="3">
        <f ca="1"/>
        <v>63.633000000000003</v>
      </c>
      <c r="O71" s="52">
        <f ca="1"/>
        <v>45911</v>
      </c>
      <c r="P71" s="3">
        <f ca="1"/>
        <v>104.824</v>
      </c>
    </row>
    <row r="72" spans="13:16">
      <c r="M72" s="52">
        <f ca="1"/>
        <v>45909</v>
      </c>
      <c r="N72" s="3">
        <f ca="1"/>
        <v>63.423000000000002</v>
      </c>
      <c r="O72" s="52">
        <f ca="1"/>
        <v>45912</v>
      </c>
      <c r="P72" s="3">
        <f ca="1"/>
        <v>104.553</v>
      </c>
    </row>
    <row r="73" spans="13:16">
      <c r="M73" s="52">
        <f ca="1"/>
        <v>45910</v>
      </c>
      <c r="N73" s="3">
        <f ca="1"/>
        <v>63.201999999999998</v>
      </c>
      <c r="O73" s="52">
        <f ca="1"/>
        <v>45915</v>
      </c>
      <c r="P73" s="3">
        <f ca="1"/>
        <v>104.831</v>
      </c>
    </row>
    <row r="74" spans="13:16">
      <c r="M74" s="52">
        <f ca="1"/>
        <v>45911</v>
      </c>
      <c r="N74" s="3">
        <f ca="1"/>
        <v>62.77</v>
      </c>
      <c r="O74" s="52">
        <f ca="1"/>
        <v>45916</v>
      </c>
      <c r="P74" s="3">
        <f ca="1"/>
        <v>104.877</v>
      </c>
    </row>
    <row r="75" spans="13:16">
      <c r="M75" s="52">
        <f ca="1"/>
        <v>45912</v>
      </c>
      <c r="N75" s="3">
        <f ca="1"/>
        <v>62.994</v>
      </c>
      <c r="O75" s="52">
        <f ca="1"/>
        <v>45917</v>
      </c>
      <c r="P75" s="3">
        <f ca="1"/>
        <v>104.45699999999999</v>
      </c>
    </row>
    <row r="76" spans="13:16">
      <c r="M76" s="52">
        <f ca="1"/>
        <v>45915</v>
      </c>
      <c r="N76" s="3">
        <f ca="1"/>
        <v>63.128999999999998</v>
      </c>
      <c r="O76" s="52">
        <f ca="1"/>
        <v>45918</v>
      </c>
      <c r="P76" s="3">
        <f ca="1"/>
        <v>104.489</v>
      </c>
    </row>
    <row r="77" spans="13:16">
      <c r="M77" s="52">
        <f ca="1"/>
        <v>45916</v>
      </c>
      <c r="N77" s="3">
        <f ca="1"/>
        <v>63.17</v>
      </c>
      <c r="O77" s="52">
        <f ca="1"/>
        <v>45919</v>
      </c>
      <c r="P77" s="3">
        <f ca="1"/>
        <v>104.494</v>
      </c>
    </row>
    <row r="78" spans="13:16">
      <c r="M78" s="52">
        <f ca="1"/>
        <v>45917</v>
      </c>
      <c r="N78" s="3">
        <f ca="1"/>
        <v>63.49</v>
      </c>
      <c r="O78" s="52">
        <f ca="1"/>
        <v>45922</v>
      </c>
      <c r="P78" s="3">
        <f ca="1"/>
        <v>104.434</v>
      </c>
    </row>
    <row r="79" spans="13:16">
      <c r="M79" s="52">
        <f ca="1"/>
        <v>45918</v>
      </c>
      <c r="N79" s="3">
        <f ca="1"/>
        <v>63.084000000000003</v>
      </c>
      <c r="O79" s="52">
        <f ca="1"/>
        <v>45923</v>
      </c>
      <c r="P79" s="3">
        <f ca="1"/>
        <v>104.78100000000001</v>
      </c>
    </row>
    <row r="80" spans="13:16">
      <c r="M80" s="52">
        <f ca="1"/>
        <v>45919</v>
      </c>
      <c r="N80" s="3">
        <f ca="1"/>
        <v>63.002000000000002</v>
      </c>
      <c r="O80" s="52">
        <f ca="1"/>
        <v>45924</v>
      </c>
      <c r="P80" s="3">
        <f ca="1"/>
        <v>104.285</v>
      </c>
    </row>
    <row r="81" spans="13:32">
      <c r="M81" s="52">
        <f ca="1"/>
        <v>45922</v>
      </c>
      <c r="N81" s="3">
        <f ca="1"/>
        <v>67.573999999999998</v>
      </c>
      <c r="O81" s="52">
        <f ca="1"/>
        <v>45925</v>
      </c>
      <c r="P81" s="3">
        <f ca="1"/>
        <v>104.11499999999999</v>
      </c>
    </row>
    <row r="82" spans="13:32">
      <c r="M82" s="52">
        <f ca="1"/>
        <v>45923</v>
      </c>
      <c r="N82" s="3">
        <f ca="1"/>
        <v>67.238</v>
      </c>
      <c r="O82" s="52">
        <f ca="1"/>
        <v>45926</v>
      </c>
      <c r="P82" s="3">
        <f ca="1"/>
        <v>104.175</v>
      </c>
    </row>
    <row r="83" spans="13:32">
      <c r="M83" s="52">
        <f ca="1"/>
        <v>45924</v>
      </c>
      <c r="N83" s="3">
        <f ca="1"/>
        <v>68.316999999999993</v>
      </c>
      <c r="O83" s="52">
        <f ca="1"/>
        <v>45929</v>
      </c>
      <c r="P83" s="3">
        <f ca="1"/>
        <v>104.57</v>
      </c>
    </row>
    <row r="84" spans="13:32">
      <c r="M84" s="52">
        <f ca="1"/>
        <v>45925</v>
      </c>
      <c r="N84" s="3">
        <f ca="1"/>
        <v>69.316999999999993</v>
      </c>
      <c r="O84" s="52">
        <f ca="1"/>
        <v>45930</v>
      </c>
      <c r="P84" s="3">
        <f ca="1"/>
        <v>104.336</v>
      </c>
    </row>
    <row r="85" spans="13:32">
      <c r="M85" s="52">
        <f ca="1"/>
        <v>45926</v>
      </c>
      <c r="N85" s="3">
        <f ca="1"/>
        <v>68.647999999999996</v>
      </c>
      <c r="O85" s="52">
        <f ca="1"/>
        <v>45931</v>
      </c>
      <c r="P85" s="3">
        <f ca="1"/>
        <v>104.896</v>
      </c>
    </row>
    <row r="86" spans="13:32">
      <c r="M86" s="52">
        <f ca="1"/>
        <v>45929</v>
      </c>
      <c r="N86" s="3">
        <f ca="1"/>
        <v>68.183999999999997</v>
      </c>
      <c r="O86" s="52">
        <f ca="1"/>
        <v>45932</v>
      </c>
      <c r="P86" s="3">
        <f ca="1"/>
        <v>105.07299999999999</v>
      </c>
    </row>
    <row r="87" spans="13:32">
      <c r="M87" s="52">
        <f ca="1"/>
        <v>45930</v>
      </c>
      <c r="N87" s="3">
        <f ca="1"/>
        <v>68.17</v>
      </c>
      <c r="O87" s="52">
        <f ca="1"/>
        <v>45933</v>
      </c>
      <c r="P87" s="3">
        <f ca="1"/>
        <v>104.839</v>
      </c>
    </row>
    <row r="88" spans="13:32">
      <c r="M88" s="52">
        <f ca="1"/>
        <v>45931</v>
      </c>
      <c r="N88" s="3">
        <f ca="1"/>
        <v>69.165000000000006</v>
      </c>
      <c r="O88" s="52">
        <f ca="1"/>
        <v>45936</v>
      </c>
      <c r="P88" s="3">
        <f ca="1"/>
        <v>104.559</v>
      </c>
    </row>
    <row r="89" spans="13:32">
      <c r="M89" s="52">
        <f ca="1"/>
        <v>45932</v>
      </c>
      <c r="N89" s="3">
        <f ca="1"/>
        <v>68.813999999999993</v>
      </c>
      <c r="O89" s="52">
        <f ca="1"/>
        <v>45937</v>
      </c>
      <c r="P89" s="3">
        <f ca="1"/>
        <v>104.711</v>
      </c>
    </row>
    <row r="90" spans="13:32">
      <c r="M90" s="52">
        <f ca="1"/>
        <v>45933</v>
      </c>
      <c r="N90" s="3">
        <f ca="1"/>
        <v>69.846000000000004</v>
      </c>
      <c r="O90" s="52">
        <f ca="1"/>
        <v>45938</v>
      </c>
      <c r="P90" s="3">
        <f ca="1"/>
        <v>104.66200000000001</v>
      </c>
    </row>
    <row r="91" spans="13:32">
      <c r="M91" s="52">
        <f ca="1"/>
        <v>45936</v>
      </c>
      <c r="N91" s="3">
        <f ca="1"/>
        <v>69.724999999999994</v>
      </c>
      <c r="O91" s="52">
        <f ca="1"/>
        <v>45939</v>
      </c>
      <c r="P91" s="3">
        <f ca="1"/>
        <v>104.379</v>
      </c>
    </row>
    <row r="92" spans="13:32">
      <c r="M92" s="52">
        <f ca="1"/>
        <v>45937</v>
      </c>
      <c r="N92" s="3">
        <f ca="1"/>
        <v>69.47</v>
      </c>
      <c r="O92" s="52">
        <f ca="1"/>
        <v>45940</v>
      </c>
      <c r="P92" s="3">
        <f ca="1"/>
        <v>104.739</v>
      </c>
    </row>
    <row r="93" spans="13:32">
      <c r="M93" s="52">
        <f ca="1"/>
        <v>45938</v>
      </c>
      <c r="N93" s="3">
        <f ca="1"/>
        <v>69.233999999999995</v>
      </c>
      <c r="O93" s="52">
        <f ca="1"/>
        <v>45944</v>
      </c>
      <c r="P93" s="3">
        <f ca="1"/>
        <v>105.012</v>
      </c>
    </row>
    <row r="94" spans="13:32">
      <c r="M94" s="52">
        <f ca="1"/>
        <v>45939</v>
      </c>
      <c r="N94" s="3">
        <f ca="1"/>
        <v>70.13</v>
      </c>
      <c r="O94" s="52">
        <f ca="1"/>
        <v>45945</v>
      </c>
      <c r="P94" s="3">
        <f ca="1"/>
        <v>105.131</v>
      </c>
    </row>
    <row r="95" spans="13:32">
      <c r="M95" s="52">
        <f ca="1"/>
        <v>45940</v>
      </c>
      <c r="N95" s="3">
        <f ca="1"/>
        <v>71.622</v>
      </c>
      <c r="O95" s="52">
        <f ca="1"/>
        <v>45946</v>
      </c>
      <c r="P95" s="3">
        <f ca="1"/>
        <v>105.45099999999999</v>
      </c>
      <c r="X95" s="58"/>
      <c r="AF95" s="82"/>
    </row>
    <row r="96" spans="13:32">
      <c r="M96" s="52">
        <f ca="1"/>
        <v>45943</v>
      </c>
      <c r="N96" s="3">
        <f ca="1"/>
        <v>72.066000000000003</v>
      </c>
      <c r="O96" s="52">
        <f ca="1"/>
        <v>45947</v>
      </c>
      <c r="P96" s="3">
        <f ca="1"/>
        <v>105.18600000000001</v>
      </c>
      <c r="X96" s="58"/>
      <c r="AF96" s="82"/>
    </row>
    <row r="97" spans="13:32">
      <c r="M97" s="52">
        <f ca="1"/>
        <v>45944</v>
      </c>
      <c r="N97" s="3">
        <f ca="1"/>
        <v>72.063999999999993</v>
      </c>
      <c r="O97" s="52">
        <f ca="1"/>
        <v>45950</v>
      </c>
      <c r="P97" s="3">
        <f ca="1"/>
        <v>105.49299999999999</v>
      </c>
      <c r="X97" s="58"/>
      <c r="AF97" s="82"/>
    </row>
    <row r="98" spans="13:32">
      <c r="M98" s="52">
        <f ca="1"/>
        <v>45945</v>
      </c>
      <c r="N98" s="3">
        <f ca="1"/>
        <v>70.635999999999996</v>
      </c>
      <c r="O98" s="52">
        <f ca="1"/>
        <v>45951</v>
      </c>
      <c r="P98" s="3">
        <f ca="1"/>
        <v>105.583</v>
      </c>
      <c r="W98" s="110" t="s">
        <v>86</v>
      </c>
      <c r="X98" s="110" t="s">
        <v>87</v>
      </c>
      <c r="Y98" s="110" t="s">
        <v>88</v>
      </c>
      <c r="Z98" s="110" t="s">
        <v>89</v>
      </c>
      <c r="AA98" s="110" t="s">
        <v>90</v>
      </c>
      <c r="AB98" s="110" t="s">
        <v>91</v>
      </c>
      <c r="AC98" s="110" t="s">
        <v>92</v>
      </c>
      <c r="AD98" s="110" t="s">
        <v>93</v>
      </c>
      <c r="AE98" s="109"/>
      <c r="AF98" s="82"/>
    </row>
    <row r="99" spans="13:32">
      <c r="M99" s="52">
        <f ca="1"/>
        <v>45946</v>
      </c>
      <c r="N99" s="3">
        <f ca="1"/>
        <v>71.272000000000006</v>
      </c>
      <c r="O99" s="52">
        <f ca="1"/>
        <v>45952</v>
      </c>
      <c r="P99" s="3">
        <f ca="1"/>
        <v>105.595</v>
      </c>
      <c r="W99" s="110">
        <v>6787</v>
      </c>
      <c r="X99" s="111">
        <v>45936</v>
      </c>
      <c r="Y99" s="112" t="s">
        <v>94</v>
      </c>
      <c r="Z99" s="112" t="s">
        <v>95</v>
      </c>
      <c r="AA99" s="112" t="s">
        <v>96</v>
      </c>
      <c r="AB99" s="112" t="s">
        <v>97</v>
      </c>
      <c r="AC99" s="112" t="s">
        <v>98</v>
      </c>
      <c r="AD99" s="112" t="s">
        <v>99</v>
      </c>
      <c r="AE99" s="112">
        <v>56.9191</v>
      </c>
      <c r="AF99" s="82"/>
    </row>
    <row r="100" spans="13:32">
      <c r="M100" s="52">
        <f ca="1"/>
        <v>45947</v>
      </c>
      <c r="N100" s="3">
        <f ca="1"/>
        <v>72.864000000000004</v>
      </c>
      <c r="O100" s="52">
        <f ca="1"/>
        <v>45953</v>
      </c>
      <c r="P100" s="3">
        <f ca="1"/>
        <v>105.399</v>
      </c>
      <c r="W100" s="110">
        <v>61629</v>
      </c>
      <c r="X100" s="111">
        <v>45937</v>
      </c>
      <c r="Y100" s="112" t="s">
        <v>94</v>
      </c>
      <c r="Z100" s="112" t="s">
        <v>95</v>
      </c>
      <c r="AA100" s="112" t="s">
        <v>96</v>
      </c>
      <c r="AB100" s="112" t="s">
        <v>97</v>
      </c>
      <c r="AC100" s="112" t="s">
        <v>98</v>
      </c>
      <c r="AD100" s="112" t="s">
        <v>99</v>
      </c>
      <c r="AE100" s="112">
        <v>56.886099999999999</v>
      </c>
      <c r="AF100" s="82"/>
    </row>
    <row r="101" spans="13:32">
      <c r="M101" s="52">
        <f ca="1"/>
        <v>45950</v>
      </c>
      <c r="N101" s="3">
        <f ca="1"/>
        <v>72.221000000000004</v>
      </c>
      <c r="O101" s="52">
        <f ca="1"/>
        <v>45954</v>
      </c>
      <c r="P101" s="3">
        <f ca="1"/>
        <v>105.575</v>
      </c>
      <c r="W101" s="110">
        <v>116533</v>
      </c>
      <c r="X101" s="111">
        <v>45938</v>
      </c>
      <c r="Y101" s="112" t="s">
        <v>94</v>
      </c>
      <c r="Z101" s="112" t="s">
        <v>95</v>
      </c>
      <c r="AA101" s="112" t="s">
        <v>96</v>
      </c>
      <c r="AB101" s="112" t="s">
        <v>97</v>
      </c>
      <c r="AC101" s="112" t="s">
        <v>98</v>
      </c>
      <c r="AD101" s="112" t="s">
        <v>99</v>
      </c>
      <c r="AE101" s="112">
        <v>56.288499999999999</v>
      </c>
      <c r="AF101" s="82"/>
    </row>
    <row r="102" spans="13:32">
      <c r="M102" s="52">
        <f ca="1"/>
        <v>45951</v>
      </c>
      <c r="N102" s="3">
        <f ca="1"/>
        <v>71.733000000000004</v>
      </c>
      <c r="O102" s="52">
        <f ca="1"/>
        <v>45957</v>
      </c>
      <c r="P102" s="3">
        <f ca="1"/>
        <v>105.79900000000001</v>
      </c>
      <c r="W102" s="110">
        <v>171383</v>
      </c>
      <c r="X102" s="111">
        <v>45939</v>
      </c>
      <c r="Y102" s="112" t="s">
        <v>94</v>
      </c>
      <c r="Z102" s="112" t="s">
        <v>95</v>
      </c>
      <c r="AA102" s="112" t="s">
        <v>96</v>
      </c>
      <c r="AB102" s="112" t="s">
        <v>97</v>
      </c>
      <c r="AC102" s="112" t="s">
        <v>98</v>
      </c>
      <c r="AD102" s="112" t="s">
        <v>99</v>
      </c>
      <c r="AE102" s="112">
        <v>56.36</v>
      </c>
      <c r="AF102" s="82"/>
    </row>
    <row r="103" spans="13:32">
      <c r="M103" s="52">
        <f ca="1"/>
        <v>45952</v>
      </c>
      <c r="N103" s="3">
        <f ca="1"/>
        <v>72.233999999999995</v>
      </c>
      <c r="O103" s="52">
        <f ca="1"/>
        <v>45958</v>
      </c>
      <c r="P103" s="3">
        <f ca="1"/>
        <v>105.771</v>
      </c>
      <c r="W103" s="110">
        <v>226332</v>
      </c>
      <c r="X103" s="111">
        <v>45940</v>
      </c>
      <c r="Y103" s="112" t="s">
        <v>94</v>
      </c>
      <c r="Z103" s="112" t="s">
        <v>95</v>
      </c>
      <c r="AA103" s="112" t="s">
        <v>96</v>
      </c>
      <c r="AB103" s="112" t="s">
        <v>97</v>
      </c>
      <c r="AC103" s="112" t="s">
        <v>98</v>
      </c>
      <c r="AD103" s="112" t="s">
        <v>99</v>
      </c>
      <c r="AE103" s="112">
        <v>59.473300000000002</v>
      </c>
      <c r="AF103" s="82"/>
    </row>
    <row r="104" spans="13:32">
      <c r="M104" s="52">
        <f ca="1"/>
        <v>45953</v>
      </c>
      <c r="N104" s="3">
        <f ca="1"/>
        <v>72.391999999999996</v>
      </c>
      <c r="O104" s="52">
        <f ca="1"/>
        <v>45959</v>
      </c>
      <c r="P104" s="3">
        <f ca="1"/>
        <v>105.021</v>
      </c>
      <c r="X104" s="58"/>
      <c r="AF104" s="82"/>
    </row>
    <row r="105" spans="13:32">
      <c r="M105" s="52">
        <f ca="1"/>
        <v>45954</v>
      </c>
      <c r="N105" s="3">
        <f ca="1"/>
        <v>70.947999999999993</v>
      </c>
      <c r="O105" s="52">
        <f ca="1"/>
        <v>45960</v>
      </c>
      <c r="P105" s="3">
        <f ca="1"/>
        <v>104.79300000000001</v>
      </c>
      <c r="X105" s="58"/>
      <c r="AF105" s="82"/>
    </row>
    <row r="106" spans="13:32">
      <c r="M106" s="52">
        <f ca="1"/>
        <v>45957</v>
      </c>
      <c r="N106" s="3">
        <f ca="1"/>
        <v>70.147999999999996</v>
      </c>
      <c r="O106" s="52">
        <f ca="1"/>
        <v>45961</v>
      </c>
      <c r="P106" s="3">
        <f ca="1"/>
        <v>104.56</v>
      </c>
      <c r="X106" s="58"/>
      <c r="AF106" s="82"/>
    </row>
    <row r="107" spans="13:32">
      <c r="M107" s="52">
        <f ca="1"/>
        <v>45958</v>
      </c>
      <c r="N107" s="3">
        <f ca="1"/>
        <v>69.606999999999999</v>
      </c>
      <c r="X107" s="58"/>
      <c r="AE107" s="3">
        <f ca="1">AE99-N103</f>
        <v>-15.314899999999994</v>
      </c>
      <c r="AF107" s="82"/>
    </row>
    <row r="108" spans="13:32">
      <c r="M108" s="52">
        <f ca="1"/>
        <v>45959</v>
      </c>
      <c r="N108" s="3">
        <f ca="1"/>
        <v>69.7</v>
      </c>
      <c r="X108" s="58"/>
      <c r="AE108" s="3">
        <f ca="1">AE100-N104</f>
        <v>-15.505899999999997</v>
      </c>
      <c r="AF108" s="82"/>
    </row>
    <row r="109" spans="13:32">
      <c r="M109" s="52">
        <f ca="1"/>
        <v>45960</v>
      </c>
      <c r="N109" s="3">
        <f ca="1"/>
        <v>70.234999999999999</v>
      </c>
      <c r="X109" s="58"/>
      <c r="AE109" s="3">
        <f ca="1">AE101-N105</f>
        <v>-14.659499999999994</v>
      </c>
      <c r="AF109" s="82"/>
    </row>
    <row r="110" spans="13:32">
      <c r="M110" s="52">
        <f ca="1"/>
        <v>45961</v>
      </c>
      <c r="N110" s="3">
        <f ca="1"/>
        <v>70.680999999999997</v>
      </c>
      <c r="X110" s="58"/>
      <c r="AE110" s="3">
        <f ca="1">AE102-N106</f>
        <v>-13.787999999999997</v>
      </c>
      <c r="AF110" s="82"/>
    </row>
    <row r="111" spans="13:32">
      <c r="X111" s="58"/>
      <c r="AE111" s="3">
        <f ca="1">AE103-N107</f>
        <v>-10.133699999999997</v>
      </c>
      <c r="AF111" s="82"/>
    </row>
    <row r="112" spans="13:32">
      <c r="X112" s="58"/>
      <c r="AF112" s="82"/>
    </row>
    <row r="113" spans="24:32">
      <c r="X113" s="58"/>
      <c r="AF113" s="82"/>
    </row>
    <row r="114" spans="24:32">
      <c r="X114" s="58"/>
      <c r="AF114" s="82"/>
    </row>
  </sheetData>
  <mergeCells count="3">
    <mergeCell ref="B12:D12"/>
    <mergeCell ref="E12:G12"/>
    <mergeCell ref="H12:J12"/>
  </mergeCells>
  <conditionalFormatting sqref="L1 L7:L11 K12:K49 L50:L98 AF95:AF114 L119:L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7"/>
  <sheetViews>
    <sheetView zoomScale="80" zoomScaleNormal="80" workbookViewId="0">
      <selection activeCell="A45" sqref="A45:A51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2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>
      <c r="A1" s="1"/>
      <c r="B1" s="1"/>
      <c r="C1" s="1"/>
      <c r="D1" s="31"/>
      <c r="J1" s="52">
        <f ca="1">TODAY()-150</f>
        <v>45811</v>
      </c>
    </row>
    <row r="2" spans="1:15" ht="15" thickBot="1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51" ca="1">_xll.BDH($C$4, "PX_LAST, ", J$1, "")</f>
        <v>45811</v>
      </c>
      <c r="M3" s="59">
        <f ca="1"/>
        <v>685.81</v>
      </c>
    </row>
    <row r="4" spans="1:15" ht="30" customHeight="1">
      <c r="A4" s="15" t="s">
        <v>33</v>
      </c>
      <c r="B4" s="17" t="s">
        <v>105</v>
      </c>
      <c r="C4" s="6" t="s">
        <v>106</v>
      </c>
      <c r="D4" s="31"/>
      <c r="J4" s="52">
        <f ca="1"/>
        <v>45812</v>
      </c>
      <c r="K4" s="59">
        <f ca="1"/>
        <v>55.16</v>
      </c>
      <c r="L4" s="52">
        <f ca="1"/>
        <v>45814</v>
      </c>
      <c r="M4" s="59">
        <f ca="1"/>
        <v>655.72</v>
      </c>
    </row>
    <row r="5" spans="1:15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45813</v>
      </c>
      <c r="K5" s="59">
        <f ca="1"/>
        <v>55.661000000000001</v>
      </c>
      <c r="L5" s="52">
        <f ca="1"/>
        <v>45821</v>
      </c>
      <c r="M5" s="59">
        <f ca="1"/>
        <v>655.7</v>
      </c>
    </row>
    <row r="6" spans="1:15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45833</v>
      </c>
      <c r="M6" s="59">
        <f ca="1"/>
        <v>579.63</v>
      </c>
    </row>
    <row r="7" spans="1:15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45834</v>
      </c>
      <c r="M7" s="59">
        <f ca="1"/>
        <v>547.1</v>
      </c>
      <c r="O7" s="52"/>
    </row>
    <row r="8" spans="1:1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45835</v>
      </c>
      <c r="M8" s="59">
        <f ca="1"/>
        <v>526.04</v>
      </c>
    </row>
    <row r="9" spans="1:1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45855</v>
      </c>
      <c r="M9" s="59">
        <f ca="1"/>
        <v>438.35</v>
      </c>
    </row>
    <row r="10" spans="1:15" ht="15" thickBot="1">
      <c r="A10" s="16" t="s">
        <v>28</v>
      </c>
      <c r="B10" s="20" cm="1">
        <f t="array" ref="B10">_xll.BDP(B4,"PX_LAST")</f>
        <v>52.712009999999999</v>
      </c>
      <c r="C10" s="13" cm="1">
        <f t="array" ref="C10">_xll.BDP(C4,"PX_LAST")</f>
        <v>115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45870</v>
      </c>
      <c r="M10" s="59">
        <f ca="1"/>
        <v>491.43</v>
      </c>
    </row>
    <row r="11" spans="1:15" ht="15" thickBot="1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45891</v>
      </c>
      <c r="M11" s="59">
        <f ca="1"/>
        <v>302.45999999999998</v>
      </c>
    </row>
    <row r="12" spans="1:15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9"/>
      <c r="G12" s="39" t="s">
        <v>16</v>
      </c>
      <c r="H12" s="1"/>
      <c r="J12" s="132">
        <f ca="1"/>
        <v>45824</v>
      </c>
      <c r="K12" s="46">
        <f ca="1"/>
        <v>54.283999999999999</v>
      </c>
      <c r="L12" s="52">
        <f ca="1"/>
        <v>45894</v>
      </c>
      <c r="M12" s="59">
        <f ca="1"/>
        <v>303.64999999999998</v>
      </c>
    </row>
    <row r="13" spans="1:15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7"/>
      <c r="J13" s="132">
        <f ca="1"/>
        <v>45825</v>
      </c>
      <c r="K13" s="46">
        <f ca="1"/>
        <v>56.819000000000003</v>
      </c>
      <c r="L13" s="52">
        <f ca="1"/>
        <v>45898</v>
      </c>
      <c r="M13" s="59">
        <f ca="1"/>
        <v>305.2</v>
      </c>
    </row>
    <row r="14" spans="1:15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79">
        <v>0</v>
      </c>
      <c r="H14" s="147"/>
      <c r="J14" s="132">
        <f ca="1"/>
        <v>45826</v>
      </c>
      <c r="K14" s="46">
        <f ca="1"/>
        <v>56.100999999999999</v>
      </c>
      <c r="L14" s="52">
        <f ca="1"/>
        <v>45908</v>
      </c>
      <c r="M14" s="59">
        <f ca="1"/>
        <v>271.3</v>
      </c>
    </row>
    <row r="15" spans="1:15">
      <c r="A15" s="36">
        <v>45940</v>
      </c>
      <c r="B15" s="45">
        <f t="shared" ref="B15:B43" ca="1" si="0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t="shared" ref="E15:E43" ca="1" si="1">VLOOKUP(A15,L:M,2)</f>
        <v>267.07</v>
      </c>
      <c r="F15" s="31">
        <f ca="1">(E15-$E$14)*$C$5*100</f>
        <v>234191.99999999997</v>
      </c>
      <c r="G15" s="79">
        <f ca="1">C15+D15+F15</f>
        <v>-8455.7777777776355</v>
      </c>
      <c r="H15" s="147"/>
      <c r="J15" s="132">
        <f ca="1"/>
        <v>45828</v>
      </c>
      <c r="K15" s="46">
        <f ca="1"/>
        <v>56.012999999999998</v>
      </c>
      <c r="L15" s="52">
        <f ca="1"/>
        <v>45909</v>
      </c>
      <c r="M15" s="59">
        <f ca="1"/>
        <v>268.22000000000003</v>
      </c>
    </row>
    <row r="16" spans="1:15">
      <c r="A16" s="36">
        <v>45943</v>
      </c>
      <c r="B16" s="45">
        <f t="shared" ca="1" si="0"/>
        <v>56.701999999999998</v>
      </c>
      <c r="C16" s="31">
        <f t="shared" ref="C16:C41" ca="1" si="2">-1*(B16-$B$14)*$B$8*$B$5*10^(-4)</f>
        <v>-246119.99999999983</v>
      </c>
      <c r="D16" s="32">
        <f t="shared" ref="D16:D41" si="3">(A16-$A$14)/360*$B$6*$B$5</f>
        <v>13888.888888888889</v>
      </c>
      <c r="E16" s="45">
        <f t="shared" ca="1" si="1"/>
        <v>195.86</v>
      </c>
      <c r="F16" s="31">
        <f t="shared" ref="F16:F41" ca="1" si="4">(E16-$E$14)*$C$5*100</f>
        <v>84651</v>
      </c>
      <c r="G16" s="79">
        <f ca="1">C16+D16+F16</f>
        <v>-147580.11111111095</v>
      </c>
      <c r="H16" s="147"/>
      <c r="J16" s="132">
        <f ca="1"/>
        <v>45831</v>
      </c>
      <c r="K16" s="46">
        <f ca="1"/>
        <v>54.692</v>
      </c>
      <c r="L16" s="52">
        <f ca="1"/>
        <v>45911</v>
      </c>
      <c r="M16" s="59">
        <f ca="1"/>
        <v>234.12</v>
      </c>
    </row>
    <row r="17" spans="1:13">
      <c r="A17" s="36">
        <v>45944</v>
      </c>
      <c r="B17" s="45">
        <f t="shared" ca="1" si="0"/>
        <v>53.369</v>
      </c>
      <c r="C17" s="31">
        <f t="shared" ca="1" si="2"/>
        <v>-46139.999999999898</v>
      </c>
      <c r="D17" s="32">
        <f t="shared" si="3"/>
        <v>17361.111111111109</v>
      </c>
      <c r="E17" s="45">
        <f t="shared" ca="1" si="1"/>
        <v>220.74</v>
      </c>
      <c r="F17" s="31">
        <f t="shared" ca="1" si="4"/>
        <v>136899</v>
      </c>
      <c r="G17" s="79">
        <f ca="1">C17+D17+F17</f>
        <v>108120.11111111121</v>
      </c>
      <c r="H17" s="147"/>
      <c r="J17" s="132">
        <f ca="1"/>
        <v>45832</v>
      </c>
      <c r="K17" s="46">
        <f ca="1"/>
        <v>52.798999999999999</v>
      </c>
      <c r="L17" s="52">
        <f ca="1"/>
        <v>45912</v>
      </c>
      <c r="M17" s="59">
        <f ca="1"/>
        <v>224.91</v>
      </c>
    </row>
    <row r="18" spans="1:13">
      <c r="A18" s="36">
        <v>45945</v>
      </c>
      <c r="B18" s="45">
        <f t="shared" ca="1" si="0"/>
        <v>52.787999999999997</v>
      </c>
      <c r="C18" s="31">
        <f t="shared" ca="1" si="2"/>
        <v>-11279.999999999718</v>
      </c>
      <c r="D18" s="32">
        <f t="shared" si="3"/>
        <v>20833.333333333332</v>
      </c>
      <c r="E18" s="45">
        <f t="shared" ca="1" si="1"/>
        <v>191.5</v>
      </c>
      <c r="F18" s="31">
        <f t="shared" ca="1" si="4"/>
        <v>75494.999999999985</v>
      </c>
      <c r="G18" s="79">
        <f ca="1">C18+D18+F18</f>
        <v>85048.333333333605</v>
      </c>
      <c r="H18" s="150" t="s">
        <v>144</v>
      </c>
      <c r="J18" s="132">
        <f ca="1"/>
        <v>45833</v>
      </c>
      <c r="K18" s="46">
        <f ca="1"/>
        <v>53.402000000000001</v>
      </c>
      <c r="L18" s="52">
        <f ca="1"/>
        <v>45915</v>
      </c>
      <c r="M18" s="59">
        <f ca="1"/>
        <v>211.6</v>
      </c>
    </row>
    <row r="19" spans="1:13">
      <c r="A19" s="127">
        <v>45946</v>
      </c>
      <c r="B19" s="45">
        <f t="shared" ca="1" si="0"/>
        <v>54.866</v>
      </c>
      <c r="C19" s="31">
        <f t="shared" ca="1" si="2"/>
        <v>-135959.99999999988</v>
      </c>
      <c r="D19" s="32">
        <f t="shared" si="3"/>
        <v>24305.555555555558</v>
      </c>
      <c r="E19" s="45">
        <f t="shared" ca="1" si="1"/>
        <v>231.8</v>
      </c>
      <c r="F19" s="31">
        <f t="shared" ca="1" si="4"/>
        <v>160125</v>
      </c>
      <c r="G19" s="79">
        <f ca="1">C19+D19+F19</f>
        <v>48470.555555555678</v>
      </c>
      <c r="H19" s="147"/>
      <c r="J19" s="132">
        <f ca="1"/>
        <v>45834</v>
      </c>
      <c r="K19" s="46">
        <f ca="1"/>
        <v>52.491999999999997</v>
      </c>
      <c r="L19" s="52">
        <f ca="1"/>
        <v>45916</v>
      </c>
      <c r="M19" s="59">
        <f ca="1"/>
        <v>223.2</v>
      </c>
    </row>
    <row r="20" spans="1:13">
      <c r="A20" s="127">
        <v>45947</v>
      </c>
      <c r="B20" s="45">
        <f t="shared" ca="1" si="0"/>
        <v>53.643999999999998</v>
      </c>
      <c r="C20" s="31">
        <f t="shared" ca="1" si="2"/>
        <v>-62639.999999999825</v>
      </c>
      <c r="D20" s="32">
        <f t="shared" si="3"/>
        <v>27777.777777777777</v>
      </c>
      <c r="E20" s="45">
        <f t="shared" ca="1" si="1"/>
        <v>238.94</v>
      </c>
      <c r="F20" s="31">
        <f t="shared" ca="1" si="4"/>
        <v>175118.99999999997</v>
      </c>
      <c r="G20" s="79">
        <f t="shared" ref="G20" ca="1" si="5">C20+D20+F20</f>
        <v>140256.77777777793</v>
      </c>
      <c r="H20" s="147"/>
      <c r="J20" s="132">
        <f ca="1"/>
        <v>45835</v>
      </c>
      <c r="K20" s="46">
        <f ca="1"/>
        <v>51.991</v>
      </c>
      <c r="L20" s="52">
        <f ca="1"/>
        <v>45917</v>
      </c>
      <c r="M20" s="59">
        <f ca="1"/>
        <v>226.6</v>
      </c>
    </row>
    <row r="21" spans="1:13">
      <c r="A21" s="127">
        <v>45950</v>
      </c>
      <c r="B21" s="45">
        <f t="shared" ca="1" si="0"/>
        <v>52.158000000000001</v>
      </c>
      <c r="C21" s="31">
        <f t="shared" ca="1" si="2"/>
        <v>26520.000000000011</v>
      </c>
      <c r="D21" s="32">
        <f t="shared" si="3"/>
        <v>38194.444444444445</v>
      </c>
      <c r="E21" s="45">
        <f t="shared" ca="1" si="1"/>
        <v>147.07</v>
      </c>
      <c r="F21" s="31">
        <f t="shared" ca="1" si="4"/>
        <v>-17808.000000000036</v>
      </c>
      <c r="G21" s="79">
        <f ca="1">C21+D21+F21</f>
        <v>46906.444444444416</v>
      </c>
      <c r="H21" s="147"/>
      <c r="J21" s="132">
        <f ca="1"/>
        <v>45838</v>
      </c>
      <c r="K21" s="46">
        <f ca="1"/>
        <v>51.058</v>
      </c>
      <c r="L21" s="52">
        <f ca="1"/>
        <v>45919</v>
      </c>
      <c r="M21" s="59">
        <f ca="1"/>
        <v>197.25</v>
      </c>
    </row>
    <row r="22" spans="1:13">
      <c r="A22" s="127">
        <v>45951</v>
      </c>
      <c r="B22" s="45">
        <f t="shared" ca="1" si="0"/>
        <v>52.853000000000002</v>
      </c>
      <c r="C22" s="31">
        <f t="shared" ca="1" si="2"/>
        <v>-15180.000000000007</v>
      </c>
      <c r="D22" s="32">
        <f t="shared" si="3"/>
        <v>41666.666666666664</v>
      </c>
      <c r="E22" s="45">
        <f t="shared" ca="1" si="1"/>
        <v>148.41</v>
      </c>
      <c r="F22" s="31">
        <f t="shared" ca="1" si="4"/>
        <v>-14994.000000000031</v>
      </c>
      <c r="G22" s="79">
        <f ca="1">C22+D22+F22</f>
        <v>11492.666666666626</v>
      </c>
      <c r="H22" s="147"/>
      <c r="J22" s="132">
        <f ca="1"/>
        <v>45839</v>
      </c>
      <c r="K22" s="46">
        <f ca="1"/>
        <v>50.558999999999997</v>
      </c>
      <c r="L22" s="52">
        <f ca="1"/>
        <v>45922</v>
      </c>
      <c r="M22" s="59">
        <f ca="1"/>
        <v>185.03</v>
      </c>
    </row>
    <row r="23" spans="1:13" ht="14.4" hidden="1" customHeight="1">
      <c r="A23" s="127">
        <v>45952</v>
      </c>
      <c r="B23" s="45">
        <f t="shared" ca="1" si="0"/>
        <v>53.048000000000002</v>
      </c>
      <c r="C23" s="31">
        <f t="shared" ca="1" si="2"/>
        <v>-26880.000000000018</v>
      </c>
      <c r="D23" s="32">
        <f t="shared" si="3"/>
        <v>45138.888888888883</v>
      </c>
      <c r="E23" s="45">
        <f t="shared" ca="1" si="1"/>
        <v>159.94999999999999</v>
      </c>
      <c r="F23" s="31">
        <f t="shared" ca="1" si="4"/>
        <v>9239.9999999999527</v>
      </c>
      <c r="G23" s="79">
        <f t="shared" ref="G23:G37" ca="1" si="6">C23+D23+F23</f>
        <v>27498.888888888818</v>
      </c>
      <c r="H23" s="147"/>
      <c r="J23" s="132">
        <f ca="1"/>
        <v>45840</v>
      </c>
      <c r="K23" s="46">
        <f ca="1"/>
        <v>50.177999999999997</v>
      </c>
      <c r="L23" s="52">
        <f ca="1"/>
        <v>45923</v>
      </c>
      <c r="M23" s="59">
        <f ca="1"/>
        <v>199.8</v>
      </c>
    </row>
    <row r="24" spans="1:13" ht="14.4" hidden="1" customHeight="1">
      <c r="A24" s="127">
        <v>45953</v>
      </c>
      <c r="B24" s="45">
        <f t="shared" ca="1" si="0"/>
        <v>52.078000000000003</v>
      </c>
      <c r="C24" s="31">
        <f t="shared" ca="1" si="2"/>
        <v>31319.999999999913</v>
      </c>
      <c r="D24" s="32">
        <f t="shared" si="3"/>
        <v>48611.111111111117</v>
      </c>
      <c r="E24" s="45">
        <f t="shared" ca="1" si="1"/>
        <v>138.02000000000001</v>
      </c>
      <c r="F24" s="31">
        <f t="shared" ca="1" si="4"/>
        <v>-36813</v>
      </c>
      <c r="G24" s="79">
        <f t="shared" ca="1" si="6"/>
        <v>43118.111111111037</v>
      </c>
      <c r="H24" s="147"/>
      <c r="J24" s="132">
        <f ca="1"/>
        <v>45841</v>
      </c>
      <c r="K24" s="46">
        <f ca="1"/>
        <v>49.305</v>
      </c>
      <c r="L24" s="52">
        <f ca="1"/>
        <v>45924</v>
      </c>
      <c r="M24" s="59">
        <f ca="1"/>
        <v>213.23</v>
      </c>
    </row>
    <row r="25" spans="1:13" ht="14.4" hidden="1" customHeight="1">
      <c r="A25" s="127">
        <v>45954</v>
      </c>
      <c r="B25" s="45">
        <f t="shared" ca="1" si="0"/>
        <v>51.530999999999999</v>
      </c>
      <c r="C25" s="31">
        <f t="shared" ca="1" si="2"/>
        <v>64140.00000000016</v>
      </c>
      <c r="D25" s="32">
        <f t="shared" si="3"/>
        <v>52083.333333333328</v>
      </c>
      <c r="E25" s="45">
        <f t="shared" ca="1" si="1"/>
        <v>115.55</v>
      </c>
      <c r="F25" s="31">
        <f t="shared" ca="1" si="4"/>
        <v>-84000.000000000029</v>
      </c>
      <c r="G25" s="79">
        <f t="shared" ca="1" si="6"/>
        <v>32223.333333333459</v>
      </c>
      <c r="H25" s="147"/>
      <c r="J25" s="132">
        <f ca="1"/>
        <v>45845</v>
      </c>
      <c r="K25" s="46">
        <f ca="1"/>
        <v>50.89</v>
      </c>
      <c r="L25" s="52">
        <f ca="1"/>
        <v>45925</v>
      </c>
      <c r="M25" s="59">
        <f ca="1"/>
        <v>222.8</v>
      </c>
    </row>
    <row r="26" spans="1:13" ht="14.4" hidden="1" customHeight="1">
      <c r="A26" s="127">
        <v>45955</v>
      </c>
      <c r="B26" s="45">
        <f t="shared" ca="1" si="0"/>
        <v>51.530999999999999</v>
      </c>
      <c r="C26" s="31">
        <f t="shared" ca="1" si="2"/>
        <v>64140.00000000016</v>
      </c>
      <c r="D26" s="32">
        <f t="shared" si="3"/>
        <v>55555.555555555555</v>
      </c>
      <c r="E26" s="45">
        <f t="shared" ca="1" si="1"/>
        <v>115.55</v>
      </c>
      <c r="F26" s="31">
        <f t="shared" ca="1" si="4"/>
        <v>-84000.000000000029</v>
      </c>
      <c r="G26" s="79">
        <f t="shared" ca="1" si="6"/>
        <v>35695.555555555678</v>
      </c>
      <c r="H26" s="147"/>
      <c r="J26" s="132">
        <f ca="1"/>
        <v>45846</v>
      </c>
      <c r="K26" s="46">
        <f ca="1"/>
        <v>51.234000000000002</v>
      </c>
      <c r="L26" s="52">
        <f ca="1"/>
        <v>45926</v>
      </c>
      <c r="M26" s="59">
        <f ca="1"/>
        <v>213.4</v>
      </c>
    </row>
    <row r="27" spans="1:13" ht="14.4" hidden="1" customHeight="1">
      <c r="A27" s="127">
        <v>45956</v>
      </c>
      <c r="B27" s="45">
        <f t="shared" ca="1" si="0"/>
        <v>51.530999999999999</v>
      </c>
      <c r="C27" s="31">
        <f t="shared" ca="1" si="2"/>
        <v>64140.00000000016</v>
      </c>
      <c r="D27" s="32">
        <f t="shared" si="3"/>
        <v>59027.777777777781</v>
      </c>
      <c r="E27" s="45">
        <f t="shared" ca="1" si="1"/>
        <v>115.55</v>
      </c>
      <c r="F27" s="31">
        <f t="shared" ca="1" si="4"/>
        <v>-84000.000000000029</v>
      </c>
      <c r="G27" s="79">
        <f t="shared" ca="1" si="6"/>
        <v>39167.777777777912</v>
      </c>
      <c r="H27" s="147"/>
      <c r="J27" s="132">
        <f ca="1"/>
        <v>45847</v>
      </c>
      <c r="K27" s="46">
        <f ca="1"/>
        <v>50.05</v>
      </c>
      <c r="L27" s="52">
        <f ca="1"/>
        <v>45929</v>
      </c>
      <c r="M27" s="59">
        <f ca="1"/>
        <v>181.95</v>
      </c>
    </row>
    <row r="28" spans="1:13" ht="14.4" hidden="1" customHeight="1">
      <c r="A28" s="127">
        <v>45957</v>
      </c>
      <c r="B28" s="45">
        <f t="shared" ca="1" si="0"/>
        <v>50.222000000000001</v>
      </c>
      <c r="C28" s="31">
        <f t="shared" ca="1" si="2"/>
        <v>142680</v>
      </c>
      <c r="D28" s="32">
        <f t="shared" si="3"/>
        <v>62500</v>
      </c>
      <c r="E28" s="45">
        <f t="shared" ca="1" si="1"/>
        <v>90.52</v>
      </c>
      <c r="F28" s="31">
        <f t="shared" ca="1" si="4"/>
        <v>-136563.00000000003</v>
      </c>
      <c r="G28" s="79">
        <f t="shared" ca="1" si="6"/>
        <v>68616.999999999971</v>
      </c>
      <c r="H28" s="147"/>
      <c r="J28" s="132">
        <f ca="1"/>
        <v>45848</v>
      </c>
      <c r="K28" s="46">
        <f ca="1"/>
        <v>49.847000000000001</v>
      </c>
      <c r="L28" s="52">
        <f ca="1"/>
        <v>45930</v>
      </c>
      <c r="M28" s="59">
        <f ca="1"/>
        <v>189.6</v>
      </c>
    </row>
    <row r="29" spans="1:13" ht="14.4" hidden="1" customHeight="1">
      <c r="A29" s="127">
        <v>45958</v>
      </c>
      <c r="B29" s="45">
        <f t="shared" ca="1" si="0"/>
        <v>50.74</v>
      </c>
      <c r="C29" s="31">
        <f t="shared" ca="1" si="2"/>
        <v>111599.99999999999</v>
      </c>
      <c r="D29" s="32">
        <f t="shared" si="3"/>
        <v>65972.222222222234</v>
      </c>
      <c r="E29" s="45">
        <f t="shared" ca="1" si="1"/>
        <v>91.34</v>
      </c>
      <c r="F29" s="31">
        <f t="shared" ca="1" si="4"/>
        <v>-134841</v>
      </c>
      <c r="G29" s="79">
        <f t="shared" ca="1" si="6"/>
        <v>42731.222222222219</v>
      </c>
      <c r="H29" s="147"/>
      <c r="J29" s="132">
        <f ca="1"/>
        <v>45849</v>
      </c>
      <c r="K29" s="46">
        <f ca="1"/>
        <v>50.536000000000001</v>
      </c>
      <c r="L29" s="52">
        <f ca="1"/>
        <v>45931</v>
      </c>
      <c r="M29" s="59">
        <f ca="1"/>
        <v>164.7</v>
      </c>
    </row>
    <row r="30" spans="1:13" ht="14.4" hidden="1" customHeight="1">
      <c r="A30" s="127">
        <v>45959</v>
      </c>
      <c r="B30" s="45">
        <f t="shared" ca="1" si="0"/>
        <v>51.082999999999998</v>
      </c>
      <c r="C30" s="31">
        <f t="shared" ca="1" si="2"/>
        <v>91020.000000000189</v>
      </c>
      <c r="D30" s="32">
        <f t="shared" si="3"/>
        <v>69444.444444444438</v>
      </c>
      <c r="E30" s="45">
        <f t="shared" ca="1" si="1"/>
        <v>100.01</v>
      </c>
      <c r="F30" s="31">
        <f t="shared" ca="1" si="4"/>
        <v>-116634.00000000001</v>
      </c>
      <c r="G30" s="79">
        <f t="shared" ca="1" si="6"/>
        <v>43830.444444444598</v>
      </c>
      <c r="H30" s="147"/>
      <c r="J30" s="132">
        <f ca="1"/>
        <v>45852</v>
      </c>
      <c r="K30" s="46">
        <f ca="1"/>
        <v>50.942999999999998</v>
      </c>
      <c r="L30" s="52">
        <f ca="1"/>
        <v>45932</v>
      </c>
      <c r="M30" s="59">
        <f ca="1"/>
        <v>166.3</v>
      </c>
    </row>
    <row r="31" spans="1:13" ht="14.4" hidden="1" customHeight="1">
      <c r="A31" s="127">
        <v>45960</v>
      </c>
      <c r="B31" s="45">
        <f t="shared" ca="1" si="0"/>
        <v>51.795000000000002</v>
      </c>
      <c r="C31" s="31">
        <f t="shared" ca="1" si="2"/>
        <v>48299.999999999985</v>
      </c>
      <c r="D31" s="32">
        <f t="shared" si="3"/>
        <v>72916.666666666672</v>
      </c>
      <c r="E31" s="45">
        <f t="shared" ca="1" si="1"/>
        <v>107.1</v>
      </c>
      <c r="F31" s="31">
        <f t="shared" ca="1" si="4"/>
        <v>-101745.00000000004</v>
      </c>
      <c r="G31" s="79">
        <f t="shared" ca="1" si="6"/>
        <v>19471.666666666613</v>
      </c>
      <c r="H31" s="147"/>
      <c r="J31" s="132">
        <f ca="1"/>
        <v>45853</v>
      </c>
      <c r="K31" s="46">
        <f ca="1"/>
        <v>52.14</v>
      </c>
      <c r="L31" s="52">
        <f ca="1"/>
        <v>45933</v>
      </c>
      <c r="M31" s="59">
        <f ca="1"/>
        <v>166.01</v>
      </c>
    </row>
    <row r="32" spans="1:13" ht="14.4" hidden="1" customHeight="1">
      <c r="A32" s="127">
        <v>45961</v>
      </c>
      <c r="B32" s="45">
        <f t="shared" ca="1" si="0"/>
        <v>52.26</v>
      </c>
      <c r="C32" s="31">
        <f t="shared" ca="1" si="2"/>
        <v>20400.000000000204</v>
      </c>
      <c r="D32" s="32">
        <f t="shared" si="3"/>
        <v>76388.888888888891</v>
      </c>
      <c r="E32" s="45">
        <f t="shared" ca="1" si="1"/>
        <v>106.3</v>
      </c>
      <c r="F32" s="31">
        <f t="shared" ca="1" si="4"/>
        <v>-103425.00000000003</v>
      </c>
      <c r="G32" s="79">
        <f t="shared" ca="1" si="6"/>
        <v>-6636.1111111109349</v>
      </c>
      <c r="H32" s="147"/>
      <c r="J32" s="132">
        <f ca="1"/>
        <v>45854</v>
      </c>
      <c r="K32" s="46">
        <f ca="1"/>
        <v>51.95</v>
      </c>
      <c r="L32" s="52">
        <f ca="1"/>
        <v>45936</v>
      </c>
      <c r="M32" s="59">
        <f ca="1"/>
        <v>154.01</v>
      </c>
    </row>
    <row r="33" spans="1:13" ht="14.4" hidden="1" customHeight="1">
      <c r="A33" s="127">
        <v>45962</v>
      </c>
      <c r="B33" s="45">
        <f t="shared" ca="1" si="0"/>
        <v>52.26</v>
      </c>
      <c r="C33" s="31">
        <f t="shared" ca="1" si="2"/>
        <v>20400.000000000204</v>
      </c>
      <c r="D33" s="32">
        <f t="shared" si="3"/>
        <v>79861.111111111109</v>
      </c>
      <c r="E33" s="45">
        <f t="shared" ca="1" si="1"/>
        <v>106.3</v>
      </c>
      <c r="F33" s="31">
        <f t="shared" ca="1" si="4"/>
        <v>-103425.00000000003</v>
      </c>
      <c r="G33" s="79">
        <f t="shared" ca="1" si="6"/>
        <v>-3163.8888888887159</v>
      </c>
      <c r="H33" s="147"/>
      <c r="J33" s="132">
        <f ca="1"/>
        <v>45855</v>
      </c>
      <c r="K33" s="46">
        <f ca="1"/>
        <v>50.658000000000001</v>
      </c>
      <c r="L33" s="52">
        <f ca="1"/>
        <v>45937</v>
      </c>
      <c r="M33" s="59">
        <f ca="1"/>
        <v>166.5</v>
      </c>
    </row>
    <row r="34" spans="1:13" ht="14.4" hidden="1" customHeight="1">
      <c r="A34" s="127">
        <v>45963</v>
      </c>
      <c r="B34" s="45">
        <f t="shared" ca="1" si="0"/>
        <v>52.26</v>
      </c>
      <c r="C34" s="31">
        <f t="shared" ca="1" si="2"/>
        <v>20400.000000000204</v>
      </c>
      <c r="D34" s="32">
        <f t="shared" si="3"/>
        <v>83333.333333333328</v>
      </c>
      <c r="E34" s="45">
        <f t="shared" ca="1" si="1"/>
        <v>106.3</v>
      </c>
      <c r="F34" s="31">
        <f t="shared" ca="1" si="4"/>
        <v>-103425.00000000003</v>
      </c>
      <c r="G34" s="79">
        <f t="shared" ca="1" si="6"/>
        <v>308.33333333350311</v>
      </c>
      <c r="H34" s="147"/>
      <c r="J34" s="132">
        <f ca="1"/>
        <v>45856</v>
      </c>
      <c r="K34" s="46">
        <f ca="1"/>
        <v>50.805</v>
      </c>
      <c r="L34" s="52">
        <f ca="1"/>
        <v>45938</v>
      </c>
      <c r="M34" s="59">
        <f ca="1"/>
        <v>148.79</v>
      </c>
    </row>
    <row r="35" spans="1:13" ht="14.4" hidden="1" customHeight="1">
      <c r="A35" s="127">
        <v>45964</v>
      </c>
      <c r="B35" s="45">
        <f t="shared" ca="1" si="0"/>
        <v>52.26</v>
      </c>
      <c r="C35" s="31">
        <f t="shared" ca="1" si="2"/>
        <v>20400.000000000204</v>
      </c>
      <c r="D35" s="32">
        <f t="shared" si="3"/>
        <v>86805.555555555562</v>
      </c>
      <c r="E35" s="45">
        <f t="shared" ca="1" si="1"/>
        <v>106.3</v>
      </c>
      <c r="F35" s="31">
        <f t="shared" ca="1" si="4"/>
        <v>-103425.00000000003</v>
      </c>
      <c r="G35" s="79">
        <f t="shared" ca="1" si="6"/>
        <v>3780.5555555557366</v>
      </c>
      <c r="H35" s="147"/>
      <c r="J35" s="132">
        <f ca="1"/>
        <v>45859</v>
      </c>
      <c r="K35" s="46">
        <f ca="1"/>
        <v>50.99</v>
      </c>
      <c r="L35" s="52">
        <f ca="1"/>
        <v>45939</v>
      </c>
      <c r="M35" s="59">
        <f ca="1"/>
        <v>161.04</v>
      </c>
    </row>
    <row r="36" spans="1:13" ht="14.4" hidden="1" customHeight="1">
      <c r="A36" s="127">
        <v>45965</v>
      </c>
      <c r="B36" s="45">
        <f t="shared" ca="1" si="0"/>
        <v>52.26</v>
      </c>
      <c r="C36" s="31">
        <f t="shared" ca="1" si="2"/>
        <v>20400.000000000204</v>
      </c>
      <c r="D36" s="32">
        <f t="shared" si="3"/>
        <v>90277.777777777766</v>
      </c>
      <c r="E36" s="45">
        <f t="shared" ca="1" si="1"/>
        <v>106.3</v>
      </c>
      <c r="F36" s="31">
        <f t="shared" ca="1" si="4"/>
        <v>-103425.00000000003</v>
      </c>
      <c r="G36" s="79">
        <f t="shared" ca="1" si="6"/>
        <v>7252.7777777779411</v>
      </c>
      <c r="H36" s="147"/>
      <c r="J36" s="132">
        <f ca="1"/>
        <v>45860</v>
      </c>
      <c r="K36" s="46">
        <f ca="1"/>
        <v>51.104999999999997</v>
      </c>
      <c r="L36" s="52">
        <f ca="1"/>
        <v>45940</v>
      </c>
      <c r="M36" s="59">
        <f ca="1"/>
        <v>267.07</v>
      </c>
    </row>
    <row r="37" spans="1:13">
      <c r="A37" s="127">
        <v>45952</v>
      </c>
      <c r="B37" s="45">
        <f t="shared" ca="1" si="0"/>
        <v>53.048000000000002</v>
      </c>
      <c r="C37" s="31">
        <f t="shared" ca="1" si="2"/>
        <v>-26880.000000000018</v>
      </c>
      <c r="D37" s="32">
        <f t="shared" si="3"/>
        <v>45138.888888888883</v>
      </c>
      <c r="E37" s="45">
        <f t="shared" ca="1" si="1"/>
        <v>159.94999999999999</v>
      </c>
      <c r="F37" s="31">
        <f t="shared" ca="1" si="4"/>
        <v>9239.9999999999527</v>
      </c>
      <c r="G37" s="79">
        <f t="shared" ca="1" si="6"/>
        <v>27498.888888888818</v>
      </c>
      <c r="H37" s="147"/>
      <c r="J37" s="132">
        <f ca="1"/>
        <v>45861</v>
      </c>
      <c r="K37" s="46">
        <f ca="1"/>
        <v>50.115000000000002</v>
      </c>
      <c r="L37" s="52">
        <f ca="1"/>
        <v>45943</v>
      </c>
      <c r="M37" s="59">
        <f ca="1"/>
        <v>195.86</v>
      </c>
    </row>
    <row r="38" spans="1:13">
      <c r="A38" s="127">
        <v>45953</v>
      </c>
      <c r="B38" s="45">
        <f t="shared" ca="1" si="0"/>
        <v>52.078000000000003</v>
      </c>
      <c r="C38" s="31">
        <f t="shared" ca="1" si="2"/>
        <v>31319.999999999913</v>
      </c>
      <c r="D38" s="32">
        <f t="shared" si="3"/>
        <v>48611.111111111117</v>
      </c>
      <c r="E38" s="45">
        <f t="shared" ca="1" si="1"/>
        <v>138.02000000000001</v>
      </c>
      <c r="F38" s="31">
        <f t="shared" ca="1" si="4"/>
        <v>-36813</v>
      </c>
      <c r="G38" s="79">
        <f t="shared" ref="G38" ca="1" si="7">C38+D38+F38</f>
        <v>43118.111111111037</v>
      </c>
      <c r="H38" s="147"/>
      <c r="J38" s="132">
        <f ca="1"/>
        <v>45862</v>
      </c>
      <c r="K38" s="46">
        <f ca="1"/>
        <v>50.139000000000003</v>
      </c>
      <c r="L38" s="52">
        <f ca="1"/>
        <v>45944</v>
      </c>
      <c r="M38" s="59">
        <f ca="1"/>
        <v>220.74</v>
      </c>
    </row>
    <row r="39" spans="1:13">
      <c r="A39" s="127">
        <v>45954</v>
      </c>
      <c r="B39" s="45">
        <f t="shared" ca="1" si="0"/>
        <v>51.530999999999999</v>
      </c>
      <c r="C39" s="31">
        <f t="shared" ca="1" si="2"/>
        <v>64140.00000000016</v>
      </c>
      <c r="D39" s="32">
        <f t="shared" si="3"/>
        <v>52083.333333333328</v>
      </c>
      <c r="E39" s="45">
        <f t="shared" ca="1" si="1"/>
        <v>115.55</v>
      </c>
      <c r="F39" s="31">
        <f t="shared" ca="1" si="4"/>
        <v>-84000.000000000029</v>
      </c>
      <c r="G39" s="79">
        <f t="shared" ref="G39" ca="1" si="8">C39+D39+F39</f>
        <v>32223.333333333459</v>
      </c>
      <c r="H39" s="148"/>
      <c r="J39" s="132">
        <f ca="1"/>
        <v>45863</v>
      </c>
      <c r="K39" s="46">
        <f ca="1"/>
        <v>50.043999999999997</v>
      </c>
      <c r="L39" s="52">
        <f ca="1"/>
        <v>45945</v>
      </c>
      <c r="M39" s="59">
        <f ca="1"/>
        <v>191.5</v>
      </c>
    </row>
    <row r="40" spans="1:13">
      <c r="A40" s="36">
        <v>45957</v>
      </c>
      <c r="B40" s="45">
        <f t="shared" ca="1" si="0"/>
        <v>50.222000000000001</v>
      </c>
      <c r="C40" s="31">
        <f t="shared" ca="1" si="2"/>
        <v>142680</v>
      </c>
      <c r="D40" s="32">
        <f t="shared" si="3"/>
        <v>62500</v>
      </c>
      <c r="E40" s="45">
        <f t="shared" ca="1" si="1"/>
        <v>90.52</v>
      </c>
      <c r="F40" s="31">
        <f t="shared" ca="1" si="4"/>
        <v>-136563.00000000003</v>
      </c>
      <c r="G40" s="79">
        <f t="shared" ref="G40" ca="1" si="9">C40+D40+F40</f>
        <v>68616.999999999971</v>
      </c>
      <c r="H40" s="148"/>
      <c r="J40" s="132">
        <f ca="1"/>
        <v>45866</v>
      </c>
      <c r="K40" s="46">
        <f ca="1"/>
        <v>50.25</v>
      </c>
      <c r="L40" s="52">
        <f ca="1"/>
        <v>45946</v>
      </c>
      <c r="M40" s="59">
        <f ca="1"/>
        <v>231.8</v>
      </c>
    </row>
    <row r="41" spans="1:13">
      <c r="A41" s="36">
        <v>45958</v>
      </c>
      <c r="B41" s="45">
        <f t="shared" ca="1" si="0"/>
        <v>50.74</v>
      </c>
      <c r="C41" s="31">
        <f t="shared" ca="1" si="2"/>
        <v>111599.99999999999</v>
      </c>
      <c r="D41" s="32">
        <f t="shared" si="3"/>
        <v>65972.222222222234</v>
      </c>
      <c r="E41" s="45">
        <f t="shared" ca="1" si="1"/>
        <v>91.34</v>
      </c>
      <c r="F41" s="31">
        <f t="shared" ca="1" si="4"/>
        <v>-134841</v>
      </c>
      <c r="G41" s="79">
        <f t="shared" ref="G41" ca="1" si="10">C41+D41+F41</f>
        <v>42731.222222222219</v>
      </c>
      <c r="H41" s="148"/>
      <c r="J41" s="132">
        <f ca="1"/>
        <v>45867</v>
      </c>
      <c r="K41" s="46">
        <f ca="1"/>
        <v>50.933999999999997</v>
      </c>
      <c r="L41" s="52">
        <f ca="1"/>
        <v>45947</v>
      </c>
      <c r="M41" s="59">
        <f ca="1"/>
        <v>238.94</v>
      </c>
    </row>
    <row r="42" spans="1:13">
      <c r="A42" s="36">
        <v>45959</v>
      </c>
      <c r="B42" s="45">
        <f t="shared" ca="1" si="0"/>
        <v>51.082999999999998</v>
      </c>
      <c r="C42" s="31">
        <f t="shared" ref="C42" ca="1" si="11">-1*(B42-$B$14)*$B$8*$B$5*10^(-4)</f>
        <v>91020.000000000189</v>
      </c>
      <c r="D42" s="32">
        <f t="shared" ref="D42" si="12">(A42-$A$14)/360*$B$6*$B$5</f>
        <v>69444.444444444438</v>
      </c>
      <c r="E42" s="45">
        <f t="shared" ca="1" si="1"/>
        <v>100.01</v>
      </c>
      <c r="F42" s="31">
        <f t="shared" ref="F42" ca="1" si="13">(E42-$E$14)*$C$5*100</f>
        <v>-116634.00000000001</v>
      </c>
      <c r="G42" s="79">
        <f t="shared" ref="G42" ca="1" si="14">C42+D42+F42</f>
        <v>43830.444444444598</v>
      </c>
      <c r="H42" s="148"/>
      <c r="J42" s="132">
        <f ca="1"/>
        <v>45868</v>
      </c>
      <c r="K42" s="46">
        <f ca="1"/>
        <v>50.837000000000003</v>
      </c>
      <c r="L42" s="52">
        <f ca="1"/>
        <v>45950</v>
      </c>
      <c r="M42" s="59">
        <f ca="1"/>
        <v>147.07</v>
      </c>
    </row>
    <row r="43" spans="1:13">
      <c r="A43" s="36">
        <v>45960</v>
      </c>
      <c r="B43" s="45">
        <f t="shared" ca="1" si="0"/>
        <v>51.795000000000002</v>
      </c>
      <c r="C43" s="31">
        <f t="shared" ref="C43:C44" ca="1" si="15">-1*(B43-$B$14)*$B$8*$B$5*10^(-4)</f>
        <v>48299.999999999985</v>
      </c>
      <c r="D43" s="32">
        <f t="shared" ref="D43:D44" si="16">(A43-$A$14)/360*$B$6*$B$5</f>
        <v>72916.666666666672</v>
      </c>
      <c r="E43" s="45">
        <f t="shared" ca="1" si="1"/>
        <v>107.1</v>
      </c>
      <c r="F43" s="31">
        <f t="shared" ref="F43:F44" ca="1" si="17">(E43-$E$14)*$C$5*100</f>
        <v>-101745.00000000004</v>
      </c>
      <c r="G43" s="79">
        <f t="shared" ref="G43:G44" ca="1" si="18">C43+D43+F43</f>
        <v>19471.666666666613</v>
      </c>
      <c r="H43" s="148"/>
      <c r="J43" s="132">
        <f ca="1"/>
        <v>45869</v>
      </c>
      <c r="K43" s="46">
        <f ca="1"/>
        <v>51.338999999999999</v>
      </c>
      <c r="L43" s="52">
        <f ca="1"/>
        <v>45951</v>
      </c>
      <c r="M43" s="59">
        <f ca="1"/>
        <v>148.41</v>
      </c>
    </row>
    <row r="44" spans="1:13">
      <c r="A44" s="36">
        <v>45961</v>
      </c>
      <c r="B44" s="45">
        <f>$B$10</f>
        <v>52.712009999999999</v>
      </c>
      <c r="C44" s="31">
        <f t="shared" si="15"/>
        <v>-6720.5999999998767</v>
      </c>
      <c r="D44" s="32">
        <f t="shared" si="16"/>
        <v>76388.888888888891</v>
      </c>
      <c r="E44" s="45">
        <f>$C$10</f>
        <v>115</v>
      </c>
      <c r="F44" s="31">
        <f t="shared" si="17"/>
        <v>-85155.000000000015</v>
      </c>
      <c r="G44" s="79">
        <f t="shared" si="18"/>
        <v>-15486.711111110999</v>
      </c>
      <c r="H44" s="148"/>
      <c r="J44" s="132">
        <f ca="1"/>
        <v>45870</v>
      </c>
      <c r="K44" s="46">
        <f ca="1"/>
        <v>53.94</v>
      </c>
      <c r="L44" s="52">
        <f ca="1"/>
        <v>45952</v>
      </c>
      <c r="M44" s="59">
        <f ca="1"/>
        <v>159.94999999999999</v>
      </c>
    </row>
    <row r="45" spans="1:13">
      <c r="A45" s="36">
        <v>45964</v>
      </c>
      <c r="B45" s="45"/>
      <c r="C45" s="31"/>
      <c r="D45" s="32"/>
      <c r="E45" s="45"/>
      <c r="F45" s="31"/>
      <c r="G45" s="79"/>
      <c r="H45" s="148"/>
      <c r="J45" s="132">
        <f ca="1"/>
        <v>45873</v>
      </c>
      <c r="K45" s="46">
        <f ca="1"/>
        <v>51.886000000000003</v>
      </c>
      <c r="L45" s="52">
        <f ca="1"/>
        <v>45953</v>
      </c>
      <c r="M45" s="59">
        <f ca="1"/>
        <v>138.02000000000001</v>
      </c>
    </row>
    <row r="46" spans="1:13">
      <c r="A46" s="36">
        <v>45965</v>
      </c>
      <c r="B46" s="45"/>
      <c r="C46" s="31"/>
      <c r="D46" s="32"/>
      <c r="E46" s="45"/>
      <c r="F46" s="31"/>
      <c r="G46" s="79"/>
      <c r="H46" s="148"/>
      <c r="J46" s="132">
        <f ca="1"/>
        <v>45874</v>
      </c>
      <c r="K46" s="46">
        <f ca="1"/>
        <v>52.518999999999998</v>
      </c>
      <c r="L46" s="52">
        <f ca="1"/>
        <v>45954</v>
      </c>
      <c r="M46" s="59">
        <f ca="1"/>
        <v>115.55</v>
      </c>
    </row>
    <row r="47" spans="1:13">
      <c r="A47" s="36">
        <v>45966</v>
      </c>
      <c r="B47" s="45"/>
      <c r="C47" s="31"/>
      <c r="D47" s="32"/>
      <c r="E47" s="45"/>
      <c r="F47" s="31"/>
      <c r="G47" s="79"/>
      <c r="H47" s="148"/>
      <c r="J47" s="132">
        <f ca="1"/>
        <v>45875</v>
      </c>
      <c r="K47" s="46">
        <f ca="1"/>
        <v>52.03</v>
      </c>
      <c r="L47" s="52">
        <f ca="1"/>
        <v>45957</v>
      </c>
      <c r="M47" s="59">
        <f ca="1"/>
        <v>90.52</v>
      </c>
    </row>
    <row r="48" spans="1:13">
      <c r="A48" s="36">
        <v>45967</v>
      </c>
      <c r="B48" s="45"/>
      <c r="C48" s="31"/>
      <c r="D48" s="32"/>
      <c r="E48" s="45"/>
      <c r="F48" s="31"/>
      <c r="G48" s="79"/>
      <c r="H48" s="148"/>
      <c r="J48" s="132">
        <f ca="1"/>
        <v>45876</v>
      </c>
      <c r="K48" s="46">
        <f ca="1"/>
        <v>51.976999999999997</v>
      </c>
      <c r="L48" s="52">
        <f ca="1"/>
        <v>45958</v>
      </c>
      <c r="M48" s="59">
        <f ca="1"/>
        <v>91.34</v>
      </c>
    </row>
    <row r="49" spans="1:13">
      <c r="A49" s="36">
        <v>45968</v>
      </c>
      <c r="B49" s="45"/>
      <c r="C49" s="31"/>
      <c r="D49" s="32"/>
      <c r="E49" s="45"/>
      <c r="F49" s="31"/>
      <c r="G49" s="79"/>
      <c r="H49" s="148"/>
      <c r="J49" s="132">
        <f ca="1"/>
        <v>45877</v>
      </c>
      <c r="K49" s="46">
        <f ca="1"/>
        <v>51.043999999999997</v>
      </c>
      <c r="L49" s="52">
        <f ca="1"/>
        <v>45959</v>
      </c>
      <c r="M49" s="59">
        <f ca="1"/>
        <v>100.01</v>
      </c>
    </row>
    <row r="50" spans="1:13">
      <c r="A50" s="36">
        <v>45969</v>
      </c>
      <c r="B50" s="45"/>
      <c r="C50" s="31"/>
      <c r="D50" s="32"/>
      <c r="E50" s="45"/>
      <c r="F50" s="31"/>
      <c r="G50" s="79"/>
      <c r="H50" s="148"/>
      <c r="J50" s="132">
        <f ca="1"/>
        <v>45880</v>
      </c>
      <c r="K50" s="46">
        <f ca="1"/>
        <v>51.491999999999997</v>
      </c>
      <c r="L50" s="52">
        <f ca="1"/>
        <v>45960</v>
      </c>
      <c r="M50" s="59">
        <f ca="1"/>
        <v>107.1</v>
      </c>
    </row>
    <row r="51" spans="1:13">
      <c r="A51" s="36">
        <v>45970</v>
      </c>
      <c r="B51" s="45"/>
      <c r="C51" s="31"/>
      <c r="D51" s="32"/>
      <c r="E51" s="45"/>
      <c r="F51" s="31"/>
      <c r="G51" s="79"/>
      <c r="H51" s="148"/>
      <c r="J51" s="132">
        <f ca="1"/>
        <v>45881</v>
      </c>
      <c r="K51" s="46">
        <f ca="1"/>
        <v>50.103999999999999</v>
      </c>
      <c r="L51" s="52">
        <f ca="1"/>
        <v>45961</v>
      </c>
      <c r="M51" s="59">
        <f ca="1"/>
        <v>106.3</v>
      </c>
    </row>
    <row r="52" spans="1:13">
      <c r="A52" s="36"/>
      <c r="B52" s="45"/>
      <c r="C52" s="31"/>
      <c r="D52" s="32"/>
      <c r="E52" s="45"/>
      <c r="F52" s="31"/>
      <c r="G52" s="79"/>
      <c r="H52" s="148"/>
      <c r="J52" s="132">
        <f ca="1"/>
        <v>45882</v>
      </c>
      <c r="K52" s="46">
        <f ca="1"/>
        <v>49.718000000000004</v>
      </c>
    </row>
    <row r="53" spans="1:13">
      <c r="A53" s="36"/>
      <c r="B53" s="45"/>
      <c r="C53" s="31"/>
      <c r="D53" s="32"/>
      <c r="E53" s="45"/>
      <c r="F53" s="31"/>
      <c r="G53" s="79"/>
      <c r="H53" s="148"/>
      <c r="J53" s="132">
        <f ca="1"/>
        <v>45883</v>
      </c>
      <c r="K53" s="46">
        <f ca="1"/>
        <v>49.960999999999999</v>
      </c>
    </row>
    <row r="54" spans="1:13">
      <c r="A54" s="36"/>
      <c r="B54" s="45"/>
      <c r="C54" s="31"/>
      <c r="D54" s="32"/>
      <c r="E54" s="45"/>
      <c r="F54" s="31"/>
      <c r="G54" s="79"/>
      <c r="H54" s="148"/>
      <c r="J54" s="132">
        <f ca="1"/>
        <v>45884</v>
      </c>
      <c r="K54" s="46">
        <f ca="1"/>
        <v>50.036000000000001</v>
      </c>
    </row>
    <row r="55" spans="1:13">
      <c r="B55" s="45"/>
      <c r="C55" s="31"/>
      <c r="D55" s="5"/>
      <c r="E55" s="45"/>
      <c r="F55" s="1"/>
      <c r="G55" s="78"/>
      <c r="H55" s="148"/>
      <c r="J55" s="132">
        <f ca="1"/>
        <v>45887</v>
      </c>
      <c r="K55" s="46">
        <f ca="1"/>
        <v>50.034999999999997</v>
      </c>
    </row>
    <row r="56" spans="1:13">
      <c r="A56" s="36"/>
      <c r="B56" s="57"/>
      <c r="C56" s="58"/>
      <c r="D56" s="34"/>
      <c r="E56" s="57"/>
      <c r="G56" s="80"/>
      <c r="H56" s="149"/>
      <c r="J56" s="132">
        <f ca="1"/>
        <v>45888</v>
      </c>
      <c r="K56" s="59">
        <f ca="1"/>
        <v>50.387999999999998</v>
      </c>
    </row>
    <row r="57" spans="1:13" ht="15" thickBot="1">
      <c r="A57" s="36"/>
      <c r="B57" s="113"/>
      <c r="C57" s="67"/>
      <c r="D57" s="13"/>
      <c r="E57" s="113"/>
      <c r="F57" s="12"/>
      <c r="G57" s="81"/>
      <c r="H57" s="149"/>
      <c r="J57" s="132">
        <f ca="1"/>
        <v>45889</v>
      </c>
      <c r="K57" s="59">
        <f ca="1"/>
        <v>50.752000000000002</v>
      </c>
    </row>
    <row r="58" spans="1:13">
      <c r="J58" s="132">
        <f ca="1"/>
        <v>45890</v>
      </c>
      <c r="K58" s="59">
        <f ca="1"/>
        <v>51.588000000000001</v>
      </c>
    </row>
    <row r="59" spans="1:13">
      <c r="J59" s="132">
        <f ca="1"/>
        <v>45891</v>
      </c>
      <c r="K59" s="59">
        <f ca="1"/>
        <v>49.064999999999998</v>
      </c>
    </row>
    <row r="60" spans="1:13">
      <c r="J60" s="132">
        <f ca="1"/>
        <v>45894</v>
      </c>
      <c r="K60" s="59">
        <f ca="1"/>
        <v>49.643999999999998</v>
      </c>
    </row>
    <row r="61" spans="1:13">
      <c r="J61" s="132">
        <f ca="1"/>
        <v>45895</v>
      </c>
      <c r="K61" s="59">
        <f ca="1"/>
        <v>49.65</v>
      </c>
    </row>
    <row r="62" spans="1:13">
      <c r="J62" s="132">
        <f ca="1"/>
        <v>45896</v>
      </c>
      <c r="K62" s="59">
        <f ca="1"/>
        <v>50.3</v>
      </c>
    </row>
    <row r="63" spans="1:13">
      <c r="J63" s="132">
        <f ca="1"/>
        <v>45897</v>
      </c>
      <c r="K63" s="59">
        <f ca="1"/>
        <v>50.12</v>
      </c>
    </row>
    <row r="64" spans="1:13">
      <c r="J64" s="132">
        <f ca="1"/>
        <v>45898</v>
      </c>
      <c r="K64" s="59">
        <f ca="1"/>
        <v>50.957999999999998</v>
      </c>
    </row>
    <row r="65" spans="10:11">
      <c r="J65" s="132">
        <f ca="1"/>
        <v>45902</v>
      </c>
      <c r="K65" s="59">
        <f ca="1"/>
        <v>51.023000000000003</v>
      </c>
    </row>
    <row r="66" spans="10:11">
      <c r="J66" s="132">
        <f ca="1"/>
        <v>45903</v>
      </c>
      <c r="K66" s="59">
        <f ca="1"/>
        <v>50.9</v>
      </c>
    </row>
    <row r="67" spans="10:11">
      <c r="J67" s="132">
        <f ca="1"/>
        <v>45904</v>
      </c>
      <c r="K67" s="59">
        <f ca="1"/>
        <v>49.542000000000002</v>
      </c>
    </row>
    <row r="68" spans="10:11">
      <c r="J68" s="132">
        <f ca="1"/>
        <v>45905</v>
      </c>
      <c r="K68" s="59">
        <f ca="1"/>
        <v>49.9</v>
      </c>
    </row>
    <row r="69" spans="10:11">
      <c r="J69" s="132">
        <f ca="1"/>
        <v>45908</v>
      </c>
      <c r="K69" s="59">
        <f ca="1"/>
        <v>49.997</v>
      </c>
    </row>
    <row r="70" spans="10:11">
      <c r="J70" s="132">
        <f ca="1"/>
        <v>45909</v>
      </c>
      <c r="K70" s="59">
        <f ca="1"/>
        <v>49.539000000000001</v>
      </c>
    </row>
    <row r="71" spans="10:11">
      <c r="J71" s="132">
        <f ca="1"/>
        <v>45910</v>
      </c>
      <c r="K71" s="59">
        <f ca="1"/>
        <v>48.988</v>
      </c>
    </row>
    <row r="72" spans="10:11">
      <c r="J72" s="132">
        <f ca="1"/>
        <v>45911</v>
      </c>
      <c r="K72" s="59">
        <f ca="1"/>
        <v>47.709000000000003</v>
      </c>
    </row>
    <row r="73" spans="10:11">
      <c r="J73" s="132">
        <f ca="1"/>
        <v>45912</v>
      </c>
      <c r="K73" s="59">
        <f ca="1"/>
        <v>47.848999999999997</v>
      </c>
    </row>
    <row r="74" spans="10:11">
      <c r="J74" s="132">
        <f ca="1"/>
        <v>45915</v>
      </c>
      <c r="K74" s="59">
        <f ca="1"/>
        <v>46.994</v>
      </c>
    </row>
    <row r="75" spans="10:11">
      <c r="J75" s="132">
        <f ca="1"/>
        <v>45916</v>
      </c>
      <c r="K75" s="59">
        <f ca="1"/>
        <v>47.453000000000003</v>
      </c>
    </row>
    <row r="76" spans="10:11">
      <c r="J76" s="132">
        <f ca="1"/>
        <v>45917</v>
      </c>
      <c r="K76" s="59">
        <f ca="1"/>
        <v>47.76</v>
      </c>
    </row>
    <row r="77" spans="10:11">
      <c r="J77" s="132">
        <f ca="1"/>
        <v>45918</v>
      </c>
      <c r="K77" s="59">
        <f ca="1"/>
        <v>46.95</v>
      </c>
    </row>
    <row r="78" spans="10:11">
      <c r="J78" s="132">
        <f ca="1"/>
        <v>45919</v>
      </c>
      <c r="K78" s="59">
        <f ca="1"/>
        <v>47.262</v>
      </c>
    </row>
    <row r="79" spans="10:11">
      <c r="J79" s="132">
        <f ca="1"/>
        <v>45922</v>
      </c>
      <c r="K79" s="59">
        <f ca="1"/>
        <v>51.720999999999997</v>
      </c>
    </row>
    <row r="80" spans="10:11">
      <c r="J80" s="132">
        <f ca="1"/>
        <v>45923</v>
      </c>
      <c r="K80" s="59">
        <f ca="1"/>
        <v>52.152000000000001</v>
      </c>
    </row>
    <row r="81" spans="10:11">
      <c r="J81" s="132">
        <f ca="1"/>
        <v>45924</v>
      </c>
      <c r="K81" s="59">
        <f ca="1"/>
        <v>52.631</v>
      </c>
    </row>
    <row r="82" spans="10:11">
      <c r="J82" s="132">
        <f ca="1"/>
        <v>45925</v>
      </c>
      <c r="K82" s="59">
        <f ca="1"/>
        <v>53.494999999999997</v>
      </c>
    </row>
    <row r="83" spans="10:11">
      <c r="J83" s="132">
        <f ca="1"/>
        <v>45926</v>
      </c>
      <c r="K83" s="59">
        <f ca="1"/>
        <v>52.826000000000001</v>
      </c>
    </row>
    <row r="84" spans="10:11">
      <c r="J84" s="132">
        <f ca="1"/>
        <v>45929</v>
      </c>
      <c r="K84" s="59">
        <f ca="1"/>
        <v>52.215000000000003</v>
      </c>
    </row>
    <row r="85" spans="10:11">
      <c r="J85" s="132">
        <f ca="1"/>
        <v>45930</v>
      </c>
      <c r="K85" s="59">
        <f ca="1"/>
        <v>52.07</v>
      </c>
    </row>
    <row r="86" spans="10:11">
      <c r="J86" s="132">
        <f ca="1"/>
        <v>45931</v>
      </c>
      <c r="K86" s="59">
        <f ca="1"/>
        <v>52.097999999999999</v>
      </c>
    </row>
    <row r="87" spans="10:11">
      <c r="J87" s="132">
        <f ca="1"/>
        <v>45932</v>
      </c>
      <c r="K87" s="59">
        <f ca="1"/>
        <v>51.646000000000001</v>
      </c>
    </row>
    <row r="88" spans="10:11">
      <c r="J88" s="132">
        <f ca="1"/>
        <v>45933</v>
      </c>
      <c r="K88" s="59">
        <f ca="1"/>
        <v>51.488999999999997</v>
      </c>
    </row>
    <row r="89" spans="10:11">
      <c r="J89" s="132">
        <f ca="1"/>
        <v>45936</v>
      </c>
      <c r="K89" s="59">
        <f ca="1"/>
        <v>50.904000000000003</v>
      </c>
    </row>
    <row r="90" spans="10:11">
      <c r="J90" s="132">
        <f ca="1"/>
        <v>45937</v>
      </c>
      <c r="K90" s="59">
        <f ca="1"/>
        <v>51.424999999999997</v>
      </c>
    </row>
    <row r="91" spans="10:11">
      <c r="J91" s="132">
        <f ca="1"/>
        <v>45938</v>
      </c>
      <c r="K91" s="59">
        <f ca="1"/>
        <v>51.866</v>
      </c>
    </row>
    <row r="92" spans="10:11">
      <c r="J92" s="132">
        <f ca="1"/>
        <v>45939</v>
      </c>
      <c r="K92" s="59">
        <f ca="1"/>
        <v>52.597000000000001</v>
      </c>
    </row>
    <row r="93" spans="10:11">
      <c r="J93" s="132">
        <f ca="1"/>
        <v>45940</v>
      </c>
      <c r="K93" s="59">
        <f ca="1"/>
        <v>56.701999999999998</v>
      </c>
    </row>
    <row r="94" spans="10:11">
      <c r="J94" s="132">
        <f ca="1"/>
        <v>45944</v>
      </c>
      <c r="K94" s="59">
        <f ca="1"/>
        <v>53.369</v>
      </c>
    </row>
    <row r="95" spans="10:11">
      <c r="J95" s="132">
        <f ca="1"/>
        <v>45945</v>
      </c>
      <c r="K95" s="59">
        <f ca="1"/>
        <v>52.787999999999997</v>
      </c>
    </row>
    <row r="96" spans="10:11">
      <c r="J96" s="132">
        <f ca="1"/>
        <v>45946</v>
      </c>
      <c r="K96" s="59">
        <f ca="1"/>
        <v>54.866</v>
      </c>
    </row>
    <row r="97" spans="10:11">
      <c r="J97" s="132">
        <f ca="1"/>
        <v>45947</v>
      </c>
      <c r="K97" s="59">
        <f ca="1"/>
        <v>53.643999999999998</v>
      </c>
    </row>
    <row r="98" spans="10:11">
      <c r="J98" s="132">
        <f ca="1"/>
        <v>45950</v>
      </c>
      <c r="K98" s="59">
        <f ca="1"/>
        <v>52.158000000000001</v>
      </c>
    </row>
    <row r="99" spans="10:11">
      <c r="J99" s="132">
        <f ca="1"/>
        <v>45951</v>
      </c>
      <c r="K99" s="59">
        <f ca="1"/>
        <v>52.853000000000002</v>
      </c>
    </row>
    <row r="100" spans="10:11">
      <c r="J100" s="132">
        <f ca="1"/>
        <v>45952</v>
      </c>
      <c r="K100" s="59">
        <f ca="1"/>
        <v>53.048000000000002</v>
      </c>
    </row>
    <row r="101" spans="10:11">
      <c r="J101" s="132">
        <f ca="1"/>
        <v>45953</v>
      </c>
      <c r="K101" s="59">
        <f ca="1"/>
        <v>52.078000000000003</v>
      </c>
    </row>
    <row r="102" spans="10:11">
      <c r="J102" s="132">
        <f ca="1"/>
        <v>45954</v>
      </c>
      <c r="K102" s="59">
        <f ca="1"/>
        <v>51.530999999999999</v>
      </c>
    </row>
    <row r="103" spans="10:11">
      <c r="J103" s="132">
        <f ca="1"/>
        <v>45957</v>
      </c>
      <c r="K103" s="59">
        <f ca="1"/>
        <v>50.222000000000001</v>
      </c>
    </row>
    <row r="104" spans="10:11">
      <c r="J104" s="132">
        <f ca="1"/>
        <v>45958</v>
      </c>
      <c r="K104" s="59">
        <f ca="1"/>
        <v>50.74</v>
      </c>
    </row>
    <row r="105" spans="10:11">
      <c r="J105" s="132">
        <f ca="1"/>
        <v>45959</v>
      </c>
      <c r="K105" s="59">
        <f ca="1"/>
        <v>51.082999999999998</v>
      </c>
    </row>
    <row r="106" spans="10:11">
      <c r="J106" s="132">
        <f ca="1"/>
        <v>45960</v>
      </c>
      <c r="K106" s="59">
        <f ca="1"/>
        <v>51.795000000000002</v>
      </c>
    </row>
    <row r="107" spans="10:11">
      <c r="J107" s="132">
        <f ca="1"/>
        <v>45961</v>
      </c>
      <c r="K107" s="59">
        <f ca="1"/>
        <v>52.26</v>
      </c>
    </row>
  </sheetData>
  <mergeCells count="2">
    <mergeCell ref="B12:D12"/>
    <mergeCell ref="E12:F12"/>
  </mergeCells>
  <conditionalFormatting sqref="G13:H38 G39:G5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0786-03F6-479F-A251-6C254BA0859B}">
  <dimension ref="A1:O107"/>
  <sheetViews>
    <sheetView zoomScale="80" zoomScaleNormal="80" workbookViewId="0">
      <selection activeCell="A16" sqref="A16:A22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2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>
      <c r="A1" s="1"/>
      <c r="B1" s="1"/>
      <c r="C1" s="1"/>
      <c r="D1" s="31"/>
      <c r="J1" s="52">
        <f ca="1">TODAY()-150</f>
        <v>45811</v>
      </c>
    </row>
    <row r="2" spans="1:15" ht="15" thickBot="1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27" ca="1">_xll.BDH($C$4, "PX_LAST, ", J$1, "")</f>
        <v>45835</v>
      </c>
      <c r="M3" s="59">
        <f ca="1"/>
        <v>627.22</v>
      </c>
    </row>
    <row r="4" spans="1:15" ht="30" customHeight="1">
      <c r="A4" s="15" t="s">
        <v>33</v>
      </c>
      <c r="B4" s="17" t="s">
        <v>105</v>
      </c>
      <c r="C4" s="6" t="s">
        <v>188</v>
      </c>
      <c r="D4" s="31"/>
      <c r="J4" s="52">
        <f ca="1"/>
        <v>45812</v>
      </c>
      <c r="K4" s="59">
        <f ca="1"/>
        <v>55.16</v>
      </c>
      <c r="L4" s="52">
        <f ca="1"/>
        <v>45882</v>
      </c>
      <c r="M4" s="59">
        <f ca="1"/>
        <v>380.68</v>
      </c>
    </row>
    <row r="5" spans="1:15">
      <c r="A5" s="15" t="s">
        <v>8</v>
      </c>
      <c r="B5" s="18">
        <f>125*10^6</f>
        <v>125000000</v>
      </c>
      <c r="C5" s="32">
        <v>20</v>
      </c>
      <c r="D5" s="31"/>
      <c r="J5" s="52">
        <f ca="1"/>
        <v>45813</v>
      </c>
      <c r="K5" s="59">
        <f ca="1"/>
        <v>55.661000000000001</v>
      </c>
      <c r="L5" s="52">
        <f ca="1"/>
        <v>45883</v>
      </c>
      <c r="M5" s="59">
        <f ca="1"/>
        <v>381.54</v>
      </c>
    </row>
    <row r="6" spans="1:15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45887</v>
      </c>
      <c r="M6" s="59">
        <f ca="1"/>
        <v>388.24</v>
      </c>
    </row>
    <row r="7" spans="1:15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45912</v>
      </c>
      <c r="M7" s="59">
        <f ca="1"/>
        <v>283.77</v>
      </c>
      <c r="O7" s="52"/>
    </row>
    <row r="8" spans="1:1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45917</v>
      </c>
      <c r="M8" s="59">
        <f ca="1"/>
        <v>292.10000000000002</v>
      </c>
    </row>
    <row r="9" spans="1:1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45922</v>
      </c>
      <c r="M9" s="59">
        <f ca="1"/>
        <v>243.28</v>
      </c>
    </row>
    <row r="10" spans="1:15" ht="15" thickBot="1">
      <c r="A10" s="16" t="s">
        <v>28</v>
      </c>
      <c r="B10" s="20" cm="1">
        <f t="array" ref="B10">_xll.BDP(B4,"PX_LAST")</f>
        <v>52.712009999999999</v>
      </c>
      <c r="C10" s="13" cm="1">
        <f t="array" ref="C10">_xll.BDP(C4,"PX_LAST")</f>
        <v>187.97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45923</v>
      </c>
      <c r="M10" s="59">
        <f ca="1"/>
        <v>268.75</v>
      </c>
    </row>
    <row r="11" spans="1:15" ht="15" thickBot="1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45932</v>
      </c>
      <c r="M11" s="59">
        <f ca="1"/>
        <v>228.05</v>
      </c>
    </row>
    <row r="12" spans="1:15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9"/>
      <c r="G12" s="39" t="s">
        <v>16</v>
      </c>
      <c r="H12" s="1"/>
      <c r="J12" s="132">
        <f ca="1"/>
        <v>45824</v>
      </c>
      <c r="K12" s="46">
        <f ca="1"/>
        <v>54.283999999999999</v>
      </c>
      <c r="L12" s="52">
        <f ca="1"/>
        <v>45933</v>
      </c>
      <c r="M12" s="59">
        <f ca="1"/>
        <v>218.2</v>
      </c>
    </row>
    <row r="13" spans="1:15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7"/>
      <c r="J13" s="132">
        <f ca="1"/>
        <v>45825</v>
      </c>
      <c r="K13" s="46">
        <f ca="1"/>
        <v>56.819000000000003</v>
      </c>
      <c r="L13" s="52">
        <f ca="1"/>
        <v>45936</v>
      </c>
      <c r="M13" s="59">
        <f ca="1"/>
        <v>216.6</v>
      </c>
    </row>
    <row r="14" spans="1:15">
      <c r="A14" s="36">
        <v>45960</v>
      </c>
      <c r="B14" s="45">
        <v>51.55</v>
      </c>
      <c r="C14" s="31"/>
      <c r="D14" s="5"/>
      <c r="E14" s="45">
        <v>158</v>
      </c>
      <c r="F14" s="1"/>
      <c r="G14" s="79">
        <v>0</v>
      </c>
      <c r="H14" s="147"/>
      <c r="J14" s="132">
        <f ca="1"/>
        <v>45826</v>
      </c>
      <c r="K14" s="46">
        <f ca="1"/>
        <v>56.100999999999999</v>
      </c>
      <c r="L14" s="52">
        <f ca="1"/>
        <v>45938</v>
      </c>
      <c r="M14" s="59">
        <f ca="1"/>
        <v>213.2</v>
      </c>
    </row>
    <row r="15" spans="1:15">
      <c r="A15" s="36">
        <v>45961</v>
      </c>
      <c r="B15" s="45">
        <f ca="1">VLOOKUP(A15,J:K,2)</f>
        <v>52.26</v>
      </c>
      <c r="C15" s="31">
        <f ca="1">-1*(B15-$B$14)*$B$8*$B$5*10^(-4)</f>
        <v>-42600.000000000051</v>
      </c>
      <c r="D15" s="32">
        <f>(A15-$A$14)/360*$B$6*$B$5</f>
        <v>3472.2222222222222</v>
      </c>
      <c r="E15" s="45">
        <f ca="1">VLOOKUP(A15,L:M,2)</f>
        <v>187.97</v>
      </c>
      <c r="F15" s="31">
        <f ca="1">(E15-$E$14)*$C$5*100</f>
        <v>59940</v>
      </c>
      <c r="G15" s="79">
        <f ca="1">C15+D15+F15</f>
        <v>20812.222222222168</v>
      </c>
      <c r="H15" s="147"/>
      <c r="J15" s="132">
        <f ca="1"/>
        <v>45828</v>
      </c>
      <c r="K15" s="46">
        <f ca="1"/>
        <v>56.012999999999998</v>
      </c>
      <c r="L15" s="52">
        <f ca="1"/>
        <v>45939</v>
      </c>
      <c r="M15" s="59">
        <f ca="1"/>
        <v>221.2</v>
      </c>
    </row>
    <row r="16" spans="1:15">
      <c r="A16" s="36">
        <v>45964</v>
      </c>
      <c r="B16" s="45">
        <f>B10</f>
        <v>52.712009999999999</v>
      </c>
      <c r="C16" s="31">
        <f>-1*(B16-$B$14)*$B$8*$B$5*10^(-4)</f>
        <v>-69720.600000000137</v>
      </c>
      <c r="D16" s="32">
        <f>(A16-$A$14)/360*$B$6*$B$5</f>
        <v>13888.888888888889</v>
      </c>
      <c r="E16" s="45">
        <f>C10</f>
        <v>187.97</v>
      </c>
      <c r="F16" s="31">
        <f>(E16-$E$14)*$C$5*100</f>
        <v>59940</v>
      </c>
      <c r="G16" s="79">
        <f>C16+D16+F16</f>
        <v>4108.2888888887537</v>
      </c>
      <c r="H16" s="147"/>
      <c r="J16" s="132">
        <f ca="1"/>
        <v>45831</v>
      </c>
      <c r="K16" s="46">
        <f ca="1"/>
        <v>54.692</v>
      </c>
      <c r="L16" s="52">
        <f ca="1"/>
        <v>45940</v>
      </c>
      <c r="M16" s="59">
        <f ca="1"/>
        <v>211.4</v>
      </c>
    </row>
    <row r="17" spans="1:13">
      <c r="A17" s="36">
        <v>45965</v>
      </c>
      <c r="B17" s="45"/>
      <c r="C17" s="31"/>
      <c r="D17" s="32"/>
      <c r="E17" s="45"/>
      <c r="F17" s="31"/>
      <c r="G17" s="79"/>
      <c r="H17" s="147"/>
      <c r="J17" s="132">
        <f ca="1"/>
        <v>45832</v>
      </c>
      <c r="K17" s="46">
        <f ca="1"/>
        <v>52.798999999999999</v>
      </c>
      <c r="L17" s="52">
        <f ca="1"/>
        <v>45943</v>
      </c>
      <c r="M17" s="59">
        <f ca="1"/>
        <v>290.8</v>
      </c>
    </row>
    <row r="18" spans="1:13">
      <c r="A18" s="36">
        <v>45966</v>
      </c>
      <c r="B18" s="45"/>
      <c r="C18" s="31"/>
      <c r="D18" s="32"/>
      <c r="E18" s="45"/>
      <c r="F18" s="31"/>
      <c r="G18" s="79"/>
      <c r="H18" s="147"/>
      <c r="J18" s="132">
        <f ca="1"/>
        <v>45833</v>
      </c>
      <c r="K18" s="46">
        <f ca="1"/>
        <v>53.402000000000001</v>
      </c>
      <c r="L18" s="52">
        <f ca="1"/>
        <v>45944</v>
      </c>
      <c r="M18" s="59">
        <f ca="1"/>
        <v>307.48</v>
      </c>
    </row>
    <row r="19" spans="1:13">
      <c r="A19" s="36">
        <v>45967</v>
      </c>
      <c r="B19" s="45"/>
      <c r="C19" s="31"/>
      <c r="D19" s="32"/>
      <c r="E19" s="45"/>
      <c r="F19" s="31"/>
      <c r="G19" s="79"/>
      <c r="H19" s="147"/>
      <c r="J19" s="132">
        <f ca="1"/>
        <v>45834</v>
      </c>
      <c r="K19" s="46">
        <f ca="1"/>
        <v>52.491999999999997</v>
      </c>
      <c r="L19" s="52">
        <f ca="1"/>
        <v>45945</v>
      </c>
      <c r="M19" s="59">
        <f ca="1"/>
        <v>293.8</v>
      </c>
    </row>
    <row r="20" spans="1:13">
      <c r="A20" s="36">
        <v>45968</v>
      </c>
      <c r="B20" s="45"/>
      <c r="C20" s="31"/>
      <c r="D20" s="32"/>
      <c r="E20" s="45"/>
      <c r="F20" s="31"/>
      <c r="G20" s="79"/>
      <c r="H20" s="147"/>
      <c r="J20" s="132">
        <f ca="1"/>
        <v>45835</v>
      </c>
      <c r="K20" s="46">
        <f ca="1"/>
        <v>51.991</v>
      </c>
      <c r="L20" s="52">
        <f ca="1"/>
        <v>45950</v>
      </c>
      <c r="M20" s="59">
        <f ca="1"/>
        <v>230.88</v>
      </c>
    </row>
    <row r="21" spans="1:13">
      <c r="A21" s="36">
        <v>45969</v>
      </c>
      <c r="B21" s="45"/>
      <c r="C21" s="31"/>
      <c r="D21" s="32"/>
      <c r="E21" s="45"/>
      <c r="F21" s="31"/>
      <c r="G21" s="79"/>
      <c r="H21" s="147"/>
      <c r="J21" s="132">
        <f ca="1"/>
        <v>45838</v>
      </c>
      <c r="K21" s="46">
        <f ca="1"/>
        <v>51.058</v>
      </c>
      <c r="L21" s="52">
        <f ca="1"/>
        <v>45953</v>
      </c>
      <c r="M21" s="59">
        <f ca="1"/>
        <v>217.2</v>
      </c>
    </row>
    <row r="22" spans="1:13">
      <c r="A22" s="36">
        <v>45970</v>
      </c>
      <c r="B22" s="45"/>
      <c r="C22" s="31"/>
      <c r="D22" s="32"/>
      <c r="E22" s="45"/>
      <c r="F22" s="31"/>
      <c r="G22" s="79"/>
      <c r="H22" s="147"/>
      <c r="J22" s="132">
        <f ca="1"/>
        <v>45839</v>
      </c>
      <c r="K22" s="46">
        <f ca="1"/>
        <v>50.558999999999997</v>
      </c>
      <c r="L22" s="52">
        <f ca="1"/>
        <v>45954</v>
      </c>
      <c r="M22" s="59">
        <f ca="1"/>
        <v>180</v>
      </c>
    </row>
    <row r="23" spans="1:13" ht="14.4" hidden="1" customHeight="1">
      <c r="A23" s="127"/>
      <c r="B23" s="45"/>
      <c r="C23" s="31"/>
      <c r="D23" s="32"/>
      <c r="E23" s="45"/>
      <c r="F23" s="31"/>
      <c r="G23" s="79"/>
      <c r="H23" s="147"/>
      <c r="J23" s="132">
        <f ca="1"/>
        <v>45840</v>
      </c>
      <c r="K23" s="46">
        <f ca="1"/>
        <v>50.177999999999997</v>
      </c>
      <c r="L23" s="52">
        <f ca="1"/>
        <v>45957</v>
      </c>
      <c r="M23" s="59">
        <f ca="1"/>
        <v>149.19999999999999</v>
      </c>
    </row>
    <row r="24" spans="1:13" ht="14.4" hidden="1" customHeight="1">
      <c r="A24" s="127"/>
      <c r="B24" s="45"/>
      <c r="C24" s="31"/>
      <c r="D24" s="32"/>
      <c r="E24" s="45"/>
      <c r="F24" s="31"/>
      <c r="G24" s="79"/>
      <c r="H24" s="147"/>
      <c r="J24" s="132">
        <f ca="1"/>
        <v>45841</v>
      </c>
      <c r="K24" s="46">
        <f ca="1"/>
        <v>49.305</v>
      </c>
      <c r="L24" s="52">
        <f ca="1"/>
        <v>45958</v>
      </c>
      <c r="M24" s="59">
        <f ca="1"/>
        <v>149.69999999999999</v>
      </c>
    </row>
    <row r="25" spans="1:13" ht="14.4" hidden="1" customHeight="1">
      <c r="A25" s="127"/>
      <c r="B25" s="45"/>
      <c r="C25" s="31"/>
      <c r="D25" s="32"/>
      <c r="E25" s="45"/>
      <c r="F25" s="31"/>
      <c r="G25" s="79"/>
      <c r="H25" s="147"/>
      <c r="J25" s="132">
        <f ca="1"/>
        <v>45845</v>
      </c>
      <c r="K25" s="46">
        <f ca="1"/>
        <v>50.89</v>
      </c>
      <c r="L25" s="52">
        <f ca="1"/>
        <v>45959</v>
      </c>
      <c r="M25" s="59">
        <f ca="1"/>
        <v>157</v>
      </c>
    </row>
    <row r="26" spans="1:13" ht="14.4" hidden="1" customHeight="1">
      <c r="A26" s="127"/>
      <c r="B26" s="45"/>
      <c r="C26" s="31"/>
      <c r="D26" s="32"/>
      <c r="E26" s="45"/>
      <c r="F26" s="31"/>
      <c r="G26" s="79"/>
      <c r="H26" s="147"/>
      <c r="J26" s="132">
        <f ca="1"/>
        <v>45846</v>
      </c>
      <c r="K26" s="46">
        <f ca="1"/>
        <v>51.234000000000002</v>
      </c>
      <c r="L26" s="52">
        <f ca="1"/>
        <v>45960</v>
      </c>
      <c r="M26" s="59">
        <f ca="1"/>
        <v>167.4</v>
      </c>
    </row>
    <row r="27" spans="1:13" ht="14.4" hidden="1" customHeight="1">
      <c r="A27" s="127"/>
      <c r="B27" s="45"/>
      <c r="C27" s="31"/>
      <c r="D27" s="32"/>
      <c r="E27" s="45"/>
      <c r="F27" s="31"/>
      <c r="G27" s="79"/>
      <c r="H27" s="147"/>
      <c r="J27" s="132">
        <f ca="1"/>
        <v>45847</v>
      </c>
      <c r="K27" s="46">
        <f ca="1"/>
        <v>50.05</v>
      </c>
      <c r="L27" s="52">
        <f ca="1"/>
        <v>45961</v>
      </c>
      <c r="M27" s="59">
        <f ca="1"/>
        <v>187.97</v>
      </c>
    </row>
    <row r="28" spans="1:13" ht="14.4" hidden="1" customHeight="1">
      <c r="A28" s="127"/>
      <c r="B28" s="45"/>
      <c r="C28" s="31"/>
      <c r="D28" s="32"/>
      <c r="E28" s="45"/>
      <c r="F28" s="31"/>
      <c r="G28" s="79"/>
      <c r="H28" s="147"/>
      <c r="J28" s="132">
        <f ca="1"/>
        <v>45848</v>
      </c>
      <c r="K28" s="46">
        <f ca="1"/>
        <v>49.847000000000001</v>
      </c>
    </row>
    <row r="29" spans="1:13" ht="14.4" hidden="1" customHeight="1">
      <c r="A29" s="127"/>
      <c r="B29" s="45"/>
      <c r="C29" s="31"/>
      <c r="D29" s="32"/>
      <c r="E29" s="45"/>
      <c r="F29" s="31"/>
      <c r="G29" s="79"/>
      <c r="H29" s="147"/>
      <c r="J29" s="132">
        <f ca="1"/>
        <v>45849</v>
      </c>
      <c r="K29" s="46">
        <f ca="1"/>
        <v>50.536000000000001</v>
      </c>
    </row>
    <row r="30" spans="1:13" ht="14.4" hidden="1" customHeight="1">
      <c r="A30" s="127"/>
      <c r="B30" s="45"/>
      <c r="C30" s="31"/>
      <c r="D30" s="32"/>
      <c r="E30" s="45"/>
      <c r="F30" s="31"/>
      <c r="G30" s="79"/>
      <c r="H30" s="147"/>
      <c r="J30" s="132">
        <f ca="1"/>
        <v>45852</v>
      </c>
      <c r="K30" s="46">
        <f ca="1"/>
        <v>50.942999999999998</v>
      </c>
    </row>
    <row r="31" spans="1:13" ht="14.4" hidden="1" customHeight="1">
      <c r="A31" s="127"/>
      <c r="B31" s="45"/>
      <c r="C31" s="31"/>
      <c r="D31" s="32"/>
      <c r="E31" s="45"/>
      <c r="F31" s="31"/>
      <c r="G31" s="79"/>
      <c r="H31" s="147"/>
      <c r="J31" s="132">
        <f ca="1"/>
        <v>45853</v>
      </c>
      <c r="K31" s="46">
        <f ca="1"/>
        <v>52.14</v>
      </c>
    </row>
    <row r="32" spans="1:13" ht="14.4" hidden="1" customHeight="1">
      <c r="A32" s="127"/>
      <c r="B32" s="45"/>
      <c r="C32" s="31"/>
      <c r="D32" s="32"/>
      <c r="E32" s="45"/>
      <c r="F32" s="31"/>
      <c r="G32" s="79"/>
      <c r="H32" s="147"/>
      <c r="J32" s="132">
        <f ca="1"/>
        <v>45854</v>
      </c>
      <c r="K32" s="46">
        <f ca="1"/>
        <v>51.95</v>
      </c>
    </row>
    <row r="33" spans="1:11" ht="14.4" hidden="1" customHeight="1">
      <c r="A33" s="127"/>
      <c r="B33" s="45"/>
      <c r="C33" s="31"/>
      <c r="D33" s="32"/>
      <c r="E33" s="45"/>
      <c r="F33" s="31"/>
      <c r="G33" s="79"/>
      <c r="H33" s="147"/>
      <c r="J33" s="132">
        <f ca="1"/>
        <v>45855</v>
      </c>
      <c r="K33" s="46">
        <f ca="1"/>
        <v>50.658000000000001</v>
      </c>
    </row>
    <row r="34" spans="1:11" ht="14.4" hidden="1" customHeight="1">
      <c r="A34" s="127"/>
      <c r="B34" s="45"/>
      <c r="C34" s="31"/>
      <c r="D34" s="32"/>
      <c r="E34" s="45"/>
      <c r="F34" s="31"/>
      <c r="G34" s="79"/>
      <c r="H34" s="147"/>
      <c r="J34" s="132">
        <f ca="1"/>
        <v>45856</v>
      </c>
      <c r="K34" s="46">
        <f ca="1"/>
        <v>50.805</v>
      </c>
    </row>
    <row r="35" spans="1:11" ht="14.4" hidden="1" customHeight="1">
      <c r="A35" s="127"/>
      <c r="B35" s="45"/>
      <c r="C35" s="31"/>
      <c r="D35" s="32"/>
      <c r="E35" s="45"/>
      <c r="F35" s="31"/>
      <c r="G35" s="79"/>
      <c r="H35" s="147"/>
      <c r="J35" s="132">
        <f ca="1"/>
        <v>45859</v>
      </c>
      <c r="K35" s="46">
        <f ca="1"/>
        <v>50.99</v>
      </c>
    </row>
    <row r="36" spans="1:11" ht="14.4" hidden="1" customHeight="1">
      <c r="A36" s="127"/>
      <c r="B36" s="45"/>
      <c r="C36" s="31"/>
      <c r="D36" s="32"/>
      <c r="E36" s="45"/>
      <c r="F36" s="31"/>
      <c r="G36" s="79"/>
      <c r="H36" s="147"/>
      <c r="J36" s="132">
        <f ca="1"/>
        <v>45860</v>
      </c>
      <c r="K36" s="46">
        <f ca="1"/>
        <v>51.104999999999997</v>
      </c>
    </row>
    <row r="37" spans="1:11">
      <c r="A37" s="127"/>
      <c r="B37" s="45"/>
      <c r="C37" s="31"/>
      <c r="D37" s="32"/>
      <c r="E37" s="45"/>
      <c r="F37" s="31"/>
      <c r="G37" s="79"/>
      <c r="H37" s="147"/>
      <c r="J37" s="132">
        <f ca="1"/>
        <v>45861</v>
      </c>
      <c r="K37" s="46">
        <f ca="1"/>
        <v>50.115000000000002</v>
      </c>
    </row>
    <row r="38" spans="1:11">
      <c r="A38" s="127"/>
      <c r="B38" s="45"/>
      <c r="C38" s="31"/>
      <c r="D38" s="32"/>
      <c r="E38" s="45"/>
      <c r="F38" s="31"/>
      <c r="G38" s="79"/>
      <c r="H38" s="147"/>
      <c r="J38" s="132">
        <f ca="1"/>
        <v>45862</v>
      </c>
      <c r="K38" s="46">
        <f ca="1"/>
        <v>50.139000000000003</v>
      </c>
    </row>
    <row r="39" spans="1:11">
      <c r="A39" s="127"/>
      <c r="B39" s="45"/>
      <c r="C39" s="31"/>
      <c r="D39" s="32"/>
      <c r="E39" s="45"/>
      <c r="F39" s="31"/>
      <c r="G39" s="79"/>
      <c r="H39" s="148"/>
      <c r="J39" s="132">
        <f ca="1"/>
        <v>45863</v>
      </c>
      <c r="K39" s="46">
        <f ca="1"/>
        <v>50.043999999999997</v>
      </c>
    </row>
    <row r="40" spans="1:11">
      <c r="A40" s="36"/>
      <c r="B40" s="45"/>
      <c r="C40" s="31"/>
      <c r="D40" s="32"/>
      <c r="E40" s="45"/>
      <c r="F40" s="31"/>
      <c r="G40" s="79"/>
      <c r="H40" s="148"/>
      <c r="J40" s="132">
        <f ca="1"/>
        <v>45866</v>
      </c>
      <c r="K40" s="46">
        <f ca="1"/>
        <v>50.25</v>
      </c>
    </row>
    <row r="41" spans="1:11">
      <c r="A41" s="36"/>
      <c r="B41" s="45"/>
      <c r="C41" s="31"/>
      <c r="D41" s="32"/>
      <c r="E41" s="45"/>
      <c r="F41" s="31"/>
      <c r="G41" s="79"/>
      <c r="H41" s="148"/>
      <c r="J41" s="132">
        <f ca="1"/>
        <v>45867</v>
      </c>
      <c r="K41" s="46">
        <f ca="1"/>
        <v>50.933999999999997</v>
      </c>
    </row>
    <row r="42" spans="1:11">
      <c r="A42" s="36"/>
      <c r="B42" s="45"/>
      <c r="C42" s="31"/>
      <c r="D42" s="32"/>
      <c r="E42" s="45"/>
      <c r="F42" s="31"/>
      <c r="G42" s="79"/>
      <c r="H42" s="148"/>
      <c r="J42" s="132">
        <f ca="1"/>
        <v>45868</v>
      </c>
      <c r="K42" s="46">
        <f ca="1"/>
        <v>50.837000000000003</v>
      </c>
    </row>
    <row r="43" spans="1:11">
      <c r="A43" s="36"/>
      <c r="B43" s="45"/>
      <c r="C43" s="31"/>
      <c r="D43" s="32"/>
      <c r="E43" s="45"/>
      <c r="F43" s="31"/>
      <c r="G43" s="79"/>
      <c r="H43" s="148"/>
      <c r="J43" s="132">
        <f ca="1"/>
        <v>45869</v>
      </c>
      <c r="K43" s="46">
        <f ca="1"/>
        <v>51.338999999999999</v>
      </c>
    </row>
    <row r="44" spans="1:11">
      <c r="A44" s="36"/>
      <c r="B44" s="45"/>
      <c r="C44" s="31"/>
      <c r="D44" s="5"/>
      <c r="E44" s="45"/>
      <c r="F44" s="1"/>
      <c r="G44" s="78"/>
      <c r="H44" s="148"/>
      <c r="J44" s="132">
        <f ca="1"/>
        <v>45870</v>
      </c>
      <c r="K44" s="46">
        <f ca="1"/>
        <v>53.94</v>
      </c>
    </row>
    <row r="45" spans="1:11">
      <c r="A45" s="36"/>
      <c r="B45" s="57"/>
      <c r="C45" s="58"/>
      <c r="D45" s="34"/>
      <c r="E45" s="57"/>
      <c r="G45" s="80"/>
      <c r="H45" s="149"/>
      <c r="J45" s="132">
        <f ca="1"/>
        <v>45873</v>
      </c>
      <c r="K45" s="59">
        <f ca="1"/>
        <v>51.886000000000003</v>
      </c>
    </row>
    <row r="46" spans="1:11" ht="15" thickBot="1">
      <c r="A46" s="36"/>
      <c r="B46" s="113"/>
      <c r="C46" s="67"/>
      <c r="D46" s="13"/>
      <c r="E46" s="113"/>
      <c r="F46" s="12"/>
      <c r="G46" s="81"/>
      <c r="H46" s="149"/>
      <c r="J46" s="132">
        <f ca="1"/>
        <v>45874</v>
      </c>
      <c r="K46" s="59">
        <f ca="1"/>
        <v>52.518999999999998</v>
      </c>
    </row>
    <row r="47" spans="1:11">
      <c r="J47" s="132">
        <f ca="1"/>
        <v>45875</v>
      </c>
      <c r="K47" s="59">
        <f ca="1"/>
        <v>52.03</v>
      </c>
    </row>
    <row r="48" spans="1:11">
      <c r="J48" s="132">
        <f ca="1"/>
        <v>45876</v>
      </c>
      <c r="K48" s="59">
        <f ca="1"/>
        <v>51.976999999999997</v>
      </c>
    </row>
    <row r="49" spans="10:11">
      <c r="J49" s="132">
        <f ca="1"/>
        <v>45877</v>
      </c>
      <c r="K49" s="59">
        <f ca="1"/>
        <v>51.043999999999997</v>
      </c>
    </row>
    <row r="50" spans="10:11">
      <c r="J50" s="132">
        <f ca="1"/>
        <v>45880</v>
      </c>
      <c r="K50" s="59">
        <f ca="1"/>
        <v>51.491999999999997</v>
      </c>
    </row>
    <row r="51" spans="10:11">
      <c r="J51" s="132">
        <f ca="1"/>
        <v>45881</v>
      </c>
      <c r="K51" s="59">
        <f ca="1"/>
        <v>50.103999999999999</v>
      </c>
    </row>
    <row r="52" spans="10:11">
      <c r="J52" s="132">
        <f ca="1"/>
        <v>45882</v>
      </c>
      <c r="K52" s="59">
        <f ca="1"/>
        <v>49.718000000000004</v>
      </c>
    </row>
    <row r="53" spans="10:11">
      <c r="J53" s="132">
        <f ca="1"/>
        <v>45883</v>
      </c>
      <c r="K53" s="59">
        <f ca="1"/>
        <v>49.960999999999999</v>
      </c>
    </row>
    <row r="54" spans="10:11">
      <c r="J54" s="132">
        <f ca="1"/>
        <v>45884</v>
      </c>
      <c r="K54" s="59">
        <f ca="1"/>
        <v>50.036000000000001</v>
      </c>
    </row>
    <row r="55" spans="10:11">
      <c r="J55" s="132">
        <f ca="1"/>
        <v>45887</v>
      </c>
      <c r="K55" s="59">
        <f ca="1"/>
        <v>50.034999999999997</v>
      </c>
    </row>
    <row r="56" spans="10:11">
      <c r="J56" s="132">
        <f ca="1"/>
        <v>45888</v>
      </c>
      <c r="K56" s="59">
        <f ca="1"/>
        <v>50.387999999999998</v>
      </c>
    </row>
    <row r="57" spans="10:11">
      <c r="J57" s="132">
        <f ca="1"/>
        <v>45889</v>
      </c>
      <c r="K57" s="59">
        <f ca="1"/>
        <v>50.752000000000002</v>
      </c>
    </row>
    <row r="58" spans="10:11">
      <c r="J58" s="132">
        <f ca="1"/>
        <v>45890</v>
      </c>
      <c r="K58" s="59">
        <f ca="1"/>
        <v>51.588000000000001</v>
      </c>
    </row>
    <row r="59" spans="10:11">
      <c r="J59" s="132">
        <f ca="1"/>
        <v>45891</v>
      </c>
      <c r="K59" s="59">
        <f ca="1"/>
        <v>49.064999999999998</v>
      </c>
    </row>
    <row r="60" spans="10:11">
      <c r="J60" s="132">
        <f ca="1"/>
        <v>45894</v>
      </c>
      <c r="K60" s="59">
        <f ca="1"/>
        <v>49.643999999999998</v>
      </c>
    </row>
    <row r="61" spans="10:11">
      <c r="J61" s="132">
        <f ca="1"/>
        <v>45895</v>
      </c>
      <c r="K61" s="59">
        <f ca="1"/>
        <v>49.65</v>
      </c>
    </row>
    <row r="62" spans="10:11">
      <c r="J62" s="132">
        <f ca="1"/>
        <v>45896</v>
      </c>
      <c r="K62" s="59">
        <f ca="1"/>
        <v>50.3</v>
      </c>
    </row>
    <row r="63" spans="10:11">
      <c r="J63" s="132">
        <f ca="1"/>
        <v>45897</v>
      </c>
      <c r="K63" s="59">
        <f ca="1"/>
        <v>50.12</v>
      </c>
    </row>
    <row r="64" spans="10:11">
      <c r="J64" s="132">
        <f ca="1"/>
        <v>45898</v>
      </c>
      <c r="K64" s="59">
        <f ca="1"/>
        <v>50.957999999999998</v>
      </c>
    </row>
    <row r="65" spans="10:11">
      <c r="J65" s="132">
        <f ca="1"/>
        <v>45902</v>
      </c>
      <c r="K65" s="59">
        <f ca="1"/>
        <v>51.023000000000003</v>
      </c>
    </row>
    <row r="66" spans="10:11">
      <c r="J66" s="132">
        <f ca="1"/>
        <v>45903</v>
      </c>
      <c r="K66" s="59">
        <f ca="1"/>
        <v>50.9</v>
      </c>
    </row>
    <row r="67" spans="10:11">
      <c r="J67" s="132">
        <f ca="1"/>
        <v>45904</v>
      </c>
      <c r="K67" s="59">
        <f ca="1"/>
        <v>49.542000000000002</v>
      </c>
    </row>
    <row r="68" spans="10:11">
      <c r="J68" s="132">
        <f ca="1"/>
        <v>45905</v>
      </c>
      <c r="K68" s="59">
        <f ca="1"/>
        <v>49.9</v>
      </c>
    </row>
    <row r="69" spans="10:11">
      <c r="J69" s="132">
        <f ca="1"/>
        <v>45908</v>
      </c>
      <c r="K69" s="59">
        <f ca="1"/>
        <v>49.997</v>
      </c>
    </row>
    <row r="70" spans="10:11">
      <c r="J70" s="132">
        <f ca="1"/>
        <v>45909</v>
      </c>
      <c r="K70" s="59">
        <f ca="1"/>
        <v>49.539000000000001</v>
      </c>
    </row>
    <row r="71" spans="10:11">
      <c r="J71" s="132">
        <f ca="1"/>
        <v>45910</v>
      </c>
      <c r="K71" s="59">
        <f ca="1"/>
        <v>48.988</v>
      </c>
    </row>
    <row r="72" spans="10:11">
      <c r="J72" s="132">
        <f ca="1"/>
        <v>45911</v>
      </c>
      <c r="K72" s="59">
        <f ca="1"/>
        <v>47.709000000000003</v>
      </c>
    </row>
    <row r="73" spans="10:11">
      <c r="J73" s="132">
        <f ca="1"/>
        <v>45912</v>
      </c>
      <c r="K73" s="59">
        <f ca="1"/>
        <v>47.848999999999997</v>
      </c>
    </row>
    <row r="74" spans="10:11">
      <c r="J74" s="132">
        <f ca="1"/>
        <v>45915</v>
      </c>
      <c r="K74" s="59">
        <f ca="1"/>
        <v>46.994</v>
      </c>
    </row>
    <row r="75" spans="10:11">
      <c r="J75" s="132">
        <f ca="1"/>
        <v>45916</v>
      </c>
      <c r="K75" s="59">
        <f ca="1"/>
        <v>47.453000000000003</v>
      </c>
    </row>
    <row r="76" spans="10:11">
      <c r="J76" s="132">
        <f ca="1"/>
        <v>45917</v>
      </c>
      <c r="K76" s="59">
        <f ca="1"/>
        <v>47.76</v>
      </c>
    </row>
    <row r="77" spans="10:11">
      <c r="J77" s="132">
        <f ca="1"/>
        <v>45918</v>
      </c>
      <c r="K77" s="59">
        <f ca="1"/>
        <v>46.95</v>
      </c>
    </row>
    <row r="78" spans="10:11">
      <c r="J78" s="132">
        <f ca="1"/>
        <v>45919</v>
      </c>
      <c r="K78" s="59">
        <f ca="1"/>
        <v>47.262</v>
      </c>
    </row>
    <row r="79" spans="10:11">
      <c r="J79" s="132">
        <f ca="1"/>
        <v>45922</v>
      </c>
      <c r="K79" s="59">
        <f ca="1"/>
        <v>51.720999999999997</v>
      </c>
    </row>
    <row r="80" spans="10:11">
      <c r="J80" s="132">
        <f ca="1"/>
        <v>45923</v>
      </c>
      <c r="K80" s="59">
        <f ca="1"/>
        <v>52.152000000000001</v>
      </c>
    </row>
    <row r="81" spans="10:11">
      <c r="J81" s="132">
        <f ca="1"/>
        <v>45924</v>
      </c>
      <c r="K81" s="59">
        <f ca="1"/>
        <v>52.631</v>
      </c>
    </row>
    <row r="82" spans="10:11">
      <c r="J82" s="132">
        <f ca="1"/>
        <v>45925</v>
      </c>
      <c r="K82" s="59">
        <f ca="1"/>
        <v>53.494999999999997</v>
      </c>
    </row>
    <row r="83" spans="10:11">
      <c r="J83" s="132">
        <f ca="1"/>
        <v>45926</v>
      </c>
      <c r="K83" s="59">
        <f ca="1"/>
        <v>52.826000000000001</v>
      </c>
    </row>
    <row r="84" spans="10:11">
      <c r="J84" s="132">
        <f ca="1"/>
        <v>45929</v>
      </c>
      <c r="K84" s="59">
        <f ca="1"/>
        <v>52.215000000000003</v>
      </c>
    </row>
    <row r="85" spans="10:11">
      <c r="J85" s="132">
        <f ca="1"/>
        <v>45930</v>
      </c>
      <c r="K85" s="59">
        <f ca="1"/>
        <v>52.07</v>
      </c>
    </row>
    <row r="86" spans="10:11">
      <c r="J86" s="132">
        <f ca="1"/>
        <v>45931</v>
      </c>
      <c r="K86" s="59">
        <f ca="1"/>
        <v>52.097999999999999</v>
      </c>
    </row>
    <row r="87" spans="10:11">
      <c r="J87" s="132">
        <f ca="1"/>
        <v>45932</v>
      </c>
      <c r="K87" s="59">
        <f ca="1"/>
        <v>51.646000000000001</v>
      </c>
    </row>
    <row r="88" spans="10:11">
      <c r="J88" s="132">
        <f ca="1"/>
        <v>45933</v>
      </c>
      <c r="K88" s="59">
        <f ca="1"/>
        <v>51.488999999999997</v>
      </c>
    </row>
    <row r="89" spans="10:11">
      <c r="J89" s="132">
        <f ca="1"/>
        <v>45936</v>
      </c>
      <c r="K89" s="59">
        <f ca="1"/>
        <v>50.904000000000003</v>
      </c>
    </row>
    <row r="90" spans="10:11">
      <c r="J90" s="132">
        <f ca="1"/>
        <v>45937</v>
      </c>
      <c r="K90" s="59">
        <f ca="1"/>
        <v>51.424999999999997</v>
      </c>
    </row>
    <row r="91" spans="10:11">
      <c r="J91" s="132">
        <f ca="1"/>
        <v>45938</v>
      </c>
      <c r="K91" s="59">
        <f ca="1"/>
        <v>51.866</v>
      </c>
    </row>
    <row r="92" spans="10:11">
      <c r="J92" s="132">
        <f ca="1"/>
        <v>45939</v>
      </c>
      <c r="K92" s="59">
        <f ca="1"/>
        <v>52.597000000000001</v>
      </c>
    </row>
    <row r="93" spans="10:11">
      <c r="J93" s="132">
        <f ca="1"/>
        <v>45940</v>
      </c>
      <c r="K93" s="59">
        <f ca="1"/>
        <v>56.701999999999998</v>
      </c>
    </row>
    <row r="94" spans="10:11">
      <c r="J94" s="132">
        <f ca="1"/>
        <v>45944</v>
      </c>
      <c r="K94" s="59">
        <f ca="1"/>
        <v>53.369</v>
      </c>
    </row>
    <row r="95" spans="10:11">
      <c r="J95" s="132">
        <f ca="1"/>
        <v>45945</v>
      </c>
      <c r="K95" s="59">
        <f ca="1"/>
        <v>52.787999999999997</v>
      </c>
    </row>
    <row r="96" spans="10:11">
      <c r="J96" s="132">
        <f ca="1"/>
        <v>45946</v>
      </c>
      <c r="K96" s="59">
        <f ca="1"/>
        <v>54.866</v>
      </c>
    </row>
    <row r="97" spans="10:11">
      <c r="J97" s="132">
        <f ca="1"/>
        <v>45947</v>
      </c>
      <c r="K97" s="59">
        <f ca="1"/>
        <v>53.643999999999998</v>
      </c>
    </row>
    <row r="98" spans="10:11">
      <c r="J98" s="132">
        <f ca="1"/>
        <v>45950</v>
      </c>
      <c r="K98" s="59">
        <f ca="1"/>
        <v>52.158000000000001</v>
      </c>
    </row>
    <row r="99" spans="10:11">
      <c r="J99" s="132">
        <f ca="1"/>
        <v>45951</v>
      </c>
      <c r="K99" s="59">
        <f ca="1"/>
        <v>52.853000000000002</v>
      </c>
    </row>
    <row r="100" spans="10:11">
      <c r="J100" s="132">
        <f ca="1"/>
        <v>45952</v>
      </c>
      <c r="K100" s="59">
        <f ca="1"/>
        <v>53.048000000000002</v>
      </c>
    </row>
    <row r="101" spans="10:11">
      <c r="J101" s="132">
        <f ca="1"/>
        <v>45953</v>
      </c>
      <c r="K101" s="59">
        <f ca="1"/>
        <v>52.078000000000003</v>
      </c>
    </row>
    <row r="102" spans="10:11">
      <c r="J102" s="132">
        <f ca="1"/>
        <v>45954</v>
      </c>
      <c r="K102" s="59">
        <f ca="1"/>
        <v>51.530999999999999</v>
      </c>
    </row>
    <row r="103" spans="10:11">
      <c r="J103" s="132">
        <f ca="1"/>
        <v>45957</v>
      </c>
      <c r="K103" s="59">
        <f ca="1"/>
        <v>50.222000000000001</v>
      </c>
    </row>
    <row r="104" spans="10:11">
      <c r="J104" s="132">
        <f ca="1"/>
        <v>45958</v>
      </c>
      <c r="K104" s="59">
        <f ca="1"/>
        <v>50.74</v>
      </c>
    </row>
    <row r="105" spans="10:11">
      <c r="J105" s="132">
        <f ca="1"/>
        <v>45959</v>
      </c>
      <c r="K105" s="59">
        <f ca="1"/>
        <v>51.082999999999998</v>
      </c>
    </row>
    <row r="106" spans="10:11">
      <c r="J106" s="132">
        <f ca="1"/>
        <v>45960</v>
      </c>
      <c r="K106" s="59">
        <f ca="1"/>
        <v>51.795000000000002</v>
      </c>
    </row>
    <row r="107" spans="10:11">
      <c r="J107" s="132">
        <f ca="1"/>
        <v>45961</v>
      </c>
      <c r="K107" s="59">
        <f ca="1"/>
        <v>52.26</v>
      </c>
    </row>
  </sheetData>
  <mergeCells count="2">
    <mergeCell ref="B12:D12"/>
    <mergeCell ref="E12:F12"/>
  </mergeCells>
  <conditionalFormatting sqref="G13:H38 G39:G43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DH1" zoomScale="70" zoomScaleNormal="70" workbookViewId="0">
      <selection activeCell="EF28" sqref="EF28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customWidth="1"/>
    <col min="7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7" width="13" style="54" customWidth="1"/>
    <col min="18" max="18" width="11.33203125" bestFit="1" customWidth="1"/>
    <col min="19" max="19" width="11.33203125" customWidth="1"/>
    <col min="20" max="20" width="8.88671875" customWidth="1"/>
    <col min="21" max="21" width="11.5546875" style="72" hidden="1" customWidth="1"/>
    <col min="22" max="22" width="6.6640625" style="54" hidden="1" customWidth="1"/>
    <col min="23" max="23" width="11.5546875" style="72" hidden="1" customWidth="1"/>
    <col min="24" max="24" width="8.88671875" style="54" hidden="1" customWidth="1"/>
    <col min="25" max="25" width="17.109375" style="121" hidden="1" customWidth="1"/>
    <col min="26" max="26" width="7.6640625" style="54" hidden="1" customWidth="1"/>
    <col min="27" max="27" width="11.5546875" style="72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29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3320312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2" hidden="1" customWidth="1"/>
    <col min="58" max="58" width="7.6640625" style="54" hidden="1" customWidth="1"/>
    <col min="59" max="59" width="11.5546875" style="72" hidden="1" customWidth="1"/>
    <col min="60" max="60" width="13.33203125" style="54" hidden="1" customWidth="1"/>
    <col min="61" max="61" width="11.5546875" style="72" hidden="1" customWidth="1"/>
    <col min="62" max="62" width="8.88671875" style="54" hidden="1" customWidth="1"/>
    <col min="63" max="63" width="11.5546875" style="72" hidden="1" customWidth="1"/>
    <col min="64" max="64" width="13.33203125" style="54" hidden="1" customWidth="1"/>
    <col min="65" max="65" width="11.5546875" style="72" hidden="1" customWidth="1"/>
    <col min="66" max="66" width="12.33203125" style="54" hidden="1" customWidth="1"/>
    <col min="67" max="67" width="11.5546875" style="72" hidden="1" customWidth="1"/>
    <col min="68" max="68" width="12.33203125" style="54" hidden="1" customWidth="1"/>
    <col min="69" max="69" width="8.88671875" style="54"/>
    <col min="70" max="70" width="15.44140625" style="129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664062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6640625" style="54" hidden="1" customWidth="1"/>
    <col min="97" max="97" width="11.88671875" style="136" bestFit="1" customWidth="1"/>
    <col min="98" max="98" width="11.6640625" style="56" hidden="1" customWidth="1"/>
    <col min="99" max="99" width="11.109375" style="56" hidden="1" customWidth="1"/>
    <col min="100" max="100" width="15.6640625" style="56" hidden="1" customWidth="1"/>
    <col min="101" max="101" width="14.6640625" style="56" hidden="1" customWidth="1"/>
    <col min="102" max="102" width="16.33203125" style="56" hidden="1" customWidth="1"/>
    <col min="103" max="103" width="15.5546875" style="56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29" bestFit="1" customWidth="1"/>
    <col min="111" max="111" width="11.6640625" style="54" customWidth="1"/>
    <col min="112" max="112" width="11.109375" style="54" customWidth="1"/>
    <col min="113" max="113" width="11.109375" style="54" hidden="1" customWidth="1"/>
    <col min="114" max="114" width="13.109375" style="54" hidden="1" customWidth="1"/>
    <col min="115" max="115" width="15.33203125" style="54" hidden="1" customWidth="1"/>
    <col min="116" max="117" width="14.6640625" style="54" hidden="1" customWidth="1"/>
    <col min="118" max="118" width="16.6640625" style="54" hidden="1" customWidth="1"/>
    <col min="119" max="119" width="16.33203125" style="54" hidden="1" customWidth="1"/>
    <col min="120" max="120" width="15.33203125" style="54" hidden="1" customWidth="1"/>
    <col min="121" max="121" width="12.33203125" style="54" hidden="1" customWidth="1"/>
    <col min="122" max="122" width="17.88671875" style="54" hidden="1" customWidth="1"/>
    <col min="123" max="123" width="16.33203125" style="54" hidden="1" customWidth="1"/>
    <col min="124" max="124" width="15.33203125" style="54" hidden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29" bestFit="1" customWidth="1"/>
    <col min="131" max="131" width="36.33203125" style="146" bestFit="1" customWidth="1"/>
    <col min="132" max="132" width="31.33203125" style="146" bestFit="1" customWidth="1"/>
    <col min="133" max="133" width="40.6640625" style="146" bestFit="1" customWidth="1"/>
    <col min="134" max="134" width="27.88671875" style="146" bestFit="1" customWidth="1"/>
    <col min="135" max="16384" width="8.88671875" style="54"/>
  </cols>
  <sheetData>
    <row r="1" spans="1:134" ht="15" thickBot="1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U1" s="53"/>
      <c r="V1" s="1"/>
      <c r="W1" s="53"/>
      <c r="X1" s="1"/>
      <c r="Y1" s="118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5" t="s">
        <v>100</v>
      </c>
      <c r="AO1" s="116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1" t="s">
        <v>0</v>
      </c>
      <c r="CC1" s="144" t="s">
        <v>1</v>
      </c>
      <c r="CF1" s="1"/>
      <c r="CG1" s="1"/>
      <c r="CH1" s="1"/>
      <c r="CI1" s="1"/>
      <c r="CJ1" s="1"/>
      <c r="CK1" s="1"/>
      <c r="CL1" s="1"/>
      <c r="CO1" s="131" t="s">
        <v>0</v>
      </c>
      <c r="CQ1" s="144" t="s">
        <v>1</v>
      </c>
      <c r="CS1" s="54"/>
      <c r="CT1" s="54"/>
      <c r="CU1" s="54"/>
      <c r="CV1" s="54"/>
      <c r="CW1" s="54"/>
      <c r="CX1" s="54"/>
      <c r="CY1" s="54"/>
      <c r="DF1" s="136"/>
      <c r="DG1" s="56"/>
      <c r="DH1" s="56"/>
      <c r="DI1" s="56"/>
      <c r="DJ1" s="56"/>
      <c r="DK1" s="56"/>
      <c r="DL1" s="56"/>
      <c r="DM1" s="56"/>
      <c r="DN1" s="56"/>
      <c r="DO1" s="56"/>
      <c r="DP1" s="56"/>
    </row>
    <row r="2" spans="1:134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3" t="s">
        <v>101</v>
      </c>
      <c r="I2" s="124">
        <v>0</v>
      </c>
      <c r="J2" s="1"/>
      <c r="K2" s="53"/>
      <c r="L2" s="1"/>
      <c r="M2" s="53"/>
      <c r="U2" s="99" t="s">
        <v>0</v>
      </c>
      <c r="V2" s="1"/>
      <c r="W2" s="100" t="s">
        <v>1</v>
      </c>
      <c r="X2" s="2"/>
      <c r="Y2" s="119" t="s">
        <v>1</v>
      </c>
      <c r="Z2" s="1"/>
      <c r="AA2" s="98" t="s">
        <v>0</v>
      </c>
      <c r="AF2" s="30"/>
      <c r="AG2" s="40" t="s">
        <v>0</v>
      </c>
      <c r="AH2" s="44" t="s">
        <v>1</v>
      </c>
      <c r="AI2" s="68" t="s">
        <v>1</v>
      </c>
      <c r="AJ2" s="74" t="s">
        <v>0</v>
      </c>
      <c r="AK2" s="68" t="s">
        <v>0</v>
      </c>
      <c r="AL2" s="69" t="s">
        <v>0</v>
      </c>
      <c r="BE2" s="99" t="s">
        <v>0</v>
      </c>
      <c r="BF2" s="1"/>
      <c r="BG2" s="100" t="s">
        <v>1</v>
      </c>
      <c r="BH2" s="2"/>
      <c r="BI2" s="101" t="s">
        <v>1</v>
      </c>
      <c r="BJ2" s="1"/>
      <c r="BK2" s="102" t="s">
        <v>0</v>
      </c>
      <c r="BM2" s="103" t="s">
        <v>0</v>
      </c>
      <c r="BO2" s="98" t="s">
        <v>0</v>
      </c>
      <c r="BR2" s="30"/>
      <c r="BS2" s="131" t="s">
        <v>0</v>
      </c>
      <c r="BT2" s="144" t="s">
        <v>1</v>
      </c>
      <c r="CA2" s="125" cm="1">
        <f t="array" ref="CA2:CB133">_xll.BDH(BS4, "LAST_PRICE", "01/01/2025 15:00:00", "01/01/2035 16:00:00", "BarSize=60", "BarType=T", "RecurDaily=True", "TZ=New_York")</f>
        <v>45768.625</v>
      </c>
      <c r="CB2" s="54">
        <v>102.39749999999999</v>
      </c>
      <c r="CC2" s="125" cm="1">
        <f t="array" ref="CC2:CD133">_xll.BDH(BT4, "LAST_PRICE", "01/01/2025 15:00:00", "01/01/2035 16:00:00", "BarSize=60", "BarType=T", "RecurDaily=True", "TZ=New_York")</f>
        <v>45768.625</v>
      </c>
      <c r="CD2" s="54">
        <v>73.872</v>
      </c>
      <c r="CF2" s="30"/>
      <c r="CG2" s="131" t="s">
        <v>0</v>
      </c>
      <c r="CH2" s="144" t="s">
        <v>1</v>
      </c>
      <c r="CO2" s="125" cm="1">
        <f t="array" ref="CO2:CP137">_xll.BDH(CG4, "LAST_PRICE", "01/01/2025 15:00:00", "01/01/2035 16:00:00", "BarSize=60", "BarType=T", "RecurDaily=True", "TZ=London")</f>
        <v>45769.625</v>
      </c>
      <c r="CP2" s="54">
        <v>368.15899999999999</v>
      </c>
      <c r="CQ2" s="125" cm="1">
        <f t="array" ref="CQ2:CR137">_xll.BDH(CH4, "LAST_PRICE", "01/01/2025 15:00:00", "01/01/2035 16:00:00", "BarSize=60", "BarType=T", "RecurDaily=True", "TZ=London")</f>
        <v>45769.625</v>
      </c>
      <c r="CR2" s="54">
        <v>72.263000000000005</v>
      </c>
      <c r="CS2" s="54"/>
      <c r="CT2" s="54"/>
      <c r="CU2" s="54"/>
      <c r="CV2" s="54"/>
      <c r="CW2" s="54"/>
      <c r="CX2" s="54"/>
      <c r="CY2" s="54"/>
      <c r="DF2" s="136"/>
      <c r="DG2" s="56"/>
      <c r="DH2" s="56"/>
      <c r="DI2" s="56"/>
      <c r="DJ2" s="56"/>
      <c r="DK2" s="56"/>
      <c r="DL2" s="56"/>
      <c r="DM2" s="56"/>
      <c r="DN2" s="56"/>
      <c r="DO2" s="56"/>
      <c r="DP2" s="56"/>
    </row>
    <row r="3" spans="1:134" ht="15" thickBot="1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138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45769.625</v>
      </c>
      <c r="V3" s="1">
        <v>91.4</v>
      </c>
      <c r="W3" s="52" cm="1">
        <f t="array" ref="W3:X140">_xll.BDH(C4, "LAST_PRICE", "01/01/2025 15:00:00", "01/01/2035 16:00:00", "BarSize=60", "BarType=T", "RecurDaily=True", "TZ=London")</f>
        <v>45769.625</v>
      </c>
      <c r="X3" s="46">
        <v>101.94</v>
      </c>
      <c r="Y3" s="120" cm="1">
        <f t="array" ref="Y3:Z128">_xll.BDH(D4, "LAST_PRICE", "01/01/2025 15:00:00", "01/01/2035 16:00:00", "BarSize=60", "BarType=T", "RecurDaily=True", "TZ=London")</f>
        <v>45769.625</v>
      </c>
      <c r="Z3" s="1">
        <v>120.54</v>
      </c>
      <c r="AA3" s="52" cm="1">
        <f t="array" ref="AA3:AB8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1" t="s">
        <v>64</v>
      </c>
      <c r="AH3" s="70" t="s">
        <v>66</v>
      </c>
      <c r="AI3" s="70" t="s">
        <v>67</v>
      </c>
      <c r="AJ3" s="70" t="s">
        <v>66</v>
      </c>
      <c r="AK3" s="70" t="s">
        <v>68</v>
      </c>
      <c r="AL3" s="62" t="s">
        <v>69</v>
      </c>
      <c r="AN3" s="91" t="s">
        <v>80</v>
      </c>
      <c r="AO3" s="83" t="s">
        <v>64</v>
      </c>
      <c r="AP3" s="84" t="s">
        <v>67</v>
      </c>
      <c r="BE3" s="52" cm="1">
        <f t="array" ref="BE3:BF137">_xll.BDH(AG4, "LAST_PRICE", "01/01/2025 15:00:00", "01/01/2035 16:00:00", "BarSize=60", "BarType=T", "RecurDaily=True", "TZ=New_York")</f>
        <v>45768.625</v>
      </c>
      <c r="BF3" s="1">
        <v>77.31</v>
      </c>
      <c r="BG3" s="52" cm="1">
        <f t="array" ref="BG3:BH71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45768.625</v>
      </c>
      <c r="BJ3" s="1">
        <v>105.6</v>
      </c>
      <c r="BK3" s="52" cm="1">
        <f t="array" ref="BK3:BL71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9">_xll.BDH(AK4, "LAST_PRICE", "01/01/2025 15:00:00", "01/01/2035 16:00:00", "BarSize=60", "BarType=T", "RecurDaily=True", "TZ=New_York")</f>
        <v>45765.625</v>
      </c>
      <c r="BN3" s="54">
        <v>102.375</v>
      </c>
      <c r="BO3" s="52" cm="1">
        <f t="array" ref="BO3:BP139">_xll.BDH(AL4, "LAST_PRICE", "01/01/2025 15:00:00", "01/01/2035 16:00:00", "BarSize=60", "BarType=T", "RecurDaily=True", "TZ=New_York")</f>
        <v>45765.625</v>
      </c>
      <c r="BP3" s="54">
        <v>97.265625</v>
      </c>
      <c r="BR3" s="15" t="s">
        <v>32</v>
      </c>
      <c r="BS3" s="61" t="s">
        <v>122</v>
      </c>
      <c r="BT3" s="62" t="s">
        <v>103</v>
      </c>
      <c r="BU3" s="41"/>
      <c r="BV3" s="41"/>
      <c r="CA3" s="125">
        <v>45769.625</v>
      </c>
      <c r="CB3" s="54">
        <v>102.7501</v>
      </c>
      <c r="CC3" s="125">
        <v>45769.625</v>
      </c>
      <c r="CD3" s="54">
        <v>72.203999999999994</v>
      </c>
      <c r="CF3" s="15" t="s">
        <v>32</v>
      </c>
      <c r="CG3" s="61" t="s">
        <v>125</v>
      </c>
      <c r="CH3" s="62" t="s">
        <v>126</v>
      </c>
      <c r="CI3" s="41"/>
      <c r="CJ3" s="41"/>
      <c r="CO3" s="125">
        <v>45770.625</v>
      </c>
      <c r="CP3" s="54">
        <v>345.98099999999999</v>
      </c>
      <c r="CQ3" s="125">
        <v>45770.625</v>
      </c>
      <c r="CR3" s="54">
        <v>67.436999999999998</v>
      </c>
      <c r="CS3" s="54"/>
      <c r="CT3" s="54"/>
      <c r="CU3" s="54"/>
      <c r="CV3" s="54"/>
      <c r="CW3" s="54"/>
      <c r="CX3" s="54"/>
      <c r="CY3" s="54"/>
      <c r="DF3" s="136"/>
      <c r="DG3" s="56"/>
      <c r="DH3" s="56"/>
      <c r="DI3" s="56"/>
      <c r="DJ3" s="56"/>
      <c r="DK3" s="56"/>
      <c r="DL3" s="56"/>
      <c r="DM3" s="56"/>
      <c r="DN3" s="56"/>
      <c r="DO3" s="56"/>
      <c r="DP3" s="56"/>
    </row>
    <row r="4" spans="1:134" ht="32.25" customHeight="1" thickBot="1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140" t="s">
        <v>56</v>
      </c>
      <c r="H4" s="141" t="s">
        <v>58</v>
      </c>
      <c r="I4" s="53"/>
      <c r="J4" s="1"/>
      <c r="K4" s="53"/>
      <c r="L4" s="1"/>
      <c r="M4" s="53"/>
      <c r="U4" s="72">
        <v>45770.625</v>
      </c>
      <c r="V4" s="54">
        <v>92.29</v>
      </c>
      <c r="W4" s="72">
        <v>45770.625</v>
      </c>
      <c r="X4" s="54">
        <v>101.694</v>
      </c>
      <c r="Y4" s="121">
        <v>45770.625</v>
      </c>
      <c r="Z4" s="54">
        <v>120.5</v>
      </c>
      <c r="AA4" s="72">
        <v>45847.625</v>
      </c>
      <c r="AB4" s="54">
        <v>99.84</v>
      </c>
      <c r="AF4" s="15" t="s">
        <v>33</v>
      </c>
      <c r="AG4" s="63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5"/>
      <c r="AO4" s="86">
        <f>AG5/AG14</f>
        <v>310752.01988812926</v>
      </c>
      <c r="AP4" s="87">
        <f>AI5/AM14</f>
        <v>236409.72431999372</v>
      </c>
      <c r="BE4" s="72">
        <v>45769.625</v>
      </c>
      <c r="BF4" s="54">
        <v>77.61</v>
      </c>
      <c r="BG4" s="72">
        <v>45867.625</v>
      </c>
      <c r="BH4" s="54">
        <v>99.890625</v>
      </c>
      <c r="BI4" s="72">
        <v>45769.625</v>
      </c>
      <c r="BJ4" s="54">
        <v>105.86</v>
      </c>
      <c r="BK4" s="72">
        <v>45867.625</v>
      </c>
      <c r="BL4" s="54">
        <v>99.890625</v>
      </c>
      <c r="BM4" s="72">
        <v>45768.625</v>
      </c>
      <c r="BN4" s="54">
        <v>101.65625</v>
      </c>
      <c r="BO4" s="72">
        <v>45768.625</v>
      </c>
      <c r="BP4" s="54">
        <v>95.4375</v>
      </c>
      <c r="BR4" s="15" t="s">
        <v>33</v>
      </c>
      <c r="BS4" s="63" t="s">
        <v>123</v>
      </c>
      <c r="BT4" s="42" t="s">
        <v>124</v>
      </c>
      <c r="BU4" s="41"/>
      <c r="BV4" s="145">
        <v>0.625</v>
      </c>
      <c r="BW4" s="41"/>
      <c r="CA4" s="125">
        <v>45770.625</v>
      </c>
      <c r="CB4" s="54">
        <v>103.4188</v>
      </c>
      <c r="CC4" s="125">
        <v>45770.625</v>
      </c>
      <c r="CD4" s="54">
        <v>69.2</v>
      </c>
      <c r="CF4" s="15" t="s">
        <v>33</v>
      </c>
      <c r="CG4" s="63" t="s">
        <v>127</v>
      </c>
      <c r="CH4" s="42" t="s">
        <v>128</v>
      </c>
      <c r="CI4" s="41"/>
      <c r="CJ4" s="145">
        <v>0.625</v>
      </c>
      <c r="CK4" s="41"/>
      <c r="CO4" s="125">
        <v>45771.625</v>
      </c>
      <c r="CP4" s="54">
        <v>345.03100000000001</v>
      </c>
      <c r="CQ4" s="125">
        <v>45771.625</v>
      </c>
      <c r="CR4" s="54">
        <v>67.173000000000002</v>
      </c>
      <c r="CS4" s="54"/>
      <c r="CT4" s="54"/>
      <c r="CU4" s="54"/>
      <c r="CV4" s="54"/>
      <c r="CW4" s="54"/>
      <c r="CX4" s="54"/>
      <c r="CY4" s="54"/>
      <c r="DF4" s="136"/>
      <c r="DG4" s="56"/>
      <c r="DH4" s="56"/>
      <c r="DI4" s="56"/>
      <c r="DJ4" s="56"/>
      <c r="DK4" s="56"/>
      <c r="DL4" s="56"/>
      <c r="DM4" s="56"/>
      <c r="DN4" s="56"/>
      <c r="DO4" s="56"/>
      <c r="DP4" s="56"/>
    </row>
    <row r="5" spans="1:134" ht="15" thickBot="1">
      <c r="A5" s="15" t="s">
        <v>8</v>
      </c>
      <c r="B5" s="64">
        <f>21*10^6/$G$7*G7</f>
        <v>21000000</v>
      </c>
      <c r="C5" s="64">
        <f t="shared" ref="C5:E5" si="0">21*10^6/$G$7*H7</f>
        <v>16800000</v>
      </c>
      <c r="D5" s="64">
        <f t="shared" si="0"/>
        <v>36120000</v>
      </c>
      <c r="E5" s="64">
        <f t="shared" si="0"/>
        <v>34440000</v>
      </c>
      <c r="G5" s="139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2">
        <v>45771.625</v>
      </c>
      <c r="V5" s="54">
        <v>92.32</v>
      </c>
      <c r="W5" s="72">
        <v>45771.625</v>
      </c>
      <c r="X5" s="54">
        <v>101.90300000000001</v>
      </c>
      <c r="Y5" s="121">
        <v>45771.625</v>
      </c>
      <c r="Z5" s="54">
        <v>120.87</v>
      </c>
      <c r="AA5" s="72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2">
        <v>45770.625</v>
      </c>
      <c r="BF5" s="54">
        <v>78</v>
      </c>
      <c r="BG5" s="72">
        <v>45868.625</v>
      </c>
      <c r="BH5" s="54">
        <v>99.625</v>
      </c>
      <c r="BI5" s="72">
        <v>45770.625</v>
      </c>
      <c r="BJ5" s="54">
        <v>106.33</v>
      </c>
      <c r="BK5" s="72">
        <v>45868.625</v>
      </c>
      <c r="BL5" s="54">
        <v>99.625</v>
      </c>
      <c r="BM5" s="72">
        <v>45769.625</v>
      </c>
      <c r="BN5" s="54">
        <v>101.796875</v>
      </c>
      <c r="BO5" s="72">
        <v>45769.625</v>
      </c>
      <c r="BP5" s="54">
        <v>95.921875</v>
      </c>
      <c r="BR5" s="15" t="s">
        <v>8</v>
      </c>
      <c r="BS5" s="64">
        <f>25*10^6</f>
        <v>25000000</v>
      </c>
      <c r="BT5" s="8">
        <f>25*10^6*5</f>
        <v>125000000</v>
      </c>
      <c r="BU5" s="7"/>
      <c r="BV5" s="7"/>
      <c r="BW5" s="7"/>
      <c r="CA5" s="125">
        <v>45771.625</v>
      </c>
      <c r="CB5" s="54">
        <v>103.9344</v>
      </c>
      <c r="CC5" s="125">
        <v>45771.625</v>
      </c>
      <c r="CD5" s="54">
        <v>66.697999999999993</v>
      </c>
      <c r="CF5" s="15" t="s">
        <v>8</v>
      </c>
      <c r="CG5" s="64">
        <f>21*10^6</f>
        <v>21000000</v>
      </c>
      <c r="CH5" s="8">
        <f>21*10^6*4.5</f>
        <v>94500000</v>
      </c>
      <c r="CI5" s="7"/>
      <c r="CJ5" s="7"/>
      <c r="CK5" s="7"/>
      <c r="CO5" s="125">
        <v>45772.625</v>
      </c>
      <c r="CP5" s="54">
        <v>341.92700000000002</v>
      </c>
      <c r="CQ5" s="125">
        <v>45772.625</v>
      </c>
      <c r="CR5" s="54">
        <v>66.277000000000001</v>
      </c>
      <c r="CS5" s="54"/>
      <c r="CT5" s="54"/>
      <c r="CU5" s="54"/>
      <c r="CV5" s="54"/>
      <c r="CW5" s="54"/>
      <c r="CX5" s="54"/>
      <c r="CY5" s="54"/>
      <c r="DF5" s="136"/>
      <c r="DG5" s="56"/>
      <c r="DH5" s="56"/>
      <c r="DI5" s="56"/>
      <c r="DJ5" s="56"/>
      <c r="DK5" s="56"/>
      <c r="DL5" s="56"/>
      <c r="DM5" s="56"/>
      <c r="DN5" s="56"/>
      <c r="DO5" s="56"/>
      <c r="DP5" s="56"/>
    </row>
    <row r="6" spans="1:134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2">
        <v>45772.625</v>
      </c>
      <c r="V6" s="54">
        <v>92.35</v>
      </c>
      <c r="W6" s="72">
        <v>45772.625</v>
      </c>
      <c r="X6" s="54">
        <v>101.78100000000001</v>
      </c>
      <c r="Y6" s="121">
        <v>45772.625</v>
      </c>
      <c r="Z6" s="54">
        <v>120.71</v>
      </c>
      <c r="AA6" s="72">
        <v>45849.625</v>
      </c>
      <c r="AB6" s="54">
        <v>99.567999999999998</v>
      </c>
      <c r="AF6" s="15" t="s">
        <v>10</v>
      </c>
      <c r="AG6" s="66">
        <v>0</v>
      </c>
      <c r="AH6" s="71">
        <f>(3+7/8)*0.01</f>
        <v>3.875E-2</v>
      </c>
      <c r="AI6" s="71">
        <v>0</v>
      </c>
      <c r="AJ6" s="71">
        <f>(3+7/8)*0.01</f>
        <v>3.875E-2</v>
      </c>
      <c r="AK6" s="71">
        <f>(4+5/8)*0.01</f>
        <v>4.6249999999999999E-2</v>
      </c>
      <c r="AL6" s="10">
        <f>(4+5/8)*0.01</f>
        <v>4.6249999999999999E-2</v>
      </c>
      <c r="AN6" s="64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2">
        <v>45771.625</v>
      </c>
      <c r="BF6" s="54">
        <v>78.62</v>
      </c>
      <c r="BG6" s="72">
        <v>45869.625</v>
      </c>
      <c r="BH6" s="54">
        <v>99.640625</v>
      </c>
      <c r="BI6" s="72">
        <v>45771.625</v>
      </c>
      <c r="BJ6" s="54">
        <v>107.38</v>
      </c>
      <c r="BK6" s="72">
        <v>45869.625</v>
      </c>
      <c r="BL6" s="54">
        <v>99.640625</v>
      </c>
      <c r="BM6" s="72">
        <v>45770.625</v>
      </c>
      <c r="BN6" s="54">
        <v>101.9375</v>
      </c>
      <c r="BO6" s="72">
        <v>45770.625</v>
      </c>
      <c r="BP6" s="54">
        <v>96.84375</v>
      </c>
      <c r="BR6" s="15" t="s">
        <v>10</v>
      </c>
      <c r="BS6" s="66">
        <v>0.05</v>
      </c>
      <c r="BT6" s="10">
        <v>0.01</v>
      </c>
      <c r="BU6" s="71"/>
      <c r="BV6" s="71"/>
      <c r="BW6" s="71"/>
      <c r="CA6" s="125">
        <v>45772.625</v>
      </c>
      <c r="CB6" s="54">
        <v>103.9329</v>
      </c>
      <c r="CC6" s="125">
        <v>45772.625</v>
      </c>
      <c r="CD6" s="54">
        <v>66.552999999999997</v>
      </c>
      <c r="CF6" s="15" t="s">
        <v>10</v>
      </c>
      <c r="CG6" s="66">
        <v>0.05</v>
      </c>
      <c r="CH6" s="10">
        <v>0.01</v>
      </c>
      <c r="CI6" s="71"/>
      <c r="CJ6" s="71"/>
      <c r="CK6" s="71"/>
      <c r="CO6" s="125">
        <v>45775.625</v>
      </c>
      <c r="CP6" s="54">
        <v>338.5</v>
      </c>
      <c r="CQ6" s="125">
        <v>45775.625</v>
      </c>
      <c r="CR6" s="54">
        <v>65.525000000000006</v>
      </c>
      <c r="CS6" s="54"/>
      <c r="CT6" s="54"/>
      <c r="CU6" s="54"/>
      <c r="CV6" s="54"/>
      <c r="CW6" s="54"/>
      <c r="CX6" s="54"/>
      <c r="CY6" s="54"/>
      <c r="DF6" s="136"/>
      <c r="DG6" s="56"/>
      <c r="DH6" s="56"/>
      <c r="DI6" s="56"/>
      <c r="DJ6" s="56"/>
      <c r="DK6" s="56"/>
      <c r="DL6" s="56"/>
      <c r="DM6" s="56"/>
      <c r="DN6" s="56"/>
      <c r="DO6" s="56"/>
      <c r="DP6" s="56"/>
    </row>
    <row r="7" spans="1:134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64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2">
        <v>45776.625</v>
      </c>
      <c r="V7" s="54">
        <v>92.23</v>
      </c>
      <c r="W7" s="72">
        <v>45775.625</v>
      </c>
      <c r="X7" s="54">
        <v>101.74299999999999</v>
      </c>
      <c r="Y7" s="121">
        <v>45775.625</v>
      </c>
      <c r="Z7" s="54">
        <v>120.57</v>
      </c>
      <c r="AA7" s="72">
        <v>45852.625</v>
      </c>
      <c r="AB7" s="54">
        <v>99.611999999999995</v>
      </c>
      <c r="AF7" s="15" t="s">
        <v>12</v>
      </c>
      <c r="AG7" s="66">
        <v>4.2299999999999997E-2</v>
      </c>
      <c r="AH7" s="71">
        <v>4.2299999999999997E-2</v>
      </c>
      <c r="AI7" s="71">
        <v>4.2299999999999997E-2</v>
      </c>
      <c r="AJ7" s="71">
        <v>4.2299999999999997E-2</v>
      </c>
      <c r="AK7" s="71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2">
        <v>45772.625</v>
      </c>
      <c r="BF7" s="54">
        <v>78.77</v>
      </c>
      <c r="BG7" s="72">
        <v>45870.625</v>
      </c>
      <c r="BH7" s="54">
        <v>100.5390625</v>
      </c>
      <c r="BI7" s="72">
        <v>45772.625</v>
      </c>
      <c r="BJ7" s="54">
        <v>107.99</v>
      </c>
      <c r="BK7" s="72">
        <v>45870.625</v>
      </c>
      <c r="BL7" s="54">
        <v>100.5390625</v>
      </c>
      <c r="BM7" s="72">
        <v>45771.625</v>
      </c>
      <c r="BN7" s="54">
        <v>102.5</v>
      </c>
      <c r="BO7" s="72">
        <v>45771.625</v>
      </c>
      <c r="BP7" s="54">
        <v>97.78125</v>
      </c>
      <c r="BR7" s="15" t="s">
        <v>12</v>
      </c>
      <c r="BS7" s="66">
        <v>0</v>
      </c>
      <c r="BT7" s="10">
        <v>0</v>
      </c>
      <c r="BU7" s="71"/>
      <c r="BV7" s="71"/>
      <c r="BW7" s="71"/>
      <c r="CA7" s="125">
        <v>45775.625</v>
      </c>
      <c r="CB7" s="54">
        <v>103.898</v>
      </c>
      <c r="CC7" s="125">
        <v>45775.625</v>
      </c>
      <c r="CD7" s="54">
        <v>67.087000000000003</v>
      </c>
      <c r="CF7" s="15" t="s">
        <v>12</v>
      </c>
      <c r="CG7" s="66">
        <v>0</v>
      </c>
      <c r="CH7" s="10">
        <v>0</v>
      </c>
      <c r="CI7" s="71"/>
      <c r="CJ7" s="71"/>
      <c r="CK7" s="71"/>
      <c r="CO7" s="125">
        <v>45776.625</v>
      </c>
      <c r="CP7" s="54">
        <v>341.74400000000003</v>
      </c>
      <c r="CQ7" s="125">
        <v>45776.625</v>
      </c>
      <c r="CR7" s="54">
        <v>66.52</v>
      </c>
      <c r="CS7" s="54"/>
      <c r="CT7" s="54"/>
      <c r="CU7" s="54"/>
      <c r="CV7" s="54"/>
      <c r="CW7" s="54"/>
      <c r="CX7" s="54"/>
      <c r="CY7" s="54"/>
      <c r="DF7" s="136"/>
      <c r="DG7" s="56"/>
      <c r="DH7" s="56"/>
      <c r="DI7" s="56"/>
      <c r="DJ7" s="56"/>
      <c r="DK7" s="56"/>
      <c r="DL7" s="56"/>
      <c r="DM7" s="56"/>
      <c r="DN7" s="56"/>
      <c r="DO7" s="56"/>
      <c r="DP7" s="56"/>
    </row>
    <row r="8" spans="1:134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2">
        <v>45777.625</v>
      </c>
      <c r="V8" s="54">
        <v>91.86</v>
      </c>
      <c r="W8" s="72">
        <v>45776.625</v>
      </c>
      <c r="X8" s="54">
        <v>101.75</v>
      </c>
      <c r="Y8" s="121">
        <v>45777.625</v>
      </c>
      <c r="Z8" s="54">
        <v>120.56</v>
      </c>
      <c r="AA8" s="72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2">
        <v>45775.625</v>
      </c>
      <c r="BF8" s="54">
        <v>78.81</v>
      </c>
      <c r="BG8" s="72">
        <v>45873.625</v>
      </c>
      <c r="BH8" s="54">
        <v>100.5859375</v>
      </c>
      <c r="BI8" s="72">
        <v>45775.625</v>
      </c>
      <c r="BJ8" s="54">
        <v>108.24</v>
      </c>
      <c r="BK8" s="72">
        <v>45873.625</v>
      </c>
      <c r="BL8" s="54">
        <v>100.5859375</v>
      </c>
      <c r="BM8" s="72">
        <v>45772.625</v>
      </c>
      <c r="BN8" s="54">
        <v>102.90625</v>
      </c>
      <c r="BO8" s="72">
        <v>45772.625</v>
      </c>
      <c r="BP8" s="54">
        <v>98.421875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5">
        <v>45776.625</v>
      </c>
      <c r="CB8" s="54">
        <v>103.99760000000001</v>
      </c>
      <c r="CC8" s="125">
        <v>45776.625</v>
      </c>
      <c r="CD8" s="54">
        <v>66.930999999999997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5">
        <v>45777.625</v>
      </c>
      <c r="CP8" s="54">
        <v>350.83699999999999</v>
      </c>
      <c r="CQ8" s="125">
        <v>45777.625</v>
      </c>
      <c r="CR8" s="54">
        <v>68.284000000000006</v>
      </c>
      <c r="CS8" s="54"/>
      <c r="CT8" s="54"/>
      <c r="CU8" s="54"/>
      <c r="CV8" s="54"/>
      <c r="CW8" s="54"/>
      <c r="CX8" s="54"/>
      <c r="CY8" s="54"/>
      <c r="DF8" s="136"/>
      <c r="DG8" s="56"/>
      <c r="DH8" s="56"/>
      <c r="DI8" s="56"/>
      <c r="DJ8" s="56"/>
      <c r="DK8" s="56"/>
      <c r="DL8" s="56"/>
      <c r="DM8" s="56"/>
      <c r="DN8" s="56"/>
      <c r="DO8" s="56"/>
      <c r="DP8" s="56"/>
    </row>
    <row r="9" spans="1:134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2">
        <v>45778.625</v>
      </c>
      <c r="V9" s="54">
        <v>92.17</v>
      </c>
      <c r="W9" s="72">
        <v>45777.625</v>
      </c>
      <c r="X9" s="54">
        <v>101.923</v>
      </c>
      <c r="Y9" s="121">
        <v>45778.625</v>
      </c>
      <c r="Z9" s="54">
        <v>120.75</v>
      </c>
      <c r="AA9" s="72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2">
        <v>45776.625</v>
      </c>
      <c r="BF9" s="54">
        <v>79.02</v>
      </c>
      <c r="BG9" s="72">
        <v>45874.625</v>
      </c>
      <c r="BH9" s="54">
        <v>100.4921875</v>
      </c>
      <c r="BI9" s="72">
        <v>45776.625</v>
      </c>
      <c r="BJ9" s="54">
        <v>108.49</v>
      </c>
      <c r="BK9" s="72">
        <v>45874.625</v>
      </c>
      <c r="BL9" s="54">
        <v>100.4921875</v>
      </c>
      <c r="BM9" s="72">
        <v>45775.625</v>
      </c>
      <c r="BN9" s="54">
        <v>103.3125</v>
      </c>
      <c r="BO9" s="72">
        <v>45775.625</v>
      </c>
      <c r="BP9" s="54">
        <v>99.03125</v>
      </c>
      <c r="BR9" s="15" t="s">
        <v>15</v>
      </c>
      <c r="BS9" s="4" t="s">
        <v>23</v>
      </c>
      <c r="BT9" s="5"/>
      <c r="BU9" s="1"/>
      <c r="BV9" s="1"/>
      <c r="BW9" s="1"/>
      <c r="CA9" s="125">
        <v>45777.625</v>
      </c>
      <c r="CB9" s="54">
        <v>103.62090000000001</v>
      </c>
      <c r="CC9" s="125">
        <v>45777.625</v>
      </c>
      <c r="CD9" s="54">
        <v>68.186000000000007</v>
      </c>
      <c r="CF9" s="15" t="s">
        <v>15</v>
      </c>
      <c r="CG9" s="4" t="s">
        <v>23</v>
      </c>
      <c r="CH9" s="5"/>
      <c r="CI9" s="1"/>
      <c r="CJ9" s="1"/>
      <c r="CK9" s="1"/>
      <c r="CO9" s="125">
        <v>45778.625</v>
      </c>
      <c r="CP9" s="54">
        <v>343.14400000000001</v>
      </c>
      <c r="CQ9" s="125">
        <v>45778.625</v>
      </c>
      <c r="CR9" s="54">
        <v>66.575999999999993</v>
      </c>
      <c r="CS9" s="54"/>
      <c r="CT9" s="54"/>
      <c r="CU9" s="54"/>
      <c r="CV9" s="54"/>
      <c r="CW9" s="54"/>
      <c r="CX9" s="54"/>
      <c r="CY9" s="54"/>
      <c r="DF9" s="136"/>
      <c r="DG9" s="56"/>
      <c r="DH9" s="56"/>
      <c r="DI9" s="56"/>
      <c r="DJ9" s="56"/>
      <c r="DK9" s="56"/>
      <c r="DL9" s="56"/>
      <c r="DM9" s="56"/>
      <c r="DN9" s="56"/>
      <c r="DO9" s="56"/>
      <c r="DP9" s="56"/>
    </row>
    <row r="10" spans="1:134" ht="15" thickBot="1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117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2">
        <v>45779.625</v>
      </c>
      <c r="V10" s="54">
        <v>92.25</v>
      </c>
      <c r="W10" s="72">
        <v>45779.625</v>
      </c>
      <c r="X10" s="54">
        <v>101.658</v>
      </c>
      <c r="Y10" s="121">
        <v>45779.625</v>
      </c>
      <c r="Z10" s="54">
        <v>120.42</v>
      </c>
      <c r="AA10" s="72">
        <v>45855.625</v>
      </c>
      <c r="AB10" s="54">
        <v>99.9</v>
      </c>
      <c r="AF10" s="16" t="s">
        <v>28</v>
      </c>
      <c r="AG10" s="11" cm="1">
        <f t="array" ref="AG10">_xll.BDP(AG4,"px_last")</f>
        <v>80.814999999999998</v>
      </c>
      <c r="AH10" s="21" cm="1">
        <f t="array" ref="AH10">_xll.BDP(AH4,"px_last")</f>
        <v>100.7421875</v>
      </c>
      <c r="AI10" s="21" cm="1">
        <f t="array" ref="AI10">_xll.BDP(AI4,"px_last")</f>
        <v>111.28</v>
      </c>
      <c r="AJ10" s="21" cm="1">
        <f t="array" ref="AJ10">_xll.BDP(AJ4,"px_last")</f>
        <v>100.7421875</v>
      </c>
      <c r="AK10" s="21" cm="1">
        <f t="array" ref="AK10">_xll.BDP(AK4,"px_last")</f>
        <v>104.3125</v>
      </c>
      <c r="AL10" s="22" cm="1">
        <f t="array" ref="AL10">_xll.BDP(AL4,"px_last")</f>
        <v>99.25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2">
        <v>45777.625</v>
      </c>
      <c r="BF10" s="54">
        <v>78.599999999999994</v>
      </c>
      <c r="BG10" s="72">
        <v>45875.625</v>
      </c>
      <c r="BH10" s="54">
        <v>100.5</v>
      </c>
      <c r="BI10" s="72">
        <v>45777.625</v>
      </c>
      <c r="BJ10" s="54">
        <v>108</v>
      </c>
      <c r="BK10" s="72">
        <v>45875.625</v>
      </c>
      <c r="BL10" s="54">
        <v>100.5</v>
      </c>
      <c r="BM10" s="72">
        <v>45776.625</v>
      </c>
      <c r="BN10" s="54">
        <v>103.6875</v>
      </c>
      <c r="BO10" s="72">
        <v>45776.625</v>
      </c>
      <c r="BP10" s="54">
        <v>99.828125</v>
      </c>
      <c r="BR10" s="16" t="s">
        <v>28</v>
      </c>
      <c r="BS10" s="11" cm="1">
        <f t="array" ref="BS10">_xll.BDP(BS4,"PX_LAST")</f>
        <v>107.5311</v>
      </c>
      <c r="BT10" s="22" cm="1">
        <f t="array" ref="BT10">_xll.BDP(BT4,"PX_LAST")</f>
        <v>48.373420000000003</v>
      </c>
      <c r="BU10" s="41"/>
      <c r="BV10" s="41"/>
      <c r="BY10" s="1"/>
      <c r="CA10" s="125">
        <v>45778.625</v>
      </c>
      <c r="CB10" s="54">
        <v>103.7897</v>
      </c>
      <c r="CC10" s="125">
        <v>45778.625</v>
      </c>
      <c r="CD10" s="54">
        <v>67.370999999999995</v>
      </c>
      <c r="CF10" s="16" t="s">
        <v>28</v>
      </c>
      <c r="CG10" s="11" cm="1">
        <f t="array" ref="CG10">_xll.BDP(CG4,"PX_LAST")</f>
        <v>245.95769999999999</v>
      </c>
      <c r="CH10" s="22" cm="1">
        <f t="array" ref="CH10">_xll.BDP(CH4,"PX_LAST")</f>
        <v>48.605849999999997</v>
      </c>
      <c r="CI10" s="41"/>
      <c r="CJ10" s="41"/>
      <c r="CM10" s="1"/>
      <c r="CO10" s="125">
        <v>45779.625</v>
      </c>
      <c r="CP10" s="54">
        <v>333.99900000000002</v>
      </c>
      <c r="CQ10" s="125">
        <v>45779.625</v>
      </c>
      <c r="CR10" s="54">
        <v>64.894000000000005</v>
      </c>
      <c r="CS10" s="54"/>
      <c r="CT10" s="54"/>
      <c r="CU10" s="54"/>
      <c r="CV10" s="54"/>
      <c r="CW10" s="54"/>
      <c r="CX10" s="54"/>
      <c r="CY10" s="54"/>
      <c r="DF10" s="143" t="s">
        <v>116</v>
      </c>
      <c r="DK10" s="56">
        <f>_xlfn.STDEV.P(DG13:DG49)</f>
        <v>32772.963548319633</v>
      </c>
      <c r="DL10" s="56">
        <f>_xlfn.STDEV.P(DH13:DH49)</f>
        <v>55606.85976599023</v>
      </c>
      <c r="DM10" s="56">
        <f>_xlfn.STDEV.P(DI13:DI49)</f>
        <v>27570.024921941549</v>
      </c>
      <c r="DN10" s="56">
        <f>_xlfn.STDEV.P(DJ13:DJ49)</f>
        <v>38425.474407313173</v>
      </c>
      <c r="DP10" s="56"/>
      <c r="DQ10" s="56"/>
      <c r="DR10" s="56"/>
    </row>
    <row r="11" spans="1:134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2">
        <v>45783.625</v>
      </c>
      <c r="V11" s="54">
        <v>92.25</v>
      </c>
      <c r="W11" s="72">
        <v>45782.625</v>
      </c>
      <c r="X11" s="54">
        <v>101.652</v>
      </c>
      <c r="Y11" s="121">
        <v>45783.625</v>
      </c>
      <c r="Z11" s="54">
        <v>120.4</v>
      </c>
      <c r="AA11" s="72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2">
        <v>45778.625</v>
      </c>
      <c r="BF11" s="54">
        <v>78.3</v>
      </c>
      <c r="BG11" s="72">
        <v>45876.625</v>
      </c>
      <c r="BH11" s="54">
        <v>100.4140625</v>
      </c>
      <c r="BI11" s="72">
        <v>45778.625</v>
      </c>
      <c r="BJ11" s="54">
        <v>107.17</v>
      </c>
      <c r="BK11" s="72">
        <v>45876.625</v>
      </c>
      <c r="BL11" s="54">
        <v>100.4140625</v>
      </c>
      <c r="BM11" s="72">
        <v>45777.625</v>
      </c>
      <c r="BN11" s="54">
        <v>103.78125</v>
      </c>
      <c r="BO11" s="72">
        <v>45777.625</v>
      </c>
      <c r="BP11" s="54">
        <v>99.046875</v>
      </c>
      <c r="BR11" s="54"/>
      <c r="BT11" s="1"/>
      <c r="BU11" s="41"/>
      <c r="BV11" s="41"/>
      <c r="BX11" s="1"/>
      <c r="BY11" s="1"/>
      <c r="CA11" s="125">
        <v>45779.625</v>
      </c>
      <c r="CB11" s="54">
        <v>104.4299</v>
      </c>
      <c r="CC11" s="125">
        <v>45779.625</v>
      </c>
      <c r="CD11" s="54">
        <v>64.525999999999996</v>
      </c>
      <c r="CH11" s="1"/>
      <c r="CI11" s="41"/>
      <c r="CJ11" s="41"/>
      <c r="CL11" s="1"/>
      <c r="CM11" s="1"/>
      <c r="CO11" s="125">
        <v>45783.625</v>
      </c>
      <c r="CP11" s="54">
        <v>331.04300000000001</v>
      </c>
      <c r="CQ11" s="125">
        <v>45783.625</v>
      </c>
      <c r="CR11" s="54">
        <v>64.090999999999994</v>
      </c>
      <c r="CS11" s="54"/>
      <c r="CT11" s="54"/>
      <c r="CU11" s="54"/>
      <c r="CV11" s="54"/>
      <c r="CW11" s="54"/>
      <c r="CX11" s="54"/>
      <c r="CY11" s="54"/>
      <c r="DF11" s="136" t="s">
        <v>117</v>
      </c>
      <c r="DG11" s="56"/>
      <c r="DH11" s="56"/>
      <c r="DI11" s="56"/>
      <c r="DJ11" s="56"/>
      <c r="DK11" s="56">
        <f>$DK$10/DK10</f>
        <v>1</v>
      </c>
      <c r="DL11" s="56">
        <v>1</v>
      </c>
      <c r="DM11" s="56">
        <v>1</v>
      </c>
      <c r="DN11" s="56">
        <v>1</v>
      </c>
      <c r="DO11" s="143"/>
      <c r="DP11" s="143"/>
      <c r="DQ11" s="143"/>
      <c r="DR11" s="143"/>
    </row>
    <row r="12" spans="1:134" ht="15" thickBot="1">
      <c r="A12" s="39" t="s">
        <v>22</v>
      </c>
      <c r="B12" s="174" t="s">
        <v>0</v>
      </c>
      <c r="C12" s="175"/>
      <c r="D12" s="175"/>
      <c r="E12" s="180" t="s">
        <v>1</v>
      </c>
      <c r="F12" s="181"/>
      <c r="G12" s="182"/>
      <c r="H12" s="177" t="s">
        <v>1</v>
      </c>
      <c r="I12" s="178"/>
      <c r="J12" s="179"/>
      <c r="K12" s="183" t="s">
        <v>0</v>
      </c>
      <c r="L12" s="184"/>
      <c r="M12" s="185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2">
        <v>45784.625</v>
      </c>
      <c r="V12" s="54">
        <v>92.3</v>
      </c>
      <c r="W12" s="72">
        <v>45783.625</v>
      </c>
      <c r="X12" s="54">
        <v>101.666</v>
      </c>
      <c r="Y12" s="121">
        <v>45785.625</v>
      </c>
      <c r="Z12" s="54">
        <v>120.69</v>
      </c>
      <c r="AA12" s="72">
        <v>45859.625</v>
      </c>
      <c r="AB12" s="54">
        <v>100.142</v>
      </c>
      <c r="AF12" s="39" t="s">
        <v>22</v>
      </c>
      <c r="AG12" s="174" t="s">
        <v>0</v>
      </c>
      <c r="AH12" s="175"/>
      <c r="AI12" s="175"/>
      <c r="AJ12" s="180" t="s">
        <v>1</v>
      </c>
      <c r="AK12" s="181"/>
      <c r="AL12" s="182"/>
      <c r="AM12" s="177" t="s">
        <v>1</v>
      </c>
      <c r="AN12" s="188"/>
      <c r="AO12" s="179"/>
      <c r="AP12" s="189" t="s">
        <v>0</v>
      </c>
      <c r="AQ12" s="190"/>
      <c r="AR12" s="191"/>
      <c r="AS12" s="177" t="s">
        <v>0</v>
      </c>
      <c r="AT12" s="188"/>
      <c r="AU12" s="179"/>
      <c r="AV12" s="186" t="s">
        <v>0</v>
      </c>
      <c r="AW12" s="184"/>
      <c r="AX12" s="187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2">
        <v>45779.625</v>
      </c>
      <c r="BF12" s="54">
        <v>78.540000000000006</v>
      </c>
      <c r="BG12" s="72">
        <v>45877.625</v>
      </c>
      <c r="BH12" s="54">
        <v>100.203125</v>
      </c>
      <c r="BI12" s="72">
        <v>45779.625</v>
      </c>
      <c r="BJ12" s="54">
        <v>106.91</v>
      </c>
      <c r="BK12" s="72">
        <v>45877.625</v>
      </c>
      <c r="BL12" s="54">
        <v>100.203125</v>
      </c>
      <c r="BM12" s="72">
        <v>45778.625</v>
      </c>
      <c r="BN12" s="54">
        <v>103.265625</v>
      </c>
      <c r="BO12" s="72">
        <v>45778.625</v>
      </c>
      <c r="BP12" s="54">
        <v>98.515625</v>
      </c>
      <c r="BR12" s="39" t="s">
        <v>22</v>
      </c>
      <c r="BS12" s="174" t="s">
        <v>0</v>
      </c>
      <c r="BT12" s="175"/>
      <c r="BU12" s="175"/>
      <c r="BV12" s="180" t="s">
        <v>1</v>
      </c>
      <c r="BW12" s="181"/>
      <c r="BX12" s="182"/>
      <c r="BY12" s="39" t="s">
        <v>16</v>
      </c>
      <c r="CA12" s="125">
        <v>45782.625</v>
      </c>
      <c r="CB12" s="54">
        <v>104.6127</v>
      </c>
      <c r="CC12" s="125">
        <v>45782.625</v>
      </c>
      <c r="CD12" s="54">
        <v>63.378</v>
      </c>
      <c r="CF12" s="39" t="s">
        <v>22</v>
      </c>
      <c r="CG12" s="174" t="s">
        <v>0</v>
      </c>
      <c r="CH12" s="175"/>
      <c r="CI12" s="175"/>
      <c r="CJ12" s="180" t="s">
        <v>1</v>
      </c>
      <c r="CK12" s="181"/>
      <c r="CL12" s="182"/>
      <c r="CM12" s="39" t="s">
        <v>16</v>
      </c>
      <c r="CO12" s="125">
        <v>45784.625</v>
      </c>
      <c r="CP12" s="54">
        <v>331.15199999999999</v>
      </c>
      <c r="CQ12" s="125">
        <v>45784.625</v>
      </c>
      <c r="CR12" s="54">
        <v>64.108999999999995</v>
      </c>
      <c r="CS12" s="54"/>
      <c r="CT12" s="54"/>
      <c r="CU12" s="54"/>
      <c r="CV12" s="54"/>
      <c r="CW12" s="54"/>
      <c r="CX12" s="54"/>
      <c r="CY12" s="54"/>
      <c r="DF12" s="142" t="s">
        <v>22</v>
      </c>
      <c r="DG12" s="143" t="s">
        <v>112</v>
      </c>
      <c r="DH12" s="143" t="s">
        <v>113</v>
      </c>
      <c r="DI12" s="143" t="s">
        <v>129</v>
      </c>
      <c r="DJ12" s="143" t="s">
        <v>130</v>
      </c>
      <c r="DK12" s="143" t="s">
        <v>114</v>
      </c>
      <c r="DL12" s="143" t="s">
        <v>115</v>
      </c>
      <c r="DM12" s="143" t="s">
        <v>131</v>
      </c>
      <c r="DN12" s="143" t="s">
        <v>132</v>
      </c>
      <c r="DO12" s="56" t="s">
        <v>118</v>
      </c>
      <c r="DP12" s="56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29" t="s">
        <v>22</v>
      </c>
      <c r="EA12" s="146" t="s">
        <v>142</v>
      </c>
      <c r="EB12" s="146" t="s">
        <v>140</v>
      </c>
      <c r="EC12" s="146" t="s">
        <v>143</v>
      </c>
      <c r="ED12" s="146" t="s">
        <v>141</v>
      </c>
    </row>
    <row r="13" spans="1:134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O13" s="96"/>
      <c r="P13" s="96"/>
      <c r="Q13" s="96"/>
      <c r="R13" s="96"/>
      <c r="S13" s="137"/>
      <c r="U13" s="72">
        <v>45785.625</v>
      </c>
      <c r="V13" s="54">
        <v>92.52</v>
      </c>
      <c r="W13" s="72">
        <v>45784.625</v>
      </c>
      <c r="X13" s="54">
        <v>101.788</v>
      </c>
      <c r="Y13" s="121">
        <v>45786.625</v>
      </c>
      <c r="Z13" s="54">
        <v>120.68</v>
      </c>
      <c r="AA13" s="72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5" t="s">
        <v>21</v>
      </c>
      <c r="AO13" s="22" t="s">
        <v>20</v>
      </c>
      <c r="AP13" s="76" t="s">
        <v>17</v>
      </c>
      <c r="AQ13" s="21" t="s">
        <v>21</v>
      </c>
      <c r="AR13" s="77" t="s">
        <v>20</v>
      </c>
      <c r="AS13" s="11" t="s">
        <v>17</v>
      </c>
      <c r="AT13" s="75" t="s">
        <v>21</v>
      </c>
      <c r="AU13" s="22" t="s">
        <v>20</v>
      </c>
      <c r="AV13" s="76" t="s">
        <v>17</v>
      </c>
      <c r="AW13" s="21" t="s">
        <v>21</v>
      </c>
      <c r="AX13" s="77" t="s">
        <v>20</v>
      </c>
      <c r="AY13" s="96"/>
      <c r="AZ13" s="96"/>
      <c r="BA13" s="96"/>
      <c r="BB13" s="96"/>
      <c r="BC13" s="96"/>
      <c r="BE13" s="72">
        <v>45782.625</v>
      </c>
      <c r="BF13" s="54">
        <v>78.510000000000005</v>
      </c>
      <c r="BG13" s="72">
        <v>45880.625</v>
      </c>
      <c r="BH13" s="54">
        <v>100.2109375</v>
      </c>
      <c r="BI13" s="72">
        <v>45782.625</v>
      </c>
      <c r="BJ13" s="54">
        <v>106.76</v>
      </c>
      <c r="BK13" s="72">
        <v>45880.625</v>
      </c>
      <c r="BL13" s="54">
        <v>100.2109375</v>
      </c>
      <c r="BM13" s="72">
        <v>45779.625</v>
      </c>
      <c r="BN13" s="54">
        <v>102.515625</v>
      </c>
      <c r="BO13" s="72">
        <v>45779.625</v>
      </c>
      <c r="BP13" s="54">
        <v>97.453125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6"/>
      <c r="CA13" s="125">
        <v>45783.625</v>
      </c>
      <c r="CB13" s="54">
        <v>104.3732</v>
      </c>
      <c r="CC13" s="125">
        <v>45783.625</v>
      </c>
      <c r="CD13" s="54">
        <v>64.171999999999997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6"/>
      <c r="CO13" s="125">
        <v>45785.625</v>
      </c>
      <c r="CP13" s="54">
        <v>326.08800000000002</v>
      </c>
      <c r="CQ13" s="125">
        <v>45785.625</v>
      </c>
      <c r="CR13" s="54">
        <v>62.965000000000003</v>
      </c>
      <c r="CS13" s="54"/>
      <c r="CT13" s="54"/>
      <c r="CU13" s="54"/>
      <c r="CV13" s="54"/>
      <c r="CW13" s="54"/>
      <c r="CX13" s="54"/>
      <c r="CY13" s="54"/>
      <c r="DF13" s="136">
        <v>45866.625</v>
      </c>
      <c r="DG13" s="56">
        <f t="shared" ref="DG13" si="2">VLOOKUP(DF13,A14:R86,18)</f>
        <v>28705.747775131837</v>
      </c>
      <c r="DH13" s="56">
        <f>VLOOKUP(DF13,AF14:BC50,24)</f>
        <v>0</v>
      </c>
      <c r="DI13" s="56">
        <f>VLOOKUP(DF13,BR14:BY50,8)</f>
        <v>0</v>
      </c>
      <c r="DJ13" s="56">
        <f>VLOOKUP(DF13,CF14:CM50,8)</f>
        <v>0</v>
      </c>
      <c r="DK13" s="56"/>
      <c r="DL13" s="56"/>
      <c r="DM13" s="56"/>
      <c r="DN13" s="56"/>
      <c r="DO13" s="56">
        <f>DK$11*DK13</f>
        <v>0</v>
      </c>
      <c r="DP13" s="56">
        <f t="shared" ref="DP13:DR28" si="3">DL$11*DL13</f>
        <v>0</v>
      </c>
      <c r="DQ13" s="56">
        <f t="shared" si="3"/>
        <v>0</v>
      </c>
      <c r="DR13" s="56">
        <f t="shared" si="3"/>
        <v>0</v>
      </c>
      <c r="DS13" s="56"/>
      <c r="DT13" s="56"/>
      <c r="DU13" s="56"/>
      <c r="DV13" s="56"/>
      <c r="DZ13" s="129">
        <v>45866.625</v>
      </c>
      <c r="EA13" s="146">
        <v>0</v>
      </c>
      <c r="EB13" s="146">
        <v>0</v>
      </c>
      <c r="EC13" s="146">
        <v>0</v>
      </c>
      <c r="ED13" s="146">
        <v>0</v>
      </c>
    </row>
    <row r="14" spans="1:134">
      <c r="A14" s="133">
        <v>45846.625</v>
      </c>
      <c r="B14" s="73">
        <f>VLOOKUP($A14+$I$2,U$3:V$500,2)</f>
        <v>93.9</v>
      </c>
      <c r="C14" s="46"/>
      <c r="D14" s="47"/>
      <c r="E14" s="73">
        <f>VLOOKUP($A14+$I$2,W$3:X$500,2)</f>
        <v>101.241</v>
      </c>
      <c r="F14" s="1"/>
      <c r="G14" s="5"/>
      <c r="H14" s="73">
        <f>VLOOKUP($A14+$I$2,Y$3:Z$500,2)</f>
        <v>121.9</v>
      </c>
      <c r="I14" s="1"/>
      <c r="J14" s="5"/>
      <c r="K14" s="73">
        <f>VLOOKUP($A14+$I$2,AA$3:AB$500,2)</f>
        <v>99.76</v>
      </c>
      <c r="L14" s="1"/>
      <c r="M14" s="5"/>
      <c r="N14" s="79">
        <v>0</v>
      </c>
      <c r="O14" s="79"/>
      <c r="P14" s="79"/>
      <c r="Q14" s="79">
        <f>$G$5*SUM($O$14:O14)-$H$5*SUM($P$14:P14)</f>
        <v>0</v>
      </c>
      <c r="R14" s="79">
        <f>N14+Q14</f>
        <v>0</v>
      </c>
      <c r="S14" s="137"/>
      <c r="U14" s="72">
        <v>45786.625</v>
      </c>
      <c r="V14" s="54">
        <v>92.56</v>
      </c>
      <c r="W14" s="72">
        <v>45785.625</v>
      </c>
      <c r="X14" s="54">
        <v>101.69499999999999</v>
      </c>
      <c r="Y14" s="121">
        <v>45789.625</v>
      </c>
      <c r="Z14" s="54">
        <v>120.3</v>
      </c>
      <c r="AA14" s="72">
        <v>45861.625</v>
      </c>
      <c r="AB14" s="54">
        <v>100.22499999999999</v>
      </c>
      <c r="AF14" s="127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79">
        <v>0</v>
      </c>
      <c r="AZ14" s="79"/>
      <c r="BA14" s="79"/>
      <c r="BB14" s="79">
        <f>$AO$4*SUM($AZ$14:AZ14)-$AP$4*SUM($BA$14:BA14)</f>
        <v>0</v>
      </c>
      <c r="BC14" s="79">
        <f>AY14-BB14</f>
        <v>0</v>
      </c>
      <c r="BE14" s="72">
        <v>45783.625</v>
      </c>
      <c r="BF14" s="54">
        <v>78.45</v>
      </c>
      <c r="BG14" s="72">
        <v>45881.625</v>
      </c>
      <c r="BH14" s="54">
        <v>100.2421875</v>
      </c>
      <c r="BI14" s="72">
        <v>45783.625</v>
      </c>
      <c r="BJ14" s="54">
        <v>106.97</v>
      </c>
      <c r="BK14" s="72">
        <v>45881.625</v>
      </c>
      <c r="BL14" s="54">
        <v>100.2421875</v>
      </c>
      <c r="BM14" s="72">
        <v>45782.625</v>
      </c>
      <c r="BN14" s="54">
        <v>102.265625</v>
      </c>
      <c r="BO14" s="72">
        <v>45782.625</v>
      </c>
      <c r="BP14" s="54">
        <v>96.859375</v>
      </c>
      <c r="BR14" s="127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79">
        <v>0</v>
      </c>
      <c r="CA14" s="125">
        <v>45784.625</v>
      </c>
      <c r="CB14" s="54">
        <v>104.47369999999999</v>
      </c>
      <c r="CC14" s="125">
        <v>45784.625</v>
      </c>
      <c r="CD14" s="54">
        <v>63.649000000000001</v>
      </c>
      <c r="CF14" s="127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79">
        <v>0</v>
      </c>
      <c r="CO14" s="125">
        <v>45786.625</v>
      </c>
      <c r="CP14" s="54">
        <v>322.20999999999998</v>
      </c>
      <c r="CQ14" s="125">
        <v>45786.625</v>
      </c>
      <c r="CR14" s="54">
        <v>61.750999999999998</v>
      </c>
      <c r="CS14" s="54"/>
      <c r="CT14" s="54"/>
      <c r="CU14" s="54"/>
      <c r="CV14" s="54"/>
      <c r="CW14" s="54"/>
      <c r="CX14" s="54"/>
      <c r="CY14" s="54"/>
      <c r="DF14" s="136">
        <v>45867.625</v>
      </c>
      <c r="DG14" s="56">
        <f t="shared" ref="DG14:DG49" si="4">VLOOKUP(DF14,A15:R87,18)</f>
        <v>8394.3279205363942</v>
      </c>
      <c r="DH14" s="56">
        <f t="shared" ref="DH14:DH49" si="5">VLOOKUP(DF14,AF15:BC51,24)</f>
        <v>-7609.6204208164027</v>
      </c>
      <c r="DI14" s="56">
        <f t="shared" ref="DI14:DI49" si="6">VLOOKUP(DF14,BR15:BY51,8)</f>
        <v>-14681.250000002692</v>
      </c>
      <c r="DJ14" s="56">
        <f t="shared" ref="DJ14:DJ49" si="7">VLOOKUP(DF14,CF15:CM51,8)</f>
        <v>17513.766666666867</v>
      </c>
      <c r="DK14" s="56">
        <f>DG14-DG13</f>
        <v>-20311.419854595442</v>
      </c>
      <c r="DL14" s="56">
        <f>DH14-DH13</f>
        <v>-7609.6204208164027</v>
      </c>
      <c r="DM14" s="56">
        <f>DI14-DI13</f>
        <v>-14681.250000002692</v>
      </c>
      <c r="DN14" s="56">
        <f>DJ14-DJ13</f>
        <v>17513.766666666867</v>
      </c>
      <c r="DO14" s="56">
        <f t="shared" ref="DO14:DR49" si="8">DK$11*DK14</f>
        <v>-20311.419854595442</v>
      </c>
      <c r="DP14" s="56">
        <f t="shared" si="3"/>
        <v>-7609.6204208164027</v>
      </c>
      <c r="DQ14" s="56">
        <f t="shared" si="3"/>
        <v>-14681.250000002692</v>
      </c>
      <c r="DR14" s="56">
        <f t="shared" si="3"/>
        <v>17513.766666666867</v>
      </c>
      <c r="DS14" s="56"/>
      <c r="DT14" s="56"/>
      <c r="DU14" s="56"/>
      <c r="DV14" s="56"/>
      <c r="DZ14" s="129">
        <v>45867.625</v>
      </c>
      <c r="EA14" s="146">
        <v>0</v>
      </c>
      <c r="EB14" s="146">
        <v>0</v>
      </c>
      <c r="EC14" s="146">
        <v>0</v>
      </c>
      <c r="ED14" s="146">
        <v>0</v>
      </c>
    </row>
    <row r="15" spans="1:134">
      <c r="A15" s="133">
        <v>45847.625</v>
      </c>
      <c r="B15" s="73">
        <f>VLOOKUP($A15+$I$2,U$3:V$500,2)</f>
        <v>94.17</v>
      </c>
      <c r="C15" s="31">
        <f t="shared" ref="C15" si="9">(B15/$B$14-1)*$B$5</f>
        <v>60383.386581466468</v>
      </c>
      <c r="D15" s="32">
        <f t="shared" ref="D15" si="10">-1*(A15-$A$14)/360*$B$7*$B$5</f>
        <v>-2467.5</v>
      </c>
      <c r="E15" s="73">
        <f>VLOOKUP($A15+$I$2,W$3:X$500,2)</f>
        <v>101.289</v>
      </c>
      <c r="F15" s="31">
        <f t="shared" ref="F15" si="11">(E15-$E$14)/100*$C$5</f>
        <v>8064.0000000003056</v>
      </c>
      <c r="G15" s="32">
        <f t="shared" ref="G15" si="12">(A15-$A$14)/360*$C$6*$C$5-(A15-$A$14)/360*$C$7*$C$5*$E$14/100</f>
        <v>-878.49733999999989</v>
      </c>
      <c r="H15" s="73">
        <f>VLOOKUP($A15+$I$2,Y$3:Z$500,2)</f>
        <v>122</v>
      </c>
      <c r="I15" s="31">
        <f t="shared" ref="I15" si="13">(H15/$H$14-1)*$D$5</f>
        <v>29630.84495488209</v>
      </c>
      <c r="J15" s="32">
        <f t="shared" ref="J15" si="14">-1*(A15-$A$14)/360*$D$7*$D$5</f>
        <v>-4244.0999999999995</v>
      </c>
      <c r="K15" s="73">
        <f>VLOOKUP($A15+$I$2,AA$3:AB$500,2)</f>
        <v>99.84</v>
      </c>
      <c r="L15" s="31">
        <f t="shared" ref="L15" si="15">(K15-$K$14)/100*$E$5</f>
        <v>27551.999999999411</v>
      </c>
      <c r="M15" s="32">
        <f t="shared" ref="M15" si="16">(A15-$A$14)/360*$E$6*$E$5-(A15-$A$14)/360*$E$7*$E$5*$K$14/100</f>
        <v>-1932.3212533333335</v>
      </c>
      <c r="N15" s="79">
        <f t="shared" ref="N15:N78" si="17">C15+D15-F15-G15-I15-J15+L15+M15</f>
        <v>50963.317713250151</v>
      </c>
      <c r="O15" s="79"/>
      <c r="P15" s="79"/>
      <c r="Q15" s="79">
        <f>$G$5*SUM($O$14:O15)-$H$5*SUM($P$14:P15)</f>
        <v>0</v>
      </c>
      <c r="R15" s="79">
        <f t="shared" ref="R15:R78" si="18">N15+Q15</f>
        <v>50963.317713250151</v>
      </c>
      <c r="S15" s="137"/>
      <c r="U15" s="72">
        <v>45789.625</v>
      </c>
      <c r="V15" s="54">
        <v>92.85</v>
      </c>
      <c r="W15" s="72">
        <v>45786.625</v>
      </c>
      <c r="X15" s="54">
        <v>101.578</v>
      </c>
      <c r="Y15" s="121">
        <v>45790.625</v>
      </c>
      <c r="Z15" s="54">
        <v>120.31</v>
      </c>
      <c r="AA15" s="72">
        <v>45862.625</v>
      </c>
      <c r="AB15" s="54">
        <v>99.679000000000002</v>
      </c>
      <c r="AF15" s="127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79">
        <f>AH15+AI15-AK15-AL15-AN15-AO15+AQ15+AR15+AT15+AU15+AW15+AX15</f>
        <v>-7609.6204208164027</v>
      </c>
      <c r="AZ15" s="79"/>
      <c r="BA15" s="79"/>
      <c r="BB15" s="79">
        <f>$AO$4*SUM($AZ$14:AZ15)-$AP$4*SUM($BA$14:BA15)</f>
        <v>0</v>
      </c>
      <c r="BC15" s="79">
        <f t="shared" ref="BC15:BC50" si="19">AY15-BB15</f>
        <v>-7609.6204208164027</v>
      </c>
      <c r="BE15" s="72">
        <v>45784.625</v>
      </c>
      <c r="BF15" s="54">
        <v>78.52</v>
      </c>
      <c r="BG15" s="72">
        <v>45882.625</v>
      </c>
      <c r="BH15" s="54">
        <v>100.4921875</v>
      </c>
      <c r="BI15" s="72">
        <v>45784.625</v>
      </c>
      <c r="BJ15" s="54">
        <v>107.19</v>
      </c>
      <c r="BK15" s="72">
        <v>45882.625</v>
      </c>
      <c r="BL15" s="54">
        <v>100.4921875</v>
      </c>
      <c r="BM15" s="72">
        <v>45783.625</v>
      </c>
      <c r="BN15" s="54">
        <v>102.546875</v>
      </c>
      <c r="BO15" s="72">
        <v>45783.625</v>
      </c>
      <c r="BP15" s="54">
        <v>97.15625</v>
      </c>
      <c r="BR15" s="127">
        <f t="shared" ref="BR15:BR78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5">
        <v>45785.625</v>
      </c>
      <c r="CB15" s="54">
        <v>104.7473</v>
      </c>
      <c r="CC15" s="125">
        <v>45785.625</v>
      </c>
      <c r="CD15" s="54">
        <v>61.73</v>
      </c>
      <c r="CF15" s="127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5">
        <v>45789.625</v>
      </c>
      <c r="CP15" s="54">
        <v>307.27499999999998</v>
      </c>
      <c r="CQ15" s="125">
        <v>45789.625</v>
      </c>
      <c r="CR15" s="54">
        <v>58.206000000000003</v>
      </c>
      <c r="CS15" s="54"/>
      <c r="CT15" s="54"/>
      <c r="CU15" s="54"/>
      <c r="CV15" s="54"/>
      <c r="CW15" s="54"/>
      <c r="CX15" s="54"/>
      <c r="CY15" s="54"/>
      <c r="DF15" s="136">
        <v>45868.625</v>
      </c>
      <c r="DG15" s="56">
        <f t="shared" si="4"/>
        <v>31307.47690805397</v>
      </c>
      <c r="DH15" s="56">
        <f t="shared" si="5"/>
        <v>-19929.419949705985</v>
      </c>
      <c r="DI15" s="56">
        <f t="shared" si="6"/>
        <v>-33037.500000002365</v>
      </c>
      <c r="DJ15" s="56">
        <f t="shared" si="7"/>
        <v>13003.573333333428</v>
      </c>
      <c r="DK15" s="56">
        <f t="shared" ref="DK15:DN49" si="23">DG15-DG14</f>
        <v>22913.148987517576</v>
      </c>
      <c r="DL15" s="56">
        <f t="shared" si="23"/>
        <v>-12319.799528889584</v>
      </c>
      <c r="DM15" s="56">
        <f t="shared" si="23"/>
        <v>-18356.249999999673</v>
      </c>
      <c r="DN15" s="56">
        <f t="shared" si="23"/>
        <v>-4510.1933333334382</v>
      </c>
      <c r="DO15" s="56">
        <f t="shared" si="8"/>
        <v>22913.148987517576</v>
      </c>
      <c r="DP15" s="56">
        <f t="shared" si="3"/>
        <v>-12319.799528889584</v>
      </c>
      <c r="DQ15" s="56">
        <f t="shared" si="3"/>
        <v>-18356.249999999673</v>
      </c>
      <c r="DR15" s="56">
        <f t="shared" si="3"/>
        <v>-4510.1933333334382</v>
      </c>
      <c r="DS15" s="56">
        <f>SUM(DO$15:DO15)</f>
        <v>22913.148987517576</v>
      </c>
      <c r="DT15" s="56">
        <f>SUM(DP$15:DP15)</f>
        <v>-12319.799528889584</v>
      </c>
      <c r="DU15" s="56">
        <f>SUM(DQ$15:DQ15)</f>
        <v>-18356.249999999673</v>
      </c>
      <c r="DV15" s="56">
        <f>SUM(DR$15:DR15)</f>
        <v>-4510.1933333334382</v>
      </c>
      <c r="DZ15" s="129">
        <v>45868.625</v>
      </c>
      <c r="EA15" s="146">
        <f>VLOOKUP(DZ15,DF:DS,14)</f>
        <v>22913.148987517576</v>
      </c>
      <c r="EB15" s="146">
        <f t="shared" ref="EB15:EB46" si="24">VLOOKUP(DZ15,DF:DT,15)</f>
        <v>-12319.799528889584</v>
      </c>
      <c r="EC15" s="146">
        <f t="shared" ref="EC15:EC46" si="25">VLOOKUP(DZ15,DF:DV,17)</f>
        <v>-4510.1933333334382</v>
      </c>
      <c r="ED15" s="146">
        <f t="shared" ref="ED15:ED46" si="26">VLOOKUP(DZ15,DF:DU,16)</f>
        <v>-18356.249999999673</v>
      </c>
    </row>
    <row r="16" spans="1:134">
      <c r="A16" s="133">
        <v>45848.625</v>
      </c>
      <c r="B16" s="73">
        <f t="shared" ref="B16:B79" si="27">VLOOKUP($A16+$I$2,U$3:V$500,2)</f>
        <v>94.22</v>
      </c>
      <c r="C16" s="31">
        <f t="shared" ref="C16:C79" si="28">(B16/$B$14-1)*$B$5</f>
        <v>71565.495207667424</v>
      </c>
      <c r="D16" s="32">
        <f t="shared" ref="D16:D79" si="29">-1*(A16-$A$14)/360*$B$7*$B$5</f>
        <v>-4935</v>
      </c>
      <c r="E16" s="73">
        <f t="shared" ref="E16:E79" si="30">VLOOKUP($A16+$I$2,W$3:X$500,2)</f>
        <v>101.181</v>
      </c>
      <c r="F16" s="31">
        <f t="shared" ref="F16:F79" si="31">(E16-$E$14)/100*$C$5</f>
        <v>-10080.000000000382</v>
      </c>
      <c r="G16" s="32">
        <f t="shared" ref="G16:G79" si="32">(A16-$A$14)/360*$C$6*$C$5-(A16-$A$14)/360*$C$7*$C$5*$E$14/100</f>
        <v>-1756.9946799999998</v>
      </c>
      <c r="H16" s="73">
        <f t="shared" ref="H16:H79" si="33">VLOOKUP($A16+$I$2,Y$3:Z$500,2)</f>
        <v>121.86</v>
      </c>
      <c r="I16" s="31">
        <f t="shared" ref="I16:I79" si="34">(H16/$H$14-1)*$D$5</f>
        <v>-11852.337981953639</v>
      </c>
      <c r="J16" s="32">
        <f t="shared" ref="J16:J79" si="35">-1*(A16-$A$14)/360*$D$7*$D$5</f>
        <v>-8488.1999999999989</v>
      </c>
      <c r="K16" s="73">
        <f t="shared" ref="K16:K79" si="36">VLOOKUP($A16+$I$2,AA$3:AB$500,2)</f>
        <v>99.671999999999997</v>
      </c>
      <c r="L16" s="31">
        <f t="shared" ref="L16:L79" si="37">(K16-$K$14)/100*$E$5</f>
        <v>-30307.20000000278</v>
      </c>
      <c r="M16" s="32">
        <f t="shared" ref="M16:M79" si="38">(A16-$A$14)/360*$E$6*$E$5-(A16-$A$14)/360*$E$7*$E$5*$K$14/100</f>
        <v>-3864.642506666667</v>
      </c>
      <c r="N16" s="79">
        <f t="shared" si="17"/>
        <v>64636.18536295199</v>
      </c>
      <c r="O16" s="79"/>
      <c r="P16" s="79"/>
      <c r="Q16" s="79">
        <f>$G$5*SUM($O$14:O16)-$H$5*SUM($P$14:P16)</f>
        <v>0</v>
      </c>
      <c r="R16" s="79">
        <f t="shared" si="18"/>
        <v>64636.18536295199</v>
      </c>
      <c r="S16" s="137"/>
      <c r="U16" s="72">
        <v>45790.625</v>
      </c>
      <c r="V16" s="54">
        <v>93.02</v>
      </c>
      <c r="W16" s="72">
        <v>45789.625</v>
      </c>
      <c r="X16" s="54">
        <v>101.15600000000001</v>
      </c>
      <c r="Y16" s="121">
        <v>45791.625</v>
      </c>
      <c r="Z16" s="54">
        <v>120.27</v>
      </c>
      <c r="AA16" s="72">
        <v>45863.625</v>
      </c>
      <c r="AB16" s="54">
        <v>99.524000000000001</v>
      </c>
      <c r="AF16" s="127">
        <v>45868.625</v>
      </c>
      <c r="AG16" s="45">
        <f t="shared" ref="AG16:AG50" si="39">VLOOKUP($AF16+$J$1,BE:BF,2)</f>
        <v>80.33</v>
      </c>
      <c r="AH16" s="46">
        <f t="shared" ref="AH16:AH79" si="40">(AG16/$AG$14-1)*$AG$5</f>
        <v>-37290.242386575635</v>
      </c>
      <c r="AI16" s="46">
        <f t="shared" ref="AI16:AI79" si="41">-1*(AF16-$AF$14)/360*$AG$5*$AG$7</f>
        <v>-5875</v>
      </c>
      <c r="AJ16" s="45">
        <f t="shared" ref="AJ16:AJ50" si="42">VLOOKUP($AF16+$J$1,BG:BH,2)</f>
        <v>99.625</v>
      </c>
      <c r="AK16" s="46">
        <f t="shared" ref="AK16:AK79" si="43">(AJ16-$AJ$14)/100*$AH$5</f>
        <v>7617.1875000000009</v>
      </c>
      <c r="AL16" s="47">
        <f t="shared" ref="AL16:AL79" si="44">(AF16-$AF$14)/360*$AH$5*$AH$6-(AF16-$AF$14)/360*$AH$5*$AH$7*$AJ$14/100</f>
        <v>-260.63778831845229</v>
      </c>
      <c r="AM16" s="45">
        <f t="shared" ref="AM16:AM50" si="45">VLOOKUP($AF16+$J$1,BI:BJ,2)</f>
        <v>109.08</v>
      </c>
      <c r="AN16" s="46">
        <f t="shared" ref="AN16:AN79" si="46">(AM16/$AM$14-1)*$AI$5</f>
        <v>73287.014539196811</v>
      </c>
      <c r="AO16" s="47">
        <f t="shared" ref="AO16:AO79" si="47">-1*(AF16-$AF$14)/360*$AI$5*$AI$7</f>
        <v>-6042.8571428571431</v>
      </c>
      <c r="AP16" s="45">
        <f t="shared" ref="AP16:AP50" si="48">VLOOKUP($AF16+$J$1,BK:BL,2)</f>
        <v>99.625</v>
      </c>
      <c r="AQ16" s="46">
        <f t="shared" ref="AQ16:AQ79" si="49">(AP16-$AP$14)/100*$AJ$5</f>
        <v>6640.6250000000009</v>
      </c>
      <c r="AR16" s="47">
        <f t="shared" ref="AR16:AR79" si="50">(AF16-$AF$14)/360*$AJ$5*$AJ$6-(AF16-$AF$14)/360*$AJ$5*$AJ$7*$AP$14/100</f>
        <v>-227.22268725198364</v>
      </c>
      <c r="AS16" s="45">
        <f t="shared" ref="AS16:AS50" si="51">VLOOKUP($AF16+$J$1,BM:BN,2)</f>
        <v>102.125</v>
      </c>
      <c r="AT16" s="46">
        <f t="shared" ref="AT16:AT79" si="52">(AS16-$AS$14)/100*$AK$5</f>
        <v>18415.178571428572</v>
      </c>
      <c r="AU16" s="47">
        <f t="shared" ref="AU16:AU79" si="53">(AF16-$AF$14)/360*$AK$5*$AK$6-(AF16-$AF$14)/360*$AK$5*$AK$7*$AS$14/100</f>
        <v>95.134858630952522</v>
      </c>
      <c r="AV16" s="45">
        <f t="shared" ref="AV16:AV50" si="54">VLOOKUP($AF16+$J$1,BO:BP,2)</f>
        <v>95.75</v>
      </c>
      <c r="AW16" s="46">
        <f t="shared" ref="AW16:AW79" si="55">(AV16-$AV$14)/100*$AL$5</f>
        <v>72656.25</v>
      </c>
      <c r="AX16" s="47">
        <f t="shared" ref="AX16:AX79" si="56">(AF16-$AF$14)/360*$AL$5*$AL$6-(AF16-$AF$14)/360*$AL$5*$AL$7*$AV$14/100</f>
        <v>256.56380208333348</v>
      </c>
      <c r="AY16" s="79">
        <f t="shared" ref="AY16:AY38" si="57">AH16+AI16-AK16-AL16-AN16-AO16+AQ16+AR16+AT16+AU16+AW16+AX16</f>
        <v>-19929.419949705985</v>
      </c>
      <c r="AZ16" s="79"/>
      <c r="BA16" s="79"/>
      <c r="BB16" s="79">
        <f>$AO$4*SUM($AZ$14:AZ16)-$AP$4*SUM($BA$14:BA16)</f>
        <v>0</v>
      </c>
      <c r="BC16" s="79">
        <f t="shared" si="19"/>
        <v>-19929.419949705985</v>
      </c>
      <c r="BE16" s="72">
        <v>45785.625</v>
      </c>
      <c r="BF16" s="54">
        <v>78.5</v>
      </c>
      <c r="BG16" s="72">
        <v>45883.625</v>
      </c>
      <c r="BH16" s="54">
        <v>100.2734375</v>
      </c>
      <c r="BI16" s="72">
        <v>45785.625</v>
      </c>
      <c r="BJ16" s="54">
        <v>106.65</v>
      </c>
      <c r="BK16" s="72">
        <v>45883.625</v>
      </c>
      <c r="BL16" s="54">
        <v>100.2734375</v>
      </c>
      <c r="BM16" s="72">
        <v>45784.625</v>
      </c>
      <c r="BN16" s="54">
        <v>102.828125</v>
      </c>
      <c r="BO16" s="72">
        <v>45784.625</v>
      </c>
      <c r="BP16" s="54">
        <v>97.53125</v>
      </c>
      <c r="BR16" s="127">
        <f t="shared" si="20"/>
        <v>45868.625</v>
      </c>
      <c r="BS16" s="45">
        <f t="shared" si="21"/>
        <v>107.27</v>
      </c>
      <c r="BT16" s="46">
        <f t="shared" ref="BT16:BT79" si="58">(BS16-$BS$14)/100*$BS$5</f>
        <v>-77025.000000002576</v>
      </c>
      <c r="BU16" s="46">
        <f t="shared" ref="BU16:BU79" si="59">(BR16-BR$14)/360*$BS$5*$BS$6</f>
        <v>6944.4444444444453</v>
      </c>
      <c r="BV16" s="45">
        <f t="shared" ref="BV16:BV50" si="60">VLOOKUP(BR16+BV$4,CC:CD,2)</f>
        <v>50.996000000000002</v>
      </c>
      <c r="BW16" s="46">
        <f t="shared" ref="BW16:BW79" si="61">-1*(BV16-$BV$14)*10^-4*$BT$8*$BT$5</f>
        <v>-43987.500000000204</v>
      </c>
      <c r="BX16" s="47">
        <f t="shared" ref="BX16:BX79" si="62">(BR16-BR$14)/360*$BT$5*$BT$6</f>
        <v>6944.4444444444453</v>
      </c>
      <c r="BY16" s="45">
        <f t="shared" ref="BY16:BY50" si="63">BT16+BU16-BW16-BX16</f>
        <v>-33037.500000002365</v>
      </c>
      <c r="CA16" s="125">
        <v>45786.625</v>
      </c>
      <c r="CB16" s="54">
        <v>104.7522</v>
      </c>
      <c r="CC16" s="125">
        <v>45786.625</v>
      </c>
      <c r="CD16" s="54">
        <v>61.521999999999998</v>
      </c>
      <c r="CF16" s="127">
        <v>45868.625</v>
      </c>
      <c r="CG16" s="45">
        <f t="shared" si="22"/>
        <v>265.81200000000001</v>
      </c>
      <c r="CH16" s="46">
        <f t="shared" ref="CH16:CH79" si="64">-1*(CG16-$CG$14)*$CG$8*10^-4*$CG$5</f>
        <v>12594.119999999997</v>
      </c>
      <c r="CI16" s="46">
        <f t="shared" ref="CI16:CI79" si="65">(CF16-CF$14)/360*$CG$5*$CG$6</f>
        <v>5833.3333333333339</v>
      </c>
      <c r="CJ16" s="45">
        <f t="shared" ref="CJ16:CJ50" si="66">VLOOKUP(CF16+CJ$4,CQ:CR,2)</f>
        <v>52.783999999999999</v>
      </c>
      <c r="CK16" s="46">
        <f t="shared" ref="CK16:CK79" si="67">-1*(CJ16-$CJ$14)*10^-4*$CH$8*$CH$5</f>
        <v>173.87999999990362</v>
      </c>
      <c r="CL16" s="47">
        <f t="shared" ref="CL16:CL79" si="68">(CF16-CF$14)/360*$CH$5*$CH$6</f>
        <v>5250</v>
      </c>
      <c r="CM16" s="45">
        <f t="shared" ref="CM16:CM50" si="69">CH16+CI16-CK16-CL16</f>
        <v>13003.573333333428</v>
      </c>
      <c r="CO16" s="125">
        <v>45790.625</v>
      </c>
      <c r="CP16" s="54">
        <v>296.28399999999999</v>
      </c>
      <c r="CQ16" s="125">
        <v>45790.625</v>
      </c>
      <c r="CR16" s="54">
        <v>55.77</v>
      </c>
      <c r="CS16" s="54"/>
      <c r="CT16" s="54"/>
      <c r="CU16" s="54"/>
      <c r="CV16" s="54"/>
      <c r="CW16" s="54"/>
      <c r="CX16" s="54"/>
      <c r="CY16" s="54"/>
      <c r="DF16" s="136">
        <v>45869.625</v>
      </c>
      <c r="DG16" s="56">
        <f t="shared" si="4"/>
        <v>13495.965341561823</v>
      </c>
      <c r="DH16" s="56">
        <f t="shared" si="5"/>
        <v>-2279.053804014271</v>
      </c>
      <c r="DI16" s="56">
        <f t="shared" si="6"/>
        <v>-36043.750000002503</v>
      </c>
      <c r="DJ16" s="56">
        <f t="shared" si="7"/>
        <v>27878.060000000361</v>
      </c>
      <c r="DK16" s="56">
        <f t="shared" si="23"/>
        <v>-17811.511566492147</v>
      </c>
      <c r="DL16" s="56">
        <f t="shared" si="23"/>
        <v>17650.366145691714</v>
      </c>
      <c r="DM16" s="56">
        <f t="shared" si="23"/>
        <v>-3006.2500000001382</v>
      </c>
      <c r="DN16" s="56">
        <f t="shared" si="23"/>
        <v>14874.486666666933</v>
      </c>
      <c r="DO16" s="56">
        <f t="shared" si="8"/>
        <v>-17811.511566492147</v>
      </c>
      <c r="DP16" s="56">
        <f t="shared" si="3"/>
        <v>17650.366145691714</v>
      </c>
      <c r="DQ16" s="56">
        <f t="shared" si="3"/>
        <v>-3006.2500000001382</v>
      </c>
      <c r="DR16" s="56">
        <f t="shared" si="3"/>
        <v>14874.486666666933</v>
      </c>
      <c r="DS16" s="56">
        <f>SUM(DO$15:DO16)</f>
        <v>5101.6374210254289</v>
      </c>
      <c r="DT16" s="56">
        <f>SUM(DP$15:DP16)</f>
        <v>5330.5666168021307</v>
      </c>
      <c r="DU16" s="56">
        <f>SUM(DQ$15:DQ16)</f>
        <v>-21362.499999999811</v>
      </c>
      <c r="DV16" s="56">
        <f>SUM(DR$15:DR16)</f>
        <v>10364.293333333495</v>
      </c>
      <c r="DZ16" s="129">
        <v>45869.625</v>
      </c>
      <c r="EA16" s="146">
        <f t="shared" ref="EA16:EA75" si="70">VLOOKUP(DZ16,DF:DS,14)</f>
        <v>5101.6374210254289</v>
      </c>
      <c r="EB16" s="146">
        <f t="shared" si="24"/>
        <v>5330.5666168021307</v>
      </c>
      <c r="EC16" s="146">
        <f t="shared" si="25"/>
        <v>10364.293333333495</v>
      </c>
      <c r="ED16" s="146">
        <f t="shared" si="26"/>
        <v>-21362.499999999811</v>
      </c>
    </row>
    <row r="17" spans="1:134">
      <c r="A17" s="133">
        <v>45849.625</v>
      </c>
      <c r="B17" s="73">
        <f t="shared" si="27"/>
        <v>94.12</v>
      </c>
      <c r="C17" s="31">
        <f t="shared" si="28"/>
        <v>49201.277955270183</v>
      </c>
      <c r="D17" s="32">
        <f t="shared" si="29"/>
        <v>-7402.4999999999991</v>
      </c>
      <c r="E17" s="73">
        <f t="shared" si="30"/>
        <v>101.123</v>
      </c>
      <c r="F17" s="31">
        <f t="shared" si="31"/>
        <v>-19823.99999999916</v>
      </c>
      <c r="G17" s="32">
        <f t="shared" si="32"/>
        <v>-2635.4920199999997</v>
      </c>
      <c r="H17" s="73">
        <f t="shared" si="33"/>
        <v>121.72</v>
      </c>
      <c r="I17" s="31">
        <f t="shared" si="34"/>
        <v>-53335.520918789363</v>
      </c>
      <c r="J17" s="32">
        <f t="shared" si="35"/>
        <v>-12732.299999999997</v>
      </c>
      <c r="K17" s="73">
        <f t="shared" si="36"/>
        <v>99.567999999999998</v>
      </c>
      <c r="L17" s="31">
        <f t="shared" si="37"/>
        <v>-66124.800000002506</v>
      </c>
      <c r="M17" s="32">
        <f t="shared" si="38"/>
        <v>-5796.9637599999996</v>
      </c>
      <c r="N17" s="79">
        <f t="shared" si="17"/>
        <v>58404.327134056206</v>
      </c>
      <c r="O17" s="79"/>
      <c r="P17" s="79"/>
      <c r="Q17" s="79">
        <f>$G$5*SUM($O$14:O17)-$H$5*SUM($P$14:P17)</f>
        <v>0</v>
      </c>
      <c r="R17" s="79">
        <f t="shared" si="18"/>
        <v>58404.327134056206</v>
      </c>
      <c r="S17" s="137"/>
      <c r="U17" s="72">
        <v>45791.625</v>
      </c>
      <c r="V17" s="54">
        <v>92.87</v>
      </c>
      <c r="W17" s="72">
        <v>45790.625</v>
      </c>
      <c r="X17" s="54">
        <v>101.125</v>
      </c>
      <c r="Y17" s="121">
        <v>45792.625</v>
      </c>
      <c r="Z17" s="54">
        <v>120.4</v>
      </c>
      <c r="AA17" s="72">
        <v>45866.625</v>
      </c>
      <c r="AB17" s="54">
        <v>99.715000000000003</v>
      </c>
      <c r="AF17" s="127">
        <v>45869.625</v>
      </c>
      <c r="AG17" s="45">
        <f t="shared" si="39"/>
        <v>80.38</v>
      </c>
      <c r="AH17" s="46">
        <f t="shared" si="40"/>
        <v>-21752.641392172591</v>
      </c>
      <c r="AI17" s="46">
        <f t="shared" si="41"/>
        <v>-8812.5</v>
      </c>
      <c r="AJ17" s="45">
        <f t="shared" si="42"/>
        <v>99.640625</v>
      </c>
      <c r="AK17" s="46">
        <f t="shared" si="43"/>
        <v>9793.5267857142862</v>
      </c>
      <c r="AL17" s="47">
        <f t="shared" si="44"/>
        <v>-390.95668247767844</v>
      </c>
      <c r="AM17" s="45">
        <f t="shared" si="45"/>
        <v>109.11</v>
      </c>
      <c r="AN17" s="46">
        <f t="shared" si="46"/>
        <v>80379.306268798537</v>
      </c>
      <c r="AO17" s="47">
        <f t="shared" si="47"/>
        <v>-9064.2857142857138</v>
      </c>
      <c r="AP17" s="45">
        <f t="shared" si="48"/>
        <v>99.640625</v>
      </c>
      <c r="AQ17" s="46">
        <f t="shared" si="49"/>
        <v>8537.9464285714294</v>
      </c>
      <c r="AR17" s="47">
        <f t="shared" si="50"/>
        <v>-340.8340308779766</v>
      </c>
      <c r="AS17" s="45">
        <f t="shared" si="51"/>
        <v>102.1875</v>
      </c>
      <c r="AT17" s="46">
        <f t="shared" si="52"/>
        <v>21763.392857142859</v>
      </c>
      <c r="AU17" s="47">
        <f t="shared" si="53"/>
        <v>142.7022879464289</v>
      </c>
      <c r="AV17" s="45">
        <f t="shared" si="54"/>
        <v>95.828125</v>
      </c>
      <c r="AW17" s="46">
        <f t="shared" si="55"/>
        <v>78515.625</v>
      </c>
      <c r="AX17" s="47">
        <f t="shared" si="56"/>
        <v>384.845703125</v>
      </c>
      <c r="AY17" s="79">
        <f t="shared" si="57"/>
        <v>-2279.053804014271</v>
      </c>
      <c r="AZ17" s="79"/>
      <c r="BA17" s="79"/>
      <c r="BB17" s="79">
        <f>$AO$4*SUM($AZ$14:AZ17)-$AP$4*SUM($BA$14:BA17)</f>
        <v>0</v>
      </c>
      <c r="BC17" s="79">
        <f t="shared" si="19"/>
        <v>-2279.053804014271</v>
      </c>
      <c r="BE17" s="72">
        <v>45786.625</v>
      </c>
      <c r="BF17" s="54">
        <v>78.55</v>
      </c>
      <c r="BG17" s="72">
        <v>45884.625</v>
      </c>
      <c r="BH17" s="54">
        <v>100.15625</v>
      </c>
      <c r="BI17" s="72">
        <v>45786.625</v>
      </c>
      <c r="BJ17" s="54">
        <v>106.61</v>
      </c>
      <c r="BK17" s="72">
        <v>45884.625</v>
      </c>
      <c r="BL17" s="54">
        <v>100.15625</v>
      </c>
      <c r="BM17" s="72">
        <v>45785.625</v>
      </c>
      <c r="BN17" s="54">
        <v>101.96875</v>
      </c>
      <c r="BO17" s="72">
        <v>45785.625</v>
      </c>
      <c r="BP17" s="54">
        <v>96.46875</v>
      </c>
      <c r="BR17" s="127">
        <f t="shared" si="20"/>
        <v>45869.625</v>
      </c>
      <c r="BS17" s="45">
        <f t="shared" si="21"/>
        <v>107.2366</v>
      </c>
      <c r="BT17" s="46">
        <f t="shared" si="58"/>
        <v>-85375.000000002648</v>
      </c>
      <c r="BU17" s="46">
        <f t="shared" si="59"/>
        <v>10416.666666666668</v>
      </c>
      <c r="BV17" s="45">
        <f t="shared" si="60"/>
        <v>51.091000000000001</v>
      </c>
      <c r="BW17" s="46">
        <f t="shared" si="61"/>
        <v>-49331.250000000138</v>
      </c>
      <c r="BX17" s="47">
        <f t="shared" si="62"/>
        <v>10416.666666666666</v>
      </c>
      <c r="BY17" s="45">
        <f t="shared" si="63"/>
        <v>-36043.750000002503</v>
      </c>
      <c r="CA17" s="125">
        <v>45789.625</v>
      </c>
      <c r="CB17" s="54">
        <v>106.1426</v>
      </c>
      <c r="CC17" s="125">
        <v>45789.625</v>
      </c>
      <c r="CD17" s="54">
        <v>55.463999999999999</v>
      </c>
      <c r="CF17" s="127">
        <v>45869.625</v>
      </c>
      <c r="CG17" s="45">
        <f t="shared" si="22"/>
        <v>268.60899999999998</v>
      </c>
      <c r="CH17" s="46">
        <f t="shared" si="64"/>
        <v>-13250.159999999716</v>
      </c>
      <c r="CI17" s="46">
        <f t="shared" si="65"/>
        <v>8750</v>
      </c>
      <c r="CJ17" s="45">
        <f t="shared" si="66"/>
        <v>53.713999999999999</v>
      </c>
      <c r="CK17" s="46">
        <f t="shared" si="67"/>
        <v>-40253.220000000081</v>
      </c>
      <c r="CL17" s="47">
        <f t="shared" si="68"/>
        <v>7875</v>
      </c>
      <c r="CM17" s="45">
        <f t="shared" si="69"/>
        <v>27878.060000000361</v>
      </c>
      <c r="CO17" s="125">
        <v>45791.625</v>
      </c>
      <c r="CP17" s="54">
        <v>297.67</v>
      </c>
      <c r="CQ17" s="125">
        <v>45791.625</v>
      </c>
      <c r="CR17" s="54">
        <v>56.567999999999998</v>
      </c>
      <c r="CS17" s="54"/>
      <c r="CT17" s="54"/>
      <c r="CU17" s="54"/>
      <c r="CV17" s="54"/>
      <c r="CW17" s="54"/>
      <c r="CX17" s="54"/>
      <c r="CY17" s="54"/>
      <c r="DF17" s="136">
        <v>45870.625</v>
      </c>
      <c r="DG17" s="56">
        <f t="shared" si="4"/>
        <v>44222.396982064354</v>
      </c>
      <c r="DH17" s="56">
        <f t="shared" si="5"/>
        <v>-132959.15804505366</v>
      </c>
      <c r="DI17" s="56">
        <f t="shared" si="6"/>
        <v>-38281.250000002809</v>
      </c>
      <c r="DJ17" s="56">
        <f t="shared" si="7"/>
        <v>34690.43666666701</v>
      </c>
      <c r="DK17" s="56">
        <f t="shared" si="23"/>
        <v>30726.431640502531</v>
      </c>
      <c r="DL17" s="56">
        <f t="shared" si="23"/>
        <v>-130680.10424103939</v>
      </c>
      <c r="DM17" s="56">
        <f t="shared" si="23"/>
        <v>-2237.5000000003056</v>
      </c>
      <c r="DN17" s="56">
        <f t="shared" si="23"/>
        <v>6812.3766666666488</v>
      </c>
      <c r="DO17" s="56">
        <f t="shared" si="8"/>
        <v>30726.431640502531</v>
      </c>
      <c r="DP17" s="56">
        <f t="shared" si="3"/>
        <v>-130680.10424103939</v>
      </c>
      <c r="DQ17" s="56">
        <f t="shared" si="3"/>
        <v>-2237.5000000003056</v>
      </c>
      <c r="DR17" s="56">
        <f t="shared" si="3"/>
        <v>6812.3766666666488</v>
      </c>
      <c r="DS17" s="56">
        <f>SUM(DO$15:DO17)</f>
        <v>35828.06906152796</v>
      </c>
      <c r="DT17" s="56">
        <f>SUM(DP$15:DP17)</f>
        <v>-125349.53762423726</v>
      </c>
      <c r="DU17" s="56">
        <f>SUM(DQ$15:DQ17)</f>
        <v>-23600.000000000116</v>
      </c>
      <c r="DV17" s="56">
        <f>SUM(DR$15:DR17)</f>
        <v>17176.670000000144</v>
      </c>
      <c r="DZ17" s="129">
        <v>45870.625</v>
      </c>
      <c r="EA17" s="146">
        <f t="shared" si="70"/>
        <v>35828.06906152796</v>
      </c>
      <c r="EB17" s="146">
        <f t="shared" si="24"/>
        <v>-125349.53762423726</v>
      </c>
      <c r="EC17" s="146">
        <f t="shared" si="25"/>
        <v>17176.670000000144</v>
      </c>
      <c r="ED17" s="146">
        <f t="shared" si="26"/>
        <v>-23600.000000000116</v>
      </c>
    </row>
    <row r="18" spans="1:134">
      <c r="A18" s="133">
        <v>45852.625</v>
      </c>
      <c r="B18" s="73">
        <f t="shared" si="27"/>
        <v>94.05</v>
      </c>
      <c r="C18" s="31">
        <f t="shared" si="28"/>
        <v>33546.325878593518</v>
      </c>
      <c r="D18" s="32">
        <f t="shared" si="29"/>
        <v>-14804.999999999998</v>
      </c>
      <c r="E18" s="73">
        <f t="shared" si="30"/>
        <v>101.181</v>
      </c>
      <c r="F18" s="31">
        <f t="shared" si="31"/>
        <v>-10080.000000000382</v>
      </c>
      <c r="G18" s="32">
        <f t="shared" si="32"/>
        <v>-5270.9840399999994</v>
      </c>
      <c r="H18" s="73">
        <f t="shared" si="33"/>
        <v>121.74</v>
      </c>
      <c r="I18" s="31">
        <f t="shared" si="34"/>
        <v>-47409.351927814554</v>
      </c>
      <c r="J18" s="32">
        <f t="shared" si="35"/>
        <v>-25464.599999999995</v>
      </c>
      <c r="K18" s="73">
        <f t="shared" si="36"/>
        <v>99.611999999999995</v>
      </c>
      <c r="L18" s="31">
        <f t="shared" si="37"/>
        <v>-50971.200000003562</v>
      </c>
      <c r="M18" s="32">
        <f t="shared" si="38"/>
        <v>-11593.927519999999</v>
      </c>
      <c r="N18" s="79">
        <f t="shared" si="17"/>
        <v>44401.134326404877</v>
      </c>
      <c r="O18" s="79"/>
      <c r="P18" s="79"/>
      <c r="Q18" s="79">
        <f>$G$5*SUM($O$14:O18)-$H$5*SUM($P$14:P18)</f>
        <v>0</v>
      </c>
      <c r="R18" s="79">
        <f t="shared" si="18"/>
        <v>44401.134326404877</v>
      </c>
      <c r="S18" s="137"/>
      <c r="U18" s="72">
        <v>45792.625</v>
      </c>
      <c r="V18" s="54">
        <v>92.74</v>
      </c>
      <c r="W18" s="72">
        <v>45791.625</v>
      </c>
      <c r="X18" s="54">
        <v>101.087</v>
      </c>
      <c r="Y18" s="121">
        <v>45793.625</v>
      </c>
      <c r="Z18" s="54">
        <v>120.73</v>
      </c>
      <c r="AA18" s="72">
        <v>45867.625</v>
      </c>
      <c r="AB18" s="54">
        <v>99.623999999999995</v>
      </c>
      <c r="AF18" s="127">
        <v>45870.625</v>
      </c>
      <c r="AG18" s="45">
        <f t="shared" si="39"/>
        <v>79.98</v>
      </c>
      <c r="AH18" s="46">
        <f t="shared" si="40"/>
        <v>-146053.44934741914</v>
      </c>
      <c r="AI18" s="46">
        <f t="shared" si="41"/>
        <v>-11750</v>
      </c>
      <c r="AJ18" s="45">
        <f t="shared" si="42"/>
        <v>100.5390625</v>
      </c>
      <c r="AK18" s="46">
        <f t="shared" si="43"/>
        <v>134933.03571428571</v>
      </c>
      <c r="AL18" s="47">
        <f t="shared" si="44"/>
        <v>-521.27557663690459</v>
      </c>
      <c r="AM18" s="45">
        <f t="shared" si="45"/>
        <v>109.63</v>
      </c>
      <c r="AN18" s="46">
        <f t="shared" si="46"/>
        <v>203312.36291519593</v>
      </c>
      <c r="AO18" s="47">
        <f t="shared" si="47"/>
        <v>-12085.714285714286</v>
      </c>
      <c r="AP18" s="45">
        <f t="shared" si="48"/>
        <v>100.5390625</v>
      </c>
      <c r="AQ18" s="46">
        <f t="shared" si="49"/>
        <v>117633.92857142858</v>
      </c>
      <c r="AR18" s="47">
        <f t="shared" si="50"/>
        <v>-454.44537450396729</v>
      </c>
      <c r="AS18" s="45">
        <f t="shared" si="51"/>
        <v>103.359375</v>
      </c>
      <c r="AT18" s="46">
        <f t="shared" si="52"/>
        <v>84542.41071428571</v>
      </c>
      <c r="AU18" s="47">
        <f t="shared" si="53"/>
        <v>190.26971726190504</v>
      </c>
      <c r="AV18" s="45">
        <f t="shared" si="54"/>
        <v>97.03125</v>
      </c>
      <c r="AW18" s="46">
        <f t="shared" si="55"/>
        <v>168750</v>
      </c>
      <c r="AX18" s="47">
        <f t="shared" si="56"/>
        <v>513.12760416666697</v>
      </c>
      <c r="AY18" s="79">
        <f t="shared" si="57"/>
        <v>-112266.56688191074</v>
      </c>
      <c r="AZ18" s="79">
        <v>0.40448699999999999</v>
      </c>
      <c r="BA18" s="79">
        <v>0.44415500000000002</v>
      </c>
      <c r="BB18" s="79">
        <f>$AO$4*SUM($AZ$14:AZ18)-$AP$4*SUM($BA$14:BA18)</f>
        <v>20692.591163142919</v>
      </c>
      <c r="BC18" s="79">
        <f t="shared" si="19"/>
        <v>-132959.15804505366</v>
      </c>
      <c r="BE18" s="72">
        <v>45789.625</v>
      </c>
      <c r="BF18" s="54">
        <v>79.33</v>
      </c>
      <c r="BG18" s="72">
        <v>45887.625</v>
      </c>
      <c r="BH18" s="54">
        <v>100.1015625</v>
      </c>
      <c r="BI18" s="72">
        <v>45789.625</v>
      </c>
      <c r="BJ18" s="54">
        <v>106.59</v>
      </c>
      <c r="BK18" s="72">
        <v>45887.625</v>
      </c>
      <c r="BL18" s="54">
        <v>100.1015625</v>
      </c>
      <c r="BM18" s="72">
        <v>45786.625</v>
      </c>
      <c r="BN18" s="54">
        <v>102.015625</v>
      </c>
      <c r="BO18" s="72">
        <v>45786.625</v>
      </c>
      <c r="BP18" s="54">
        <v>96.5625</v>
      </c>
      <c r="BR18" s="127">
        <f t="shared" si="20"/>
        <v>45870.625</v>
      </c>
      <c r="BS18" s="45">
        <f t="shared" si="21"/>
        <v>106.53149999999999</v>
      </c>
      <c r="BT18" s="46">
        <f t="shared" si="58"/>
        <v>-261650.00000000303</v>
      </c>
      <c r="BU18" s="46">
        <f t="shared" si="59"/>
        <v>13888.888888888891</v>
      </c>
      <c r="BV18" s="45">
        <f t="shared" si="60"/>
        <v>54.185000000000002</v>
      </c>
      <c r="BW18" s="46">
        <f t="shared" si="61"/>
        <v>-223368.75000000023</v>
      </c>
      <c r="BX18" s="47">
        <f t="shared" si="62"/>
        <v>13888.888888888891</v>
      </c>
      <c r="BY18" s="45">
        <f t="shared" si="63"/>
        <v>-38281.250000002809</v>
      </c>
      <c r="CA18" s="125">
        <v>45790.625</v>
      </c>
      <c r="CB18" s="54">
        <v>106.55589999999999</v>
      </c>
      <c r="CC18" s="125">
        <v>45790.625</v>
      </c>
      <c r="CD18" s="54">
        <v>54.054000000000002</v>
      </c>
      <c r="CF18" s="127">
        <v>45870.625</v>
      </c>
      <c r="CG18" s="45">
        <f t="shared" si="22"/>
        <v>281.363</v>
      </c>
      <c r="CH18" s="46">
        <f t="shared" si="64"/>
        <v>-131097.11999999991</v>
      </c>
      <c r="CI18" s="46">
        <f t="shared" si="65"/>
        <v>11666.666666666668</v>
      </c>
      <c r="CJ18" s="45">
        <f t="shared" si="66"/>
        <v>56.575000000000003</v>
      </c>
      <c r="CK18" s="46">
        <f t="shared" si="67"/>
        <v>-164620.89000000025</v>
      </c>
      <c r="CL18" s="47">
        <f t="shared" si="68"/>
        <v>10500</v>
      </c>
      <c r="CM18" s="45">
        <f t="shared" si="69"/>
        <v>34690.43666666701</v>
      </c>
      <c r="CO18" s="125">
        <v>45792.625</v>
      </c>
      <c r="CP18" s="54">
        <v>301.32</v>
      </c>
      <c r="CQ18" s="125">
        <v>45792.625</v>
      </c>
      <c r="CR18" s="54">
        <v>57.174999999999997</v>
      </c>
      <c r="CS18" s="54"/>
      <c r="CT18" s="54"/>
      <c r="CU18" s="54"/>
      <c r="CV18" s="54"/>
      <c r="CW18" s="54"/>
      <c r="CX18" s="54"/>
      <c r="CY18" s="54"/>
      <c r="DF18" s="136">
        <v>45873.625</v>
      </c>
      <c r="DG18" s="56">
        <f t="shared" si="4"/>
        <v>39403.850179231609</v>
      </c>
      <c r="DH18" s="56">
        <f t="shared" si="5"/>
        <v>-69372.182510527869</v>
      </c>
      <c r="DI18" s="56">
        <f t="shared" si="6"/>
        <v>-34000.000000000618</v>
      </c>
      <c r="DJ18" s="56">
        <f t="shared" si="7"/>
        <v>48275.686666667039</v>
      </c>
      <c r="DK18" s="56">
        <f t="shared" si="23"/>
        <v>-4818.546802832745</v>
      </c>
      <c r="DL18" s="56">
        <f t="shared" si="23"/>
        <v>63586.975534525787</v>
      </c>
      <c r="DM18" s="56">
        <f t="shared" si="23"/>
        <v>4281.2500000021901</v>
      </c>
      <c r="DN18" s="56">
        <f t="shared" si="23"/>
        <v>13585.250000000029</v>
      </c>
      <c r="DO18" s="56">
        <f t="shared" si="8"/>
        <v>-4818.546802832745</v>
      </c>
      <c r="DP18" s="56">
        <f t="shared" si="3"/>
        <v>63586.975534525787</v>
      </c>
      <c r="DQ18" s="56">
        <f t="shared" si="3"/>
        <v>4281.2500000021901</v>
      </c>
      <c r="DR18" s="56">
        <f t="shared" si="3"/>
        <v>13585.250000000029</v>
      </c>
      <c r="DS18" s="56">
        <f>SUM(DO$15:DO18)</f>
        <v>31009.522258695215</v>
      </c>
      <c r="DT18" s="56">
        <f>SUM(DP$15:DP18)</f>
        <v>-61762.562089711471</v>
      </c>
      <c r="DU18" s="56">
        <f>SUM(DQ$15:DQ18)</f>
        <v>-19318.749999997926</v>
      </c>
      <c r="DV18" s="56">
        <f>SUM(DR$15:DR18)</f>
        <v>30761.920000000173</v>
      </c>
      <c r="DZ18" s="129">
        <v>45873.625</v>
      </c>
      <c r="EA18" s="146">
        <f t="shared" si="70"/>
        <v>31009.522258695215</v>
      </c>
      <c r="EB18" s="146">
        <f t="shared" si="24"/>
        <v>-61762.562089711471</v>
      </c>
      <c r="EC18" s="146">
        <f t="shared" si="25"/>
        <v>30761.920000000173</v>
      </c>
      <c r="ED18" s="146">
        <f t="shared" si="26"/>
        <v>-19318.749999997926</v>
      </c>
    </row>
    <row r="19" spans="1:134">
      <c r="A19" s="133">
        <v>45853.625</v>
      </c>
      <c r="B19" s="73">
        <f t="shared" si="27"/>
        <v>94.05</v>
      </c>
      <c r="C19" s="31">
        <f t="shared" si="28"/>
        <v>33546.325878593518</v>
      </c>
      <c r="D19" s="32">
        <f t="shared" si="29"/>
        <v>-17272.5</v>
      </c>
      <c r="E19" s="73">
        <f t="shared" si="30"/>
        <v>101.23699999999999</v>
      </c>
      <c r="F19" s="31">
        <f t="shared" si="31"/>
        <v>-672.00000000082127</v>
      </c>
      <c r="G19" s="32">
        <f t="shared" si="32"/>
        <v>-6149.4813800000011</v>
      </c>
      <c r="H19" s="73">
        <f t="shared" si="33"/>
        <v>121.85</v>
      </c>
      <c r="I19" s="31">
        <f t="shared" si="34"/>
        <v>-14815.422477445054</v>
      </c>
      <c r="J19" s="32">
        <f t="shared" si="35"/>
        <v>-29708.7</v>
      </c>
      <c r="K19" s="73">
        <f t="shared" si="36"/>
        <v>99.713999999999999</v>
      </c>
      <c r="L19" s="31">
        <f t="shared" si="37"/>
        <v>-15842.400000002232</v>
      </c>
      <c r="M19" s="32">
        <f t="shared" si="38"/>
        <v>-13526.248773333331</v>
      </c>
      <c r="N19" s="79">
        <f t="shared" si="17"/>
        <v>38250.78096270383</v>
      </c>
      <c r="O19" s="79"/>
      <c r="P19" s="79"/>
      <c r="Q19" s="79">
        <f>$G$5*SUM($O$14:O19)-$H$5*SUM($P$14:P19)</f>
        <v>0</v>
      </c>
      <c r="R19" s="79">
        <f t="shared" si="18"/>
        <v>38250.78096270383</v>
      </c>
      <c r="S19" s="137"/>
      <c r="U19" s="72">
        <v>45793.625</v>
      </c>
      <c r="V19" s="54">
        <v>92.96</v>
      </c>
      <c r="W19" s="72">
        <v>45792.625</v>
      </c>
      <c r="X19" s="54">
        <v>101.241</v>
      </c>
      <c r="Y19" s="121">
        <v>45796.625</v>
      </c>
      <c r="Z19" s="54">
        <v>120.66</v>
      </c>
      <c r="AA19" s="72">
        <v>45868.625</v>
      </c>
      <c r="AB19" s="54">
        <v>99.552999999999997</v>
      </c>
      <c r="AF19" s="127">
        <v>45873.625</v>
      </c>
      <c r="AG19" s="45">
        <f t="shared" si="39"/>
        <v>80.25</v>
      </c>
      <c r="AH19" s="46">
        <f t="shared" si="40"/>
        <v>-62150.403977626054</v>
      </c>
      <c r="AI19" s="46">
        <f t="shared" si="41"/>
        <v>-20562.5</v>
      </c>
      <c r="AJ19" s="45">
        <f t="shared" si="42"/>
        <v>100.5859375</v>
      </c>
      <c r="AK19" s="46">
        <f t="shared" si="43"/>
        <v>141462.05357142858</v>
      </c>
      <c r="AL19" s="47">
        <f t="shared" si="44"/>
        <v>-912.23225911458394</v>
      </c>
      <c r="AM19" s="45">
        <f t="shared" si="45"/>
        <v>109.82</v>
      </c>
      <c r="AN19" s="46">
        <f t="shared" si="46"/>
        <v>248230.21053599159</v>
      </c>
      <c r="AO19" s="47">
        <f t="shared" si="47"/>
        <v>-21150</v>
      </c>
      <c r="AP19" s="45">
        <f t="shared" si="48"/>
        <v>100.5859375</v>
      </c>
      <c r="AQ19" s="46">
        <f t="shared" si="49"/>
        <v>123325.89285714287</v>
      </c>
      <c r="AR19" s="47">
        <f t="shared" si="50"/>
        <v>-795.27940538194343</v>
      </c>
      <c r="AS19" s="45">
        <f t="shared" si="51"/>
        <v>103.46875</v>
      </c>
      <c r="AT19" s="46">
        <f t="shared" si="52"/>
        <v>90401.785714285725</v>
      </c>
      <c r="AU19" s="47">
        <f t="shared" si="53"/>
        <v>332.97200520833394</v>
      </c>
      <c r="AV19" s="45">
        <f t="shared" si="54"/>
        <v>97.28125</v>
      </c>
      <c r="AW19" s="46">
        <f t="shared" si="55"/>
        <v>187500</v>
      </c>
      <c r="AX19" s="47">
        <f t="shared" si="56"/>
        <v>897.97330729166697</v>
      </c>
      <c r="AY19" s="79">
        <f t="shared" si="57"/>
        <v>-48679.591347384958</v>
      </c>
      <c r="AZ19" s="79"/>
      <c r="BA19" s="79"/>
      <c r="BB19" s="79">
        <f>$AO$4*SUM($AZ$14:AZ19)-$AP$4*SUM($BA$14:BA19)</f>
        <v>20692.591163142919</v>
      </c>
      <c r="BC19" s="79">
        <f t="shared" si="19"/>
        <v>-69372.182510527869</v>
      </c>
      <c r="BE19" s="72">
        <v>45790.625</v>
      </c>
      <c r="BF19" s="54">
        <v>79.47</v>
      </c>
      <c r="BG19" s="72">
        <v>45888.625</v>
      </c>
      <c r="BH19" s="54">
        <v>100.2421875</v>
      </c>
      <c r="BI19" s="72">
        <v>45790.625</v>
      </c>
      <c r="BJ19" s="54">
        <v>106.68</v>
      </c>
      <c r="BK19" s="72">
        <v>45888.625</v>
      </c>
      <c r="BL19" s="54">
        <v>100.2421875</v>
      </c>
      <c r="BM19" s="72">
        <v>45789.625</v>
      </c>
      <c r="BN19" s="54">
        <v>101.296875</v>
      </c>
      <c r="BO19" s="72">
        <v>45789.625</v>
      </c>
      <c r="BP19" s="54">
        <v>95.609375</v>
      </c>
      <c r="BR19" s="127">
        <f t="shared" si="20"/>
        <v>45873.625</v>
      </c>
      <c r="BS19" s="45">
        <f t="shared" si="21"/>
        <v>107.0245</v>
      </c>
      <c r="BT19" s="46">
        <f t="shared" si="58"/>
        <v>-138400.00000000073</v>
      </c>
      <c r="BU19" s="46">
        <f t="shared" si="59"/>
        <v>24305.555555555558</v>
      </c>
      <c r="BV19" s="45">
        <f t="shared" si="60"/>
        <v>52.07</v>
      </c>
      <c r="BW19" s="46">
        <f t="shared" si="61"/>
        <v>-104400.0000000001</v>
      </c>
      <c r="BX19" s="47">
        <f t="shared" si="62"/>
        <v>24305.555555555555</v>
      </c>
      <c r="BY19" s="45">
        <f t="shared" si="63"/>
        <v>-34000.000000000618</v>
      </c>
      <c r="CA19" s="125">
        <v>45791.625</v>
      </c>
      <c r="CB19" s="54">
        <v>106.1994</v>
      </c>
      <c r="CC19" s="125">
        <v>45791.625</v>
      </c>
      <c r="CD19" s="54">
        <v>55.914999999999999</v>
      </c>
      <c r="CF19" s="127">
        <v>45873.625</v>
      </c>
      <c r="CG19" s="45">
        <f t="shared" si="22"/>
        <v>276.33199999999999</v>
      </c>
      <c r="CH19" s="46">
        <f t="shared" si="64"/>
        <v>-84610.679999999847</v>
      </c>
      <c r="CI19" s="46">
        <f t="shared" si="65"/>
        <v>20416.666666666668</v>
      </c>
      <c r="CJ19" s="45">
        <f t="shared" si="66"/>
        <v>55.798000000000002</v>
      </c>
      <c r="CK19" s="46">
        <f t="shared" si="67"/>
        <v>-130844.70000000022</v>
      </c>
      <c r="CL19" s="47">
        <f t="shared" si="68"/>
        <v>18375</v>
      </c>
      <c r="CM19" s="45">
        <f t="shared" si="69"/>
        <v>48275.686666667039</v>
      </c>
      <c r="CO19" s="125">
        <v>45793.625</v>
      </c>
      <c r="CP19" s="54">
        <v>300.76799999999997</v>
      </c>
      <c r="CQ19" s="125">
        <v>45793.625</v>
      </c>
      <c r="CR19" s="54">
        <v>57.244999999999997</v>
      </c>
      <c r="CS19" s="54"/>
      <c r="CT19" s="54"/>
      <c r="CU19" s="54"/>
      <c r="CV19" s="54"/>
      <c r="CW19" s="54"/>
      <c r="CX19" s="54"/>
      <c r="CY19" s="54"/>
      <c r="DF19" s="136">
        <v>45874.625</v>
      </c>
      <c r="DG19" s="56">
        <f t="shared" si="4"/>
        <v>36115.248892206</v>
      </c>
      <c r="DH19" s="56">
        <f t="shared" si="5"/>
        <v>-77001.055799339636</v>
      </c>
      <c r="DI19" s="56">
        <f t="shared" si="6"/>
        <v>-32275.000000002736</v>
      </c>
      <c r="DJ19" s="56">
        <f t="shared" si="7"/>
        <v>50976.263333333627</v>
      </c>
      <c r="DK19" s="56">
        <f t="shared" si="23"/>
        <v>-3288.6012870256091</v>
      </c>
      <c r="DL19" s="56">
        <f t="shared" si="23"/>
        <v>-7628.8732888117665</v>
      </c>
      <c r="DM19" s="56">
        <f t="shared" si="23"/>
        <v>1724.9999999978827</v>
      </c>
      <c r="DN19" s="56">
        <f t="shared" si="23"/>
        <v>2700.5766666665877</v>
      </c>
      <c r="DO19" s="56">
        <f t="shared" si="8"/>
        <v>-3288.6012870256091</v>
      </c>
      <c r="DP19" s="56">
        <f t="shared" si="3"/>
        <v>-7628.8732888117665</v>
      </c>
      <c r="DQ19" s="56">
        <f t="shared" si="3"/>
        <v>1724.9999999978827</v>
      </c>
      <c r="DR19" s="56">
        <f t="shared" si="3"/>
        <v>2700.5766666665877</v>
      </c>
      <c r="DS19" s="56">
        <f>SUM(DO$15:DO19)</f>
        <v>27720.920971669606</v>
      </c>
      <c r="DT19" s="56">
        <f>SUM(DP$15:DP19)</f>
        <v>-69391.435378523238</v>
      </c>
      <c r="DU19" s="56">
        <f>SUM(DQ$15:DQ19)</f>
        <v>-17593.750000000044</v>
      </c>
      <c r="DV19" s="56">
        <f>SUM(DR$15:DR19)</f>
        <v>33462.496666666761</v>
      </c>
      <c r="DZ19" s="129">
        <v>45874.625</v>
      </c>
      <c r="EA19" s="146">
        <f t="shared" si="70"/>
        <v>27720.920971669606</v>
      </c>
      <c r="EB19" s="146">
        <f t="shared" si="24"/>
        <v>-69391.435378523238</v>
      </c>
      <c r="EC19" s="146">
        <f t="shared" si="25"/>
        <v>33462.496666666761</v>
      </c>
      <c r="ED19" s="146">
        <f t="shared" si="26"/>
        <v>-17593.750000000044</v>
      </c>
    </row>
    <row r="20" spans="1:134">
      <c r="A20" s="133">
        <v>45854.625</v>
      </c>
      <c r="B20" s="73">
        <f t="shared" si="27"/>
        <v>93.96</v>
      </c>
      <c r="C20" s="31">
        <f t="shared" si="28"/>
        <v>13418.530351436475</v>
      </c>
      <c r="D20" s="32">
        <f t="shared" si="29"/>
        <v>-19740</v>
      </c>
      <c r="E20" s="73">
        <f t="shared" si="30"/>
        <v>101.31</v>
      </c>
      <c r="F20" s="31">
        <f t="shared" si="31"/>
        <v>11592.000000000438</v>
      </c>
      <c r="G20" s="32">
        <f t="shared" si="32"/>
        <v>-7027.9787199999992</v>
      </c>
      <c r="H20" s="73">
        <f t="shared" si="33"/>
        <v>121.87</v>
      </c>
      <c r="I20" s="31">
        <f t="shared" si="34"/>
        <v>-8889.2534864662302</v>
      </c>
      <c r="J20" s="32">
        <f t="shared" si="35"/>
        <v>-33952.799999999996</v>
      </c>
      <c r="K20" s="73">
        <f t="shared" si="36"/>
        <v>99.841999999999999</v>
      </c>
      <c r="L20" s="31">
        <f t="shared" si="37"/>
        <v>28240.799999997809</v>
      </c>
      <c r="M20" s="32">
        <f t="shared" si="38"/>
        <v>-15458.570026666668</v>
      </c>
      <c r="N20" s="79">
        <f t="shared" si="17"/>
        <v>44738.792531233397</v>
      </c>
      <c r="O20" s="79"/>
      <c r="P20" s="79"/>
      <c r="Q20" s="79">
        <f>$G$5*SUM($O$14:O20)-$H$5*SUM($P$14:P20)</f>
        <v>0</v>
      </c>
      <c r="R20" s="79">
        <f t="shared" si="18"/>
        <v>44738.792531233397</v>
      </c>
      <c r="S20" s="137"/>
      <c r="U20" s="72">
        <v>45796.625</v>
      </c>
      <c r="V20" s="54">
        <v>92.89</v>
      </c>
      <c r="W20" s="72">
        <v>45793.625</v>
      </c>
      <c r="X20" s="54">
        <v>101.34</v>
      </c>
      <c r="Y20" s="121">
        <v>45797.625</v>
      </c>
      <c r="Z20" s="54">
        <v>120.68</v>
      </c>
      <c r="AA20" s="72">
        <v>45869.625</v>
      </c>
      <c r="AB20" s="54">
        <v>99.549000000000007</v>
      </c>
      <c r="AF20" s="127">
        <v>45874.625</v>
      </c>
      <c r="AG20" s="45">
        <f t="shared" si="39"/>
        <v>80.209999999999994</v>
      </c>
      <c r="AH20" s="46">
        <f t="shared" si="40"/>
        <v>-74580.48477315405</v>
      </c>
      <c r="AI20" s="46">
        <f t="shared" si="41"/>
        <v>-23500</v>
      </c>
      <c r="AJ20" s="45">
        <f t="shared" si="42"/>
        <v>100.4921875</v>
      </c>
      <c r="AK20" s="46">
        <f t="shared" si="43"/>
        <v>128404.01785714286</v>
      </c>
      <c r="AL20" s="47">
        <f t="shared" si="44"/>
        <v>-1042.5511532738092</v>
      </c>
      <c r="AM20" s="45">
        <f t="shared" si="45"/>
        <v>109.9</v>
      </c>
      <c r="AN20" s="46">
        <f t="shared" si="46"/>
        <v>267142.98848159425</v>
      </c>
      <c r="AO20" s="47">
        <f t="shared" si="47"/>
        <v>-24171.428571428572</v>
      </c>
      <c r="AP20" s="45">
        <f t="shared" si="48"/>
        <v>100.4921875</v>
      </c>
      <c r="AQ20" s="46">
        <f t="shared" si="49"/>
        <v>111941.96428571429</v>
      </c>
      <c r="AR20" s="47">
        <f t="shared" si="50"/>
        <v>-908.89074900793457</v>
      </c>
      <c r="AS20" s="45">
        <f t="shared" si="51"/>
        <v>103.4375</v>
      </c>
      <c r="AT20" s="46">
        <f t="shared" si="52"/>
        <v>88727.67857142858</v>
      </c>
      <c r="AU20" s="47">
        <f t="shared" si="53"/>
        <v>380.53943452381009</v>
      </c>
      <c r="AV20" s="45">
        <f t="shared" si="54"/>
        <v>97.59375</v>
      </c>
      <c r="AW20" s="46">
        <f t="shared" si="55"/>
        <v>210937.5</v>
      </c>
      <c r="AX20" s="47">
        <f t="shared" si="56"/>
        <v>1026.2552083333339</v>
      </c>
      <c r="AY20" s="79">
        <f t="shared" si="57"/>
        <v>-56308.46463619671</v>
      </c>
      <c r="AZ20" s="79"/>
      <c r="BA20" s="79"/>
      <c r="BB20" s="79">
        <f>$AO$4*SUM($AZ$14:AZ20)-$AP$4*SUM($BA$14:BA20)</f>
        <v>20692.591163142919</v>
      </c>
      <c r="BC20" s="79">
        <f t="shared" si="19"/>
        <v>-77001.055799339636</v>
      </c>
      <c r="BE20" s="72">
        <v>45791.625</v>
      </c>
      <c r="BF20" s="54">
        <v>79.180000000000007</v>
      </c>
      <c r="BG20" s="72">
        <v>45889.625</v>
      </c>
      <c r="BH20" s="54">
        <v>100.3125</v>
      </c>
      <c r="BI20" s="72">
        <v>45791.625</v>
      </c>
      <c r="BJ20" s="54">
        <v>106.18</v>
      </c>
      <c r="BK20" s="72">
        <v>45889.625</v>
      </c>
      <c r="BL20" s="54">
        <v>100.3125</v>
      </c>
      <c r="BM20" s="72">
        <v>45790.625</v>
      </c>
      <c r="BN20" s="54">
        <v>101.171875</v>
      </c>
      <c r="BO20" s="72">
        <v>45790.625</v>
      </c>
      <c r="BP20" s="54">
        <v>95.21875</v>
      </c>
      <c r="BR20" s="127">
        <f t="shared" si="20"/>
        <v>45874.625</v>
      </c>
      <c r="BS20" s="45">
        <f t="shared" si="21"/>
        <v>106.9378</v>
      </c>
      <c r="BT20" s="46">
        <f t="shared" si="58"/>
        <v>-160075.00000000265</v>
      </c>
      <c r="BU20" s="46">
        <f t="shared" si="59"/>
        <v>27777.777777777781</v>
      </c>
      <c r="BV20" s="45">
        <f t="shared" si="60"/>
        <v>52.485999999999997</v>
      </c>
      <c r="BW20" s="46">
        <f t="shared" si="61"/>
        <v>-127799.99999999991</v>
      </c>
      <c r="BX20" s="47">
        <f t="shared" si="62"/>
        <v>27777.777777777781</v>
      </c>
      <c r="BY20" s="45">
        <f t="shared" si="63"/>
        <v>-32275.000000002736</v>
      </c>
      <c r="CA20" s="125">
        <v>45792.625</v>
      </c>
      <c r="CB20" s="54">
        <v>106.253</v>
      </c>
      <c r="CC20" s="125">
        <v>45792.625</v>
      </c>
      <c r="CD20" s="54">
        <v>55</v>
      </c>
      <c r="CF20" s="127">
        <v>45874.625</v>
      </c>
      <c r="CG20" s="45">
        <f t="shared" si="22"/>
        <v>275.041</v>
      </c>
      <c r="CH20" s="46">
        <f t="shared" si="64"/>
        <v>-72681.83999999988</v>
      </c>
      <c r="CI20" s="46">
        <f t="shared" si="65"/>
        <v>23333.333333333336</v>
      </c>
      <c r="CJ20" s="45">
        <f t="shared" si="66"/>
        <v>55.579000000000001</v>
      </c>
      <c r="CK20" s="46">
        <f t="shared" si="67"/>
        <v>-121324.77000000016</v>
      </c>
      <c r="CL20" s="47">
        <f t="shared" si="68"/>
        <v>21000</v>
      </c>
      <c r="CM20" s="45">
        <f t="shared" si="69"/>
        <v>50976.263333333627</v>
      </c>
      <c r="CO20" s="125">
        <v>45796.625</v>
      </c>
      <c r="CP20" s="54">
        <v>301.44499999999999</v>
      </c>
      <c r="CQ20" s="125">
        <v>45796.625</v>
      </c>
      <c r="CR20" s="54">
        <v>57.45</v>
      </c>
      <c r="CS20" s="54"/>
      <c r="CT20" s="54"/>
      <c r="CU20" s="54"/>
      <c r="CV20" s="54"/>
      <c r="CW20" s="54"/>
      <c r="CX20" s="54"/>
      <c r="CY20" s="54"/>
      <c r="DF20" s="136">
        <v>45875.625</v>
      </c>
      <c r="DG20" s="56">
        <f t="shared" si="4"/>
        <v>58667.197879721061</v>
      </c>
      <c r="DH20" s="56">
        <f t="shared" si="5"/>
        <v>-96976.358097794364</v>
      </c>
      <c r="DI20" s="56">
        <f t="shared" si="6"/>
        <v>-39493.75000000275</v>
      </c>
      <c r="DJ20" s="56">
        <f t="shared" si="7"/>
        <v>36585.57000000024</v>
      </c>
      <c r="DK20" s="56">
        <f t="shared" si="23"/>
        <v>22551.948987515061</v>
      </c>
      <c r="DL20" s="56">
        <f t="shared" si="23"/>
        <v>-19975.302298454728</v>
      </c>
      <c r="DM20" s="56">
        <f t="shared" si="23"/>
        <v>-7218.7500000000146</v>
      </c>
      <c r="DN20" s="56">
        <f t="shared" si="23"/>
        <v>-14390.693333333387</v>
      </c>
      <c r="DO20" s="56">
        <f t="shared" si="8"/>
        <v>22551.948987515061</v>
      </c>
      <c r="DP20" s="56">
        <f t="shared" si="3"/>
        <v>-19975.302298454728</v>
      </c>
      <c r="DQ20" s="56">
        <f t="shared" si="3"/>
        <v>-7218.7500000000146</v>
      </c>
      <c r="DR20" s="56">
        <f t="shared" si="3"/>
        <v>-14390.693333333387</v>
      </c>
      <c r="DS20" s="56">
        <f>SUM(DO$15:DO20)</f>
        <v>50272.869959184667</v>
      </c>
      <c r="DT20" s="56">
        <f>SUM(DP$15:DP20)</f>
        <v>-89366.737676977966</v>
      </c>
      <c r="DU20" s="56">
        <f>SUM(DQ$15:DQ20)</f>
        <v>-24812.500000000058</v>
      </c>
      <c r="DV20" s="56">
        <f>SUM(DR$15:DR20)</f>
        <v>19071.803333333373</v>
      </c>
      <c r="DZ20" s="129">
        <v>45875.625</v>
      </c>
      <c r="EA20" s="146">
        <f t="shared" si="70"/>
        <v>50272.869959184667</v>
      </c>
      <c r="EB20" s="146">
        <f t="shared" si="24"/>
        <v>-89366.737676977966</v>
      </c>
      <c r="EC20" s="146">
        <f t="shared" si="25"/>
        <v>19071.803333333373</v>
      </c>
      <c r="ED20" s="146">
        <f t="shared" si="26"/>
        <v>-24812.500000000058</v>
      </c>
    </row>
    <row r="21" spans="1:134">
      <c r="A21" s="133">
        <v>45855.625</v>
      </c>
      <c r="B21" s="73">
        <f t="shared" si="27"/>
        <v>94.08</v>
      </c>
      <c r="C21" s="31">
        <f t="shared" si="28"/>
        <v>40255.591054309429</v>
      </c>
      <c r="D21" s="32">
        <f t="shared" si="29"/>
        <v>-22207.5</v>
      </c>
      <c r="E21" s="73">
        <f t="shared" si="30"/>
        <v>101.328</v>
      </c>
      <c r="F21" s="31">
        <f t="shared" si="31"/>
        <v>14616.000000000553</v>
      </c>
      <c r="G21" s="32">
        <f t="shared" si="32"/>
        <v>-7906.4760599999991</v>
      </c>
      <c r="H21" s="73">
        <f t="shared" si="33"/>
        <v>120.13</v>
      </c>
      <c r="I21" s="31">
        <f t="shared" si="34"/>
        <v>-524465.95570139936</v>
      </c>
      <c r="J21" s="32">
        <f t="shared" si="35"/>
        <v>-38196.9</v>
      </c>
      <c r="K21" s="73">
        <f t="shared" si="36"/>
        <v>99.9</v>
      </c>
      <c r="L21" s="31">
        <f t="shared" si="37"/>
        <v>48216.000000000196</v>
      </c>
      <c r="M21" s="32">
        <f t="shared" si="38"/>
        <v>-17390.891280000003</v>
      </c>
      <c r="N21" s="79">
        <f t="shared" si="17"/>
        <v>604826.53153570846</v>
      </c>
      <c r="O21" s="79"/>
      <c r="P21" s="79">
        <v>1.9446000000000001</v>
      </c>
      <c r="Q21" s="79">
        <f>$G$5*SUM($O$14:O21)-$H$5*SUM($P$14:P21)</f>
        <v>-576200.5368</v>
      </c>
      <c r="R21" s="79">
        <f t="shared" si="18"/>
        <v>28625.99473570846</v>
      </c>
      <c r="S21" s="137"/>
      <c r="U21" s="72">
        <v>45797.625</v>
      </c>
      <c r="V21" s="54">
        <v>93.05</v>
      </c>
      <c r="W21" s="72">
        <v>45796.625</v>
      </c>
      <c r="X21" s="54">
        <v>101.408</v>
      </c>
      <c r="Y21" s="121">
        <v>45798.625</v>
      </c>
      <c r="Z21" s="54">
        <v>120.59</v>
      </c>
      <c r="AA21" s="72">
        <v>45870.625</v>
      </c>
      <c r="AB21" s="54">
        <v>99.751000000000005</v>
      </c>
      <c r="AF21" s="127">
        <v>45875.625</v>
      </c>
      <c r="AG21" s="45">
        <f t="shared" si="39"/>
        <v>80.290000000000006</v>
      </c>
      <c r="AH21" s="46">
        <f t="shared" si="40"/>
        <v>-49720.323182100845</v>
      </c>
      <c r="AI21" s="46">
        <f t="shared" si="41"/>
        <v>-26437.5</v>
      </c>
      <c r="AJ21" s="45">
        <f t="shared" si="42"/>
        <v>100.5</v>
      </c>
      <c r="AK21" s="46">
        <f t="shared" si="43"/>
        <v>129492.1875</v>
      </c>
      <c r="AL21" s="47">
        <f t="shared" si="44"/>
        <v>-1172.8700474330344</v>
      </c>
      <c r="AM21" s="45">
        <f t="shared" si="45"/>
        <v>109.87</v>
      </c>
      <c r="AN21" s="46">
        <f t="shared" si="46"/>
        <v>260050.69675199257</v>
      </c>
      <c r="AO21" s="47">
        <f t="shared" si="47"/>
        <v>-27192.857142857145</v>
      </c>
      <c r="AP21" s="45">
        <f t="shared" si="48"/>
        <v>100.5</v>
      </c>
      <c r="AQ21" s="46">
        <f t="shared" si="49"/>
        <v>112890.625</v>
      </c>
      <c r="AR21" s="47">
        <f t="shared" si="50"/>
        <v>-1022.5020926339275</v>
      </c>
      <c r="AS21" s="45">
        <f t="shared" si="51"/>
        <v>103.296875</v>
      </c>
      <c r="AT21" s="46">
        <f t="shared" si="52"/>
        <v>81194.196428571435</v>
      </c>
      <c r="AU21" s="47">
        <f t="shared" si="53"/>
        <v>428.10686383928623</v>
      </c>
      <c r="AV21" s="45">
        <f t="shared" si="54"/>
        <v>97</v>
      </c>
      <c r="AW21" s="46">
        <f t="shared" si="55"/>
        <v>166406.25</v>
      </c>
      <c r="AX21" s="47">
        <f t="shared" si="56"/>
        <v>1154.5371093750009</v>
      </c>
      <c r="AY21" s="79">
        <f t="shared" si="57"/>
        <v>-76283.766934651445</v>
      </c>
      <c r="AZ21" s="79"/>
      <c r="BA21" s="79"/>
      <c r="BB21" s="79">
        <f>$AO$4*SUM($AZ$14:AZ21)-$AP$4*SUM($BA$14:BA21)</f>
        <v>20692.591163142919</v>
      </c>
      <c r="BC21" s="79">
        <f t="shared" si="19"/>
        <v>-96976.358097794364</v>
      </c>
      <c r="BE21" s="72">
        <v>45792.625</v>
      </c>
      <c r="BF21" s="54">
        <v>79.33</v>
      </c>
      <c r="BG21" s="72">
        <v>45890.625</v>
      </c>
      <c r="BH21" s="54">
        <v>100.09375</v>
      </c>
      <c r="BI21" s="72">
        <v>45792.625</v>
      </c>
      <c r="BJ21" s="54">
        <v>106.9</v>
      </c>
      <c r="BK21" s="72">
        <v>45890.625</v>
      </c>
      <c r="BL21" s="54">
        <v>100.09375</v>
      </c>
      <c r="BM21" s="72">
        <v>45791.625</v>
      </c>
      <c r="BN21" s="54">
        <v>100.796875</v>
      </c>
      <c r="BO21" s="72">
        <v>45791.625</v>
      </c>
      <c r="BP21" s="54">
        <v>94.59375</v>
      </c>
      <c r="BR21" s="127">
        <f t="shared" si="20"/>
        <v>45875.625</v>
      </c>
      <c r="BS21" s="45">
        <f t="shared" si="21"/>
        <v>107.005</v>
      </c>
      <c r="BT21" s="46">
        <f t="shared" si="58"/>
        <v>-143275.00000000271</v>
      </c>
      <c r="BU21" s="46">
        <f t="shared" si="59"/>
        <v>31250</v>
      </c>
      <c r="BV21" s="45">
        <f t="shared" si="60"/>
        <v>52.058999999999997</v>
      </c>
      <c r="BW21" s="46">
        <f t="shared" si="61"/>
        <v>-103781.24999999996</v>
      </c>
      <c r="BX21" s="47">
        <f t="shared" si="62"/>
        <v>31250</v>
      </c>
      <c r="BY21" s="45">
        <f t="shared" si="63"/>
        <v>-39493.75000000275</v>
      </c>
      <c r="CA21" s="125">
        <v>45793.625</v>
      </c>
      <c r="CB21" s="54">
        <v>106.4032</v>
      </c>
      <c r="CC21" s="125">
        <v>45793.625</v>
      </c>
      <c r="CD21" s="54">
        <v>54.555999999999997</v>
      </c>
      <c r="CF21" s="127">
        <v>45875.625</v>
      </c>
      <c r="CG21" s="45">
        <f t="shared" si="22"/>
        <v>276.83699999999999</v>
      </c>
      <c r="CH21" s="46">
        <f t="shared" si="64"/>
        <v>-89276.879999999815</v>
      </c>
      <c r="CI21" s="46">
        <f t="shared" si="65"/>
        <v>26250</v>
      </c>
      <c r="CJ21" s="45">
        <f t="shared" si="66"/>
        <v>55.622999999999998</v>
      </c>
      <c r="CK21" s="46">
        <f t="shared" si="67"/>
        <v>-123237.45000000006</v>
      </c>
      <c r="CL21" s="47">
        <f t="shared" si="68"/>
        <v>23625</v>
      </c>
      <c r="CM21" s="45">
        <f t="shared" si="69"/>
        <v>36585.57000000024</v>
      </c>
      <c r="CO21" s="125">
        <v>45797.625</v>
      </c>
      <c r="CP21" s="54">
        <v>297.32799999999997</v>
      </c>
      <c r="CQ21" s="125">
        <v>45797.625</v>
      </c>
      <c r="CR21" s="54">
        <v>56.813000000000002</v>
      </c>
      <c r="CS21" s="54"/>
      <c r="CT21" s="54"/>
      <c r="CU21" s="54"/>
      <c r="CV21" s="54"/>
      <c r="CW21" s="54"/>
      <c r="CX21" s="54"/>
      <c r="CY21" s="54"/>
      <c r="DF21" s="136">
        <v>45876.625</v>
      </c>
      <c r="DG21" s="56">
        <f t="shared" si="4"/>
        <v>59859.213845091057</v>
      </c>
      <c r="DH21" s="56">
        <f t="shared" si="5"/>
        <v>-109924.38420418699</v>
      </c>
      <c r="DI21" s="56">
        <f t="shared" si="6"/>
        <v>-52362.500000002998</v>
      </c>
      <c r="DJ21" s="56">
        <f t="shared" si="7"/>
        <v>36355.176666666928</v>
      </c>
      <c r="DK21" s="56">
        <f t="shared" si="23"/>
        <v>1192.0159653699957</v>
      </c>
      <c r="DL21" s="56">
        <f t="shared" si="23"/>
        <v>-12948.02610639263</v>
      </c>
      <c r="DM21" s="56">
        <f t="shared" si="23"/>
        <v>-12868.750000000247</v>
      </c>
      <c r="DN21" s="56">
        <f t="shared" si="23"/>
        <v>-230.3933333333116</v>
      </c>
      <c r="DO21" s="56">
        <f t="shared" si="8"/>
        <v>1192.0159653699957</v>
      </c>
      <c r="DP21" s="56">
        <f t="shared" si="3"/>
        <v>-12948.02610639263</v>
      </c>
      <c r="DQ21" s="56">
        <f t="shared" si="3"/>
        <v>-12868.750000000247</v>
      </c>
      <c r="DR21" s="56">
        <f t="shared" si="3"/>
        <v>-230.3933333333116</v>
      </c>
      <c r="DS21" s="56">
        <f>SUM(DO$15:DO21)</f>
        <v>51464.885924554663</v>
      </c>
      <c r="DT21" s="56">
        <f>SUM(DP$15:DP21)</f>
        <v>-102314.7637833706</v>
      </c>
      <c r="DU21" s="56">
        <f>SUM(DQ$15:DQ21)</f>
        <v>-37681.250000000306</v>
      </c>
      <c r="DV21" s="56">
        <f>SUM(DR$15:DR21)</f>
        <v>18841.410000000062</v>
      </c>
      <c r="DZ21" s="129">
        <v>45876.625</v>
      </c>
      <c r="EA21" s="146">
        <f t="shared" si="70"/>
        <v>51464.885924554663</v>
      </c>
      <c r="EB21" s="146">
        <f t="shared" si="24"/>
        <v>-102314.7637833706</v>
      </c>
      <c r="EC21" s="146">
        <f t="shared" si="25"/>
        <v>18841.410000000062</v>
      </c>
      <c r="ED21" s="146">
        <f t="shared" si="26"/>
        <v>-37681.250000000306</v>
      </c>
    </row>
    <row r="22" spans="1:134">
      <c r="A22" s="133">
        <v>45856.625</v>
      </c>
      <c r="B22" s="73">
        <f t="shared" si="27"/>
        <v>94.09</v>
      </c>
      <c r="C22" s="31">
        <f t="shared" si="28"/>
        <v>42492.012779554279</v>
      </c>
      <c r="D22" s="32">
        <f t="shared" si="29"/>
        <v>-24674.999999999996</v>
      </c>
      <c r="E22" s="73">
        <f t="shared" si="30"/>
        <v>101.28</v>
      </c>
      <c r="F22" s="31">
        <f t="shared" si="31"/>
        <v>6552.0000000002483</v>
      </c>
      <c r="G22" s="32">
        <f t="shared" si="32"/>
        <v>-8784.9733999999953</v>
      </c>
      <c r="H22" s="73">
        <f t="shared" si="33"/>
        <v>120.01</v>
      </c>
      <c r="I22" s="31">
        <f t="shared" si="34"/>
        <v>-560022.96964725223</v>
      </c>
      <c r="J22" s="32">
        <f t="shared" si="35"/>
        <v>-42440.999999999993</v>
      </c>
      <c r="K22" s="73">
        <f t="shared" si="36"/>
        <v>99.805999999999997</v>
      </c>
      <c r="L22" s="31">
        <f t="shared" si="37"/>
        <v>15842.399999997338</v>
      </c>
      <c r="M22" s="32">
        <f t="shared" si="38"/>
        <v>-19323.212533333332</v>
      </c>
      <c r="N22" s="79">
        <f t="shared" si="17"/>
        <v>619033.14329347026</v>
      </c>
      <c r="O22" s="79"/>
      <c r="P22" s="79"/>
      <c r="Q22" s="79">
        <f>$G$5*SUM($O$14:O22)-$H$5*SUM($P$14:P22)</f>
        <v>-576200.5368</v>
      </c>
      <c r="R22" s="79">
        <f t="shared" si="18"/>
        <v>42832.606493470259</v>
      </c>
      <c r="S22" s="137"/>
      <c r="U22" s="72">
        <v>45798.625</v>
      </c>
      <c r="V22" s="54">
        <v>92.95</v>
      </c>
      <c r="W22" s="72">
        <v>45797.625</v>
      </c>
      <c r="X22" s="54">
        <v>101.352</v>
      </c>
      <c r="Y22" s="121">
        <v>45799.625</v>
      </c>
      <c r="Z22" s="54">
        <v>120.57</v>
      </c>
      <c r="AA22" s="72">
        <v>45873.625</v>
      </c>
      <c r="AB22" s="54">
        <v>99.884</v>
      </c>
      <c r="AF22" s="127">
        <v>45876.625</v>
      </c>
      <c r="AG22" s="45">
        <f t="shared" si="39"/>
        <v>80.209999999999994</v>
      </c>
      <c r="AH22" s="46">
        <f t="shared" si="40"/>
        <v>-74580.48477315405</v>
      </c>
      <c r="AI22" s="46">
        <f t="shared" si="41"/>
        <v>-29374.999999999996</v>
      </c>
      <c r="AJ22" s="45">
        <f t="shared" si="42"/>
        <v>100.4140625</v>
      </c>
      <c r="AK22" s="46">
        <f t="shared" si="43"/>
        <v>117522.32142857143</v>
      </c>
      <c r="AL22" s="47">
        <f t="shared" si="44"/>
        <v>-1303.1889415922615</v>
      </c>
      <c r="AM22" s="45">
        <f t="shared" si="45"/>
        <v>109.76</v>
      </c>
      <c r="AN22" s="46">
        <f t="shared" si="46"/>
        <v>234045.62707679387</v>
      </c>
      <c r="AO22" s="47">
        <f t="shared" si="47"/>
        <v>-30214.285714285714</v>
      </c>
      <c r="AP22" s="45">
        <f t="shared" si="48"/>
        <v>100.4140625</v>
      </c>
      <c r="AQ22" s="46">
        <f t="shared" si="49"/>
        <v>102455.35714285716</v>
      </c>
      <c r="AR22" s="47">
        <f t="shared" si="50"/>
        <v>-1136.1134362599205</v>
      </c>
      <c r="AS22" s="45">
        <f t="shared" si="51"/>
        <v>103.21875</v>
      </c>
      <c r="AT22" s="46">
        <f t="shared" si="52"/>
        <v>77008.92857142858</v>
      </c>
      <c r="AU22" s="47">
        <f t="shared" si="53"/>
        <v>475.67429315476238</v>
      </c>
      <c r="AV22" s="45">
        <f t="shared" si="54"/>
        <v>96.84375</v>
      </c>
      <c r="AW22" s="46">
        <f t="shared" si="55"/>
        <v>154687.5</v>
      </c>
      <c r="AX22" s="47">
        <f t="shared" si="56"/>
        <v>1282.8190104166679</v>
      </c>
      <c r="AY22" s="79">
        <f t="shared" si="57"/>
        <v>-89231.793041044075</v>
      </c>
      <c r="AZ22" s="79"/>
      <c r="BA22" s="79"/>
      <c r="BB22" s="79">
        <f>$AO$4*SUM($AZ$14:AZ22)-$AP$4*SUM($BA$14:BA22)</f>
        <v>20692.591163142919</v>
      </c>
      <c r="BC22" s="79">
        <f t="shared" si="19"/>
        <v>-109924.38420418699</v>
      </c>
      <c r="BE22" s="72">
        <v>45793.625</v>
      </c>
      <c r="BF22" s="54">
        <v>79.42</v>
      </c>
      <c r="BG22" s="72">
        <v>45891.625</v>
      </c>
      <c r="BH22" s="54">
        <v>100.515625</v>
      </c>
      <c r="BI22" s="72">
        <v>45793.625</v>
      </c>
      <c r="BJ22" s="54">
        <v>107.1</v>
      </c>
      <c r="BK22" s="72">
        <v>45891.625</v>
      </c>
      <c r="BL22" s="54">
        <v>100.515625</v>
      </c>
      <c r="BM22" s="72">
        <v>45792.625</v>
      </c>
      <c r="BN22" s="54">
        <v>101.453125</v>
      </c>
      <c r="BO22" s="72">
        <v>45792.625</v>
      </c>
      <c r="BP22" s="54">
        <v>95.40625</v>
      </c>
      <c r="BR22" s="127">
        <f t="shared" si="20"/>
        <v>45876.625</v>
      </c>
      <c r="BS22" s="45">
        <f t="shared" si="21"/>
        <v>106.95959999999999</v>
      </c>
      <c r="BT22" s="46">
        <f t="shared" si="58"/>
        <v>-154625.00000000288</v>
      </c>
      <c r="BU22" s="46">
        <f t="shared" si="59"/>
        <v>34722.222222222219</v>
      </c>
      <c r="BV22" s="45">
        <f t="shared" si="60"/>
        <v>52.031999999999996</v>
      </c>
      <c r="BW22" s="46">
        <f t="shared" si="61"/>
        <v>-102262.49999999988</v>
      </c>
      <c r="BX22" s="47">
        <f t="shared" si="62"/>
        <v>34722.222222222219</v>
      </c>
      <c r="BY22" s="45">
        <f t="shared" si="63"/>
        <v>-52362.500000002998</v>
      </c>
      <c r="CA22" s="125">
        <v>45796.625</v>
      </c>
      <c r="CB22" s="54">
        <v>106.25920000000001</v>
      </c>
      <c r="CC22" s="125">
        <v>45796.625</v>
      </c>
      <c r="CD22" s="54">
        <v>55.116999999999997</v>
      </c>
      <c r="CF22" s="127">
        <v>45876.625</v>
      </c>
      <c r="CG22" s="45">
        <f t="shared" si="22"/>
        <v>269.959</v>
      </c>
      <c r="CH22" s="46">
        <f t="shared" si="64"/>
        <v>-25724.159999999927</v>
      </c>
      <c r="CI22" s="46">
        <f t="shared" si="65"/>
        <v>29166.666666666664</v>
      </c>
      <c r="CJ22" s="45">
        <f t="shared" si="66"/>
        <v>54.149000000000001</v>
      </c>
      <c r="CK22" s="46">
        <f t="shared" si="67"/>
        <v>-59162.670000000187</v>
      </c>
      <c r="CL22" s="47">
        <f t="shared" si="68"/>
        <v>26250</v>
      </c>
      <c r="CM22" s="45">
        <f t="shared" si="69"/>
        <v>36355.176666666928</v>
      </c>
      <c r="CO22" s="125">
        <v>45798.625</v>
      </c>
      <c r="CP22" s="54">
        <v>299.49900000000002</v>
      </c>
      <c r="CQ22" s="125">
        <v>45798.625</v>
      </c>
      <c r="CR22" s="54">
        <v>57.048999999999999</v>
      </c>
      <c r="CS22" s="54"/>
      <c r="CT22" s="54"/>
      <c r="CU22" s="54"/>
      <c r="CV22" s="54"/>
      <c r="CW22" s="54"/>
      <c r="CX22" s="54"/>
      <c r="CY22" s="54"/>
      <c r="DF22" s="136">
        <v>45877.625</v>
      </c>
      <c r="DG22" s="56">
        <f t="shared" si="4"/>
        <v>78086.998503698735</v>
      </c>
      <c r="DH22" s="56">
        <f t="shared" si="5"/>
        <v>-71927.555398132303</v>
      </c>
      <c r="DI22" s="56">
        <f t="shared" si="6"/>
        <v>-51950.000000001455</v>
      </c>
      <c r="DJ22" s="56">
        <f t="shared" si="7"/>
        <v>38001.763333333685</v>
      </c>
      <c r="DK22" s="56">
        <f t="shared" si="23"/>
        <v>18227.784658607678</v>
      </c>
      <c r="DL22" s="56">
        <f t="shared" si="23"/>
        <v>37996.828806054691</v>
      </c>
      <c r="DM22" s="56">
        <f t="shared" si="23"/>
        <v>412.5000000015425</v>
      </c>
      <c r="DN22" s="56">
        <f t="shared" si="23"/>
        <v>1646.5866666667571</v>
      </c>
      <c r="DO22" s="56">
        <f t="shared" si="8"/>
        <v>18227.784658607678</v>
      </c>
      <c r="DP22" s="56">
        <f t="shared" si="3"/>
        <v>37996.828806054691</v>
      </c>
      <c r="DQ22" s="56">
        <f t="shared" si="3"/>
        <v>412.5000000015425</v>
      </c>
      <c r="DR22" s="56">
        <f t="shared" si="3"/>
        <v>1646.5866666667571</v>
      </c>
      <c r="DS22" s="56">
        <f>SUM(DO$15:DO22)</f>
        <v>69692.67058316234</v>
      </c>
      <c r="DT22" s="56">
        <f>SUM(DP$15:DP22)</f>
        <v>-64317.934977315905</v>
      </c>
      <c r="DU22" s="56">
        <f>SUM(DQ$15:DQ22)</f>
        <v>-37268.749999998763</v>
      </c>
      <c r="DV22" s="56">
        <f>SUM(DR$15:DR22)</f>
        <v>20487.996666666819</v>
      </c>
      <c r="DZ22" s="129">
        <v>45877.625</v>
      </c>
      <c r="EA22" s="146">
        <f t="shared" si="70"/>
        <v>69692.67058316234</v>
      </c>
      <c r="EB22" s="146">
        <f t="shared" si="24"/>
        <v>-64317.934977315905</v>
      </c>
      <c r="EC22" s="146">
        <f t="shared" si="25"/>
        <v>20487.996666666819</v>
      </c>
      <c r="ED22" s="146">
        <f t="shared" si="26"/>
        <v>-37268.749999998763</v>
      </c>
    </row>
    <row r="23" spans="1:134">
      <c r="A23" s="133">
        <v>45859.625</v>
      </c>
      <c r="B23" s="73">
        <f t="shared" si="27"/>
        <v>94.13</v>
      </c>
      <c r="C23" s="31">
        <f t="shared" si="28"/>
        <v>51437.699680510377</v>
      </c>
      <c r="D23" s="32">
        <f t="shared" si="29"/>
        <v>-32077.499999999996</v>
      </c>
      <c r="E23" s="73">
        <f t="shared" si="30"/>
        <v>101.45</v>
      </c>
      <c r="F23" s="31">
        <f t="shared" si="31"/>
        <v>35112.000000000538</v>
      </c>
      <c r="G23" s="32">
        <f t="shared" si="32"/>
        <v>-11420.465419999993</v>
      </c>
      <c r="H23" s="73">
        <f t="shared" si="33"/>
        <v>120.31</v>
      </c>
      <c r="I23" s="31">
        <f t="shared" si="34"/>
        <v>-471130.43478260998</v>
      </c>
      <c r="J23" s="32">
        <f t="shared" si="35"/>
        <v>-55173.299999999988</v>
      </c>
      <c r="K23" s="73">
        <f t="shared" si="36"/>
        <v>100.142</v>
      </c>
      <c r="L23" s="31">
        <f t="shared" si="37"/>
        <v>131560.79999999685</v>
      </c>
      <c r="M23" s="32">
        <f t="shared" si="38"/>
        <v>-25120.176293333334</v>
      </c>
      <c r="N23" s="79">
        <f t="shared" si="17"/>
        <v>628413.02358978335</v>
      </c>
      <c r="O23" s="79"/>
      <c r="P23" s="79"/>
      <c r="Q23" s="79">
        <f>$G$5*SUM($O$14:O23)-$H$5*SUM($P$14:P23)</f>
        <v>-576200.5368</v>
      </c>
      <c r="R23" s="79">
        <f t="shared" si="18"/>
        <v>52212.486789783346</v>
      </c>
      <c r="S23" s="137"/>
      <c r="U23" s="72">
        <v>45799.625</v>
      </c>
      <c r="V23" s="54">
        <v>92.82</v>
      </c>
      <c r="W23" s="72">
        <v>45798.625</v>
      </c>
      <c r="X23" s="54">
        <v>101.282</v>
      </c>
      <c r="Y23" s="121">
        <v>45800.625</v>
      </c>
      <c r="Z23" s="54">
        <v>120.79</v>
      </c>
      <c r="AA23" s="72">
        <v>45874.625</v>
      </c>
      <c r="AB23" s="54">
        <v>99.923000000000002</v>
      </c>
      <c r="AF23" s="127">
        <v>45877.625</v>
      </c>
      <c r="AG23" s="45">
        <f t="shared" si="39"/>
        <v>80.22</v>
      </c>
      <c r="AH23" s="46">
        <f t="shared" si="40"/>
        <v>-71472.964574270663</v>
      </c>
      <c r="AI23" s="46">
        <f t="shared" si="41"/>
        <v>-32312.499999999996</v>
      </c>
      <c r="AJ23" s="45">
        <f t="shared" si="42"/>
        <v>100.203125</v>
      </c>
      <c r="AK23" s="46">
        <f t="shared" si="43"/>
        <v>88141.74107142858</v>
      </c>
      <c r="AL23" s="47">
        <f t="shared" si="44"/>
        <v>-1433.5078357514903</v>
      </c>
      <c r="AM23" s="45">
        <f t="shared" si="45"/>
        <v>109.41</v>
      </c>
      <c r="AN23" s="46">
        <f t="shared" si="46"/>
        <v>151302.22356479857</v>
      </c>
      <c r="AO23" s="47">
        <f t="shared" si="47"/>
        <v>-33235.71428571429</v>
      </c>
      <c r="AP23" s="45">
        <f t="shared" si="48"/>
        <v>100.203125</v>
      </c>
      <c r="AQ23" s="46">
        <f t="shared" si="49"/>
        <v>76841.51785714287</v>
      </c>
      <c r="AR23" s="47">
        <f t="shared" si="50"/>
        <v>-1249.7247798859116</v>
      </c>
      <c r="AS23" s="45">
        <f t="shared" si="51"/>
        <v>102.90625</v>
      </c>
      <c r="AT23" s="46">
        <f t="shared" si="52"/>
        <v>60267.857142857145</v>
      </c>
      <c r="AU23" s="47">
        <f t="shared" si="53"/>
        <v>523.24172247023762</v>
      </c>
      <c r="AV23" s="45">
        <f t="shared" si="54"/>
        <v>96.375</v>
      </c>
      <c r="AW23" s="46">
        <f t="shared" si="55"/>
        <v>119531.25</v>
      </c>
      <c r="AX23" s="47">
        <f t="shared" si="56"/>
        <v>1411.1009114583339</v>
      </c>
      <c r="AY23" s="79">
        <f t="shared" si="57"/>
        <v>-51234.964234989377</v>
      </c>
      <c r="AZ23" s="79"/>
      <c r="BA23" s="79"/>
      <c r="BB23" s="79">
        <f>$AO$4*SUM($AZ$14:AZ23)-$AP$4*SUM($BA$14:BA23)</f>
        <v>20692.591163142919</v>
      </c>
      <c r="BC23" s="79">
        <f t="shared" si="19"/>
        <v>-71927.555398132303</v>
      </c>
      <c r="BE23" s="72">
        <v>45796.625</v>
      </c>
      <c r="BF23" s="54">
        <v>79.38</v>
      </c>
      <c r="BG23" s="72">
        <v>45894.625</v>
      </c>
      <c r="BH23" s="54">
        <v>100.3828125</v>
      </c>
      <c r="BI23" s="72">
        <v>45796.625</v>
      </c>
      <c r="BJ23" s="54">
        <v>107.11</v>
      </c>
      <c r="BK23" s="72">
        <v>45894.625</v>
      </c>
      <c r="BL23" s="54">
        <v>100.3828125</v>
      </c>
      <c r="BM23" s="72">
        <v>45793.625</v>
      </c>
      <c r="BN23" s="54">
        <v>101.484375</v>
      </c>
      <c r="BO23" s="72">
        <v>45793.625</v>
      </c>
      <c r="BP23" s="54">
        <v>95.59375</v>
      </c>
      <c r="BR23" s="127">
        <f t="shared" si="20"/>
        <v>45877.625</v>
      </c>
      <c r="BS23" s="45">
        <f t="shared" si="21"/>
        <v>107.1588</v>
      </c>
      <c r="BT23" s="46">
        <f t="shared" si="58"/>
        <v>-104825.00000000173</v>
      </c>
      <c r="BU23" s="46">
        <f t="shared" si="59"/>
        <v>38194.444444444445</v>
      </c>
      <c r="BV23" s="45">
        <f t="shared" si="60"/>
        <v>51.154000000000003</v>
      </c>
      <c r="BW23" s="46">
        <f t="shared" si="61"/>
        <v>-52875.000000000269</v>
      </c>
      <c r="BX23" s="47">
        <f t="shared" si="62"/>
        <v>38194.444444444445</v>
      </c>
      <c r="BY23" s="45">
        <f t="shared" si="63"/>
        <v>-51950.000000001455</v>
      </c>
      <c r="CA23" s="125">
        <v>45797.625</v>
      </c>
      <c r="CB23" s="54">
        <v>106.3137</v>
      </c>
      <c r="CC23" s="125">
        <v>45797.625</v>
      </c>
      <c r="CD23" s="54">
        <v>55.078000000000003</v>
      </c>
      <c r="CF23" s="127">
        <v>45877.625</v>
      </c>
      <c r="CG23" s="45">
        <f t="shared" si="22"/>
        <v>267.15899999999999</v>
      </c>
      <c r="CH23" s="46">
        <f t="shared" si="64"/>
        <v>147.84000000018071</v>
      </c>
      <c r="CI23" s="46">
        <f t="shared" si="65"/>
        <v>32083.333333333332</v>
      </c>
      <c r="CJ23" s="45">
        <f t="shared" si="66"/>
        <v>53.585000000000001</v>
      </c>
      <c r="CK23" s="46">
        <f t="shared" si="67"/>
        <v>-34645.590000000178</v>
      </c>
      <c r="CL23" s="47">
        <f t="shared" si="68"/>
        <v>28875</v>
      </c>
      <c r="CM23" s="45">
        <f t="shared" si="69"/>
        <v>38001.763333333685</v>
      </c>
      <c r="CO23" s="125">
        <v>45799.625</v>
      </c>
      <c r="CP23" s="54">
        <v>305.50700000000001</v>
      </c>
      <c r="CQ23" s="125">
        <v>45799.625</v>
      </c>
      <c r="CR23" s="54">
        <v>58.765999999999998</v>
      </c>
      <c r="CS23" s="54"/>
      <c r="CT23" s="54"/>
      <c r="CU23" s="54"/>
      <c r="CV23" s="54"/>
      <c r="CW23" s="54"/>
      <c r="CX23" s="54"/>
      <c r="CY23" s="54"/>
      <c r="DF23" s="136">
        <v>45880.625</v>
      </c>
      <c r="DG23" s="56">
        <f t="shared" si="4"/>
        <v>72949.474029434496</v>
      </c>
      <c r="DH23" s="56">
        <f t="shared" si="5"/>
        <v>-103066.89901145884</v>
      </c>
      <c r="DI23" s="56">
        <f t="shared" si="6"/>
        <v>-60881.250000002678</v>
      </c>
      <c r="DJ23" s="56">
        <f t="shared" si="7"/>
        <v>38862.063333333441</v>
      </c>
      <c r="DK23" s="56">
        <f t="shared" si="23"/>
        <v>-5137.524474264239</v>
      </c>
      <c r="DL23" s="56">
        <f t="shared" si="23"/>
        <v>-31139.343613326535</v>
      </c>
      <c r="DM23" s="56">
        <f t="shared" si="23"/>
        <v>-8931.2500000012224</v>
      </c>
      <c r="DN23" s="56">
        <f t="shared" si="23"/>
        <v>860.29999999975553</v>
      </c>
      <c r="DO23" s="56">
        <f t="shared" si="8"/>
        <v>-5137.524474264239</v>
      </c>
      <c r="DP23" s="56">
        <f t="shared" si="3"/>
        <v>-31139.343613326535</v>
      </c>
      <c r="DQ23" s="56">
        <f t="shared" si="3"/>
        <v>-8931.2500000012224</v>
      </c>
      <c r="DR23" s="56">
        <f t="shared" si="3"/>
        <v>860.29999999975553</v>
      </c>
      <c r="DS23" s="56">
        <f>SUM(DO$15:DO23)</f>
        <v>64555.146108898101</v>
      </c>
      <c r="DT23" s="56">
        <f>SUM(DP$15:DP23)</f>
        <v>-95457.27859064244</v>
      </c>
      <c r="DU23" s="56">
        <f>SUM(DQ$15:DQ23)</f>
        <v>-46199.999999999985</v>
      </c>
      <c r="DV23" s="56">
        <f>SUM(DR$15:DR23)</f>
        <v>21348.296666666574</v>
      </c>
      <c r="DZ23" s="129">
        <v>45880.625</v>
      </c>
      <c r="EA23" s="146">
        <f t="shared" si="70"/>
        <v>64555.146108898101</v>
      </c>
      <c r="EB23" s="146">
        <f t="shared" si="24"/>
        <v>-95457.27859064244</v>
      </c>
      <c r="EC23" s="146">
        <f t="shared" si="25"/>
        <v>21348.296666666574</v>
      </c>
      <c r="ED23" s="146">
        <f t="shared" si="26"/>
        <v>-46199.999999999985</v>
      </c>
    </row>
    <row r="24" spans="1:134">
      <c r="A24" s="133">
        <v>45860.625</v>
      </c>
      <c r="B24" s="73">
        <f t="shared" si="27"/>
        <v>94.13</v>
      </c>
      <c r="C24" s="31">
        <f t="shared" si="28"/>
        <v>51437.699680510377</v>
      </c>
      <c r="D24" s="32">
        <f t="shared" si="29"/>
        <v>-34545</v>
      </c>
      <c r="E24" s="73">
        <f t="shared" si="30"/>
        <v>101.5</v>
      </c>
      <c r="F24" s="31">
        <f t="shared" si="31"/>
        <v>43512.000000000058</v>
      </c>
      <c r="G24" s="32">
        <f t="shared" si="32"/>
        <v>-12298.962760000002</v>
      </c>
      <c r="H24" s="73">
        <f t="shared" si="33"/>
        <v>120.48</v>
      </c>
      <c r="I24" s="31">
        <f t="shared" si="34"/>
        <v>-420757.99835931201</v>
      </c>
      <c r="J24" s="32">
        <f t="shared" si="35"/>
        <v>-59417.4</v>
      </c>
      <c r="K24" s="73">
        <f t="shared" si="36"/>
        <v>100.247</v>
      </c>
      <c r="L24" s="31">
        <f t="shared" si="37"/>
        <v>167722.79999999818</v>
      </c>
      <c r="M24" s="32">
        <f t="shared" si="38"/>
        <v>-27052.497546666662</v>
      </c>
      <c r="N24" s="79">
        <f t="shared" si="17"/>
        <v>606525.36325315386</v>
      </c>
      <c r="O24" s="79"/>
      <c r="P24" s="79"/>
      <c r="Q24" s="79">
        <f>$G$5*SUM($O$14:O24)-$H$5*SUM($P$14:P24)</f>
        <v>-576200.5368</v>
      </c>
      <c r="R24" s="79">
        <f t="shared" si="18"/>
        <v>30324.826453153859</v>
      </c>
      <c r="S24" s="137"/>
      <c r="U24" s="72">
        <v>45800.625</v>
      </c>
      <c r="V24" s="54">
        <v>92.47</v>
      </c>
      <c r="W24" s="72">
        <v>45799.625</v>
      </c>
      <c r="X24" s="54">
        <v>101.363</v>
      </c>
      <c r="Y24" s="121">
        <v>45804.625</v>
      </c>
      <c r="Z24" s="54">
        <v>121.1</v>
      </c>
      <c r="AA24" s="72">
        <v>45875.625</v>
      </c>
      <c r="AB24" s="54">
        <v>99.869</v>
      </c>
      <c r="AF24" s="127">
        <v>45880.625</v>
      </c>
      <c r="AG24" s="45">
        <f t="shared" si="39"/>
        <v>80.22</v>
      </c>
      <c r="AH24" s="46">
        <f t="shared" si="40"/>
        <v>-71472.964574270663</v>
      </c>
      <c r="AI24" s="46">
        <f t="shared" si="41"/>
        <v>-41125</v>
      </c>
      <c r="AJ24" s="45">
        <f t="shared" si="42"/>
        <v>100.2109375</v>
      </c>
      <c r="AK24" s="46">
        <f t="shared" si="43"/>
        <v>89229.91071428571</v>
      </c>
      <c r="AL24" s="47">
        <f t="shared" si="44"/>
        <v>-1824.4645182291679</v>
      </c>
      <c r="AM24" s="45">
        <f t="shared" si="45"/>
        <v>109.58499999999999</v>
      </c>
      <c r="AN24" s="46">
        <f t="shared" si="46"/>
        <v>192673.92532079623</v>
      </c>
      <c r="AO24" s="47">
        <f t="shared" si="47"/>
        <v>-42300</v>
      </c>
      <c r="AP24" s="45">
        <f t="shared" si="48"/>
        <v>100.2109375</v>
      </c>
      <c r="AQ24" s="46">
        <f t="shared" si="49"/>
        <v>77790.178571428565</v>
      </c>
      <c r="AR24" s="47">
        <f t="shared" si="50"/>
        <v>-1590.5588107638869</v>
      </c>
      <c r="AS24" s="45">
        <f t="shared" si="51"/>
        <v>102.953125</v>
      </c>
      <c r="AT24" s="46">
        <f t="shared" si="52"/>
        <v>62779.017857142855</v>
      </c>
      <c r="AU24" s="47">
        <f t="shared" si="53"/>
        <v>665.94401041666788</v>
      </c>
      <c r="AV24" s="45">
        <f t="shared" si="54"/>
        <v>96.46875</v>
      </c>
      <c r="AW24" s="46">
        <f t="shared" si="55"/>
        <v>126562.50000000001</v>
      </c>
      <c r="AX24" s="47">
        <f t="shared" si="56"/>
        <v>1795.9466145833339</v>
      </c>
      <c r="AY24" s="79">
        <f t="shared" si="57"/>
        <v>-82374.307848315919</v>
      </c>
      <c r="AZ24" s="79"/>
      <c r="BA24" s="79"/>
      <c r="BB24" s="79">
        <f>$AO$4*SUM($AZ$14:AZ24)-$AP$4*SUM($BA$14:BA24)</f>
        <v>20692.591163142919</v>
      </c>
      <c r="BC24" s="79">
        <f t="shared" si="19"/>
        <v>-103066.89901145884</v>
      </c>
      <c r="BE24" s="72">
        <v>45797.625</v>
      </c>
      <c r="BF24" s="54">
        <v>79.34</v>
      </c>
      <c r="BG24" s="72">
        <v>45895.625</v>
      </c>
      <c r="BH24" s="54">
        <v>100.6015625</v>
      </c>
      <c r="BI24" s="72">
        <v>45797.625</v>
      </c>
      <c r="BJ24" s="54">
        <v>106.86</v>
      </c>
      <c r="BK24" s="72">
        <v>45895.625</v>
      </c>
      <c r="BL24" s="54">
        <v>100.6015625</v>
      </c>
      <c r="BM24" s="72">
        <v>45796.625</v>
      </c>
      <c r="BN24" s="54">
        <v>101.359375</v>
      </c>
      <c r="BO24" s="72">
        <v>45796.625</v>
      </c>
      <c r="BP24" s="54">
        <v>95.28125</v>
      </c>
      <c r="BR24" s="127">
        <f t="shared" si="20"/>
        <v>45880.625</v>
      </c>
      <c r="BS24" s="45">
        <f t="shared" si="21"/>
        <v>107.04949999999999</v>
      </c>
      <c r="BT24" s="46">
        <f t="shared" si="58"/>
        <v>-132150.00000000288</v>
      </c>
      <c r="BU24" s="46">
        <f t="shared" si="59"/>
        <v>48611.111111111117</v>
      </c>
      <c r="BV24" s="45">
        <f t="shared" si="60"/>
        <v>51.481000000000002</v>
      </c>
      <c r="BW24" s="46">
        <f t="shared" si="61"/>
        <v>-71268.750000000189</v>
      </c>
      <c r="BX24" s="47">
        <f t="shared" si="62"/>
        <v>48611.111111111109</v>
      </c>
      <c r="BY24" s="45">
        <f t="shared" si="63"/>
        <v>-60881.250000002678</v>
      </c>
      <c r="CA24" s="125">
        <v>45798.625</v>
      </c>
      <c r="CB24" s="54">
        <v>105.5667</v>
      </c>
      <c r="CC24" s="125">
        <v>45798.625</v>
      </c>
      <c r="CD24" s="54">
        <v>58.378999999999998</v>
      </c>
      <c r="CF24" s="127">
        <v>45880.625</v>
      </c>
      <c r="CG24" s="45">
        <f t="shared" si="22"/>
        <v>267.584</v>
      </c>
      <c r="CH24" s="46">
        <f t="shared" si="64"/>
        <v>-3779.1599999999248</v>
      </c>
      <c r="CI24" s="46">
        <f t="shared" si="65"/>
        <v>40833.333333333336</v>
      </c>
      <c r="CJ24" s="45">
        <f t="shared" si="66"/>
        <v>53.674999999999997</v>
      </c>
      <c r="CK24" s="46">
        <f t="shared" si="67"/>
        <v>-38557.890000000021</v>
      </c>
      <c r="CL24" s="47">
        <f t="shared" si="68"/>
        <v>36750</v>
      </c>
      <c r="CM24" s="45">
        <f t="shared" si="69"/>
        <v>38862.063333333441</v>
      </c>
      <c r="CO24" s="125">
        <v>45800.625</v>
      </c>
      <c r="CP24" s="54">
        <v>312.83199999999999</v>
      </c>
      <c r="CQ24" s="125">
        <v>45800.625</v>
      </c>
      <c r="CR24" s="54">
        <v>60.347000000000001</v>
      </c>
      <c r="CS24" s="54"/>
      <c r="CT24" s="54"/>
      <c r="CU24" s="54"/>
      <c r="CV24" s="54"/>
      <c r="CW24" s="54"/>
      <c r="CX24" s="54"/>
      <c r="CY24" s="54"/>
      <c r="DF24" s="136">
        <v>45881.625</v>
      </c>
      <c r="DG24" s="56">
        <f t="shared" si="4"/>
        <v>84862.259589112713</v>
      </c>
      <c r="DH24" s="56">
        <f t="shared" si="5"/>
        <v>-113231.38450396147</v>
      </c>
      <c r="DI24" s="56">
        <f t="shared" si="6"/>
        <v>-65593.750000002066</v>
      </c>
      <c r="DJ24" s="56">
        <f t="shared" si="7"/>
        <v>27264.580000000293</v>
      </c>
      <c r="DK24" s="56">
        <f t="shared" si="23"/>
        <v>11912.785559678217</v>
      </c>
      <c r="DL24" s="56">
        <f t="shared" si="23"/>
        <v>-10164.48549250263</v>
      </c>
      <c r="DM24" s="56">
        <f t="shared" si="23"/>
        <v>-4712.4999999993888</v>
      </c>
      <c r="DN24" s="56">
        <f t="shared" si="23"/>
        <v>-11597.483333333148</v>
      </c>
      <c r="DO24" s="56">
        <f t="shared" si="8"/>
        <v>11912.785559678217</v>
      </c>
      <c r="DP24" s="56">
        <f t="shared" si="3"/>
        <v>-10164.48549250263</v>
      </c>
      <c r="DQ24" s="56">
        <f t="shared" si="3"/>
        <v>-4712.4999999993888</v>
      </c>
      <c r="DR24" s="56">
        <f t="shared" si="3"/>
        <v>-11597.483333333148</v>
      </c>
      <c r="DS24" s="56">
        <f>SUM(DO$15:DO24)</f>
        <v>76467.931668576319</v>
      </c>
      <c r="DT24" s="56">
        <f>SUM(DP$15:DP24)</f>
        <v>-105621.76408314507</v>
      </c>
      <c r="DU24" s="56">
        <f>SUM(DQ$15:DQ24)</f>
        <v>-50912.499999999374</v>
      </c>
      <c r="DV24" s="56">
        <f>SUM(DR$15:DR24)</f>
        <v>9750.8133333334263</v>
      </c>
      <c r="DZ24" s="129">
        <v>45881.625</v>
      </c>
      <c r="EA24" s="146">
        <f t="shared" si="70"/>
        <v>76467.931668576319</v>
      </c>
      <c r="EB24" s="146">
        <f t="shared" si="24"/>
        <v>-105621.76408314507</v>
      </c>
      <c r="EC24" s="146">
        <f t="shared" si="25"/>
        <v>9750.8133333334263</v>
      </c>
      <c r="ED24" s="146">
        <f t="shared" si="26"/>
        <v>-50912.499999999374</v>
      </c>
    </row>
    <row r="25" spans="1:134">
      <c r="A25" s="133">
        <v>45861.625</v>
      </c>
      <c r="B25" s="73">
        <f t="shared" si="27"/>
        <v>94.21</v>
      </c>
      <c r="C25" s="31">
        <f t="shared" si="28"/>
        <v>69329.073482427222</v>
      </c>
      <c r="D25" s="32">
        <f t="shared" si="29"/>
        <v>-37012.499999999993</v>
      </c>
      <c r="E25" s="73">
        <f t="shared" si="30"/>
        <v>101.505</v>
      </c>
      <c r="F25" s="31">
        <f t="shared" si="31"/>
        <v>44351.999999999294</v>
      </c>
      <c r="G25" s="32">
        <f t="shared" si="32"/>
        <v>-13177.460099999997</v>
      </c>
      <c r="H25" s="73">
        <f t="shared" si="33"/>
        <v>120.5</v>
      </c>
      <c r="I25" s="31">
        <f t="shared" si="34"/>
        <v>-414831.82936833723</v>
      </c>
      <c r="J25" s="32">
        <f t="shared" si="35"/>
        <v>-63661.499999999993</v>
      </c>
      <c r="K25" s="73">
        <f t="shared" si="36"/>
        <v>100.22499999999999</v>
      </c>
      <c r="L25" s="31">
        <f t="shared" si="37"/>
        <v>160145.99999999627</v>
      </c>
      <c r="M25" s="32">
        <f t="shared" si="38"/>
        <v>-28984.818800000005</v>
      </c>
      <c r="N25" s="79">
        <f t="shared" si="17"/>
        <v>610796.54415076145</v>
      </c>
      <c r="O25" s="79"/>
      <c r="P25" s="79"/>
      <c r="Q25" s="79">
        <f>$G$5*SUM($O$14:O25)-$H$5*SUM($P$14:P25)</f>
        <v>-576200.5368</v>
      </c>
      <c r="R25" s="79">
        <f t="shared" si="18"/>
        <v>34596.007350761443</v>
      </c>
      <c r="S25" s="137"/>
      <c r="U25" s="72">
        <v>45804.625</v>
      </c>
      <c r="V25" s="54">
        <v>93.11</v>
      </c>
      <c r="W25" s="72">
        <v>45800.625</v>
      </c>
      <c r="X25" s="54">
        <v>101.581</v>
      </c>
      <c r="Y25" s="121">
        <v>45805.625</v>
      </c>
      <c r="Z25" s="54">
        <v>120.98</v>
      </c>
      <c r="AA25" s="72">
        <v>45876.625</v>
      </c>
      <c r="AB25" s="54">
        <v>99.838999999999999</v>
      </c>
      <c r="AF25" s="127">
        <v>45881.625</v>
      </c>
      <c r="AG25" s="45">
        <f t="shared" si="39"/>
        <v>80.400000000000006</v>
      </c>
      <c r="AH25" s="46">
        <f t="shared" si="40"/>
        <v>-15537.600994405821</v>
      </c>
      <c r="AI25" s="46">
        <f t="shared" si="41"/>
        <v>-44062.499999999993</v>
      </c>
      <c r="AJ25" s="45">
        <f t="shared" si="42"/>
        <v>100.2421875</v>
      </c>
      <c r="AK25" s="46">
        <f t="shared" si="43"/>
        <v>93582.58928571429</v>
      </c>
      <c r="AL25" s="47">
        <f t="shared" si="44"/>
        <v>-1954.7834123883913</v>
      </c>
      <c r="AM25" s="45">
        <f t="shared" si="45"/>
        <v>109.68</v>
      </c>
      <c r="AN25" s="46">
        <f t="shared" si="46"/>
        <v>215132.84913119691</v>
      </c>
      <c r="AO25" s="47">
        <f t="shared" si="47"/>
        <v>-45321.428571428565</v>
      </c>
      <c r="AP25" s="45">
        <f t="shared" si="48"/>
        <v>100.2421875</v>
      </c>
      <c r="AQ25" s="46">
        <f t="shared" si="49"/>
        <v>81584.821428571435</v>
      </c>
      <c r="AR25" s="47">
        <f t="shared" si="50"/>
        <v>-1704.170154389878</v>
      </c>
      <c r="AS25" s="45">
        <f t="shared" si="51"/>
        <v>102.84375</v>
      </c>
      <c r="AT25" s="46">
        <f t="shared" si="52"/>
        <v>56919.642857142862</v>
      </c>
      <c r="AU25" s="47">
        <f t="shared" si="53"/>
        <v>713.51143973214312</v>
      </c>
      <c r="AV25" s="45">
        <f>VLOOKUP($AF25+$J$1,BO:BP,2)</f>
        <v>95.96875</v>
      </c>
      <c r="AW25" s="46">
        <f t="shared" si="55"/>
        <v>89062.5</v>
      </c>
      <c r="AX25" s="47">
        <f t="shared" si="56"/>
        <v>1924.228515625</v>
      </c>
      <c r="AY25" s="79">
        <f t="shared" si="57"/>
        <v>-92538.793340818549</v>
      </c>
      <c r="AZ25" s="79"/>
      <c r="BA25" s="79"/>
      <c r="BB25" s="79">
        <f>$AO$4*SUM($AZ$14:AZ25)-$AP$4*SUM($BA$14:BA25)</f>
        <v>20692.591163142919</v>
      </c>
      <c r="BC25" s="79">
        <f t="shared" si="19"/>
        <v>-113231.38450396147</v>
      </c>
      <c r="BE25" s="72">
        <v>45798.625</v>
      </c>
      <c r="BF25" s="54">
        <v>78.81</v>
      </c>
      <c r="BG25" s="72">
        <v>45896.625</v>
      </c>
      <c r="BH25" s="54">
        <v>100.765625</v>
      </c>
      <c r="BI25" s="72">
        <v>45798.625</v>
      </c>
      <c r="BJ25" s="54">
        <v>105.66</v>
      </c>
      <c r="BK25" s="72">
        <v>45896.625</v>
      </c>
      <c r="BL25" s="54">
        <v>100.765625</v>
      </c>
      <c r="BM25" s="72">
        <v>45797.625</v>
      </c>
      <c r="BN25" s="54">
        <v>101.15625</v>
      </c>
      <c r="BO25" s="72">
        <v>45797.625</v>
      </c>
      <c r="BP25" s="54">
        <v>94.578125</v>
      </c>
      <c r="BR25" s="127">
        <f t="shared" si="20"/>
        <v>45881.625</v>
      </c>
      <c r="BS25" s="45">
        <f t="shared" si="21"/>
        <v>107.3578</v>
      </c>
      <c r="BT25" s="46">
        <f t="shared" si="58"/>
        <v>-55075.000000002205</v>
      </c>
      <c r="BU25" s="46">
        <f t="shared" si="59"/>
        <v>52083.333333333336</v>
      </c>
      <c r="BV25" s="45">
        <f t="shared" si="60"/>
        <v>50.027000000000001</v>
      </c>
      <c r="BW25" s="46">
        <f t="shared" si="61"/>
        <v>10518.749999999865</v>
      </c>
      <c r="BX25" s="47">
        <f t="shared" si="62"/>
        <v>52083.333333333328</v>
      </c>
      <c r="BY25" s="45">
        <f t="shared" si="63"/>
        <v>-65593.750000002066</v>
      </c>
      <c r="CA25" s="125">
        <v>45799.625</v>
      </c>
      <c r="CB25" s="54">
        <v>105.6853</v>
      </c>
      <c r="CC25" s="125">
        <v>45799.625</v>
      </c>
      <c r="CD25" s="54">
        <v>57.960999999999999</v>
      </c>
      <c r="CF25" s="127">
        <v>45881.625</v>
      </c>
      <c r="CG25" s="45">
        <f t="shared" si="22"/>
        <v>265.14</v>
      </c>
      <c r="CH25" s="46">
        <f t="shared" si="64"/>
        <v>18803.400000000234</v>
      </c>
      <c r="CI25" s="46">
        <f t="shared" si="65"/>
        <v>43750</v>
      </c>
      <c r="CJ25" s="45">
        <f t="shared" si="66"/>
        <v>52.881999999999998</v>
      </c>
      <c r="CK25" s="46">
        <f t="shared" si="67"/>
        <v>-4086.1800000000517</v>
      </c>
      <c r="CL25" s="47">
        <f t="shared" si="68"/>
        <v>39375</v>
      </c>
      <c r="CM25" s="45">
        <f t="shared" si="69"/>
        <v>27264.580000000293</v>
      </c>
      <c r="CO25" s="125">
        <v>45804.625</v>
      </c>
      <c r="CP25" s="54">
        <v>300.76</v>
      </c>
      <c r="CQ25" s="125">
        <v>45804.625</v>
      </c>
      <c r="CR25" s="54">
        <v>57.875</v>
      </c>
      <c r="CS25" s="54"/>
      <c r="CT25" s="54"/>
      <c r="CU25" s="54"/>
      <c r="CV25" s="54"/>
      <c r="CW25" s="54"/>
      <c r="CX25" s="54"/>
      <c r="CY25" s="54"/>
      <c r="DF25" s="136">
        <v>45882.625</v>
      </c>
      <c r="DG25" s="56">
        <f t="shared" si="4"/>
        <v>93392.391770840855</v>
      </c>
      <c r="DH25" s="56">
        <f t="shared" si="5"/>
        <v>-106075.77569501661</v>
      </c>
      <c r="DI25" s="56">
        <f t="shared" si="6"/>
        <v>-48462.500000000604</v>
      </c>
      <c r="DJ25" s="56">
        <f t="shared" si="7"/>
        <v>20138.416666667137</v>
      </c>
      <c r="DK25" s="56">
        <f t="shared" si="23"/>
        <v>8530.1321817281423</v>
      </c>
      <c r="DL25" s="56">
        <f t="shared" si="23"/>
        <v>7155.6088089448604</v>
      </c>
      <c r="DM25" s="56">
        <f t="shared" si="23"/>
        <v>17131.250000001462</v>
      </c>
      <c r="DN25" s="56">
        <f t="shared" si="23"/>
        <v>-7126.1633333331556</v>
      </c>
      <c r="DO25" s="56">
        <f t="shared" si="8"/>
        <v>8530.1321817281423</v>
      </c>
      <c r="DP25" s="56">
        <f t="shared" si="3"/>
        <v>7155.6088089448604</v>
      </c>
      <c r="DQ25" s="56">
        <f t="shared" si="3"/>
        <v>17131.250000001462</v>
      </c>
      <c r="DR25" s="56">
        <f t="shared" si="3"/>
        <v>-7126.1633333331556</v>
      </c>
      <c r="DS25" s="56">
        <f>SUM(DO$15:DO25)</f>
        <v>84998.063850304461</v>
      </c>
      <c r="DT25" s="56">
        <f>SUM(DP$15:DP25)</f>
        <v>-98466.15527420021</v>
      </c>
      <c r="DU25" s="56">
        <f>SUM(DQ$15:DQ25)</f>
        <v>-33781.249999997912</v>
      </c>
      <c r="DV25" s="56">
        <f>SUM(DR$15:DR25)</f>
        <v>2624.6500000002707</v>
      </c>
      <c r="DZ25" s="129">
        <v>45882.625</v>
      </c>
      <c r="EA25" s="146">
        <f t="shared" si="70"/>
        <v>84998.063850304461</v>
      </c>
      <c r="EB25" s="146">
        <f t="shared" si="24"/>
        <v>-98466.15527420021</v>
      </c>
      <c r="EC25" s="146">
        <f t="shared" si="25"/>
        <v>2624.6500000002707</v>
      </c>
      <c r="ED25" s="146">
        <f t="shared" si="26"/>
        <v>-33781.249999997912</v>
      </c>
    </row>
    <row r="26" spans="1:134">
      <c r="A26" s="133">
        <v>45862.625</v>
      </c>
      <c r="B26" s="73">
        <f t="shared" si="27"/>
        <v>94.34</v>
      </c>
      <c r="C26" s="31">
        <f t="shared" si="28"/>
        <v>98402.555910540366</v>
      </c>
      <c r="D26" s="32">
        <f t="shared" si="29"/>
        <v>-39480</v>
      </c>
      <c r="E26" s="73">
        <f t="shared" si="30"/>
        <v>101.15300000000001</v>
      </c>
      <c r="F26" s="31">
        <f t="shared" si="31"/>
        <v>-14783.999999998969</v>
      </c>
      <c r="G26" s="32">
        <f t="shared" si="32"/>
        <v>-14055.957439999998</v>
      </c>
      <c r="H26" s="73">
        <f t="shared" si="33"/>
        <v>120.16</v>
      </c>
      <c r="I26" s="31">
        <f t="shared" si="34"/>
        <v>-515576.70221493312</v>
      </c>
      <c r="J26" s="32">
        <f t="shared" si="35"/>
        <v>-67905.599999999991</v>
      </c>
      <c r="K26" s="73">
        <f t="shared" si="36"/>
        <v>99.679000000000002</v>
      </c>
      <c r="L26" s="31">
        <f t="shared" si="37"/>
        <v>-27896.40000000106</v>
      </c>
      <c r="M26" s="32">
        <f t="shared" si="38"/>
        <v>-30917.140053333336</v>
      </c>
      <c r="N26" s="79">
        <f t="shared" si="17"/>
        <v>612431.27551213803</v>
      </c>
      <c r="O26" s="79"/>
      <c r="P26" s="79"/>
      <c r="Q26" s="79">
        <f>$G$5*SUM($O$14:O26)-$H$5*SUM($P$14:P26)</f>
        <v>-576200.5368</v>
      </c>
      <c r="R26" s="79">
        <f t="shared" si="18"/>
        <v>36230.738712138031</v>
      </c>
      <c r="S26" s="137"/>
      <c r="U26" s="72">
        <v>45805.625</v>
      </c>
      <c r="V26" s="54">
        <v>93.01</v>
      </c>
      <c r="W26" s="72">
        <v>45803.625</v>
      </c>
      <c r="X26" s="54">
        <v>101.53100000000001</v>
      </c>
      <c r="Y26" s="121">
        <v>45806.625</v>
      </c>
      <c r="Z26" s="54">
        <v>121.25</v>
      </c>
      <c r="AA26" s="72">
        <v>45877.625</v>
      </c>
      <c r="AB26" s="54">
        <v>99.611000000000004</v>
      </c>
      <c r="AF26" s="127">
        <v>45882.625</v>
      </c>
      <c r="AG26" s="45">
        <f t="shared" si="39"/>
        <v>80.61</v>
      </c>
      <c r="AH26" s="46">
        <f t="shared" si="40"/>
        <v>49720.323182100845</v>
      </c>
      <c r="AI26" s="46">
        <f t="shared" si="41"/>
        <v>-47000</v>
      </c>
      <c r="AJ26" s="45">
        <f t="shared" si="42"/>
        <v>100.4921875</v>
      </c>
      <c r="AK26" s="46">
        <f t="shared" si="43"/>
        <v>128404.01785714286</v>
      </c>
      <c r="AL26" s="47">
        <f t="shared" si="44"/>
        <v>-2085.1023065476184</v>
      </c>
      <c r="AM26" s="45">
        <f t="shared" si="45"/>
        <v>110.26</v>
      </c>
      <c r="AN26" s="46">
        <f t="shared" si="46"/>
        <v>352250.48923679203</v>
      </c>
      <c r="AO26" s="47">
        <f t="shared" si="47"/>
        <v>-48342.857142857145</v>
      </c>
      <c r="AP26" s="45">
        <f t="shared" si="48"/>
        <v>100.4921875</v>
      </c>
      <c r="AQ26" s="46">
        <f t="shared" si="49"/>
        <v>111941.96428571429</v>
      </c>
      <c r="AR26" s="47">
        <f t="shared" si="50"/>
        <v>-1817.7814980158691</v>
      </c>
      <c r="AS26" s="45">
        <f t="shared" si="51"/>
        <v>103.28125</v>
      </c>
      <c r="AT26" s="46">
        <f t="shared" si="52"/>
        <v>80357.142857142855</v>
      </c>
      <c r="AU26" s="47">
        <f t="shared" si="53"/>
        <v>761.07886904762017</v>
      </c>
      <c r="AV26" s="45">
        <f>VLOOKUP($AF26+$J$1,BO:BP,2)</f>
        <v>96.765625</v>
      </c>
      <c r="AW26" s="46">
        <f t="shared" si="55"/>
        <v>148828.125</v>
      </c>
      <c r="AX26" s="47">
        <f t="shared" si="56"/>
        <v>2052.5104166666679</v>
      </c>
      <c r="AY26" s="79">
        <f t="shared" si="57"/>
        <v>-85383.184531873689</v>
      </c>
      <c r="AZ26" s="79"/>
      <c r="BA26" s="79"/>
      <c r="BB26" s="79">
        <f>$AO$4*SUM($AZ$14:AZ26)-$AP$4*SUM($BA$14:BA26)</f>
        <v>20692.591163142919</v>
      </c>
      <c r="BC26" s="79">
        <f t="shared" si="19"/>
        <v>-106075.77569501661</v>
      </c>
      <c r="BE26" s="72">
        <v>45799.625</v>
      </c>
      <c r="BF26" s="54">
        <v>78.97</v>
      </c>
      <c r="BG26" s="72">
        <v>45897.625</v>
      </c>
      <c r="BH26" s="54">
        <v>100.8203125</v>
      </c>
      <c r="BI26" s="72">
        <v>45799.625</v>
      </c>
      <c r="BJ26" s="54">
        <v>106.2</v>
      </c>
      <c r="BK26" s="72">
        <v>45897.625</v>
      </c>
      <c r="BL26" s="54">
        <v>100.8203125</v>
      </c>
      <c r="BM26" s="72">
        <v>45798.625</v>
      </c>
      <c r="BN26" s="54">
        <v>100.375</v>
      </c>
      <c r="BO26" s="72">
        <v>45798.625</v>
      </c>
      <c r="BP26" s="54">
        <v>92.96875</v>
      </c>
      <c r="BR26" s="127">
        <f t="shared" si="20"/>
        <v>45882.625</v>
      </c>
      <c r="BS26" s="45">
        <f t="shared" si="21"/>
        <v>107.5305</v>
      </c>
      <c r="BT26" s="46">
        <f t="shared" si="58"/>
        <v>-11900.000000000688</v>
      </c>
      <c r="BU26" s="46">
        <f t="shared" si="59"/>
        <v>55555.555555555562</v>
      </c>
      <c r="BV26" s="45">
        <f t="shared" si="60"/>
        <v>49.564</v>
      </c>
      <c r="BW26" s="46">
        <f t="shared" si="61"/>
        <v>36562.49999999992</v>
      </c>
      <c r="BX26" s="47">
        <f t="shared" si="62"/>
        <v>55555.555555555562</v>
      </c>
      <c r="BY26" s="45">
        <f t="shared" si="63"/>
        <v>-48462.500000000604</v>
      </c>
      <c r="CA26" s="125">
        <v>45804.625</v>
      </c>
      <c r="CB26" s="54">
        <v>106.0853</v>
      </c>
      <c r="CC26" s="125">
        <v>45804.625</v>
      </c>
      <c r="CD26" s="54">
        <v>55.93</v>
      </c>
      <c r="CF26" s="127">
        <v>45882.625</v>
      </c>
      <c r="CG26" s="45">
        <f t="shared" si="22"/>
        <v>260.87599999999998</v>
      </c>
      <c r="CH26" s="46">
        <f t="shared" si="64"/>
        <v>58202.760000000329</v>
      </c>
      <c r="CI26" s="46">
        <f t="shared" si="65"/>
        <v>46666.666666666672</v>
      </c>
      <c r="CJ26" s="45">
        <f t="shared" si="66"/>
        <v>51.805</v>
      </c>
      <c r="CK26" s="46">
        <f t="shared" si="67"/>
        <v>42731.009999999864</v>
      </c>
      <c r="CL26" s="47">
        <f t="shared" si="68"/>
        <v>42000</v>
      </c>
      <c r="CM26" s="45">
        <f t="shared" si="69"/>
        <v>20138.416666667137</v>
      </c>
      <c r="CO26" s="125">
        <v>45805.625</v>
      </c>
      <c r="CP26" s="54">
        <v>299.834</v>
      </c>
      <c r="CQ26" s="125">
        <v>45805.625</v>
      </c>
      <c r="CR26" s="54">
        <v>57.68</v>
      </c>
      <c r="CS26" s="54"/>
      <c r="CT26" s="54"/>
      <c r="CU26" s="54"/>
      <c r="CV26" s="54"/>
      <c r="CW26" s="54"/>
      <c r="CX26" s="54"/>
      <c r="CY26" s="54"/>
      <c r="DF26" s="136">
        <v>45883.625</v>
      </c>
      <c r="DG26" s="56">
        <f t="shared" si="4"/>
        <v>92854.605181872728</v>
      </c>
      <c r="DH26" s="56">
        <f t="shared" si="5"/>
        <v>-156165.71560617874</v>
      </c>
      <c r="DI26" s="56">
        <f t="shared" si="6"/>
        <v>-58337.500000002605</v>
      </c>
      <c r="DJ26" s="56">
        <f t="shared" si="7"/>
        <v>23134.883333333826</v>
      </c>
      <c r="DK26" s="56">
        <f t="shared" si="23"/>
        <v>-537.78658896812703</v>
      </c>
      <c r="DL26" s="56">
        <f t="shared" si="23"/>
        <v>-50089.939911162131</v>
      </c>
      <c r="DM26" s="56">
        <f t="shared" si="23"/>
        <v>-9875.0000000020009</v>
      </c>
      <c r="DN26" s="56">
        <f t="shared" si="23"/>
        <v>2996.466666666689</v>
      </c>
      <c r="DO26" s="56">
        <f t="shared" si="8"/>
        <v>-537.78658896812703</v>
      </c>
      <c r="DP26" s="56">
        <f t="shared" si="3"/>
        <v>-50089.939911162131</v>
      </c>
      <c r="DQ26" s="56">
        <f t="shared" si="3"/>
        <v>-9875.0000000020009</v>
      </c>
      <c r="DR26" s="56">
        <f t="shared" si="3"/>
        <v>2996.466666666689</v>
      </c>
      <c r="DS26" s="56">
        <f>SUM(DO$15:DO26)</f>
        <v>84460.277261336334</v>
      </c>
      <c r="DT26" s="56">
        <f>SUM(DP$15:DP26)</f>
        <v>-148556.09518536233</v>
      </c>
      <c r="DU26" s="56">
        <f>SUM(DQ$15:DQ26)</f>
        <v>-43656.249999999913</v>
      </c>
      <c r="DV26" s="56">
        <f>SUM(DR$15:DR26)</f>
        <v>5621.1166666669596</v>
      </c>
      <c r="DZ26" s="129">
        <v>45883.625</v>
      </c>
      <c r="EA26" s="146">
        <f t="shared" si="70"/>
        <v>84460.277261336334</v>
      </c>
      <c r="EB26" s="146">
        <f t="shared" si="24"/>
        <v>-148556.09518536233</v>
      </c>
      <c r="EC26" s="146">
        <f t="shared" si="25"/>
        <v>5621.1166666669596</v>
      </c>
      <c r="ED26" s="146">
        <f t="shared" si="26"/>
        <v>-43656.249999999913</v>
      </c>
    </row>
    <row r="27" spans="1:134">
      <c r="A27" s="133">
        <v>45863.625</v>
      </c>
      <c r="B27" s="73">
        <f t="shared" si="27"/>
        <v>94.27</v>
      </c>
      <c r="C27" s="31">
        <f t="shared" si="28"/>
        <v>82747.603833863701</v>
      </c>
      <c r="D27" s="32">
        <f t="shared" si="29"/>
        <v>-41947.499999999993</v>
      </c>
      <c r="E27" s="73">
        <f t="shared" si="30"/>
        <v>101.054</v>
      </c>
      <c r="F27" s="31">
        <f t="shared" si="31"/>
        <v>-31415.999999999596</v>
      </c>
      <c r="G27" s="32">
        <f t="shared" si="32"/>
        <v>-14934.454779999993</v>
      </c>
      <c r="H27" s="73">
        <f t="shared" si="33"/>
        <v>120.06</v>
      </c>
      <c r="I27" s="31">
        <f t="shared" si="34"/>
        <v>-545207.54716981121</v>
      </c>
      <c r="J27" s="32">
        <f t="shared" si="35"/>
        <v>-72149.699999999983</v>
      </c>
      <c r="K27" s="73">
        <f t="shared" si="36"/>
        <v>99.524000000000001</v>
      </c>
      <c r="L27" s="31">
        <f t="shared" si="37"/>
        <v>-81278.400000001449</v>
      </c>
      <c r="M27" s="32">
        <f t="shared" si="38"/>
        <v>-32849.461306666657</v>
      </c>
      <c r="N27" s="79">
        <f t="shared" si="17"/>
        <v>590379.94447700644</v>
      </c>
      <c r="O27" s="79"/>
      <c r="P27" s="79"/>
      <c r="Q27" s="79">
        <f>$G$5*SUM($O$14:O27)-$H$5*SUM($P$14:P27)</f>
        <v>-576200.5368</v>
      </c>
      <c r="R27" s="79">
        <f t="shared" si="18"/>
        <v>14179.407677006442</v>
      </c>
      <c r="S27" s="137"/>
      <c r="U27" s="72">
        <v>45806.625</v>
      </c>
      <c r="V27" s="54">
        <v>93.33</v>
      </c>
      <c r="W27" s="72">
        <v>45804.625</v>
      </c>
      <c r="X27" s="54">
        <v>101.529</v>
      </c>
      <c r="Y27" s="121">
        <v>45810.625</v>
      </c>
      <c r="Z27" s="54">
        <v>121.27</v>
      </c>
      <c r="AA27" s="72">
        <v>45880.625</v>
      </c>
      <c r="AB27" s="54">
        <v>99.561999999999998</v>
      </c>
      <c r="AF27" s="127">
        <v>45883.625</v>
      </c>
      <c r="AG27" s="45">
        <f t="shared" si="39"/>
        <v>80.400000000000006</v>
      </c>
      <c r="AH27" s="46">
        <f t="shared" si="40"/>
        <v>-15537.600994405821</v>
      </c>
      <c r="AI27" s="46">
        <f t="shared" si="41"/>
        <v>-49937.499999999993</v>
      </c>
      <c r="AJ27" s="45">
        <f t="shared" si="42"/>
        <v>100.2734375</v>
      </c>
      <c r="AK27" s="46">
        <f t="shared" si="43"/>
        <v>97935.26785714287</v>
      </c>
      <c r="AL27" s="47">
        <f t="shared" si="44"/>
        <v>-2215.4212007068454</v>
      </c>
      <c r="AM27" s="45">
        <f t="shared" si="45"/>
        <v>109.88</v>
      </c>
      <c r="AN27" s="46">
        <f t="shared" si="46"/>
        <v>262414.79399519501</v>
      </c>
      <c r="AO27" s="47">
        <f t="shared" si="47"/>
        <v>-51364.28571428571</v>
      </c>
      <c r="AP27" s="45">
        <f t="shared" si="48"/>
        <v>100.2734375</v>
      </c>
      <c r="AQ27" s="46">
        <f t="shared" si="49"/>
        <v>85379.46428571429</v>
      </c>
      <c r="AR27" s="47">
        <f t="shared" si="50"/>
        <v>-1931.3928416418676</v>
      </c>
      <c r="AS27" s="45">
        <f t="shared" si="51"/>
        <v>102.859375</v>
      </c>
      <c r="AT27" s="46">
        <f t="shared" si="52"/>
        <v>57756.696428571428</v>
      </c>
      <c r="AU27" s="47">
        <f t="shared" si="53"/>
        <v>808.64629836309541</v>
      </c>
      <c r="AV27" s="45">
        <f t="shared" si="54"/>
        <v>96.015625</v>
      </c>
      <c r="AW27" s="46">
        <f t="shared" si="55"/>
        <v>92578.125</v>
      </c>
      <c r="AX27" s="47">
        <f t="shared" si="56"/>
        <v>2180.7923177083339</v>
      </c>
      <c r="AY27" s="79">
        <f t="shared" si="57"/>
        <v>-135473.12444303583</v>
      </c>
      <c r="AZ27" s="79"/>
      <c r="BA27" s="79"/>
      <c r="BB27" s="79">
        <f>$AO$4*SUM($AZ$14:AZ27)-$AP$4*SUM($BA$14:BA27)</f>
        <v>20692.591163142919</v>
      </c>
      <c r="BC27" s="79">
        <f t="shared" si="19"/>
        <v>-156165.71560617874</v>
      </c>
      <c r="BE27" s="72">
        <v>45800.625</v>
      </c>
      <c r="BF27" s="54">
        <v>78.95</v>
      </c>
      <c r="BG27" s="72">
        <v>45898.625</v>
      </c>
      <c r="BH27" s="54">
        <v>100.8359375</v>
      </c>
      <c r="BI27" s="72">
        <v>45800.625</v>
      </c>
      <c r="BJ27" s="54">
        <v>106.28</v>
      </c>
      <c r="BK27" s="72">
        <v>45898.625</v>
      </c>
      <c r="BL27" s="54">
        <v>100.8359375</v>
      </c>
      <c r="BM27" s="72">
        <v>45799.625</v>
      </c>
      <c r="BN27" s="54">
        <v>100.75</v>
      </c>
      <c r="BO27" s="72">
        <v>45799.625</v>
      </c>
      <c r="BP27" s="54">
        <v>93.40625</v>
      </c>
      <c r="BR27" s="127">
        <f t="shared" si="20"/>
        <v>45883.625</v>
      </c>
      <c r="BS27" s="45">
        <f t="shared" si="21"/>
        <v>107.40009999999999</v>
      </c>
      <c r="BT27" s="46">
        <f t="shared" si="58"/>
        <v>-44500.000000002874</v>
      </c>
      <c r="BU27" s="46">
        <f t="shared" si="59"/>
        <v>59027.777777777781</v>
      </c>
      <c r="BV27" s="45">
        <f t="shared" si="60"/>
        <v>49.968000000000004</v>
      </c>
      <c r="BW27" s="46">
        <f t="shared" si="61"/>
        <v>13837.499999999727</v>
      </c>
      <c r="BX27" s="47">
        <f t="shared" si="62"/>
        <v>59027.777777777781</v>
      </c>
      <c r="BY27" s="45">
        <f t="shared" si="63"/>
        <v>-58337.500000002605</v>
      </c>
      <c r="CA27" s="125">
        <v>45805.625</v>
      </c>
      <c r="CB27" s="54">
        <v>106.0368</v>
      </c>
      <c r="CC27" s="125">
        <v>45805.625</v>
      </c>
      <c r="CD27" s="54">
        <v>56.25</v>
      </c>
      <c r="CF27" s="127">
        <v>45883.625</v>
      </c>
      <c r="CG27" s="45">
        <f t="shared" si="22"/>
        <v>260.50799999999998</v>
      </c>
      <c r="CH27" s="46">
        <f t="shared" si="64"/>
        <v>61603.080000000286</v>
      </c>
      <c r="CI27" s="46">
        <f t="shared" si="65"/>
        <v>49583.333333333336</v>
      </c>
      <c r="CJ27" s="45">
        <f t="shared" si="66"/>
        <v>51.789000000000001</v>
      </c>
      <c r="CK27" s="46">
        <f t="shared" si="67"/>
        <v>43426.529999999795</v>
      </c>
      <c r="CL27" s="47">
        <f t="shared" si="68"/>
        <v>44625</v>
      </c>
      <c r="CM27" s="45">
        <f t="shared" si="69"/>
        <v>23134.883333333826</v>
      </c>
      <c r="CO27" s="125">
        <v>45806.625</v>
      </c>
      <c r="CP27" s="54">
        <v>297.57499999999999</v>
      </c>
      <c r="CQ27" s="125">
        <v>45806.625</v>
      </c>
      <c r="CR27" s="54">
        <v>57.243000000000002</v>
      </c>
      <c r="CS27" s="54"/>
      <c r="CT27" s="54"/>
      <c r="CU27" s="54"/>
      <c r="CV27" s="54"/>
      <c r="CW27" s="54"/>
      <c r="CX27" s="54"/>
      <c r="CY27" s="54"/>
      <c r="DF27" s="136">
        <v>45884.625</v>
      </c>
      <c r="DG27" s="56">
        <f t="shared" si="4"/>
        <v>11848.02919186512</v>
      </c>
      <c r="DH27" s="56">
        <f t="shared" si="5"/>
        <v>-164665.72077005869</v>
      </c>
      <c r="DI27" s="56">
        <f t="shared" si="6"/>
        <v>-68150.00000000016</v>
      </c>
      <c r="DJ27" s="56">
        <f t="shared" si="7"/>
        <v>24351.390000000567</v>
      </c>
      <c r="DK27" s="56">
        <f t="shared" si="23"/>
        <v>-81006.575990007608</v>
      </c>
      <c r="DL27" s="56">
        <f t="shared" si="23"/>
        <v>-8500.0051638799487</v>
      </c>
      <c r="DM27" s="56">
        <f t="shared" si="23"/>
        <v>-9812.4999999975553</v>
      </c>
      <c r="DN27" s="56">
        <f t="shared" si="23"/>
        <v>1216.5066666667408</v>
      </c>
      <c r="DO27" s="56">
        <f t="shared" si="8"/>
        <v>-81006.575990007608</v>
      </c>
      <c r="DP27" s="56">
        <f t="shared" si="3"/>
        <v>-8500.0051638799487</v>
      </c>
      <c r="DQ27" s="56">
        <f t="shared" si="3"/>
        <v>-9812.4999999975553</v>
      </c>
      <c r="DR27" s="56">
        <f t="shared" si="3"/>
        <v>1216.5066666667408</v>
      </c>
      <c r="DS27" s="56">
        <f>SUM(DO$15:DO27)</f>
        <v>3453.7012713287259</v>
      </c>
      <c r="DT27" s="56">
        <f>SUM(DP$15:DP27)</f>
        <v>-157056.10034924228</v>
      </c>
      <c r="DU27" s="56">
        <f>SUM(DQ$15:DQ27)</f>
        <v>-53468.749999997468</v>
      </c>
      <c r="DV27" s="56">
        <f>SUM(DR$15:DR27)</f>
        <v>6837.6233333337004</v>
      </c>
      <c r="DZ27" s="129">
        <v>45884.625</v>
      </c>
      <c r="EA27" s="146">
        <f t="shared" si="70"/>
        <v>3453.7012713287259</v>
      </c>
      <c r="EB27" s="146">
        <f t="shared" si="24"/>
        <v>-157056.10034924228</v>
      </c>
      <c r="EC27" s="146">
        <f t="shared" si="25"/>
        <v>6837.6233333337004</v>
      </c>
      <c r="ED27" s="146">
        <f t="shared" si="26"/>
        <v>-53468.749999997468</v>
      </c>
    </row>
    <row r="28" spans="1:134">
      <c r="A28" s="133">
        <v>45866.625</v>
      </c>
      <c r="B28" s="73">
        <f t="shared" si="27"/>
        <v>94.37</v>
      </c>
      <c r="C28" s="31">
        <f t="shared" si="28"/>
        <v>105111.82108626094</v>
      </c>
      <c r="D28" s="32">
        <f t="shared" si="29"/>
        <v>-49349.999999999993</v>
      </c>
      <c r="E28" s="73">
        <f t="shared" si="30"/>
        <v>101.17</v>
      </c>
      <c r="F28" s="31">
        <f t="shared" si="31"/>
        <v>-11927.999999999656</v>
      </c>
      <c r="G28" s="32">
        <f t="shared" si="32"/>
        <v>-17569.946799999991</v>
      </c>
      <c r="H28" s="73">
        <f t="shared" si="33"/>
        <v>120.25</v>
      </c>
      <c r="I28" s="31">
        <f t="shared" si="34"/>
        <v>-488908.94175553846</v>
      </c>
      <c r="J28" s="32">
        <f t="shared" si="35"/>
        <v>-84881.999999999985</v>
      </c>
      <c r="K28" s="73">
        <f t="shared" si="36"/>
        <v>99.715000000000003</v>
      </c>
      <c r="L28" s="31">
        <f t="shared" si="37"/>
        <v>-15498.000000000588</v>
      </c>
      <c r="M28" s="32">
        <f t="shared" si="38"/>
        <v>-38646.425066666663</v>
      </c>
      <c r="N28" s="79">
        <f t="shared" si="17"/>
        <v>604906.28457513184</v>
      </c>
      <c r="O28" s="79"/>
      <c r="P28" s="79"/>
      <c r="Q28" s="79">
        <f>$G$5*SUM($O$14:O28)-$H$5*SUM($P$14:P28)</f>
        <v>-576200.5368</v>
      </c>
      <c r="R28" s="79">
        <f t="shared" si="18"/>
        <v>28705.747775131837</v>
      </c>
      <c r="S28" s="137"/>
      <c r="U28" s="72">
        <v>45807.625</v>
      </c>
      <c r="V28" s="54">
        <v>93.44</v>
      </c>
      <c r="W28" s="72">
        <v>45805.625</v>
      </c>
      <c r="X28" s="54">
        <v>101.491</v>
      </c>
      <c r="Y28" s="121">
        <v>45811.625</v>
      </c>
      <c r="Z28" s="54">
        <v>121.47</v>
      </c>
      <c r="AA28" s="72">
        <v>45881.625</v>
      </c>
      <c r="AB28" s="54">
        <v>99.405000000000001</v>
      </c>
      <c r="AF28" s="127">
        <v>45884.625</v>
      </c>
      <c r="AG28" s="45">
        <f t="shared" si="39"/>
        <v>80.459999999999994</v>
      </c>
      <c r="AH28" s="46">
        <f t="shared" si="40"/>
        <v>3107.5201988806089</v>
      </c>
      <c r="AI28" s="46">
        <f t="shared" si="41"/>
        <v>-52875</v>
      </c>
      <c r="AJ28" s="45">
        <f t="shared" si="42"/>
        <v>100.15625</v>
      </c>
      <c r="AK28" s="46">
        <f t="shared" si="43"/>
        <v>81612.72321428571</v>
      </c>
      <c r="AL28" s="47">
        <f t="shared" si="44"/>
        <v>-2345.7400948660688</v>
      </c>
      <c r="AM28" s="45">
        <f t="shared" si="45"/>
        <v>109.74</v>
      </c>
      <c r="AN28" s="46">
        <f t="shared" si="46"/>
        <v>229317.43259039463</v>
      </c>
      <c r="AO28" s="47">
        <f t="shared" si="47"/>
        <v>-54385.71428571429</v>
      </c>
      <c r="AP28" s="45">
        <f t="shared" si="48"/>
        <v>100.15625</v>
      </c>
      <c r="AQ28" s="46">
        <f t="shared" si="49"/>
        <v>71149.55357142858</v>
      </c>
      <c r="AR28" s="47">
        <f t="shared" si="50"/>
        <v>-2045.0041852678551</v>
      </c>
      <c r="AS28" s="45">
        <f t="shared" si="51"/>
        <v>102.609375</v>
      </c>
      <c r="AT28" s="46">
        <f t="shared" si="52"/>
        <v>44363.83928571429</v>
      </c>
      <c r="AU28" s="47">
        <f t="shared" si="53"/>
        <v>856.21372767857247</v>
      </c>
      <c r="AV28" s="45">
        <f t="shared" si="54"/>
        <v>95.359375</v>
      </c>
      <c r="AW28" s="46">
        <f t="shared" si="55"/>
        <v>43359.375</v>
      </c>
      <c r="AX28" s="47">
        <f t="shared" si="56"/>
        <v>2309.0742187500018</v>
      </c>
      <c r="AY28" s="79">
        <f t="shared" si="57"/>
        <v>-143973.12960691578</v>
      </c>
      <c r="AZ28" s="79"/>
      <c r="BA28" s="79"/>
      <c r="BB28" s="79">
        <f>$AO$4*SUM($AZ$14:AZ28)-$AP$4*SUM($BA$14:BA28)</f>
        <v>20692.591163142919</v>
      </c>
      <c r="BC28" s="79">
        <f t="shared" si="19"/>
        <v>-164665.72077005869</v>
      </c>
      <c r="BE28" s="72">
        <v>45804.625</v>
      </c>
      <c r="BF28" s="54">
        <v>79.430000000000007</v>
      </c>
      <c r="BG28" s="72">
        <v>45901.625</v>
      </c>
      <c r="BH28" s="54">
        <v>100.8046875</v>
      </c>
      <c r="BI28" s="72">
        <v>45804.625</v>
      </c>
      <c r="BJ28" s="54">
        <v>107.24</v>
      </c>
      <c r="BK28" s="72">
        <v>45901.625</v>
      </c>
      <c r="BL28" s="54">
        <v>100.8046875</v>
      </c>
      <c r="BM28" s="72">
        <v>45804.625</v>
      </c>
      <c r="BN28" s="54">
        <v>101.5</v>
      </c>
      <c r="BO28" s="72">
        <v>45804.625</v>
      </c>
      <c r="BP28" s="54">
        <v>94.90625</v>
      </c>
      <c r="BR28" s="127">
        <f t="shared" si="20"/>
        <v>45884.625</v>
      </c>
      <c r="BS28" s="45">
        <f t="shared" si="21"/>
        <v>107.37390000000001</v>
      </c>
      <c r="BT28" s="46">
        <f t="shared" si="58"/>
        <v>-51050.000000000044</v>
      </c>
      <c r="BU28" s="46">
        <f t="shared" si="59"/>
        <v>62500</v>
      </c>
      <c r="BV28" s="45">
        <f t="shared" si="60"/>
        <v>49.91</v>
      </c>
      <c r="BW28" s="46">
        <f t="shared" si="61"/>
        <v>17100.000000000116</v>
      </c>
      <c r="BX28" s="47">
        <f t="shared" si="62"/>
        <v>62500</v>
      </c>
      <c r="BY28" s="45">
        <f t="shared" si="63"/>
        <v>-68150.00000000016</v>
      </c>
      <c r="CA28" s="125">
        <v>45806.625</v>
      </c>
      <c r="CB28" s="54">
        <v>106.0986</v>
      </c>
      <c r="CC28" s="125">
        <v>45806.625</v>
      </c>
      <c r="CD28" s="54">
        <v>56.234999999999999</v>
      </c>
      <c r="CF28" s="127">
        <v>45884.625</v>
      </c>
      <c r="CG28" s="45">
        <f t="shared" si="22"/>
        <v>259.67399999999998</v>
      </c>
      <c r="CH28" s="46">
        <f t="shared" si="64"/>
        <v>69309.240000000311</v>
      </c>
      <c r="CI28" s="46">
        <f t="shared" si="65"/>
        <v>52500</v>
      </c>
      <c r="CJ28" s="45">
        <f t="shared" si="66"/>
        <v>51.633000000000003</v>
      </c>
      <c r="CK28" s="46">
        <f t="shared" si="67"/>
        <v>50207.849999999737</v>
      </c>
      <c r="CL28" s="47">
        <f t="shared" si="68"/>
        <v>47250</v>
      </c>
      <c r="CM28" s="45">
        <f t="shared" si="69"/>
        <v>24351.390000000567</v>
      </c>
      <c r="CO28" s="125">
        <v>45807.625</v>
      </c>
      <c r="CP28" s="54">
        <v>300.33600000000001</v>
      </c>
      <c r="CQ28" s="125">
        <v>45807.625</v>
      </c>
      <c r="CR28" s="54">
        <v>57.917000000000002</v>
      </c>
      <c r="CS28" s="54"/>
      <c r="CT28" s="54"/>
      <c r="CU28" s="54"/>
      <c r="CV28" s="54"/>
      <c r="CW28" s="54"/>
      <c r="CX28" s="54"/>
      <c r="CY28" s="54"/>
      <c r="DF28" s="136">
        <v>45887.625</v>
      </c>
      <c r="DG28" s="56">
        <f t="shared" si="4"/>
        <v>103534.97440651921</v>
      </c>
      <c r="DH28" s="56">
        <f t="shared" si="5"/>
        <v>-163184.93181381875</v>
      </c>
      <c r="DI28" s="56">
        <f t="shared" si="6"/>
        <v>-66500.000000001164</v>
      </c>
      <c r="DJ28" s="56">
        <f t="shared" si="7"/>
        <v>20064.800000000352</v>
      </c>
      <c r="DK28" s="56">
        <f t="shared" si="23"/>
        <v>91686.945214654086</v>
      </c>
      <c r="DL28" s="56">
        <f t="shared" si="23"/>
        <v>1480.7889562399359</v>
      </c>
      <c r="DM28" s="56">
        <f t="shared" si="23"/>
        <v>1649.9999999989959</v>
      </c>
      <c r="DN28" s="56">
        <f t="shared" si="23"/>
        <v>-4286.5900000002148</v>
      </c>
      <c r="DO28" s="56">
        <f t="shared" si="8"/>
        <v>91686.945214654086</v>
      </c>
      <c r="DP28" s="56">
        <f t="shared" si="3"/>
        <v>1480.7889562399359</v>
      </c>
      <c r="DQ28" s="56">
        <f t="shared" si="3"/>
        <v>1649.9999999989959</v>
      </c>
      <c r="DR28" s="56">
        <f t="shared" si="3"/>
        <v>-4286.5900000002148</v>
      </c>
      <c r="DS28" s="56">
        <f>SUM(DO$15:DO28)</f>
        <v>95140.646485982812</v>
      </c>
      <c r="DT28" s="56">
        <f>SUM(DP$15:DP28)</f>
        <v>-155575.31139300234</v>
      </c>
      <c r="DU28" s="56">
        <f>SUM(DQ$15:DQ28)</f>
        <v>-51818.749999998472</v>
      </c>
      <c r="DV28" s="56">
        <f>SUM(DR$15:DR28)</f>
        <v>2551.0333333334856</v>
      </c>
      <c r="DZ28" s="129">
        <v>45887.625</v>
      </c>
      <c r="EA28" s="146">
        <f t="shared" si="70"/>
        <v>95140.646485982812</v>
      </c>
      <c r="EB28" s="146">
        <f t="shared" si="24"/>
        <v>-155575.31139300234</v>
      </c>
      <c r="EC28" s="146">
        <f t="shared" si="25"/>
        <v>2551.0333333334856</v>
      </c>
      <c r="ED28" s="146">
        <f t="shared" si="26"/>
        <v>-51818.749999998472</v>
      </c>
    </row>
    <row r="29" spans="1:134">
      <c r="A29" s="133">
        <v>45867.625</v>
      </c>
      <c r="B29" s="73">
        <f t="shared" si="27"/>
        <v>94.46</v>
      </c>
      <c r="C29" s="31">
        <f t="shared" si="28"/>
        <v>125239.61661341798</v>
      </c>
      <c r="D29" s="32">
        <f t="shared" si="29"/>
        <v>-51817.5</v>
      </c>
      <c r="E29" s="73">
        <f t="shared" si="30"/>
        <v>101.105</v>
      </c>
      <c r="F29" s="31">
        <f t="shared" si="31"/>
        <v>-22847.999999999272</v>
      </c>
      <c r="G29" s="32">
        <f t="shared" si="32"/>
        <v>-18448.44414</v>
      </c>
      <c r="H29" s="73">
        <f t="shared" si="33"/>
        <v>120.32</v>
      </c>
      <c r="I29" s="31">
        <f t="shared" si="34"/>
        <v>-468167.35028712259</v>
      </c>
      <c r="J29" s="32">
        <f t="shared" si="35"/>
        <v>-89126.1</v>
      </c>
      <c r="K29" s="73">
        <f t="shared" si="36"/>
        <v>99.623999999999995</v>
      </c>
      <c r="L29" s="31">
        <f t="shared" si="37"/>
        <v>-46838.400000003407</v>
      </c>
      <c r="M29" s="32">
        <f t="shared" si="38"/>
        <v>-40578.746319999991</v>
      </c>
      <c r="N29" s="79">
        <f t="shared" si="17"/>
        <v>584594.8647205364</v>
      </c>
      <c r="O29" s="79"/>
      <c r="P29" s="79"/>
      <c r="Q29" s="79">
        <f>$G$5*SUM($O$14:O29)-$H$5*SUM($P$14:P29)</f>
        <v>-576200.5368</v>
      </c>
      <c r="R29" s="79">
        <f t="shared" si="18"/>
        <v>8394.3279205363942</v>
      </c>
      <c r="S29" s="137"/>
      <c r="U29" s="72">
        <v>45810.625</v>
      </c>
      <c r="V29" s="54">
        <v>93.5</v>
      </c>
      <c r="W29" s="72">
        <v>45806.625</v>
      </c>
      <c r="X29" s="54">
        <v>101.58</v>
      </c>
      <c r="Y29" s="121">
        <v>45812.625</v>
      </c>
      <c r="Z29" s="54">
        <v>121.35</v>
      </c>
      <c r="AA29" s="72">
        <v>45882.625</v>
      </c>
      <c r="AB29" s="54">
        <v>99.745000000000005</v>
      </c>
      <c r="AF29" s="127">
        <v>45887.625</v>
      </c>
      <c r="AG29" s="45">
        <f t="shared" si="39"/>
        <v>80.400000000000006</v>
      </c>
      <c r="AH29" s="46">
        <f t="shared" si="40"/>
        <v>-15537.600994405821</v>
      </c>
      <c r="AI29" s="46">
        <f t="shared" si="41"/>
        <v>-61687.499999999993</v>
      </c>
      <c r="AJ29" s="45">
        <f t="shared" si="42"/>
        <v>100.1015625</v>
      </c>
      <c r="AK29" s="46">
        <f t="shared" si="43"/>
        <v>73995.535714285725</v>
      </c>
      <c r="AL29" s="47">
        <f t="shared" si="44"/>
        <v>-2736.69677734375</v>
      </c>
      <c r="AM29" s="45">
        <f t="shared" si="45"/>
        <v>109.54</v>
      </c>
      <c r="AN29" s="46">
        <f t="shared" si="46"/>
        <v>182035.4877263965</v>
      </c>
      <c r="AO29" s="47">
        <f t="shared" si="47"/>
        <v>-63450.000000000007</v>
      </c>
      <c r="AP29" s="45">
        <f t="shared" si="48"/>
        <v>100.1015625</v>
      </c>
      <c r="AQ29" s="46">
        <f t="shared" si="49"/>
        <v>64508.92857142858</v>
      </c>
      <c r="AR29" s="47">
        <f t="shared" si="50"/>
        <v>-2385.8382161458321</v>
      </c>
      <c r="AS29" s="45">
        <f t="shared" si="51"/>
        <v>102.484375</v>
      </c>
      <c r="AT29" s="46">
        <f t="shared" si="52"/>
        <v>37667.410714285717</v>
      </c>
      <c r="AU29" s="47">
        <f t="shared" si="53"/>
        <v>998.916015625</v>
      </c>
      <c r="AV29" s="45">
        <f t="shared" si="54"/>
        <v>95.0625</v>
      </c>
      <c r="AW29" s="46">
        <f t="shared" si="55"/>
        <v>21093.75</v>
      </c>
      <c r="AX29" s="47">
        <f t="shared" si="56"/>
        <v>2693.919921875</v>
      </c>
      <c r="AY29" s="79">
        <f t="shared" si="57"/>
        <v>-142492.34065067582</v>
      </c>
      <c r="AZ29" s="79"/>
      <c r="BA29" s="79"/>
      <c r="BB29" s="79">
        <f>$AO$4*SUM($AZ$14:AZ29)-$AP$4*SUM($BA$14:BA29)</f>
        <v>20692.591163142919</v>
      </c>
      <c r="BC29" s="79">
        <f t="shared" si="19"/>
        <v>-163184.93181381875</v>
      </c>
      <c r="BE29" s="72">
        <v>45805.625</v>
      </c>
      <c r="BF29" s="54">
        <v>79.38</v>
      </c>
      <c r="BG29" s="72">
        <v>45902.625</v>
      </c>
      <c r="BH29" s="54">
        <v>100.65625</v>
      </c>
      <c r="BI29" s="72">
        <v>45805.625</v>
      </c>
      <c r="BJ29" s="54">
        <v>106.98</v>
      </c>
      <c r="BK29" s="72">
        <v>45902.625</v>
      </c>
      <c r="BL29" s="54">
        <v>100.65625</v>
      </c>
      <c r="BM29" s="72">
        <v>45805.625</v>
      </c>
      <c r="BN29" s="54">
        <v>101.1875</v>
      </c>
      <c r="BO29" s="72">
        <v>45805.625</v>
      </c>
      <c r="BP29" s="54">
        <v>94.4375</v>
      </c>
      <c r="BR29" s="127">
        <f t="shared" si="20"/>
        <v>45887.625</v>
      </c>
      <c r="BS29" s="45">
        <f t="shared" si="21"/>
        <v>107.3562</v>
      </c>
      <c r="BT29" s="46">
        <f t="shared" si="58"/>
        <v>-55475.000000001273</v>
      </c>
      <c r="BU29" s="46">
        <f t="shared" si="59"/>
        <v>72916.666666666672</v>
      </c>
      <c r="BV29" s="45">
        <f t="shared" si="60"/>
        <v>50.018000000000001</v>
      </c>
      <c r="BW29" s="46">
        <f t="shared" si="61"/>
        <v>11024.999999999885</v>
      </c>
      <c r="BX29" s="47">
        <f t="shared" si="62"/>
        <v>72916.666666666672</v>
      </c>
      <c r="BY29" s="45">
        <f t="shared" si="63"/>
        <v>-66500.000000001164</v>
      </c>
      <c r="CA29" s="125">
        <v>45807.625</v>
      </c>
      <c r="CB29" s="54">
        <v>106.17010000000001</v>
      </c>
      <c r="CC29" s="125">
        <v>45807.625</v>
      </c>
      <c r="CD29" s="54">
        <v>55.927</v>
      </c>
      <c r="CF29" s="127">
        <v>45887.625</v>
      </c>
      <c r="CG29" s="45">
        <f t="shared" si="22"/>
        <v>260.94299999999998</v>
      </c>
      <c r="CH29" s="46">
        <f t="shared" si="64"/>
        <v>57583.680000000262</v>
      </c>
      <c r="CI29" s="46">
        <f t="shared" si="65"/>
        <v>61250</v>
      </c>
      <c r="CJ29" s="45">
        <f t="shared" si="66"/>
        <v>51.783999999999999</v>
      </c>
      <c r="CK29" s="46">
        <f t="shared" si="67"/>
        <v>43643.879999999903</v>
      </c>
      <c r="CL29" s="47">
        <f t="shared" si="68"/>
        <v>55125</v>
      </c>
      <c r="CM29" s="45">
        <f t="shared" si="69"/>
        <v>20064.800000000352</v>
      </c>
      <c r="CO29" s="125">
        <v>45810.625</v>
      </c>
      <c r="CP29" s="54">
        <v>299.81799999999998</v>
      </c>
      <c r="CQ29" s="125">
        <v>45810.625</v>
      </c>
      <c r="CR29" s="54">
        <v>57.789000000000001</v>
      </c>
      <c r="CS29" s="54"/>
      <c r="CT29" s="54"/>
      <c r="CU29" s="54"/>
      <c r="CV29" s="54"/>
      <c r="CW29" s="54"/>
      <c r="CX29" s="54"/>
      <c r="CY29" s="54"/>
      <c r="DF29" s="136">
        <v>45888.625</v>
      </c>
      <c r="DG29" s="56">
        <f t="shared" si="4"/>
        <v>85874.786876128172</v>
      </c>
      <c r="DH29" s="56">
        <f t="shared" si="5"/>
        <v>-154569.83632223442</v>
      </c>
      <c r="DI29" s="56">
        <f t="shared" si="6"/>
        <v>-78118.750000000029</v>
      </c>
      <c r="DJ29" s="56">
        <f t="shared" si="7"/>
        <v>13971.836666666903</v>
      </c>
      <c r="DK29" s="56">
        <f t="shared" si="23"/>
        <v>-17660.187530391035</v>
      </c>
      <c r="DL29" s="56">
        <f t="shared" si="23"/>
        <v>8615.0954915843322</v>
      </c>
      <c r="DM29" s="56">
        <f t="shared" si="23"/>
        <v>-11618.749999998865</v>
      </c>
      <c r="DN29" s="56">
        <f t="shared" si="23"/>
        <v>-6092.9633333334496</v>
      </c>
      <c r="DO29" s="56">
        <f t="shared" si="8"/>
        <v>-17660.187530391035</v>
      </c>
      <c r="DP29" s="56">
        <f t="shared" si="8"/>
        <v>8615.0954915843322</v>
      </c>
      <c r="DQ29" s="56">
        <f t="shared" si="8"/>
        <v>-11618.749999998865</v>
      </c>
      <c r="DR29" s="56">
        <f t="shared" si="8"/>
        <v>-6092.9633333334496</v>
      </c>
      <c r="DS29" s="56">
        <f>SUM(DO$15:DO29)</f>
        <v>77480.458955591777</v>
      </c>
      <c r="DT29" s="56">
        <f>SUM(DP$15:DP29)</f>
        <v>-146960.21590141801</v>
      </c>
      <c r="DU29" s="56">
        <f>SUM(DQ$15:DQ29)</f>
        <v>-63437.499999997337</v>
      </c>
      <c r="DV29" s="56">
        <f>SUM(DR$15:DR29)</f>
        <v>-3541.9299999999639</v>
      </c>
      <c r="DZ29" s="129">
        <v>45888.625</v>
      </c>
      <c r="EA29" s="146">
        <f t="shared" si="70"/>
        <v>77480.458955591777</v>
      </c>
      <c r="EB29" s="146">
        <f t="shared" si="24"/>
        <v>-146960.21590141801</v>
      </c>
      <c r="EC29" s="146">
        <f t="shared" si="25"/>
        <v>-3541.9299999999639</v>
      </c>
      <c r="ED29" s="146">
        <f t="shared" si="26"/>
        <v>-63437.499999997337</v>
      </c>
    </row>
    <row r="30" spans="1:134">
      <c r="A30" s="134">
        <v>45868.625</v>
      </c>
      <c r="B30" s="73">
        <f t="shared" si="27"/>
        <v>94.48</v>
      </c>
      <c r="C30" s="31">
        <f t="shared" si="28"/>
        <v>129712.46006389835</v>
      </c>
      <c r="D30" s="32">
        <f t="shared" si="29"/>
        <v>-54284.999999999993</v>
      </c>
      <c r="E30" s="73">
        <f t="shared" si="30"/>
        <v>101.048</v>
      </c>
      <c r="F30" s="31">
        <f t="shared" si="31"/>
        <v>-32423.999999999636</v>
      </c>
      <c r="G30" s="32">
        <f t="shared" si="32"/>
        <v>-19326.941479999994</v>
      </c>
      <c r="H30" s="73">
        <f t="shared" si="33"/>
        <v>120.21</v>
      </c>
      <c r="I30" s="31">
        <f t="shared" si="34"/>
        <v>-500761.27973749209</v>
      </c>
      <c r="J30" s="32">
        <f t="shared" si="35"/>
        <v>-93370.199999999983</v>
      </c>
      <c r="K30" s="73">
        <f t="shared" si="36"/>
        <v>99.552999999999997</v>
      </c>
      <c r="L30" s="31">
        <f t="shared" si="37"/>
        <v>-71290.800000002695</v>
      </c>
      <c r="M30" s="32">
        <f t="shared" si="38"/>
        <v>-42511.067573333341</v>
      </c>
      <c r="N30" s="79">
        <f t="shared" si="17"/>
        <v>607508.01370805397</v>
      </c>
      <c r="O30" s="79"/>
      <c r="P30" s="79"/>
      <c r="Q30" s="79">
        <f>$G$5*SUM($O$14:O30)-$H$5*SUM($P$14:P30)</f>
        <v>-576200.5368</v>
      </c>
      <c r="R30" s="79">
        <f t="shared" si="18"/>
        <v>31307.47690805397</v>
      </c>
      <c r="S30" s="137"/>
      <c r="U30" s="72">
        <v>45811.625</v>
      </c>
      <c r="V30" s="54">
        <v>93.62</v>
      </c>
      <c r="W30" s="72">
        <v>45807.625</v>
      </c>
      <c r="X30" s="54">
        <v>101.56</v>
      </c>
      <c r="Y30" s="121">
        <v>45813.625</v>
      </c>
      <c r="Z30" s="54">
        <v>121.02</v>
      </c>
      <c r="AA30" s="72">
        <v>45883.625</v>
      </c>
      <c r="AB30" s="54">
        <v>99.620999999999995</v>
      </c>
      <c r="AF30" s="127">
        <v>45888.625</v>
      </c>
      <c r="AG30" s="45">
        <f t="shared" si="39"/>
        <v>80.38</v>
      </c>
      <c r="AH30" s="46">
        <f t="shared" si="40"/>
        <v>-21752.641392172591</v>
      </c>
      <c r="AI30" s="46">
        <f t="shared" si="41"/>
        <v>-64624.999999999993</v>
      </c>
      <c r="AJ30" s="45">
        <f t="shared" si="42"/>
        <v>100.2421875</v>
      </c>
      <c r="AK30" s="46">
        <f t="shared" si="43"/>
        <v>93582.58928571429</v>
      </c>
      <c r="AL30" s="47">
        <f t="shared" si="44"/>
        <v>-2867.0156715029807</v>
      </c>
      <c r="AM30" s="45">
        <f t="shared" si="45"/>
        <v>109.71</v>
      </c>
      <c r="AN30" s="46">
        <f t="shared" si="46"/>
        <v>222225.14086079292</v>
      </c>
      <c r="AO30" s="47">
        <f t="shared" si="47"/>
        <v>-66471.42857142858</v>
      </c>
      <c r="AP30" s="45">
        <f t="shared" si="48"/>
        <v>100.2421875</v>
      </c>
      <c r="AQ30" s="46">
        <f t="shared" si="49"/>
        <v>81584.821428571435</v>
      </c>
      <c r="AR30" s="47">
        <f t="shared" si="50"/>
        <v>-2499.4495597718233</v>
      </c>
      <c r="AS30" s="45">
        <f t="shared" si="51"/>
        <v>102.765625</v>
      </c>
      <c r="AT30" s="46">
        <f t="shared" si="52"/>
        <v>52734.375</v>
      </c>
      <c r="AU30" s="47">
        <f t="shared" si="53"/>
        <v>1046.4834449404752</v>
      </c>
      <c r="AV30" s="45">
        <f t="shared" si="54"/>
        <v>95.625</v>
      </c>
      <c r="AW30" s="46">
        <f t="shared" si="55"/>
        <v>63281.250000000007</v>
      </c>
      <c r="AX30" s="47">
        <f t="shared" si="56"/>
        <v>2822.2018229166679</v>
      </c>
      <c r="AY30" s="79">
        <f t="shared" si="57"/>
        <v>-133877.24515909149</v>
      </c>
      <c r="AZ30" s="79"/>
      <c r="BA30" s="79"/>
      <c r="BB30" s="79">
        <f>$AO$4*SUM($AZ$14:AZ30)-$AP$4*SUM($BA$14:BA30)</f>
        <v>20692.591163142919</v>
      </c>
      <c r="BC30" s="79">
        <f t="shared" si="19"/>
        <v>-154569.83632223442</v>
      </c>
      <c r="BE30" s="72">
        <v>45806.625</v>
      </c>
      <c r="BF30" s="54">
        <v>79.5</v>
      </c>
      <c r="BG30" s="72">
        <v>45903.625</v>
      </c>
      <c r="BH30" s="54">
        <v>100.8125</v>
      </c>
      <c r="BI30" s="72">
        <v>45806.625</v>
      </c>
      <c r="BJ30" s="54">
        <v>107.46</v>
      </c>
      <c r="BK30" s="72">
        <v>45903.625</v>
      </c>
      <c r="BL30" s="54">
        <v>100.8125</v>
      </c>
      <c r="BM30" s="72">
        <v>45806.625</v>
      </c>
      <c r="BN30" s="54">
        <v>101.59375</v>
      </c>
      <c r="BO30" s="72">
        <v>45806.625</v>
      </c>
      <c r="BP30" s="54">
        <v>95.25</v>
      </c>
      <c r="BR30" s="127">
        <f t="shared" si="20"/>
        <v>45888.625</v>
      </c>
      <c r="BS30" s="45">
        <f t="shared" si="21"/>
        <v>107.22490000000001</v>
      </c>
      <c r="BT30" s="46">
        <f t="shared" si="58"/>
        <v>-88300.000000000276</v>
      </c>
      <c r="BU30" s="46">
        <f t="shared" si="59"/>
        <v>76388.888888888891</v>
      </c>
      <c r="BV30" s="45">
        <f t="shared" si="60"/>
        <v>50.395000000000003</v>
      </c>
      <c r="BW30" s="46">
        <f t="shared" si="61"/>
        <v>-10181.250000000253</v>
      </c>
      <c r="BX30" s="47">
        <f t="shared" si="62"/>
        <v>76388.888888888891</v>
      </c>
      <c r="BY30" s="45">
        <f t="shared" si="63"/>
        <v>-78118.750000000029</v>
      </c>
      <c r="CA30" s="125">
        <v>45810.625</v>
      </c>
      <c r="CB30" s="54">
        <v>106.27670000000001</v>
      </c>
      <c r="CC30" s="125">
        <v>45810.625</v>
      </c>
      <c r="CD30" s="54">
        <v>55.593000000000004</v>
      </c>
      <c r="CF30" s="127">
        <v>45888.625</v>
      </c>
      <c r="CG30" s="45">
        <f t="shared" si="22"/>
        <v>260.10500000000002</v>
      </c>
      <c r="CH30" s="46">
        <f t="shared" si="64"/>
        <v>65326.799999999945</v>
      </c>
      <c r="CI30" s="46">
        <f t="shared" si="65"/>
        <v>64166.666666666664</v>
      </c>
      <c r="CJ30" s="45">
        <f t="shared" si="66"/>
        <v>51.459000000000003</v>
      </c>
      <c r="CK30" s="46">
        <f t="shared" si="67"/>
        <v>57771.629999999714</v>
      </c>
      <c r="CL30" s="47">
        <f t="shared" si="68"/>
        <v>57750</v>
      </c>
      <c r="CM30" s="45">
        <f t="shared" si="69"/>
        <v>13971.836666666903</v>
      </c>
      <c r="CO30" s="125">
        <v>45811.625</v>
      </c>
      <c r="CP30" s="54">
        <v>296.63099999999997</v>
      </c>
      <c r="CQ30" s="125">
        <v>45811.625</v>
      </c>
      <c r="CR30" s="54">
        <v>56.976999999999997</v>
      </c>
      <c r="CS30" s="54"/>
      <c r="CT30" s="54"/>
      <c r="CU30" s="54"/>
      <c r="CV30" s="54"/>
      <c r="CW30" s="54"/>
      <c r="CX30" s="54"/>
      <c r="CY30" s="54"/>
      <c r="DF30" s="136">
        <v>45889.625</v>
      </c>
      <c r="DG30" s="56">
        <f t="shared" si="4"/>
        <v>57837.401413102634</v>
      </c>
      <c r="DH30" s="56">
        <f t="shared" si="5"/>
        <v>-158276.79946827248</v>
      </c>
      <c r="DI30" s="56">
        <f t="shared" si="6"/>
        <v>-84337.500000000713</v>
      </c>
      <c r="DJ30" s="56">
        <f t="shared" si="7"/>
        <v>7284.1533333335028</v>
      </c>
      <c r="DK30" s="56">
        <f t="shared" si="23"/>
        <v>-28037.385463025537</v>
      </c>
      <c r="DL30" s="56">
        <f t="shared" si="23"/>
        <v>-3706.9631460380624</v>
      </c>
      <c r="DM30" s="56">
        <f t="shared" si="23"/>
        <v>-6218.7500000006839</v>
      </c>
      <c r="DN30" s="56">
        <f t="shared" si="23"/>
        <v>-6687.6833333333998</v>
      </c>
      <c r="DO30" s="56">
        <f t="shared" si="8"/>
        <v>-28037.385463025537</v>
      </c>
      <c r="DP30" s="56">
        <f t="shared" si="8"/>
        <v>-3706.9631460380624</v>
      </c>
      <c r="DQ30" s="56">
        <f t="shared" si="8"/>
        <v>-6218.7500000006839</v>
      </c>
      <c r="DR30" s="56">
        <f t="shared" si="8"/>
        <v>-6687.6833333333998</v>
      </c>
      <c r="DS30" s="56">
        <f>SUM(DO$15:DO30)</f>
        <v>49443.07349256624</v>
      </c>
      <c r="DT30" s="56">
        <f>SUM(DP$15:DP30)</f>
        <v>-150667.17904745607</v>
      </c>
      <c r="DU30" s="56">
        <f>SUM(DQ$15:DQ30)</f>
        <v>-69656.249999998021</v>
      </c>
      <c r="DV30" s="56">
        <f>SUM(DR$15:DR30)</f>
        <v>-10229.613333333364</v>
      </c>
      <c r="DZ30" s="129">
        <v>45889.625</v>
      </c>
      <c r="EA30" s="146">
        <f t="shared" si="70"/>
        <v>49443.07349256624</v>
      </c>
      <c r="EB30" s="146">
        <f t="shared" si="24"/>
        <v>-150667.17904745607</v>
      </c>
      <c r="EC30" s="146">
        <f t="shared" si="25"/>
        <v>-10229.613333333364</v>
      </c>
      <c r="ED30" s="146">
        <f t="shared" si="26"/>
        <v>-69656.249999998021</v>
      </c>
    </row>
    <row r="31" spans="1:134">
      <c r="A31" s="134">
        <v>45869.625</v>
      </c>
      <c r="B31" s="73">
        <f t="shared" si="27"/>
        <v>94.45</v>
      </c>
      <c r="C31" s="31">
        <f t="shared" si="28"/>
        <v>123003.19488817779</v>
      </c>
      <c r="D31" s="32">
        <f t="shared" si="29"/>
        <v>-56752.499999999993</v>
      </c>
      <c r="E31" s="73">
        <f t="shared" si="30"/>
        <v>101.02200000000001</v>
      </c>
      <c r="F31" s="31">
        <f t="shared" si="31"/>
        <v>-36791.999999999003</v>
      </c>
      <c r="G31" s="32">
        <f t="shared" si="32"/>
        <v>-20205.438819999999</v>
      </c>
      <c r="H31" s="73">
        <f t="shared" si="33"/>
        <v>120.26</v>
      </c>
      <c r="I31" s="31">
        <f t="shared" si="34"/>
        <v>-485945.85726005101</v>
      </c>
      <c r="J31" s="32">
        <f t="shared" si="35"/>
        <v>-97614.299999999988</v>
      </c>
      <c r="K31" s="73">
        <f t="shared" si="36"/>
        <v>99.549000000000007</v>
      </c>
      <c r="L31" s="31">
        <f t="shared" si="37"/>
        <v>-72668.399999999485</v>
      </c>
      <c r="M31" s="32">
        <f t="shared" si="38"/>
        <v>-44443.388826666684</v>
      </c>
      <c r="N31" s="79">
        <f t="shared" si="17"/>
        <v>589696.50214156182</v>
      </c>
      <c r="O31" s="79"/>
      <c r="P31" s="79"/>
      <c r="Q31" s="79">
        <f>$G$5*SUM($O$14:O31)-$H$5*SUM($P$14:P31)</f>
        <v>-576200.5368</v>
      </c>
      <c r="R31" s="79">
        <f t="shared" si="18"/>
        <v>13495.965341561823</v>
      </c>
      <c r="S31" s="137"/>
      <c r="U31" s="72">
        <v>45812.625</v>
      </c>
      <c r="V31" s="54">
        <v>93.7</v>
      </c>
      <c r="W31" s="72">
        <v>45810.625</v>
      </c>
      <c r="X31" s="54">
        <v>101.574</v>
      </c>
      <c r="Y31" s="121">
        <v>45814.625</v>
      </c>
      <c r="Z31" s="54">
        <v>121.27</v>
      </c>
      <c r="AA31" s="72">
        <v>45884.625</v>
      </c>
      <c r="AB31" s="54">
        <v>99.375</v>
      </c>
      <c r="AF31" s="127">
        <v>45889.625</v>
      </c>
      <c r="AG31" s="45">
        <f t="shared" si="39"/>
        <v>80.349999999999994</v>
      </c>
      <c r="AH31" s="46">
        <f t="shared" si="40"/>
        <v>-31075.201988814417</v>
      </c>
      <c r="AI31" s="46">
        <f t="shared" si="41"/>
        <v>-67562.499999999985</v>
      </c>
      <c r="AJ31" s="45">
        <f t="shared" si="42"/>
        <v>100.3125</v>
      </c>
      <c r="AK31" s="46">
        <f t="shared" si="43"/>
        <v>103376.11607142857</v>
      </c>
      <c r="AL31" s="47">
        <f t="shared" si="44"/>
        <v>-2997.3345656622041</v>
      </c>
      <c r="AM31" s="45">
        <f t="shared" si="45"/>
        <v>109.76</v>
      </c>
      <c r="AN31" s="46">
        <f t="shared" si="46"/>
        <v>234045.62707679387</v>
      </c>
      <c r="AO31" s="47">
        <f t="shared" si="47"/>
        <v>-69492.857142857145</v>
      </c>
      <c r="AP31" s="45">
        <f t="shared" si="48"/>
        <v>100.3125</v>
      </c>
      <c r="AQ31" s="46">
        <f t="shared" si="49"/>
        <v>90122.767857142855</v>
      </c>
      <c r="AR31" s="47">
        <f t="shared" si="50"/>
        <v>-2613.060903397818</v>
      </c>
      <c r="AS31" s="45">
        <f t="shared" si="51"/>
        <v>102.890625</v>
      </c>
      <c r="AT31" s="46">
        <f t="shared" si="52"/>
        <v>59430.803571428572</v>
      </c>
      <c r="AU31" s="47">
        <f t="shared" si="53"/>
        <v>1094.0508742559523</v>
      </c>
      <c r="AV31" s="45">
        <f t="shared" si="54"/>
        <v>95.78125</v>
      </c>
      <c r="AW31" s="46">
        <f t="shared" si="55"/>
        <v>75000</v>
      </c>
      <c r="AX31" s="47">
        <f t="shared" si="56"/>
        <v>2950.4837239583358</v>
      </c>
      <c r="AY31" s="79">
        <f t="shared" si="57"/>
        <v>-137584.20830512958</v>
      </c>
      <c r="AZ31" s="79"/>
      <c r="BA31" s="79"/>
      <c r="BB31" s="79">
        <f>$AO$4*SUM($AZ$14:AZ31)-$AP$4*SUM($BA$14:BA31)</f>
        <v>20692.591163142919</v>
      </c>
      <c r="BC31" s="79">
        <f t="shared" si="19"/>
        <v>-158276.79946827248</v>
      </c>
      <c r="BE31" s="72">
        <v>45807.625</v>
      </c>
      <c r="BF31" s="54">
        <v>79.569999999999993</v>
      </c>
      <c r="BG31" s="72">
        <v>45904.625</v>
      </c>
      <c r="BH31" s="54">
        <v>101.0390625</v>
      </c>
      <c r="BI31" s="72">
        <v>45807.625</v>
      </c>
      <c r="BJ31" s="54">
        <v>107.77</v>
      </c>
      <c r="BK31" s="72">
        <v>45904.625</v>
      </c>
      <c r="BL31" s="54">
        <v>101.0390625</v>
      </c>
      <c r="BM31" s="72">
        <v>45807.625</v>
      </c>
      <c r="BN31" s="54">
        <v>101.921875</v>
      </c>
      <c r="BO31" s="72">
        <v>45807.625</v>
      </c>
      <c r="BP31" s="54">
        <v>95.40625</v>
      </c>
      <c r="BR31" s="127">
        <f t="shared" si="20"/>
        <v>45889.625</v>
      </c>
      <c r="BS31" s="45">
        <f t="shared" si="21"/>
        <v>107.1161</v>
      </c>
      <c r="BT31" s="46">
        <f t="shared" si="58"/>
        <v>-115500.00000000083</v>
      </c>
      <c r="BU31" s="46">
        <f t="shared" si="59"/>
        <v>79861.111111111109</v>
      </c>
      <c r="BV31" s="45">
        <f t="shared" si="60"/>
        <v>50.768000000000001</v>
      </c>
      <c r="BW31" s="46">
        <f t="shared" si="61"/>
        <v>-31162.500000000113</v>
      </c>
      <c r="BX31" s="47">
        <f t="shared" si="62"/>
        <v>79861.111111111109</v>
      </c>
      <c r="BY31" s="45">
        <f t="shared" si="63"/>
        <v>-84337.500000000713</v>
      </c>
      <c r="CA31" s="125">
        <v>45811.625</v>
      </c>
      <c r="CB31" s="54">
        <v>106.4064</v>
      </c>
      <c r="CC31" s="125">
        <v>45811.625</v>
      </c>
      <c r="CD31" s="54">
        <v>54.945999999999998</v>
      </c>
      <c r="CF31" s="127">
        <v>45889.625</v>
      </c>
      <c r="CG31" s="45">
        <f t="shared" si="22"/>
        <v>265.99299999999999</v>
      </c>
      <c r="CH31" s="46">
        <f t="shared" si="64"/>
        <v>10921.680000000151</v>
      </c>
      <c r="CI31" s="46">
        <f t="shared" si="65"/>
        <v>67083.333333333328</v>
      </c>
      <c r="CJ31" s="45">
        <f t="shared" si="66"/>
        <v>52.55</v>
      </c>
      <c r="CK31" s="46">
        <f t="shared" si="67"/>
        <v>10345.859999999981</v>
      </c>
      <c r="CL31" s="47">
        <f t="shared" si="68"/>
        <v>60374.999999999993</v>
      </c>
      <c r="CM31" s="45">
        <f t="shared" si="69"/>
        <v>7284.1533333335028</v>
      </c>
      <c r="CO31" s="125">
        <v>45812.625</v>
      </c>
      <c r="CP31" s="54">
        <v>293.44900000000001</v>
      </c>
      <c r="CQ31" s="125">
        <v>45812.625</v>
      </c>
      <c r="CR31" s="54">
        <v>56.475999999999999</v>
      </c>
      <c r="CS31" s="54"/>
      <c r="CT31" s="54"/>
      <c r="CU31" s="54"/>
      <c r="CV31" s="54"/>
      <c r="CW31" s="54"/>
      <c r="CX31" s="54"/>
      <c r="CY31" s="54"/>
      <c r="DF31" s="136">
        <v>45890.625</v>
      </c>
      <c r="DG31" s="56">
        <f t="shared" si="4"/>
        <v>58334.289548870642</v>
      </c>
      <c r="DH31" s="56">
        <f t="shared" si="5"/>
        <v>-154149.1577847756</v>
      </c>
      <c r="DI31" s="56">
        <f t="shared" si="6"/>
        <v>-77325.000000001251</v>
      </c>
      <c r="DJ31" s="56">
        <f t="shared" si="7"/>
        <v>11414.83000000022</v>
      </c>
      <c r="DK31" s="56">
        <f t="shared" si="23"/>
        <v>496.88813576800749</v>
      </c>
      <c r="DL31" s="56">
        <f t="shared" si="23"/>
        <v>4127.6416834968841</v>
      </c>
      <c r="DM31" s="56">
        <f t="shared" si="23"/>
        <v>7012.4999999994616</v>
      </c>
      <c r="DN31" s="56">
        <f t="shared" si="23"/>
        <v>4130.6766666667172</v>
      </c>
      <c r="DO31" s="56">
        <f t="shared" si="8"/>
        <v>496.88813576800749</v>
      </c>
      <c r="DP31" s="56">
        <f t="shared" si="8"/>
        <v>4127.6416834968841</v>
      </c>
      <c r="DQ31" s="56">
        <f t="shared" si="8"/>
        <v>7012.4999999994616</v>
      </c>
      <c r="DR31" s="56">
        <f t="shared" si="8"/>
        <v>4130.6766666667172</v>
      </c>
      <c r="DS31" s="56">
        <f>SUM(DO$15:DO31)</f>
        <v>49939.961628334248</v>
      </c>
      <c r="DT31" s="56">
        <f>SUM(DP$15:DP31)</f>
        <v>-146539.53736395919</v>
      </c>
      <c r="DU31" s="56">
        <f>SUM(DQ$15:DQ31)</f>
        <v>-62643.749999998559</v>
      </c>
      <c r="DV31" s="56">
        <f>SUM(DR$15:DR31)</f>
        <v>-6098.9366666666465</v>
      </c>
      <c r="DZ31" s="129">
        <v>45890.625</v>
      </c>
      <c r="EA31" s="146">
        <f t="shared" si="70"/>
        <v>49939.961628334248</v>
      </c>
      <c r="EB31" s="146">
        <f t="shared" si="24"/>
        <v>-146539.53736395919</v>
      </c>
      <c r="EC31" s="146">
        <f t="shared" si="25"/>
        <v>-6098.9366666666465</v>
      </c>
      <c r="ED31" s="146">
        <f t="shared" si="26"/>
        <v>-62643.749999998559</v>
      </c>
    </row>
    <row r="32" spans="1:134">
      <c r="A32" s="133">
        <v>45870.625</v>
      </c>
      <c r="B32" s="73">
        <f t="shared" si="27"/>
        <v>94.32</v>
      </c>
      <c r="C32" s="31">
        <f t="shared" si="28"/>
        <v>93929.712460059993</v>
      </c>
      <c r="D32" s="32">
        <f t="shared" si="29"/>
        <v>-59219.999999999993</v>
      </c>
      <c r="E32" s="73">
        <f t="shared" si="30"/>
        <v>101.155</v>
      </c>
      <c r="F32" s="31">
        <f t="shared" si="31"/>
        <v>-14447.999999999753</v>
      </c>
      <c r="G32" s="32">
        <f t="shared" si="32"/>
        <v>-21083.936159999997</v>
      </c>
      <c r="H32" s="73">
        <f t="shared" si="33"/>
        <v>120.22</v>
      </c>
      <c r="I32" s="31">
        <f t="shared" si="34"/>
        <v>-497798.19524200464</v>
      </c>
      <c r="J32" s="32">
        <f t="shared" si="35"/>
        <v>-101858.39999999998</v>
      </c>
      <c r="K32" s="73">
        <f t="shared" si="36"/>
        <v>99.751000000000005</v>
      </c>
      <c r="L32" s="31">
        <f t="shared" si="37"/>
        <v>-3099.6000000001172</v>
      </c>
      <c r="M32" s="32">
        <f t="shared" si="38"/>
        <v>-46375.710079999997</v>
      </c>
      <c r="N32" s="79">
        <f t="shared" si="17"/>
        <v>620422.93378206436</v>
      </c>
      <c r="O32" s="79"/>
      <c r="P32" s="79"/>
      <c r="Q32" s="79">
        <f>$G$5*SUM($O$14:O32)-$H$5*SUM($P$14:P32)</f>
        <v>-576200.5368</v>
      </c>
      <c r="R32" s="79">
        <f t="shared" si="18"/>
        <v>44222.396982064354</v>
      </c>
      <c r="S32" s="137"/>
      <c r="U32" s="72">
        <v>45813.625</v>
      </c>
      <c r="V32" s="54">
        <v>93.55</v>
      </c>
      <c r="W32" s="72">
        <v>45811.625</v>
      </c>
      <c r="X32" s="54">
        <v>101.60599999999999</v>
      </c>
      <c r="Y32" s="121">
        <v>45817.625</v>
      </c>
      <c r="Z32" s="54">
        <v>121.32</v>
      </c>
      <c r="AA32" s="72">
        <v>45887.625</v>
      </c>
      <c r="AB32" s="54">
        <v>99.388999999999996</v>
      </c>
      <c r="AF32" s="127">
        <v>45890.625</v>
      </c>
      <c r="AG32" s="45">
        <f t="shared" si="39"/>
        <v>80.2</v>
      </c>
      <c r="AH32" s="46">
        <f t="shared" si="40"/>
        <v>-77688.004972031878</v>
      </c>
      <c r="AI32" s="46">
        <f t="shared" si="41"/>
        <v>-70500</v>
      </c>
      <c r="AJ32" s="45">
        <f t="shared" si="42"/>
        <v>100.09375</v>
      </c>
      <c r="AK32" s="46">
        <f t="shared" si="43"/>
        <v>72907.36607142858</v>
      </c>
      <c r="AL32" s="47">
        <f t="shared" si="44"/>
        <v>-3127.6534598214275</v>
      </c>
      <c r="AM32" s="45">
        <f t="shared" si="45"/>
        <v>109.34</v>
      </c>
      <c r="AN32" s="46">
        <f t="shared" si="46"/>
        <v>134753.54286239838</v>
      </c>
      <c r="AO32" s="47">
        <f t="shared" si="47"/>
        <v>-72514.28571428571</v>
      </c>
      <c r="AP32" s="45">
        <f t="shared" si="48"/>
        <v>100.09375</v>
      </c>
      <c r="AQ32" s="46">
        <f t="shared" si="49"/>
        <v>63560.267857142862</v>
      </c>
      <c r="AR32" s="47">
        <f t="shared" si="50"/>
        <v>-2726.6722470238128</v>
      </c>
      <c r="AS32" s="45">
        <f t="shared" si="51"/>
        <v>102.5625</v>
      </c>
      <c r="AT32" s="46">
        <f t="shared" si="52"/>
        <v>41852.678571428572</v>
      </c>
      <c r="AU32" s="47">
        <f t="shared" si="53"/>
        <v>1141.6183035714312</v>
      </c>
      <c r="AV32" s="45">
        <f t="shared" si="54"/>
        <v>95.3125</v>
      </c>
      <c r="AW32" s="46">
        <f t="shared" si="55"/>
        <v>39843.75</v>
      </c>
      <c r="AX32" s="47">
        <f t="shared" si="56"/>
        <v>3078.765625</v>
      </c>
      <c r="AY32" s="79">
        <f t="shared" si="57"/>
        <v>-133456.56662163266</v>
      </c>
      <c r="AZ32" s="79"/>
      <c r="BA32" s="79"/>
      <c r="BB32" s="79">
        <f>$AO$4*SUM($AZ$14:AZ32)-$AP$4*SUM($BA$14:BA32)</f>
        <v>20692.591163142919</v>
      </c>
      <c r="BC32" s="79">
        <f t="shared" si="19"/>
        <v>-154149.1577847756</v>
      </c>
      <c r="BE32" s="72">
        <v>45810.625</v>
      </c>
      <c r="BF32" s="54">
        <v>79.180000000000007</v>
      </c>
      <c r="BG32" s="72">
        <v>45905.625</v>
      </c>
      <c r="BH32" s="54">
        <v>101.25</v>
      </c>
      <c r="BI32" s="72">
        <v>45810.625</v>
      </c>
      <c r="BJ32" s="54">
        <v>107.07</v>
      </c>
      <c r="BK32" s="72">
        <v>45905.625</v>
      </c>
      <c r="BL32" s="54">
        <v>101.25</v>
      </c>
      <c r="BM32" s="72">
        <v>45810.625</v>
      </c>
      <c r="BN32" s="54">
        <v>101.484375</v>
      </c>
      <c r="BO32" s="72">
        <v>45810.625</v>
      </c>
      <c r="BP32" s="54">
        <v>94.46875</v>
      </c>
      <c r="BR32" s="127">
        <f t="shared" si="20"/>
        <v>45890.625</v>
      </c>
      <c r="BS32" s="45">
        <f t="shared" si="21"/>
        <v>106.9358</v>
      </c>
      <c r="BT32" s="46">
        <f t="shared" si="58"/>
        <v>-160575.00000000148</v>
      </c>
      <c r="BU32" s="46">
        <f t="shared" si="59"/>
        <v>83333.333333333343</v>
      </c>
      <c r="BV32" s="45">
        <f t="shared" si="60"/>
        <v>51.694000000000003</v>
      </c>
      <c r="BW32" s="46">
        <f t="shared" si="61"/>
        <v>-83250.000000000218</v>
      </c>
      <c r="BX32" s="47">
        <f t="shared" si="62"/>
        <v>83333.333333333328</v>
      </c>
      <c r="BY32" s="45">
        <f t="shared" si="63"/>
        <v>-77325.000000001251</v>
      </c>
      <c r="CA32" s="125">
        <v>45812.625</v>
      </c>
      <c r="CB32" s="54">
        <v>106.3698</v>
      </c>
      <c r="CC32" s="125">
        <v>45812.625</v>
      </c>
      <c r="CD32" s="54">
        <v>55.19</v>
      </c>
      <c r="CF32" s="127">
        <v>45890.625</v>
      </c>
      <c r="CG32" s="45">
        <f t="shared" si="22"/>
        <v>266.79599999999999</v>
      </c>
      <c r="CH32" s="46">
        <f t="shared" si="64"/>
        <v>3501.9600000001765</v>
      </c>
      <c r="CI32" s="46">
        <f t="shared" si="65"/>
        <v>70000</v>
      </c>
      <c r="CJ32" s="45">
        <f t="shared" si="66"/>
        <v>52.808999999999997</v>
      </c>
      <c r="CK32" s="46">
        <f t="shared" si="67"/>
        <v>-912.87000000003468</v>
      </c>
      <c r="CL32" s="47">
        <f t="shared" si="68"/>
        <v>63000</v>
      </c>
      <c r="CM32" s="45">
        <f t="shared" si="69"/>
        <v>11414.83000000022</v>
      </c>
      <c r="CO32" s="125">
        <v>45813.625</v>
      </c>
      <c r="CP32" s="54">
        <v>293.76400000000001</v>
      </c>
      <c r="CQ32" s="125">
        <v>45813.625</v>
      </c>
      <c r="CR32" s="54">
        <v>56.481999999999999</v>
      </c>
      <c r="CS32" s="54"/>
      <c r="CT32" s="54"/>
      <c r="CU32" s="54"/>
      <c r="CV32" s="54"/>
      <c r="CW32" s="54"/>
      <c r="CX32" s="54"/>
      <c r="CY32" s="54"/>
      <c r="DF32" s="136">
        <v>45891.625</v>
      </c>
      <c r="DG32" s="56">
        <f t="shared" si="4"/>
        <v>108146.74373968039</v>
      </c>
      <c r="DH32" s="56">
        <f t="shared" si="5"/>
        <v>-85720.775891802739</v>
      </c>
      <c r="DI32" s="56">
        <f t="shared" si="6"/>
        <v>-59200.000000002452</v>
      </c>
      <c r="DJ32" s="56">
        <f t="shared" si="7"/>
        <v>9054.6166666669305</v>
      </c>
      <c r="DK32" s="56">
        <f t="shared" si="23"/>
        <v>49812.454190809745</v>
      </c>
      <c r="DL32" s="56">
        <f t="shared" si="23"/>
        <v>68428.381892972859</v>
      </c>
      <c r="DM32" s="56">
        <f t="shared" si="23"/>
        <v>18124.999999998799</v>
      </c>
      <c r="DN32" s="56">
        <f t="shared" si="23"/>
        <v>-2360.2133333332895</v>
      </c>
      <c r="DO32" s="56">
        <f t="shared" si="8"/>
        <v>49812.454190809745</v>
      </c>
      <c r="DP32" s="56">
        <f t="shared" si="8"/>
        <v>68428.381892972859</v>
      </c>
      <c r="DQ32" s="56">
        <f t="shared" si="8"/>
        <v>18124.999999998799</v>
      </c>
      <c r="DR32" s="56">
        <f t="shared" si="8"/>
        <v>-2360.2133333332895</v>
      </c>
      <c r="DS32" s="56">
        <f>SUM(DO$15:DO32)</f>
        <v>99752.415819143993</v>
      </c>
      <c r="DT32" s="56">
        <f>SUM(DP$15:DP32)</f>
        <v>-78111.155470986327</v>
      </c>
      <c r="DU32" s="56">
        <f>SUM(DQ$15:DQ32)</f>
        <v>-44518.74999999976</v>
      </c>
      <c r="DV32" s="56">
        <f>SUM(DR$15:DR32)</f>
        <v>-8459.149999999936</v>
      </c>
      <c r="DZ32" s="129">
        <v>45891.625</v>
      </c>
      <c r="EA32" s="146">
        <f t="shared" si="70"/>
        <v>99752.415819143993</v>
      </c>
      <c r="EB32" s="146">
        <f t="shared" si="24"/>
        <v>-78111.155470986327</v>
      </c>
      <c r="EC32" s="146">
        <f t="shared" si="25"/>
        <v>-8459.149999999936</v>
      </c>
      <c r="ED32" s="146">
        <f t="shared" si="26"/>
        <v>-44518.74999999976</v>
      </c>
    </row>
    <row r="33" spans="1:134">
      <c r="A33" s="133">
        <v>45873.625</v>
      </c>
      <c r="B33" s="73">
        <f t="shared" si="27"/>
        <v>94.38</v>
      </c>
      <c r="C33" s="31">
        <f t="shared" si="28"/>
        <v>107348.24281150113</v>
      </c>
      <c r="D33" s="32">
        <f t="shared" si="29"/>
        <v>-66622.499999999985</v>
      </c>
      <c r="E33" s="73">
        <f t="shared" si="30"/>
        <v>101.214</v>
      </c>
      <c r="F33" s="31">
        <f t="shared" si="31"/>
        <v>-4536.0000000001719</v>
      </c>
      <c r="G33" s="32">
        <f t="shared" si="32"/>
        <v>-23719.428179999988</v>
      </c>
      <c r="H33" s="73">
        <f t="shared" si="33"/>
        <v>120.41</v>
      </c>
      <c r="I33" s="31">
        <f t="shared" si="34"/>
        <v>-441499.58982773189</v>
      </c>
      <c r="J33" s="32">
        <f t="shared" si="35"/>
        <v>-114590.69999999998</v>
      </c>
      <c r="K33" s="73">
        <f t="shared" si="36"/>
        <v>99.884</v>
      </c>
      <c r="L33" s="31">
        <f t="shared" si="37"/>
        <v>42705.599999998354</v>
      </c>
      <c r="M33" s="32">
        <f t="shared" si="38"/>
        <v>-52172.673839999981</v>
      </c>
      <c r="N33" s="79">
        <f t="shared" si="17"/>
        <v>615604.38697923161</v>
      </c>
      <c r="O33" s="79"/>
      <c r="P33" s="79"/>
      <c r="Q33" s="79">
        <f>$G$5*SUM($O$14:O33)-$H$5*SUM($P$14:P33)</f>
        <v>-576200.5368</v>
      </c>
      <c r="R33" s="79">
        <f t="shared" si="18"/>
        <v>39403.850179231609</v>
      </c>
      <c r="S33" s="137"/>
      <c r="U33" s="72">
        <v>45814.625</v>
      </c>
      <c r="V33" s="54">
        <v>93.7</v>
      </c>
      <c r="W33" s="72">
        <v>45812.625</v>
      </c>
      <c r="X33" s="54">
        <v>101.54</v>
      </c>
      <c r="Y33" s="121">
        <v>45818.625</v>
      </c>
      <c r="Z33" s="54">
        <v>121.52</v>
      </c>
      <c r="AA33" s="72">
        <v>45888.625</v>
      </c>
      <c r="AB33" s="54">
        <v>99.484999999999999</v>
      </c>
      <c r="AF33" s="127">
        <v>45891.625</v>
      </c>
      <c r="AG33" s="45">
        <f t="shared" si="39"/>
        <v>80.849999999999994</v>
      </c>
      <c r="AH33" s="46">
        <f t="shared" si="40"/>
        <v>124300.80795524656</v>
      </c>
      <c r="AI33" s="46">
        <f t="shared" si="41"/>
        <v>-73437.5</v>
      </c>
      <c r="AJ33" s="45">
        <f t="shared" si="42"/>
        <v>100.515625</v>
      </c>
      <c r="AK33" s="46">
        <f t="shared" si="43"/>
        <v>131668.52678571429</v>
      </c>
      <c r="AL33" s="47">
        <f t="shared" si="44"/>
        <v>-3257.972353980651</v>
      </c>
      <c r="AM33" s="45">
        <f t="shared" si="45"/>
        <v>110.2</v>
      </c>
      <c r="AN33" s="46">
        <f t="shared" si="46"/>
        <v>338065.90577759431</v>
      </c>
      <c r="AO33" s="47">
        <f t="shared" si="47"/>
        <v>-75535.71428571429</v>
      </c>
      <c r="AP33" s="45">
        <f t="shared" si="48"/>
        <v>100.515625</v>
      </c>
      <c r="AQ33" s="46">
        <f t="shared" si="49"/>
        <v>114787.94642857143</v>
      </c>
      <c r="AR33" s="47">
        <f t="shared" si="50"/>
        <v>-2840.283590649804</v>
      </c>
      <c r="AS33" s="45">
        <f t="shared" si="51"/>
        <v>103.125</v>
      </c>
      <c r="AT33" s="46">
        <f t="shared" si="52"/>
        <v>71986.607142857145</v>
      </c>
      <c r="AU33" s="47">
        <f t="shared" si="53"/>
        <v>1189.1857328869064</v>
      </c>
      <c r="AV33" s="45">
        <f t="shared" si="54"/>
        <v>95.9375</v>
      </c>
      <c r="AW33" s="46">
        <f t="shared" si="55"/>
        <v>86718.75</v>
      </c>
      <c r="AX33" s="47">
        <f t="shared" si="56"/>
        <v>3207.0475260416679</v>
      </c>
      <c r="AY33" s="79">
        <f t="shared" si="57"/>
        <v>-65028.18472865982</v>
      </c>
      <c r="AZ33" s="79"/>
      <c r="BA33" s="79"/>
      <c r="BB33" s="79">
        <f>$AO$4*SUM($AZ$14:AZ33)-$AP$4*SUM($BA$14:BA33)</f>
        <v>20692.591163142919</v>
      </c>
      <c r="BC33" s="79">
        <f t="shared" si="19"/>
        <v>-85720.775891802739</v>
      </c>
      <c r="BE33" s="72">
        <v>45811.625</v>
      </c>
      <c r="BF33" s="54">
        <v>79.33</v>
      </c>
      <c r="BG33" s="72">
        <v>45908.625</v>
      </c>
      <c r="BH33" s="54">
        <v>101.3828125</v>
      </c>
      <c r="BI33" s="72">
        <v>45811.625</v>
      </c>
      <c r="BJ33" s="54">
        <v>107.12</v>
      </c>
      <c r="BK33" s="72">
        <v>45908.625</v>
      </c>
      <c r="BL33" s="54">
        <v>101.3828125</v>
      </c>
      <c r="BM33" s="72">
        <v>45811.625</v>
      </c>
      <c r="BN33" s="54">
        <v>101.375</v>
      </c>
      <c r="BO33" s="72">
        <v>45811.625</v>
      </c>
      <c r="BP33" s="54">
        <v>94.359375</v>
      </c>
      <c r="BR33" s="127">
        <f t="shared" si="20"/>
        <v>45891.625</v>
      </c>
      <c r="BS33" s="45">
        <f t="shared" si="21"/>
        <v>107.5735</v>
      </c>
      <c r="BT33" s="46">
        <f t="shared" si="58"/>
        <v>-1150.0000000026489</v>
      </c>
      <c r="BU33" s="46">
        <f t="shared" si="59"/>
        <v>86805.555555555562</v>
      </c>
      <c r="BV33" s="45">
        <f t="shared" si="60"/>
        <v>49.182000000000002</v>
      </c>
      <c r="BW33" s="46">
        <f t="shared" si="61"/>
        <v>58049.999999999804</v>
      </c>
      <c r="BX33" s="47">
        <f t="shared" si="62"/>
        <v>86805.555555555562</v>
      </c>
      <c r="BY33" s="45">
        <f t="shared" si="63"/>
        <v>-59200.000000002452</v>
      </c>
      <c r="CA33" s="125">
        <v>45813.625</v>
      </c>
      <c r="CB33" s="54">
        <v>106.2727</v>
      </c>
      <c r="CC33" s="125">
        <v>45813.625</v>
      </c>
      <c r="CD33" s="54">
        <v>55.59</v>
      </c>
      <c r="CF33" s="127">
        <v>45891.625</v>
      </c>
      <c r="CG33" s="45">
        <f t="shared" si="22"/>
        <v>261.90800000000002</v>
      </c>
      <c r="CH33" s="46">
        <f t="shared" si="64"/>
        <v>48667.079999999965</v>
      </c>
      <c r="CI33" s="46">
        <f t="shared" si="65"/>
        <v>72916.666666666672</v>
      </c>
      <c r="CJ33" s="45">
        <f t="shared" si="66"/>
        <v>51.709000000000003</v>
      </c>
      <c r="CK33" s="46">
        <f t="shared" si="67"/>
        <v>46904.129999999721</v>
      </c>
      <c r="CL33" s="47">
        <f t="shared" si="68"/>
        <v>65625</v>
      </c>
      <c r="CM33" s="45">
        <f t="shared" si="69"/>
        <v>9054.6166666669305</v>
      </c>
      <c r="CO33" s="125">
        <v>45814.625</v>
      </c>
      <c r="CP33" s="54">
        <v>289.697</v>
      </c>
      <c r="CQ33" s="125">
        <v>45814.625</v>
      </c>
      <c r="CR33" s="54">
        <v>55.588999999999999</v>
      </c>
      <c r="CS33" s="54"/>
      <c r="CT33" s="54"/>
      <c r="CU33" s="54"/>
      <c r="CV33" s="54"/>
      <c r="CW33" s="54"/>
      <c r="CX33" s="54"/>
      <c r="CY33" s="54"/>
      <c r="DF33" s="136">
        <v>45894.625</v>
      </c>
      <c r="DG33" s="56">
        <f t="shared" si="4"/>
        <v>59738.671999678598</v>
      </c>
      <c r="DH33" s="56">
        <f t="shared" si="5"/>
        <v>-90132.063735566393</v>
      </c>
      <c r="DI33" s="56">
        <f t="shared" si="6"/>
        <v>-65012.500000002794</v>
      </c>
      <c r="DJ33" s="56">
        <f t="shared" si="7"/>
        <v>9929.6166666669305</v>
      </c>
      <c r="DK33" s="56">
        <f t="shared" si="23"/>
        <v>-48408.071740001789</v>
      </c>
      <c r="DL33" s="56">
        <f t="shared" si="23"/>
        <v>-4411.2878437636537</v>
      </c>
      <c r="DM33" s="56">
        <f t="shared" si="23"/>
        <v>-5812.500000000342</v>
      </c>
      <c r="DN33" s="56">
        <f t="shared" si="23"/>
        <v>875</v>
      </c>
      <c r="DO33" s="56">
        <f t="shared" si="8"/>
        <v>-48408.071740001789</v>
      </c>
      <c r="DP33" s="56">
        <f t="shared" si="8"/>
        <v>-4411.2878437636537</v>
      </c>
      <c r="DQ33" s="56">
        <f t="shared" si="8"/>
        <v>-5812.500000000342</v>
      </c>
      <c r="DR33" s="56">
        <f t="shared" si="8"/>
        <v>875</v>
      </c>
      <c r="DS33" s="56">
        <f>SUM(DO$15:DO33)</f>
        <v>51344.344079142204</v>
      </c>
      <c r="DT33" s="56">
        <f>SUM(DP$15:DP33)</f>
        <v>-82522.44331474998</v>
      </c>
      <c r="DU33" s="56">
        <f>SUM(DQ$15:DQ33)</f>
        <v>-50331.250000000102</v>
      </c>
      <c r="DV33" s="56">
        <f>SUM(DR$15:DR33)</f>
        <v>-7584.149999999936</v>
      </c>
      <c r="DZ33" s="129">
        <v>45894.625</v>
      </c>
      <c r="EA33" s="146">
        <f t="shared" si="70"/>
        <v>51344.344079142204</v>
      </c>
      <c r="EB33" s="146">
        <f t="shared" si="24"/>
        <v>-82522.44331474998</v>
      </c>
      <c r="EC33" s="146">
        <f t="shared" si="25"/>
        <v>-7584.149999999936</v>
      </c>
      <c r="ED33" s="146">
        <f t="shared" si="26"/>
        <v>-50331.250000000102</v>
      </c>
    </row>
    <row r="34" spans="1:134">
      <c r="A34" s="133">
        <v>45874.625</v>
      </c>
      <c r="B34" s="73">
        <f t="shared" si="27"/>
        <v>94.45</v>
      </c>
      <c r="C34" s="31">
        <f t="shared" si="28"/>
        <v>123003.19488817779</v>
      </c>
      <c r="D34" s="32">
        <f t="shared" si="29"/>
        <v>-69090</v>
      </c>
      <c r="E34" s="73">
        <f t="shared" si="30"/>
        <v>101.217</v>
      </c>
      <c r="F34" s="31">
        <f t="shared" si="31"/>
        <v>-4032.0000000001528</v>
      </c>
      <c r="G34" s="32">
        <f t="shared" si="32"/>
        <v>-24597.925520000004</v>
      </c>
      <c r="H34" s="73">
        <f t="shared" si="33"/>
        <v>120.52</v>
      </c>
      <c r="I34" s="31">
        <f t="shared" si="34"/>
        <v>-408905.66037736239</v>
      </c>
      <c r="J34" s="32">
        <f t="shared" si="35"/>
        <v>-118834.8</v>
      </c>
      <c r="K34" s="73">
        <f t="shared" si="36"/>
        <v>99.923000000000002</v>
      </c>
      <c r="L34" s="31">
        <f t="shared" si="37"/>
        <v>56137.199999998862</v>
      </c>
      <c r="M34" s="32">
        <f t="shared" si="38"/>
        <v>-54104.995093333324</v>
      </c>
      <c r="N34" s="79">
        <f t="shared" si="17"/>
        <v>612315.785692206</v>
      </c>
      <c r="O34" s="79"/>
      <c r="P34" s="79"/>
      <c r="Q34" s="79">
        <f>$G$5*SUM($O$14:O34)-$H$5*SUM($P$14:P34)</f>
        <v>-576200.5368</v>
      </c>
      <c r="R34" s="79">
        <f t="shared" si="18"/>
        <v>36115.248892206</v>
      </c>
      <c r="S34" s="137"/>
      <c r="U34" s="72">
        <v>45817.625</v>
      </c>
      <c r="V34" s="54">
        <v>93.62</v>
      </c>
      <c r="W34" s="72">
        <v>45813.625</v>
      </c>
      <c r="X34" s="54">
        <v>101.26</v>
      </c>
      <c r="Y34" s="121">
        <v>45819.625</v>
      </c>
      <c r="Z34" s="54">
        <v>121.56</v>
      </c>
      <c r="AA34" s="72">
        <v>45889.625</v>
      </c>
      <c r="AB34" s="54">
        <v>99.653999999999996</v>
      </c>
      <c r="AF34" s="127">
        <v>45894.625</v>
      </c>
      <c r="AG34" s="45">
        <f t="shared" si="39"/>
        <v>80.69</v>
      </c>
      <c r="AH34" s="46">
        <f t="shared" si="40"/>
        <v>74580.484773151271</v>
      </c>
      <c r="AI34" s="46">
        <f t="shared" si="41"/>
        <v>-82250</v>
      </c>
      <c r="AJ34" s="45">
        <f t="shared" si="42"/>
        <v>100.3828125</v>
      </c>
      <c r="AK34" s="46">
        <f t="shared" si="43"/>
        <v>113169.64285714287</v>
      </c>
      <c r="AL34" s="47">
        <f t="shared" si="44"/>
        <v>-3648.9290364583358</v>
      </c>
      <c r="AM34" s="45">
        <f t="shared" si="45"/>
        <v>109.91</v>
      </c>
      <c r="AN34" s="46">
        <f t="shared" si="46"/>
        <v>269507.08572479105</v>
      </c>
      <c r="AO34" s="47">
        <f t="shared" si="47"/>
        <v>-84600</v>
      </c>
      <c r="AP34" s="45">
        <f t="shared" si="48"/>
        <v>100.3828125</v>
      </c>
      <c r="AQ34" s="46">
        <f t="shared" si="49"/>
        <v>98660.71428571429</v>
      </c>
      <c r="AR34" s="47">
        <f t="shared" si="50"/>
        <v>-3181.1176215277737</v>
      </c>
      <c r="AS34" s="45">
        <f t="shared" si="51"/>
        <v>102.9375</v>
      </c>
      <c r="AT34" s="46">
        <f t="shared" si="52"/>
        <v>61941.96428571429</v>
      </c>
      <c r="AU34" s="47">
        <f t="shared" si="53"/>
        <v>1331.8880208333358</v>
      </c>
      <c r="AV34" s="45">
        <f t="shared" si="54"/>
        <v>95.71875</v>
      </c>
      <c r="AW34" s="46">
        <f t="shared" si="55"/>
        <v>70312.5</v>
      </c>
      <c r="AX34" s="47">
        <f t="shared" si="56"/>
        <v>3591.8932291666679</v>
      </c>
      <c r="AY34" s="79">
        <f t="shared" si="57"/>
        <v>-69439.472572423474</v>
      </c>
      <c r="AZ34" s="79"/>
      <c r="BA34" s="79"/>
      <c r="BB34" s="79">
        <f>$AO$4*SUM($AZ$14:AZ34)-$AP$4*SUM($BA$14:BA34)</f>
        <v>20692.591163142919</v>
      </c>
      <c r="BC34" s="79">
        <f t="shared" si="19"/>
        <v>-90132.063735566393</v>
      </c>
      <c r="BE34" s="72">
        <v>45812.625</v>
      </c>
      <c r="BF34" s="54">
        <v>79.48</v>
      </c>
      <c r="BG34" s="72">
        <v>45909.625</v>
      </c>
      <c r="BH34" s="54">
        <v>101.203125</v>
      </c>
      <c r="BI34" s="72">
        <v>45812.625</v>
      </c>
      <c r="BJ34" s="54">
        <v>107.9</v>
      </c>
      <c r="BK34" s="72">
        <v>45909.625</v>
      </c>
      <c r="BL34" s="54">
        <v>101.203125</v>
      </c>
      <c r="BM34" s="72">
        <v>45812.625</v>
      </c>
      <c r="BN34" s="54">
        <v>102.15625</v>
      </c>
      <c r="BO34" s="72">
        <v>45812.625</v>
      </c>
      <c r="BP34" s="54">
        <v>95.84375</v>
      </c>
      <c r="BR34" s="127">
        <f t="shared" si="20"/>
        <v>45894.625</v>
      </c>
      <c r="BS34" s="45">
        <f t="shared" si="21"/>
        <v>107.43819999999999</v>
      </c>
      <c r="BT34" s="46">
        <f t="shared" si="58"/>
        <v>-34975.000000002867</v>
      </c>
      <c r="BU34" s="46">
        <f t="shared" si="59"/>
        <v>97222.222222222234</v>
      </c>
      <c r="BV34" s="45">
        <f t="shared" si="60"/>
        <v>49.68</v>
      </c>
      <c r="BW34" s="46">
        <f t="shared" si="61"/>
        <v>30037.499999999942</v>
      </c>
      <c r="BX34" s="47">
        <f t="shared" si="62"/>
        <v>97222.222222222219</v>
      </c>
      <c r="BY34" s="45">
        <f t="shared" si="63"/>
        <v>-65012.500000002794</v>
      </c>
      <c r="CA34" s="125">
        <v>45814.625</v>
      </c>
      <c r="CB34" s="54">
        <v>106.61709999999999</v>
      </c>
      <c r="CC34" s="125">
        <v>45814.625</v>
      </c>
      <c r="CD34" s="54">
        <v>54.094999999999999</v>
      </c>
      <c r="CF34" s="127">
        <v>45894.625</v>
      </c>
      <c r="CG34" s="45">
        <f t="shared" si="22"/>
        <v>261.90800000000002</v>
      </c>
      <c r="CH34" s="46">
        <f t="shared" si="64"/>
        <v>48667.079999999965</v>
      </c>
      <c r="CI34" s="46">
        <f t="shared" si="65"/>
        <v>81666.666666666672</v>
      </c>
      <c r="CJ34" s="45">
        <f t="shared" si="66"/>
        <v>51.709000000000003</v>
      </c>
      <c r="CK34" s="46">
        <f t="shared" si="67"/>
        <v>46904.129999999721</v>
      </c>
      <c r="CL34" s="47">
        <f t="shared" si="68"/>
        <v>73500</v>
      </c>
      <c r="CM34" s="45">
        <f t="shared" si="69"/>
        <v>9929.6166666669305</v>
      </c>
      <c r="CO34" s="125">
        <v>45817.625</v>
      </c>
      <c r="CP34" s="54">
        <v>288.13</v>
      </c>
      <c r="CQ34" s="125">
        <v>45817.625</v>
      </c>
      <c r="CR34" s="54">
        <v>55.499000000000002</v>
      </c>
      <c r="CS34" s="54"/>
      <c r="CT34" s="54"/>
      <c r="CU34" s="54"/>
      <c r="CV34" s="54"/>
      <c r="CW34" s="54"/>
      <c r="CX34" s="54"/>
      <c r="CY34" s="54"/>
      <c r="DF34" s="136">
        <v>45895.625</v>
      </c>
      <c r="DG34" s="56">
        <f t="shared" si="4"/>
        <v>85173.478757272125</v>
      </c>
      <c r="DH34" s="56">
        <f t="shared" si="5"/>
        <v>-52386.564077559517</v>
      </c>
      <c r="DI34" s="56">
        <f t="shared" si="6"/>
        <v>-51393.750000002765</v>
      </c>
      <c r="DJ34" s="56">
        <f t="shared" si="7"/>
        <v>13932.823333333639</v>
      </c>
      <c r="DK34" s="56">
        <f t="shared" si="23"/>
        <v>25434.806757593527</v>
      </c>
      <c r="DL34" s="56">
        <f t="shared" si="23"/>
        <v>37745.499658006876</v>
      </c>
      <c r="DM34" s="56">
        <f t="shared" si="23"/>
        <v>13618.750000000029</v>
      </c>
      <c r="DN34" s="56">
        <f t="shared" si="23"/>
        <v>4003.2066666667088</v>
      </c>
      <c r="DO34" s="56">
        <f t="shared" si="8"/>
        <v>25434.806757593527</v>
      </c>
      <c r="DP34" s="56">
        <f t="shared" si="8"/>
        <v>37745.499658006876</v>
      </c>
      <c r="DQ34" s="56">
        <f t="shared" si="8"/>
        <v>13618.750000000029</v>
      </c>
      <c r="DR34" s="56">
        <f t="shared" si="8"/>
        <v>4003.2066666667088</v>
      </c>
      <c r="DS34" s="56">
        <f>SUM(DO$15:DO34)</f>
        <v>76779.150836735731</v>
      </c>
      <c r="DT34" s="56">
        <f>SUM(DP$15:DP34)</f>
        <v>-44776.943656743104</v>
      </c>
      <c r="DU34" s="56">
        <f>SUM(DQ$15:DQ34)</f>
        <v>-36712.500000000073</v>
      </c>
      <c r="DV34" s="56">
        <f>SUM(DR$15:DR34)</f>
        <v>-3580.9433333332272</v>
      </c>
      <c r="DZ34" s="129">
        <v>45895.625</v>
      </c>
      <c r="EA34" s="146">
        <f t="shared" si="70"/>
        <v>76779.150836735731</v>
      </c>
      <c r="EB34" s="146">
        <f t="shared" si="24"/>
        <v>-44776.943656743104</v>
      </c>
      <c r="EC34" s="146">
        <f t="shared" si="25"/>
        <v>-3580.9433333332272</v>
      </c>
      <c r="ED34" s="146">
        <f t="shared" si="26"/>
        <v>-36712.500000000073</v>
      </c>
    </row>
    <row r="35" spans="1:134">
      <c r="A35" s="133">
        <v>45875.625</v>
      </c>
      <c r="B35" s="73">
        <f t="shared" si="27"/>
        <v>94.47</v>
      </c>
      <c r="C35" s="31">
        <f t="shared" si="28"/>
        <v>127476.03833865817</v>
      </c>
      <c r="D35" s="32">
        <f t="shared" si="29"/>
        <v>-71557.5</v>
      </c>
      <c r="E35" s="73">
        <f t="shared" si="30"/>
        <v>101.197</v>
      </c>
      <c r="F35" s="31">
        <f t="shared" si="31"/>
        <v>-7391.9999999994843</v>
      </c>
      <c r="G35" s="32">
        <f t="shared" si="32"/>
        <v>-25476.422860000002</v>
      </c>
      <c r="H35" s="73">
        <f t="shared" si="33"/>
        <v>120.41</v>
      </c>
      <c r="I35" s="31">
        <f t="shared" si="34"/>
        <v>-441499.58982773189</v>
      </c>
      <c r="J35" s="32">
        <f t="shared" si="35"/>
        <v>-123078.9</v>
      </c>
      <c r="K35" s="73">
        <f t="shared" si="36"/>
        <v>99.869</v>
      </c>
      <c r="L35" s="31">
        <f t="shared" si="37"/>
        <v>37539.599999998158</v>
      </c>
      <c r="M35" s="32">
        <f t="shared" si="38"/>
        <v>-56037.316346666667</v>
      </c>
      <c r="N35" s="79">
        <f t="shared" si="17"/>
        <v>634867.73467972106</v>
      </c>
      <c r="O35" s="79"/>
      <c r="P35" s="79"/>
      <c r="Q35" s="79">
        <f>$G$5*SUM($O$14:O35)-$H$5*SUM($P$14:P35)</f>
        <v>-576200.5368</v>
      </c>
      <c r="R35" s="79">
        <f t="shared" si="18"/>
        <v>58667.197879721061</v>
      </c>
      <c r="S35" s="137"/>
      <c r="U35" s="72">
        <v>45818.625</v>
      </c>
      <c r="V35" s="54">
        <v>93.67</v>
      </c>
      <c r="W35" s="72">
        <v>45814.625</v>
      </c>
      <c r="X35" s="54">
        <v>101.29900000000001</v>
      </c>
      <c r="Y35" s="121">
        <v>45820.625</v>
      </c>
      <c r="Z35" s="54">
        <v>121.7</v>
      </c>
      <c r="AA35" s="72">
        <v>45890.625</v>
      </c>
      <c r="AB35" s="54">
        <v>99.468999999999994</v>
      </c>
      <c r="AF35" s="127">
        <v>45895.625</v>
      </c>
      <c r="AG35" s="45">
        <f t="shared" si="39"/>
        <v>80.87</v>
      </c>
      <c r="AH35" s="46">
        <f t="shared" si="40"/>
        <v>130515.84835301332</v>
      </c>
      <c r="AI35" s="46">
        <f t="shared" si="41"/>
        <v>-85187.5</v>
      </c>
      <c r="AJ35" s="45">
        <f t="shared" si="42"/>
        <v>100.6015625</v>
      </c>
      <c r="AK35" s="46">
        <f t="shared" si="43"/>
        <v>143638.39285714287</v>
      </c>
      <c r="AL35" s="47">
        <f t="shared" si="44"/>
        <v>-3779.2479306175519</v>
      </c>
      <c r="AM35" s="45">
        <f t="shared" si="45"/>
        <v>109.99</v>
      </c>
      <c r="AN35" s="46">
        <f t="shared" si="46"/>
        <v>288419.86367039371</v>
      </c>
      <c r="AO35" s="47">
        <f t="shared" si="47"/>
        <v>-87621.42857142858</v>
      </c>
      <c r="AP35" s="45">
        <f t="shared" si="48"/>
        <v>100.6015625</v>
      </c>
      <c r="AQ35" s="46">
        <f t="shared" si="49"/>
        <v>125223.2142857143</v>
      </c>
      <c r="AR35" s="47">
        <f t="shared" si="50"/>
        <v>-3294.7289651537649</v>
      </c>
      <c r="AS35" s="45">
        <f t="shared" si="51"/>
        <v>103.171875</v>
      </c>
      <c r="AT35" s="46">
        <f t="shared" si="52"/>
        <v>74497.767857142855</v>
      </c>
      <c r="AU35" s="47">
        <f t="shared" si="53"/>
        <v>1379.4554501488128</v>
      </c>
      <c r="AV35" s="45">
        <f t="shared" si="54"/>
        <v>95.609375</v>
      </c>
      <c r="AW35" s="46">
        <f t="shared" si="55"/>
        <v>62109.375</v>
      </c>
      <c r="AX35" s="47">
        <f t="shared" si="56"/>
        <v>3720.1751302083358</v>
      </c>
      <c r="AY35" s="79">
        <f t="shared" si="57"/>
        <v>-31693.972914416598</v>
      </c>
      <c r="AZ35" s="79"/>
      <c r="BA35" s="79"/>
      <c r="BB35" s="79">
        <f>$AO$4*SUM($AZ$14:AZ35)-$AP$4*SUM($BA$14:BA35)</f>
        <v>20692.591163142919</v>
      </c>
      <c r="BC35" s="79">
        <f t="shared" si="19"/>
        <v>-52386.564077559517</v>
      </c>
      <c r="BE35" s="72">
        <v>45813.625</v>
      </c>
      <c r="BF35" s="54">
        <v>79.31</v>
      </c>
      <c r="BG35" s="72">
        <v>45910.625</v>
      </c>
      <c r="BH35" s="54">
        <v>101.2734375</v>
      </c>
      <c r="BI35" s="72">
        <v>45813.625</v>
      </c>
      <c r="BJ35" s="54">
        <v>107.57</v>
      </c>
      <c r="BK35" s="72">
        <v>45910.625</v>
      </c>
      <c r="BL35" s="54">
        <v>101.2734375</v>
      </c>
      <c r="BM35" s="72">
        <v>45813.625</v>
      </c>
      <c r="BN35" s="54">
        <v>101.890625</v>
      </c>
      <c r="BO35" s="72">
        <v>45813.625</v>
      </c>
      <c r="BP35" s="54">
        <v>95.90625</v>
      </c>
      <c r="BR35" s="127">
        <f t="shared" si="20"/>
        <v>45895.625</v>
      </c>
      <c r="BS35" s="45">
        <f t="shared" si="21"/>
        <v>107.50369999999999</v>
      </c>
      <c r="BT35" s="46">
        <f t="shared" si="58"/>
        <v>-18600.000000002838</v>
      </c>
      <c r="BU35" s="46">
        <f t="shared" si="59"/>
        <v>100694.44444444445</v>
      </c>
      <c r="BV35" s="45">
        <f t="shared" si="60"/>
        <v>49.631</v>
      </c>
      <c r="BW35" s="46">
        <f t="shared" si="61"/>
        <v>32793.749999999913</v>
      </c>
      <c r="BX35" s="47">
        <f t="shared" si="62"/>
        <v>100694.44444444447</v>
      </c>
      <c r="BY35" s="45">
        <f t="shared" si="63"/>
        <v>-51393.750000002765</v>
      </c>
      <c r="CA35" s="125">
        <v>45817.625</v>
      </c>
      <c r="CB35" s="54">
        <v>106.6589</v>
      </c>
      <c r="CC35" s="125">
        <v>45817.625</v>
      </c>
      <c r="CD35" s="54">
        <v>53.728999999999999</v>
      </c>
      <c r="CF35" s="127">
        <v>45895.625</v>
      </c>
      <c r="CG35" s="45">
        <f t="shared" si="22"/>
        <v>267.59399999999999</v>
      </c>
      <c r="CH35" s="46">
        <f t="shared" si="64"/>
        <v>-3871.5599999998412</v>
      </c>
      <c r="CI35" s="46">
        <f t="shared" si="65"/>
        <v>84583.333333333343</v>
      </c>
      <c r="CJ35" s="45">
        <f t="shared" si="66"/>
        <v>53.003</v>
      </c>
      <c r="CK35" s="46">
        <f t="shared" si="67"/>
        <v>-9346.0500000001484</v>
      </c>
      <c r="CL35" s="47">
        <f t="shared" si="68"/>
        <v>76125.000000000015</v>
      </c>
      <c r="CM35" s="45">
        <f t="shared" si="69"/>
        <v>13932.823333333639</v>
      </c>
      <c r="CO35" s="125">
        <v>45818.625</v>
      </c>
      <c r="CP35" s="54">
        <v>288.601</v>
      </c>
      <c r="CQ35" s="125">
        <v>45818.625</v>
      </c>
      <c r="CR35" s="54">
        <v>55.426000000000002</v>
      </c>
      <c r="CS35" s="54"/>
      <c r="CT35" s="54"/>
      <c r="CU35" s="54"/>
      <c r="CV35" s="54"/>
      <c r="CW35" s="54"/>
      <c r="CX35" s="54"/>
      <c r="CY35" s="54"/>
      <c r="DF35" s="136">
        <v>45896.625</v>
      </c>
      <c r="DG35" s="56">
        <f t="shared" si="4"/>
        <v>118314.18966822419</v>
      </c>
      <c r="DH35" s="56">
        <f t="shared" si="5"/>
        <v>-34760.238823513122</v>
      </c>
      <c r="DI35" s="56">
        <f t="shared" si="6"/>
        <v>-54181.25000000227</v>
      </c>
      <c r="DJ35" s="56">
        <f t="shared" si="7"/>
        <v>29940.47000000051</v>
      </c>
      <c r="DK35" s="56">
        <f t="shared" si="23"/>
        <v>33140.710910952068</v>
      </c>
      <c r="DL35" s="56">
        <f t="shared" si="23"/>
        <v>17626.325254046395</v>
      </c>
      <c r="DM35" s="56">
        <f t="shared" si="23"/>
        <v>-2787.4999999995052</v>
      </c>
      <c r="DN35" s="56">
        <f t="shared" si="23"/>
        <v>16007.646666666871</v>
      </c>
      <c r="DO35" s="56">
        <f t="shared" si="8"/>
        <v>33140.710910952068</v>
      </c>
      <c r="DP35" s="56">
        <f t="shared" si="8"/>
        <v>17626.325254046395</v>
      </c>
      <c r="DQ35" s="56">
        <f t="shared" si="8"/>
        <v>-2787.4999999995052</v>
      </c>
      <c r="DR35" s="56">
        <f t="shared" si="8"/>
        <v>16007.646666666871</v>
      </c>
      <c r="DS35" s="56">
        <f>SUM(DO$15:DO35)</f>
        <v>109919.8617476878</v>
      </c>
      <c r="DT35" s="56">
        <f>SUM(DP$15:DP35)</f>
        <v>-27150.618402696709</v>
      </c>
      <c r="DU35" s="56">
        <f>SUM(DQ$15:DQ35)</f>
        <v>-39499.999999999578</v>
      </c>
      <c r="DV35" s="56">
        <f>SUM(DR$15:DR35)</f>
        <v>12426.703333333644</v>
      </c>
      <c r="DZ35" s="129">
        <v>45896.625</v>
      </c>
      <c r="EA35" s="146">
        <f t="shared" si="70"/>
        <v>109919.8617476878</v>
      </c>
      <c r="EB35" s="146">
        <f t="shared" si="24"/>
        <v>-27150.618402696709</v>
      </c>
      <c r="EC35" s="146">
        <f t="shared" si="25"/>
        <v>12426.703333333644</v>
      </c>
      <c r="ED35" s="146">
        <f t="shared" si="26"/>
        <v>-39499.999999999578</v>
      </c>
    </row>
    <row r="36" spans="1:134">
      <c r="A36" s="133">
        <v>45876.625</v>
      </c>
      <c r="B36" s="73">
        <f t="shared" si="27"/>
        <v>94.64</v>
      </c>
      <c r="C36" s="31">
        <f t="shared" si="28"/>
        <v>165495.20766773206</v>
      </c>
      <c r="D36" s="32">
        <f t="shared" si="29"/>
        <v>-74024.999999999985</v>
      </c>
      <c r="E36" s="73">
        <f t="shared" si="30"/>
        <v>101.16500000000001</v>
      </c>
      <c r="F36" s="31">
        <f t="shared" si="31"/>
        <v>-12767.999999998892</v>
      </c>
      <c r="G36" s="32">
        <f t="shared" si="32"/>
        <v>-26354.920199999993</v>
      </c>
      <c r="H36" s="73">
        <f t="shared" si="33"/>
        <v>120.52</v>
      </c>
      <c r="I36" s="31">
        <f t="shared" si="34"/>
        <v>-408905.66037736239</v>
      </c>
      <c r="J36" s="32">
        <f t="shared" si="35"/>
        <v>-127322.99999999999</v>
      </c>
      <c r="K36" s="73">
        <f t="shared" si="36"/>
        <v>99.838999999999999</v>
      </c>
      <c r="L36" s="31">
        <f t="shared" si="37"/>
        <v>27207.599999997768</v>
      </c>
      <c r="M36" s="32">
        <f t="shared" si="38"/>
        <v>-57969.637600000009</v>
      </c>
      <c r="N36" s="79">
        <f t="shared" si="17"/>
        <v>636059.75064509106</v>
      </c>
      <c r="O36" s="79"/>
      <c r="P36" s="79"/>
      <c r="Q36" s="79">
        <f>$G$5*SUM($O$14:O36)-$H$5*SUM($P$14:P36)</f>
        <v>-576200.5368</v>
      </c>
      <c r="R36" s="79">
        <f t="shared" si="18"/>
        <v>59859.213845091057</v>
      </c>
      <c r="S36" s="137"/>
      <c r="U36" s="72">
        <v>45819.625</v>
      </c>
      <c r="V36" s="54">
        <v>93.76</v>
      </c>
      <c r="W36" s="72">
        <v>45817.625</v>
      </c>
      <c r="X36" s="54">
        <v>101.297</v>
      </c>
      <c r="Y36" s="121">
        <v>45821.625</v>
      </c>
      <c r="Z36" s="54">
        <v>121.38</v>
      </c>
      <c r="AA36" s="72">
        <v>45891.625</v>
      </c>
      <c r="AB36" s="54">
        <v>99.596000000000004</v>
      </c>
      <c r="AF36" s="127">
        <v>45896.625</v>
      </c>
      <c r="AG36" s="45">
        <f t="shared" si="39"/>
        <v>80.97</v>
      </c>
      <c r="AH36" s="46">
        <f t="shared" si="40"/>
        <v>161591.05034182497</v>
      </c>
      <c r="AI36" s="46">
        <f t="shared" si="41"/>
        <v>-88124.999999999985</v>
      </c>
      <c r="AJ36" s="45">
        <f t="shared" si="42"/>
        <v>100.765625</v>
      </c>
      <c r="AK36" s="46">
        <f t="shared" si="43"/>
        <v>166489.95535714287</v>
      </c>
      <c r="AL36" s="47">
        <f t="shared" si="44"/>
        <v>-3909.5668247767826</v>
      </c>
      <c r="AM36" s="45">
        <f t="shared" si="45"/>
        <v>110.03</v>
      </c>
      <c r="AN36" s="46">
        <f t="shared" si="46"/>
        <v>297876.25264319219</v>
      </c>
      <c r="AO36" s="47">
        <f t="shared" si="47"/>
        <v>-90642.85714285713</v>
      </c>
      <c r="AP36" s="45">
        <f t="shared" si="48"/>
        <v>100.765625</v>
      </c>
      <c r="AQ36" s="46">
        <f t="shared" si="49"/>
        <v>145145.08928571429</v>
      </c>
      <c r="AR36" s="47">
        <f t="shared" si="50"/>
        <v>-3408.340308779756</v>
      </c>
      <c r="AS36" s="45">
        <f t="shared" si="51"/>
        <v>103.34375</v>
      </c>
      <c r="AT36" s="46">
        <f t="shared" si="52"/>
        <v>83705.357142857145</v>
      </c>
      <c r="AU36" s="47">
        <f t="shared" si="53"/>
        <v>1427.0228794642862</v>
      </c>
      <c r="AV36" s="45">
        <f t="shared" si="54"/>
        <v>95.46875</v>
      </c>
      <c r="AW36" s="46">
        <f t="shared" si="55"/>
        <v>51562.5</v>
      </c>
      <c r="AX36" s="47">
        <f t="shared" si="56"/>
        <v>3848.45703125</v>
      </c>
      <c r="AY36" s="79">
        <f t="shared" si="57"/>
        <v>-14067.647660370203</v>
      </c>
      <c r="AZ36" s="79"/>
      <c r="BA36" s="79"/>
      <c r="BB36" s="79">
        <f>$AO$4*SUM($AZ$14:AZ36)-$AP$4*SUM($BA$14:BA36)</f>
        <v>20692.591163142919</v>
      </c>
      <c r="BC36" s="79">
        <f t="shared" si="19"/>
        <v>-34760.238823513122</v>
      </c>
      <c r="BE36" s="72">
        <v>45814.625</v>
      </c>
      <c r="BF36" s="54">
        <v>79.3</v>
      </c>
      <c r="BG36" s="72">
        <v>45911.625</v>
      </c>
      <c r="BH36" s="54">
        <v>101.2734375</v>
      </c>
      <c r="BI36" s="72">
        <v>45814.625</v>
      </c>
      <c r="BJ36" s="54">
        <v>106.92</v>
      </c>
      <c r="BK36" s="72">
        <v>45911.625</v>
      </c>
      <c r="BL36" s="54">
        <v>101.2734375</v>
      </c>
      <c r="BM36" s="72">
        <v>45814.625</v>
      </c>
      <c r="BN36" s="54">
        <v>101</v>
      </c>
      <c r="BO36" s="72">
        <v>45814.625</v>
      </c>
      <c r="BP36" s="54">
        <v>94.703125</v>
      </c>
      <c r="BR36" s="127">
        <f t="shared" si="20"/>
        <v>45896.625</v>
      </c>
      <c r="BS36" s="45">
        <f t="shared" si="21"/>
        <v>107.3715</v>
      </c>
      <c r="BT36" s="46">
        <f t="shared" si="58"/>
        <v>-51650.00000000219</v>
      </c>
      <c r="BU36" s="46">
        <f t="shared" si="59"/>
        <v>104166.66666666667</v>
      </c>
      <c r="BV36" s="45">
        <f t="shared" si="60"/>
        <v>50.168999999999997</v>
      </c>
      <c r="BW36" s="46">
        <f t="shared" si="61"/>
        <v>2531.250000000096</v>
      </c>
      <c r="BX36" s="47">
        <f t="shared" si="62"/>
        <v>104166.66666666666</v>
      </c>
      <c r="BY36" s="45">
        <f t="shared" si="63"/>
        <v>-54181.25000000227</v>
      </c>
      <c r="CA36" s="125">
        <v>45818.625</v>
      </c>
      <c r="CB36" s="54">
        <v>106.8021</v>
      </c>
      <c r="CC36" s="125">
        <v>45818.625</v>
      </c>
      <c r="CD36" s="54">
        <v>53.005000000000003</v>
      </c>
      <c r="CF36" s="127">
        <v>45896.625</v>
      </c>
      <c r="CG36" s="45">
        <f t="shared" si="22"/>
        <v>274.23899999999998</v>
      </c>
      <c r="CH36" s="46">
        <f t="shared" si="64"/>
        <v>-65271.35999999968</v>
      </c>
      <c r="CI36" s="46">
        <f t="shared" si="65"/>
        <v>87500</v>
      </c>
      <c r="CJ36" s="45">
        <f t="shared" si="66"/>
        <v>54.777000000000001</v>
      </c>
      <c r="CK36" s="46">
        <f t="shared" si="67"/>
        <v>-86461.830000000191</v>
      </c>
      <c r="CL36" s="47">
        <f t="shared" si="68"/>
        <v>78750</v>
      </c>
      <c r="CM36" s="45">
        <f t="shared" si="69"/>
        <v>29940.47000000051</v>
      </c>
      <c r="CO36" s="125">
        <v>45819.625</v>
      </c>
      <c r="CP36" s="54">
        <v>284.75799999999998</v>
      </c>
      <c r="CQ36" s="125">
        <v>45819.625</v>
      </c>
      <c r="CR36" s="54">
        <v>54.582999999999998</v>
      </c>
      <c r="CS36" s="54"/>
      <c r="CT36" s="54"/>
      <c r="CU36" s="54"/>
      <c r="CV36" s="54"/>
      <c r="CW36" s="54"/>
      <c r="CX36" s="54"/>
      <c r="CY36" s="54"/>
      <c r="DF36" s="136">
        <v>45897.625</v>
      </c>
      <c r="DG36" s="56">
        <f t="shared" si="4"/>
        <v>91989.905052010901</v>
      </c>
      <c r="DH36" s="56">
        <f t="shared" si="5"/>
        <v>-5295.7810672111409</v>
      </c>
      <c r="DI36" s="56">
        <f t="shared" si="6"/>
        <v>-53037.500000003376</v>
      </c>
      <c r="DJ36" s="56">
        <f t="shared" si="7"/>
        <v>117141.47666666674</v>
      </c>
      <c r="DK36" s="56">
        <f t="shared" si="23"/>
        <v>-26324.284616213292</v>
      </c>
      <c r="DL36" s="56">
        <f t="shared" si="23"/>
        <v>29464.457756301981</v>
      </c>
      <c r="DM36" s="56">
        <f t="shared" si="23"/>
        <v>1143.7499999988941</v>
      </c>
      <c r="DN36" s="56">
        <f t="shared" si="23"/>
        <v>87201.006666666231</v>
      </c>
      <c r="DO36" s="56">
        <f t="shared" si="8"/>
        <v>-26324.284616213292</v>
      </c>
      <c r="DP36" s="56">
        <f t="shared" si="8"/>
        <v>29464.457756301981</v>
      </c>
      <c r="DQ36" s="56">
        <f t="shared" si="8"/>
        <v>1143.7499999988941</v>
      </c>
      <c r="DR36" s="56">
        <f t="shared" si="8"/>
        <v>87201.006666666231</v>
      </c>
      <c r="DS36" s="56">
        <f>SUM(DO$15:DO36)</f>
        <v>83595.577131474507</v>
      </c>
      <c r="DT36" s="56">
        <f>SUM(DP$15:DP36)</f>
        <v>2313.8393536052718</v>
      </c>
      <c r="DU36" s="56">
        <f>SUM(DQ$15:DQ36)</f>
        <v>-38356.250000000684</v>
      </c>
      <c r="DV36" s="56">
        <f>SUM(DR$15:DR36)</f>
        <v>99627.709999999875</v>
      </c>
      <c r="DZ36" s="129">
        <v>45897.625</v>
      </c>
      <c r="EA36" s="146">
        <f t="shared" si="70"/>
        <v>83595.577131474507</v>
      </c>
      <c r="EB36" s="146">
        <f t="shared" si="24"/>
        <v>2313.8393536052718</v>
      </c>
      <c r="EC36" s="146">
        <f t="shared" si="25"/>
        <v>99627.709999999875</v>
      </c>
      <c r="ED36" s="146">
        <f t="shared" si="26"/>
        <v>-38356.250000000684</v>
      </c>
    </row>
    <row r="37" spans="1:134">
      <c r="A37" s="133">
        <v>45877.625</v>
      </c>
      <c r="B37" s="73">
        <f t="shared" si="27"/>
        <v>94.67</v>
      </c>
      <c r="C37" s="31">
        <f t="shared" si="28"/>
        <v>172204.47284344796</v>
      </c>
      <c r="D37" s="32">
        <f t="shared" si="29"/>
        <v>-76492.5</v>
      </c>
      <c r="E37" s="73">
        <f t="shared" si="30"/>
        <v>101.039</v>
      </c>
      <c r="F37" s="31">
        <f t="shared" si="31"/>
        <v>-33935.999999999694</v>
      </c>
      <c r="G37" s="32">
        <f t="shared" si="32"/>
        <v>-27233.417539999995</v>
      </c>
      <c r="H37" s="73">
        <f t="shared" si="33"/>
        <v>120.29</v>
      </c>
      <c r="I37" s="31">
        <f t="shared" si="34"/>
        <v>-477056.60377358482</v>
      </c>
      <c r="J37" s="32">
        <f t="shared" si="35"/>
        <v>-131567.1</v>
      </c>
      <c r="K37" s="73">
        <f t="shared" si="36"/>
        <v>99.611000000000004</v>
      </c>
      <c r="L37" s="31">
        <f t="shared" si="37"/>
        <v>-51315.600000000311</v>
      </c>
      <c r="M37" s="32">
        <f t="shared" si="38"/>
        <v>-59901.958853333359</v>
      </c>
      <c r="N37" s="79">
        <f t="shared" si="17"/>
        <v>654287.53530369874</v>
      </c>
      <c r="O37" s="79"/>
      <c r="P37" s="79"/>
      <c r="Q37" s="79">
        <f>$G$5*SUM($O$14:O37)-$H$5*SUM($P$14:P37)</f>
        <v>-576200.5368</v>
      </c>
      <c r="R37" s="79">
        <f t="shared" si="18"/>
        <v>78086.998503698735</v>
      </c>
      <c r="S37" s="137"/>
      <c r="U37" s="72">
        <v>45820.625</v>
      </c>
      <c r="V37" s="54">
        <v>93.76</v>
      </c>
      <c r="W37" s="72">
        <v>45818.625</v>
      </c>
      <c r="X37" s="54">
        <v>101.38500000000001</v>
      </c>
      <c r="Y37" s="121">
        <v>45825.625</v>
      </c>
      <c r="Z37" s="54">
        <v>121.5</v>
      </c>
      <c r="AA37" s="72">
        <v>45894.625</v>
      </c>
      <c r="AB37" s="54">
        <v>99.394999999999996</v>
      </c>
      <c r="AF37" s="127">
        <v>45897.625</v>
      </c>
      <c r="AG37" s="45">
        <f t="shared" si="39"/>
        <v>81.010000000000005</v>
      </c>
      <c r="AH37" s="46">
        <f t="shared" si="40"/>
        <v>174021.13113735296</v>
      </c>
      <c r="AI37" s="46">
        <f t="shared" si="41"/>
        <v>-91062.5</v>
      </c>
      <c r="AJ37" s="45">
        <f t="shared" si="42"/>
        <v>100.8203125</v>
      </c>
      <c r="AK37" s="46">
        <f t="shared" si="43"/>
        <v>174107.14285714287</v>
      </c>
      <c r="AL37" s="47">
        <f t="shared" si="44"/>
        <v>-4039.885718936006</v>
      </c>
      <c r="AM37" s="45">
        <f t="shared" si="45"/>
        <v>110.2</v>
      </c>
      <c r="AN37" s="46">
        <f t="shared" si="46"/>
        <v>338065.90577759431</v>
      </c>
      <c r="AO37" s="47">
        <f t="shared" si="47"/>
        <v>-93664.285714285725</v>
      </c>
      <c r="AP37" s="45">
        <f t="shared" si="48"/>
        <v>100.8203125</v>
      </c>
      <c r="AQ37" s="46">
        <f t="shared" si="49"/>
        <v>151785.71428571429</v>
      </c>
      <c r="AR37" s="47">
        <f t="shared" si="50"/>
        <v>-3521.9516524057472</v>
      </c>
      <c r="AS37" s="45">
        <f t="shared" si="51"/>
        <v>103.59375</v>
      </c>
      <c r="AT37" s="46">
        <f t="shared" si="52"/>
        <v>97098.214285714275</v>
      </c>
      <c r="AU37" s="47">
        <f t="shared" si="53"/>
        <v>1474.5903087797597</v>
      </c>
      <c r="AV37" s="45">
        <f t="shared" si="54"/>
        <v>96.0625</v>
      </c>
      <c r="AW37" s="46">
        <f t="shared" si="55"/>
        <v>96093.75</v>
      </c>
      <c r="AX37" s="47">
        <f t="shared" si="56"/>
        <v>3976.7389322916679</v>
      </c>
      <c r="AY37" s="79">
        <f t="shared" si="57"/>
        <v>15396.810095931778</v>
      </c>
      <c r="AZ37" s="79"/>
      <c r="BA37" s="79"/>
      <c r="BB37" s="79">
        <f>$AO$4*SUM($AZ$14:AZ37)-$AP$4*SUM($BA$14:BA37)</f>
        <v>20692.591163142919</v>
      </c>
      <c r="BC37" s="79">
        <f t="shared" si="19"/>
        <v>-5295.7810672111409</v>
      </c>
      <c r="BE37" s="72">
        <v>45817.625</v>
      </c>
      <c r="BF37" s="54">
        <v>79.34</v>
      </c>
      <c r="BG37" s="72">
        <v>45912.625</v>
      </c>
      <c r="BH37" s="54">
        <v>101.1015625</v>
      </c>
      <c r="BI37" s="72">
        <v>45817.625</v>
      </c>
      <c r="BJ37" s="54">
        <v>107.24</v>
      </c>
      <c r="BK37" s="72">
        <v>45912.625</v>
      </c>
      <c r="BL37" s="54">
        <v>101.1015625</v>
      </c>
      <c r="BM37" s="72">
        <v>45817.625</v>
      </c>
      <c r="BN37" s="54">
        <v>101.140625</v>
      </c>
      <c r="BO37" s="72">
        <v>45817.625</v>
      </c>
      <c r="BP37" s="54">
        <v>94.796875</v>
      </c>
      <c r="BR37" s="127">
        <f t="shared" si="20"/>
        <v>45897.625</v>
      </c>
      <c r="BS37" s="45">
        <f t="shared" si="21"/>
        <v>107.40689999999999</v>
      </c>
      <c r="BT37" s="46">
        <f t="shared" si="58"/>
        <v>-42800.000000003281</v>
      </c>
      <c r="BU37" s="46">
        <f t="shared" si="59"/>
        <v>107638.88888888891</v>
      </c>
      <c r="BV37" s="45">
        <f t="shared" si="60"/>
        <v>50.031999999999996</v>
      </c>
      <c r="BW37" s="46">
        <f t="shared" si="61"/>
        <v>10237.500000000122</v>
      </c>
      <c r="BX37" s="47">
        <f t="shared" si="62"/>
        <v>107638.88888888888</v>
      </c>
      <c r="BY37" s="45">
        <f t="shared" si="63"/>
        <v>-53037.500000003376</v>
      </c>
      <c r="CA37" s="125">
        <v>45819.625</v>
      </c>
      <c r="CB37" s="54">
        <v>106.7745</v>
      </c>
      <c r="CC37" s="125">
        <v>45819.625</v>
      </c>
      <c r="CD37" s="54">
        <v>53.15</v>
      </c>
      <c r="CF37" s="127">
        <v>45897.625</v>
      </c>
      <c r="CG37" s="45">
        <f t="shared" si="22"/>
        <v>264.39100000000002</v>
      </c>
      <c r="CH37" s="46">
        <f t="shared" si="64"/>
        <v>25724.159999999927</v>
      </c>
      <c r="CI37" s="46">
        <f t="shared" si="65"/>
        <v>90416.666666666672</v>
      </c>
      <c r="CJ37" s="45">
        <f t="shared" si="66"/>
        <v>54.683</v>
      </c>
      <c r="CK37" s="46">
        <f t="shared" si="67"/>
        <v>-82375.65000000014</v>
      </c>
      <c r="CL37" s="47">
        <f t="shared" si="68"/>
        <v>81375</v>
      </c>
      <c r="CM37" s="45">
        <f t="shared" si="69"/>
        <v>117141.47666666674</v>
      </c>
      <c r="CO37" s="125">
        <v>45820.625</v>
      </c>
      <c r="CP37" s="54">
        <v>289.94499999999999</v>
      </c>
      <c r="CQ37" s="125">
        <v>45820.625</v>
      </c>
      <c r="CR37" s="54">
        <v>55.628</v>
      </c>
      <c r="CS37" s="54"/>
      <c r="CT37" s="54"/>
      <c r="CU37" s="54"/>
      <c r="CV37" s="54"/>
      <c r="CW37" s="54"/>
      <c r="CX37" s="54"/>
      <c r="CY37" s="54"/>
      <c r="DF37" s="136">
        <v>45898.625</v>
      </c>
      <c r="DG37" s="56">
        <f t="shared" si="4"/>
        <v>103340.73462514067</v>
      </c>
      <c r="DH37" s="56">
        <f t="shared" si="5"/>
        <v>-23535.50059971217</v>
      </c>
      <c r="DI37" s="56">
        <f t="shared" si="6"/>
        <v>-53081.250000002627</v>
      </c>
      <c r="DJ37" s="56">
        <f t="shared" si="7"/>
        <v>119408.82333333394</v>
      </c>
      <c r="DK37" s="56">
        <f t="shared" si="23"/>
        <v>11350.829573129769</v>
      </c>
      <c r="DL37" s="56">
        <f t="shared" si="23"/>
        <v>-18239.719532501029</v>
      </c>
      <c r="DM37" s="56">
        <f t="shared" si="23"/>
        <v>-43.749999999250576</v>
      </c>
      <c r="DN37" s="56">
        <f t="shared" si="23"/>
        <v>2267.346666667203</v>
      </c>
      <c r="DO37" s="56">
        <f t="shared" si="8"/>
        <v>11350.829573129769</v>
      </c>
      <c r="DP37" s="56">
        <f t="shared" si="8"/>
        <v>-18239.719532501029</v>
      </c>
      <c r="DQ37" s="56">
        <f t="shared" si="8"/>
        <v>-43.749999999250576</v>
      </c>
      <c r="DR37" s="56">
        <f t="shared" si="8"/>
        <v>2267.346666667203</v>
      </c>
      <c r="DS37" s="56">
        <f>SUM(DO$15:DO37)</f>
        <v>94946.406704604276</v>
      </c>
      <c r="DT37" s="56">
        <f>SUM(DP$15:DP37)</f>
        <v>-15925.880178895757</v>
      </c>
      <c r="DU37" s="56">
        <f>SUM(DQ$15:DQ37)</f>
        <v>-38399.999999999935</v>
      </c>
      <c r="DV37" s="56">
        <f>SUM(DR$15:DR37)</f>
        <v>101895.05666666708</v>
      </c>
      <c r="DZ37" s="129">
        <v>45898.625</v>
      </c>
      <c r="EA37" s="146">
        <f t="shared" si="70"/>
        <v>94946.406704604276</v>
      </c>
      <c r="EB37" s="146">
        <f t="shared" si="24"/>
        <v>-15925.880178895757</v>
      </c>
      <c r="EC37" s="146">
        <f t="shared" si="25"/>
        <v>101895.05666666708</v>
      </c>
      <c r="ED37" s="146">
        <f t="shared" si="26"/>
        <v>-38399.999999999935</v>
      </c>
    </row>
    <row r="38" spans="1:134">
      <c r="A38" s="133">
        <v>45880.625</v>
      </c>
      <c r="B38" s="73">
        <f t="shared" si="27"/>
        <v>94.66</v>
      </c>
      <c r="C38" s="31">
        <f t="shared" si="28"/>
        <v>169968.05111820778</v>
      </c>
      <c r="D38" s="32">
        <f t="shared" si="29"/>
        <v>-83894.999999999985</v>
      </c>
      <c r="E38" s="73">
        <f t="shared" si="30"/>
        <v>101.004</v>
      </c>
      <c r="F38" s="31">
        <f t="shared" si="31"/>
        <v>-39815.99999999912</v>
      </c>
      <c r="G38" s="32">
        <f t="shared" si="32"/>
        <v>-29868.909559999986</v>
      </c>
      <c r="H38" s="73">
        <f t="shared" si="33"/>
        <v>120.27</v>
      </c>
      <c r="I38" s="31">
        <f t="shared" si="34"/>
        <v>-482982.77276456362</v>
      </c>
      <c r="J38" s="32">
        <f t="shared" si="35"/>
        <v>-144299.39999999997</v>
      </c>
      <c r="K38" s="73">
        <f t="shared" si="36"/>
        <v>99.561999999999998</v>
      </c>
      <c r="L38" s="31">
        <f t="shared" si="37"/>
        <v>-68191.200000002587</v>
      </c>
      <c r="M38" s="32">
        <f t="shared" si="38"/>
        <v>-65698.922613333314</v>
      </c>
      <c r="N38" s="79">
        <f t="shared" si="17"/>
        <v>649150.0108294345</v>
      </c>
      <c r="O38" s="79"/>
      <c r="P38" s="79"/>
      <c r="Q38" s="79">
        <f>$G$5*SUM($O$14:O38)-$H$5*SUM($P$14:P38)</f>
        <v>-576200.5368</v>
      </c>
      <c r="R38" s="79">
        <f t="shared" si="18"/>
        <v>72949.474029434496</v>
      </c>
      <c r="S38" s="137"/>
      <c r="U38" s="72">
        <v>45821.625</v>
      </c>
      <c r="V38" s="54">
        <v>93.42</v>
      </c>
      <c r="W38" s="72">
        <v>45819.625</v>
      </c>
      <c r="X38" s="54">
        <v>101.398</v>
      </c>
      <c r="Y38" s="121">
        <v>45826.625</v>
      </c>
      <c r="Z38" s="54">
        <v>121.52</v>
      </c>
      <c r="AA38" s="72">
        <v>45895.625</v>
      </c>
      <c r="AB38" s="54">
        <v>99.643000000000001</v>
      </c>
      <c r="AF38" s="127">
        <v>45898.625</v>
      </c>
      <c r="AG38" s="45">
        <f t="shared" si="39"/>
        <v>80.86</v>
      </c>
      <c r="AH38" s="46">
        <f t="shared" si="40"/>
        <v>127408.32815413272</v>
      </c>
      <c r="AI38" s="46">
        <f t="shared" si="41"/>
        <v>-94000</v>
      </c>
      <c r="AJ38" s="45">
        <f t="shared" si="42"/>
        <v>100.8359375</v>
      </c>
      <c r="AK38" s="46">
        <f t="shared" si="43"/>
        <v>176283.48214285716</v>
      </c>
      <c r="AL38" s="47">
        <f t="shared" si="44"/>
        <v>-4170.2046130952367</v>
      </c>
      <c r="AM38" s="45">
        <f t="shared" si="45"/>
        <v>109.83</v>
      </c>
      <c r="AN38" s="46">
        <f t="shared" si="46"/>
        <v>250594.30777919406</v>
      </c>
      <c r="AO38" s="47">
        <f t="shared" si="47"/>
        <v>-96685.71428571429</v>
      </c>
      <c r="AP38" s="45">
        <f t="shared" si="48"/>
        <v>100.8359375</v>
      </c>
      <c r="AQ38" s="46">
        <f t="shared" si="49"/>
        <v>153683.03571428574</v>
      </c>
      <c r="AR38" s="47">
        <f t="shared" si="50"/>
        <v>-3635.5629960317383</v>
      </c>
      <c r="AS38" s="45">
        <f t="shared" si="51"/>
        <v>103.453125</v>
      </c>
      <c r="AT38" s="46">
        <f t="shared" si="52"/>
        <v>89564.732142857145</v>
      </c>
      <c r="AU38" s="47">
        <f t="shared" si="53"/>
        <v>1522.1577380952403</v>
      </c>
      <c r="AV38" s="45">
        <f t="shared" si="54"/>
        <v>95.375</v>
      </c>
      <c r="AW38" s="46">
        <f t="shared" si="55"/>
        <v>44531.25</v>
      </c>
      <c r="AX38" s="47">
        <f t="shared" si="56"/>
        <v>4105.0208333333358</v>
      </c>
      <c r="AY38" s="79">
        <f t="shared" si="57"/>
        <v>-2842.9094365692508</v>
      </c>
      <c r="AZ38" s="79"/>
      <c r="BA38" s="79"/>
      <c r="BB38" s="79">
        <f>$AO$4*SUM($AZ$14:AZ38)-$AP$4*SUM($BA$14:BA38)</f>
        <v>20692.591163142919</v>
      </c>
      <c r="BC38" s="79">
        <f t="shared" si="19"/>
        <v>-23535.50059971217</v>
      </c>
      <c r="BE38" s="72">
        <v>45818.625</v>
      </c>
      <c r="BF38" s="54">
        <v>79.53</v>
      </c>
      <c r="BG38" s="72">
        <v>45915.625</v>
      </c>
      <c r="BH38" s="54">
        <v>101.1953125</v>
      </c>
      <c r="BI38" s="72">
        <v>45818.625</v>
      </c>
      <c r="BJ38" s="54">
        <v>107.5</v>
      </c>
      <c r="BK38" s="72">
        <v>45915.625</v>
      </c>
      <c r="BL38" s="54">
        <v>101.1953125</v>
      </c>
      <c r="BM38" s="72">
        <v>45818.625</v>
      </c>
      <c r="BN38" s="54">
        <v>101.3125</v>
      </c>
      <c r="BO38" s="72">
        <v>45818.625</v>
      </c>
      <c r="BP38" s="54">
        <v>95.234375</v>
      </c>
      <c r="BR38" s="127">
        <f t="shared" si="20"/>
        <v>45898.625</v>
      </c>
      <c r="BS38" s="45">
        <f t="shared" si="21"/>
        <v>107.20489999999999</v>
      </c>
      <c r="BT38" s="46">
        <f t="shared" si="58"/>
        <v>-93300.000000002823</v>
      </c>
      <c r="BU38" s="46">
        <f t="shared" si="59"/>
        <v>111111.11111111112</v>
      </c>
      <c r="BV38" s="45">
        <f t="shared" si="60"/>
        <v>50.929000000000002</v>
      </c>
      <c r="BW38" s="46">
        <f t="shared" si="61"/>
        <v>-40218.750000000196</v>
      </c>
      <c r="BX38" s="47">
        <f t="shared" si="62"/>
        <v>111111.11111111112</v>
      </c>
      <c r="BY38" s="45">
        <f t="shared" si="63"/>
        <v>-53081.250000002627</v>
      </c>
      <c r="CA38" s="125">
        <v>45820.625</v>
      </c>
      <c r="CB38" s="54">
        <v>106.71720000000001</v>
      </c>
      <c r="CC38" s="125">
        <v>45820.625</v>
      </c>
      <c r="CD38" s="54">
        <v>53.576999999999998</v>
      </c>
      <c r="CF38" s="127">
        <v>45898.625</v>
      </c>
      <c r="CG38" s="45">
        <f t="shared" si="22"/>
        <v>267.71499999999997</v>
      </c>
      <c r="CH38" s="46">
        <f t="shared" si="64"/>
        <v>-4989.5999999996639</v>
      </c>
      <c r="CI38" s="46">
        <f t="shared" si="65"/>
        <v>93333.333333333343</v>
      </c>
      <c r="CJ38" s="45">
        <f t="shared" si="66"/>
        <v>55.435000000000002</v>
      </c>
      <c r="CK38" s="46">
        <f t="shared" si="67"/>
        <v>-115065.09000000024</v>
      </c>
      <c r="CL38" s="47">
        <f t="shared" si="68"/>
        <v>84000</v>
      </c>
      <c r="CM38" s="45">
        <f t="shared" si="69"/>
        <v>119408.82333333394</v>
      </c>
      <c r="CO38" s="125">
        <v>45821.625</v>
      </c>
      <c r="CP38" s="54">
        <v>299.64600000000002</v>
      </c>
      <c r="CQ38" s="125">
        <v>45821.625</v>
      </c>
      <c r="CR38" s="54">
        <v>57.968000000000004</v>
      </c>
      <c r="CS38" s="54"/>
      <c r="CT38" s="54"/>
      <c r="CU38" s="54"/>
      <c r="CV38" s="54"/>
      <c r="CW38" s="54"/>
      <c r="CX38" s="54"/>
      <c r="CY38" s="54"/>
      <c r="DF38" s="136">
        <v>45901.625</v>
      </c>
      <c r="DG38" s="56">
        <f t="shared" si="4"/>
        <v>101941.24341650866</v>
      </c>
      <c r="DH38" s="56">
        <f t="shared" si="5"/>
        <v>-31690.419242755361</v>
      </c>
      <c r="DI38" s="56">
        <f t="shared" si="6"/>
        <v>-53081.250000002619</v>
      </c>
      <c r="DJ38" s="56">
        <f t="shared" si="7"/>
        <v>119576.96333333373</v>
      </c>
      <c r="DK38" s="56">
        <f t="shared" si="23"/>
        <v>-1399.491208632011</v>
      </c>
      <c r="DL38" s="56">
        <f t="shared" si="23"/>
        <v>-8154.918643043191</v>
      </c>
      <c r="DM38" s="56">
        <f t="shared" si="23"/>
        <v>0</v>
      </c>
      <c r="DN38" s="56">
        <f t="shared" si="23"/>
        <v>168.13999999978114</v>
      </c>
      <c r="DO38" s="56">
        <f t="shared" si="8"/>
        <v>-1399.491208632011</v>
      </c>
      <c r="DP38" s="56">
        <f t="shared" si="8"/>
        <v>-8154.918643043191</v>
      </c>
      <c r="DQ38" s="56">
        <f t="shared" si="8"/>
        <v>0</v>
      </c>
      <c r="DR38" s="56">
        <f t="shared" si="8"/>
        <v>168.13999999978114</v>
      </c>
      <c r="DS38" s="56">
        <f>SUM(DO$15:DO38)</f>
        <v>93546.915495972265</v>
      </c>
      <c r="DT38" s="56">
        <f>SUM(DP$15:DP38)</f>
        <v>-24080.798821938948</v>
      </c>
      <c r="DU38" s="56">
        <f>SUM(DQ$15:DQ38)</f>
        <v>-38399.999999999935</v>
      </c>
      <c r="DV38" s="56">
        <f>SUM(DR$15:DR38)</f>
        <v>102063.19666666686</v>
      </c>
      <c r="DZ38" s="129">
        <v>45901.625</v>
      </c>
      <c r="EA38" s="146">
        <f t="shared" si="70"/>
        <v>93546.915495972265</v>
      </c>
      <c r="EB38" s="146">
        <f t="shared" si="24"/>
        <v>-24080.798821938948</v>
      </c>
      <c r="EC38" s="146">
        <f t="shared" si="25"/>
        <v>102063.19666666686</v>
      </c>
      <c r="ED38" s="146">
        <f t="shared" si="26"/>
        <v>-38399.999999999935</v>
      </c>
    </row>
    <row r="39" spans="1:134">
      <c r="A39" s="133">
        <v>45881.625</v>
      </c>
      <c r="B39" s="73">
        <f t="shared" si="27"/>
        <v>94.75</v>
      </c>
      <c r="C39" s="31">
        <f t="shared" si="28"/>
        <v>190095.84664536483</v>
      </c>
      <c r="D39" s="32">
        <f t="shared" si="29"/>
        <v>-86362.5</v>
      </c>
      <c r="E39" s="73">
        <f t="shared" si="30"/>
        <v>100.947</v>
      </c>
      <c r="F39" s="31">
        <f t="shared" si="31"/>
        <v>-49391.999999999483</v>
      </c>
      <c r="G39" s="32">
        <f t="shared" si="32"/>
        <v>-30747.406900000002</v>
      </c>
      <c r="H39" s="73">
        <f t="shared" si="33"/>
        <v>120.15</v>
      </c>
      <c r="I39" s="31">
        <f t="shared" si="34"/>
        <v>-518539.78671041649</v>
      </c>
      <c r="J39" s="32">
        <f t="shared" si="35"/>
        <v>-148543.5</v>
      </c>
      <c r="K39" s="73">
        <f t="shared" si="36"/>
        <v>99.405000000000001</v>
      </c>
      <c r="L39" s="31">
        <f t="shared" si="37"/>
        <v>-122262.00000000137</v>
      </c>
      <c r="M39" s="32">
        <f t="shared" si="38"/>
        <v>-67631.243866666671</v>
      </c>
      <c r="N39" s="79">
        <f t="shared" si="17"/>
        <v>661062.79638911271</v>
      </c>
      <c r="O39" s="79"/>
      <c r="P39" s="79"/>
      <c r="Q39" s="79">
        <f>$G$5*SUM($O$14:O39)-$H$5*SUM($P$14:P39)</f>
        <v>-576200.5368</v>
      </c>
      <c r="R39" s="79">
        <f t="shared" si="18"/>
        <v>84862.259589112713</v>
      </c>
      <c r="S39" s="137"/>
      <c r="U39" s="72">
        <v>45824.625</v>
      </c>
      <c r="V39" s="54">
        <v>93.76</v>
      </c>
      <c r="W39" s="72">
        <v>45820.625</v>
      </c>
      <c r="X39" s="54">
        <v>101.509</v>
      </c>
      <c r="Y39" s="121">
        <v>45827.625</v>
      </c>
      <c r="Z39" s="54">
        <v>121.37</v>
      </c>
      <c r="AA39" s="72">
        <v>45896.625</v>
      </c>
      <c r="AB39" s="54">
        <v>99.801000000000002</v>
      </c>
      <c r="AF39" s="127">
        <v>45901.625</v>
      </c>
      <c r="AG39" s="45">
        <f t="shared" si="39"/>
        <v>80.86</v>
      </c>
      <c r="AH39" s="46">
        <f t="shared" si="40"/>
        <v>127408.32815413272</v>
      </c>
      <c r="AI39" s="46">
        <f t="shared" si="41"/>
        <v>-102812.49999999999</v>
      </c>
      <c r="AJ39" s="45">
        <f t="shared" si="42"/>
        <v>100.8046875</v>
      </c>
      <c r="AK39" s="46">
        <f t="shared" si="43"/>
        <v>171930.80357142858</v>
      </c>
      <c r="AL39" s="47">
        <f t="shared" si="44"/>
        <v>-4561.1612955729142</v>
      </c>
      <c r="AM39" s="45">
        <f t="shared" si="45"/>
        <v>109.83</v>
      </c>
      <c r="AN39" s="46">
        <f t="shared" si="46"/>
        <v>250594.30777919406</v>
      </c>
      <c r="AO39" s="47">
        <f t="shared" si="47"/>
        <v>-105750.00000000001</v>
      </c>
      <c r="AP39" s="45">
        <f t="shared" si="48"/>
        <v>100.8046875</v>
      </c>
      <c r="AQ39" s="46">
        <f t="shared" si="49"/>
        <v>149888.39285714287</v>
      </c>
      <c r="AR39" s="47">
        <f t="shared" si="50"/>
        <v>-3976.3970269097263</v>
      </c>
      <c r="AS39" s="45">
        <f t="shared" si="51"/>
        <v>103.40625</v>
      </c>
      <c r="AT39" s="46">
        <f t="shared" si="52"/>
        <v>87053.571428571435</v>
      </c>
      <c r="AU39" s="47">
        <f t="shared" si="53"/>
        <v>1664.8600260416679</v>
      </c>
      <c r="AV39" s="45">
        <f t="shared" si="54"/>
        <v>95.28125</v>
      </c>
      <c r="AW39" s="46">
        <f t="shared" si="55"/>
        <v>37500</v>
      </c>
      <c r="AX39" s="47">
        <f t="shared" si="56"/>
        <v>4489.8665364583321</v>
      </c>
      <c r="AY39" s="79">
        <f>AH39+AI39-AK39-AL39-AN39-AO39+AQ39+AR39+AT39+AU39+AW39+AX39</f>
        <v>-10997.828079612442</v>
      </c>
      <c r="AZ39" s="79"/>
      <c r="BA39" s="79"/>
      <c r="BB39" s="79">
        <f>$AO$4*SUM($AZ$14:AZ39)-$AP$4*SUM($BA$14:BA39)</f>
        <v>20692.591163142919</v>
      </c>
      <c r="BC39" s="79">
        <f t="shared" si="19"/>
        <v>-31690.419242755361</v>
      </c>
      <c r="BE39" s="72">
        <v>45819.625</v>
      </c>
      <c r="BF39" s="54">
        <v>79.510000000000005</v>
      </c>
      <c r="BG39" s="72">
        <v>45916.625</v>
      </c>
      <c r="BH39" s="54">
        <v>101.2578125</v>
      </c>
      <c r="BI39" s="72">
        <v>45819.625</v>
      </c>
      <c r="BJ39" s="54">
        <v>107.84</v>
      </c>
      <c r="BK39" s="72">
        <v>45916.625</v>
      </c>
      <c r="BL39" s="54">
        <v>101.2578125</v>
      </c>
      <c r="BM39" s="72">
        <v>45819.625</v>
      </c>
      <c r="BN39" s="54">
        <v>101.71875</v>
      </c>
      <c r="BO39" s="72">
        <v>45819.625</v>
      </c>
      <c r="BP39" s="54">
        <v>95.46875</v>
      </c>
      <c r="BR39" s="127">
        <f t="shared" si="20"/>
        <v>45901.625</v>
      </c>
      <c r="BS39" s="45">
        <f t="shared" si="21"/>
        <v>107.20489999999999</v>
      </c>
      <c r="BT39" s="46">
        <f t="shared" si="58"/>
        <v>-93300.000000002823</v>
      </c>
      <c r="BU39" s="46">
        <f t="shared" si="59"/>
        <v>121527.77777777778</v>
      </c>
      <c r="BV39" s="45">
        <f t="shared" si="60"/>
        <v>50.929000000000002</v>
      </c>
      <c r="BW39" s="46">
        <f t="shared" si="61"/>
        <v>-40218.750000000196</v>
      </c>
      <c r="BX39" s="47">
        <f t="shared" si="62"/>
        <v>121527.77777777778</v>
      </c>
      <c r="BY39" s="45">
        <f t="shared" si="63"/>
        <v>-53081.250000002619</v>
      </c>
      <c r="CA39" s="125">
        <v>45821.625</v>
      </c>
      <c r="CB39" s="54">
        <v>106.2491</v>
      </c>
      <c r="CC39" s="125">
        <v>45821.625</v>
      </c>
      <c r="CD39" s="54">
        <v>56.162999999999997</v>
      </c>
      <c r="CF39" s="127">
        <v>45901.625</v>
      </c>
      <c r="CG39" s="45">
        <f t="shared" si="22"/>
        <v>268.10199999999998</v>
      </c>
      <c r="CH39" s="46">
        <f t="shared" si="64"/>
        <v>-8565.4799999996685</v>
      </c>
      <c r="CI39" s="46">
        <f t="shared" si="65"/>
        <v>102083.33333333334</v>
      </c>
      <c r="CJ39" s="45">
        <f t="shared" si="66"/>
        <v>55.500999999999998</v>
      </c>
      <c r="CK39" s="46">
        <f t="shared" si="67"/>
        <v>-117934.11000000003</v>
      </c>
      <c r="CL39" s="47">
        <f t="shared" si="68"/>
        <v>91875</v>
      </c>
      <c r="CM39" s="45">
        <f t="shared" si="69"/>
        <v>119576.96333333373</v>
      </c>
      <c r="CO39" s="125">
        <v>45824.625</v>
      </c>
      <c r="CP39" s="54">
        <v>290.31200000000001</v>
      </c>
      <c r="CQ39" s="125">
        <v>45824.625</v>
      </c>
      <c r="CR39" s="54">
        <v>55.962000000000003</v>
      </c>
      <c r="CS39" s="54"/>
      <c r="CT39" s="54"/>
      <c r="CU39" s="54"/>
      <c r="CV39" s="54"/>
      <c r="CW39" s="54"/>
      <c r="CX39" s="54"/>
      <c r="CY39" s="54"/>
      <c r="DF39" s="136">
        <v>45902.625</v>
      </c>
      <c r="DG39" s="56">
        <f t="shared" si="4"/>
        <v>108374.72226849105</v>
      </c>
      <c r="DH39" s="56">
        <f t="shared" si="5"/>
        <v>-79923.289010284454</v>
      </c>
      <c r="DI39" s="56">
        <f t="shared" si="6"/>
        <v>-49256.250000000582</v>
      </c>
      <c r="DJ39" s="56">
        <f t="shared" si="7"/>
        <v>125080.41000000009</v>
      </c>
      <c r="DK39" s="56">
        <f t="shared" si="23"/>
        <v>6433.4788519823924</v>
      </c>
      <c r="DL39" s="56">
        <f t="shared" si="23"/>
        <v>-48232.86976752909</v>
      </c>
      <c r="DM39" s="56">
        <f t="shared" si="23"/>
        <v>3825.0000000020373</v>
      </c>
      <c r="DN39" s="56">
        <f t="shared" si="23"/>
        <v>5503.4466666663648</v>
      </c>
      <c r="DO39" s="56">
        <f t="shared" si="8"/>
        <v>6433.4788519823924</v>
      </c>
      <c r="DP39" s="56">
        <f t="shared" si="8"/>
        <v>-48232.86976752909</v>
      </c>
      <c r="DQ39" s="56">
        <f t="shared" si="8"/>
        <v>3825.0000000020373</v>
      </c>
      <c r="DR39" s="56">
        <f t="shared" si="8"/>
        <v>5503.4466666663648</v>
      </c>
      <c r="DS39" s="56">
        <f>SUM(DO$15:DO39)</f>
        <v>99980.394347954658</v>
      </c>
      <c r="DT39" s="56">
        <f>SUM(DP$15:DP39)</f>
        <v>-72313.668589468041</v>
      </c>
      <c r="DU39" s="56">
        <f>SUM(DQ$15:DQ39)</f>
        <v>-34574.999999997897</v>
      </c>
      <c r="DV39" s="56">
        <f>SUM(DR$15:DR39)</f>
        <v>107566.64333333322</v>
      </c>
      <c r="DZ39" s="129">
        <v>45902.625</v>
      </c>
      <c r="EA39" s="146">
        <f t="shared" si="70"/>
        <v>99980.394347954658</v>
      </c>
      <c r="EB39" s="146">
        <f t="shared" si="24"/>
        <v>-72313.668589468041</v>
      </c>
      <c r="EC39" s="146">
        <f t="shared" si="25"/>
        <v>107566.64333333322</v>
      </c>
      <c r="ED39" s="146">
        <f t="shared" si="26"/>
        <v>-34574.999999997897</v>
      </c>
    </row>
    <row r="40" spans="1:134">
      <c r="A40" s="133">
        <v>45882.625</v>
      </c>
      <c r="B40" s="73">
        <f t="shared" si="27"/>
        <v>94.88</v>
      </c>
      <c r="C40" s="31">
        <f t="shared" si="28"/>
        <v>219169.32907347797</v>
      </c>
      <c r="D40" s="32">
        <f t="shared" si="29"/>
        <v>-88830</v>
      </c>
      <c r="E40" s="73">
        <f t="shared" si="30"/>
        <v>101.11799999999999</v>
      </c>
      <c r="F40" s="31">
        <f t="shared" si="31"/>
        <v>-20664.000000000782</v>
      </c>
      <c r="G40" s="32">
        <f t="shared" si="32"/>
        <v>-31625.904239999996</v>
      </c>
      <c r="H40" s="73">
        <f t="shared" si="33"/>
        <v>120.52</v>
      </c>
      <c r="I40" s="31">
        <f t="shared" si="34"/>
        <v>-408905.66037736239</v>
      </c>
      <c r="J40" s="32">
        <f t="shared" si="35"/>
        <v>-152787.6</v>
      </c>
      <c r="K40" s="73">
        <f t="shared" si="36"/>
        <v>99.745000000000005</v>
      </c>
      <c r="L40" s="31">
        <f t="shared" si="37"/>
        <v>-5166.0000000001955</v>
      </c>
      <c r="M40" s="32">
        <f t="shared" si="38"/>
        <v>-69563.565120000014</v>
      </c>
      <c r="N40" s="79">
        <f t="shared" si="17"/>
        <v>669592.92857084086</v>
      </c>
      <c r="O40" s="79"/>
      <c r="P40" s="79"/>
      <c r="Q40" s="79">
        <f>$G$5*SUM($O$14:O40)-$H$5*SUM($P$14:P40)</f>
        <v>-576200.5368</v>
      </c>
      <c r="R40" s="79">
        <f t="shared" si="18"/>
        <v>93392.391770840855</v>
      </c>
      <c r="S40" s="137"/>
      <c r="U40" s="72">
        <v>45825.625</v>
      </c>
      <c r="V40" s="54">
        <v>93.56</v>
      </c>
      <c r="W40" s="72">
        <v>45821.625</v>
      </c>
      <c r="X40" s="54">
        <v>101.375</v>
      </c>
      <c r="Y40" s="121">
        <v>45828.625</v>
      </c>
      <c r="Z40" s="54">
        <v>121.48</v>
      </c>
      <c r="AA40" s="72">
        <v>45897.625</v>
      </c>
      <c r="AB40" s="54">
        <v>99.775999999999996</v>
      </c>
      <c r="AF40" s="127">
        <v>45902.625</v>
      </c>
      <c r="AG40" s="45">
        <f t="shared" si="39"/>
        <v>80.39</v>
      </c>
      <c r="AH40" s="46">
        <f t="shared" si="40"/>
        <v>-18645.121193289204</v>
      </c>
      <c r="AI40" s="46">
        <f t="shared" si="41"/>
        <v>-105750</v>
      </c>
      <c r="AJ40" s="45">
        <f t="shared" si="42"/>
        <v>100.65625</v>
      </c>
      <c r="AK40" s="46">
        <f t="shared" si="43"/>
        <v>151255.58035714284</v>
      </c>
      <c r="AL40" s="47">
        <f t="shared" si="44"/>
        <v>-4691.4801897321377</v>
      </c>
      <c r="AM40" s="45">
        <f t="shared" si="45"/>
        <v>109.05</v>
      </c>
      <c r="AN40" s="46">
        <f t="shared" si="46"/>
        <v>66194.722809600804</v>
      </c>
      <c r="AO40" s="47">
        <f t="shared" si="47"/>
        <v>-108771.42857142858</v>
      </c>
      <c r="AP40" s="45">
        <f t="shared" si="48"/>
        <v>100.65625</v>
      </c>
      <c r="AQ40" s="46">
        <f t="shared" si="49"/>
        <v>131863.83928571429</v>
      </c>
      <c r="AR40" s="47">
        <f t="shared" si="50"/>
        <v>-4090.0083705357101</v>
      </c>
      <c r="AS40" s="45">
        <f t="shared" si="51"/>
        <v>103.09375</v>
      </c>
      <c r="AT40" s="46">
        <f t="shared" si="52"/>
        <v>70312.5</v>
      </c>
      <c r="AU40" s="47">
        <f t="shared" si="53"/>
        <v>1712.4274553571449</v>
      </c>
      <c r="AV40" s="45">
        <f t="shared" si="54"/>
        <v>94.6875</v>
      </c>
      <c r="AW40" s="46">
        <f t="shared" si="55"/>
        <v>-7031.25</v>
      </c>
      <c r="AX40" s="47">
        <f t="shared" si="56"/>
        <v>4618.1484375000036</v>
      </c>
      <c r="AY40" s="79">
        <f t="shared" ref="AY40:AY50" si="71">AH40+AI40-AK40-AL40-AN40-AO40+AQ40+AR40+AT40+AU40+AW40+AX40</f>
        <v>-30996.858790836366</v>
      </c>
      <c r="AZ40" s="79">
        <v>0.38332100000000002</v>
      </c>
      <c r="BA40" s="79">
        <v>0.384434</v>
      </c>
      <c r="BB40" s="79">
        <f>$AO$4*SUM($AZ$14:AZ40)-$AP$4*SUM($BA$14:BA40)</f>
        <v>48926.430219448084</v>
      </c>
      <c r="BC40" s="79">
        <f t="shared" si="19"/>
        <v>-79923.289010284454</v>
      </c>
      <c r="BE40" s="72">
        <v>45820.625</v>
      </c>
      <c r="BF40" s="54">
        <v>79.599999999999994</v>
      </c>
      <c r="BG40" s="72">
        <v>45917.625</v>
      </c>
      <c r="BH40" s="54">
        <v>101.0546875</v>
      </c>
      <c r="BI40" s="72">
        <v>45820.625</v>
      </c>
      <c r="BJ40" s="54">
        <v>108.44</v>
      </c>
      <c r="BK40" s="72">
        <v>45917.625</v>
      </c>
      <c r="BL40" s="54">
        <v>101.0546875</v>
      </c>
      <c r="BM40" s="72">
        <v>45820.625</v>
      </c>
      <c r="BN40" s="54">
        <v>102.203125</v>
      </c>
      <c r="BO40" s="72">
        <v>45820.625</v>
      </c>
      <c r="BP40" s="54">
        <v>96.578125</v>
      </c>
      <c r="BR40" s="127">
        <f t="shared" si="20"/>
        <v>45902.625</v>
      </c>
      <c r="BS40" s="45">
        <f t="shared" si="21"/>
        <v>107.1491</v>
      </c>
      <c r="BT40" s="46">
        <f t="shared" si="58"/>
        <v>-107250.00000000051</v>
      </c>
      <c r="BU40" s="46">
        <f t="shared" si="59"/>
        <v>125000</v>
      </c>
      <c r="BV40" s="45">
        <f t="shared" si="60"/>
        <v>51.244999999999997</v>
      </c>
      <c r="BW40" s="46">
        <f t="shared" si="61"/>
        <v>-57993.749999999935</v>
      </c>
      <c r="BX40" s="47">
        <f t="shared" si="62"/>
        <v>125000</v>
      </c>
      <c r="BY40" s="45">
        <f t="shared" si="63"/>
        <v>-49256.250000000582</v>
      </c>
      <c r="CA40" s="125">
        <v>45824.625</v>
      </c>
      <c r="CB40" s="54">
        <v>106.6006</v>
      </c>
      <c r="CC40" s="125">
        <v>45824.625</v>
      </c>
      <c r="CD40" s="54">
        <v>54.46</v>
      </c>
      <c r="CF40" s="127">
        <v>45902.625</v>
      </c>
      <c r="CG40" s="45">
        <f t="shared" si="22"/>
        <v>274.209</v>
      </c>
      <c r="CH40" s="46">
        <f t="shared" si="64"/>
        <v>-64994.159999999931</v>
      </c>
      <c r="CI40" s="46">
        <f t="shared" si="65"/>
        <v>105000</v>
      </c>
      <c r="CJ40" s="45">
        <f t="shared" si="66"/>
        <v>56.918999999999997</v>
      </c>
      <c r="CK40" s="46">
        <f t="shared" si="67"/>
        <v>-179574.57</v>
      </c>
      <c r="CL40" s="47">
        <f t="shared" si="68"/>
        <v>94500</v>
      </c>
      <c r="CM40" s="45">
        <f t="shared" si="69"/>
        <v>125080.41000000009</v>
      </c>
      <c r="CO40" s="125">
        <v>45825.625</v>
      </c>
      <c r="CP40" s="54">
        <v>296.12900000000002</v>
      </c>
      <c r="CQ40" s="125">
        <v>45825.625</v>
      </c>
      <c r="CR40" s="54">
        <v>57.487000000000002</v>
      </c>
      <c r="CS40" s="54"/>
      <c r="CT40" s="54"/>
      <c r="CU40" s="54"/>
      <c r="CV40" s="54"/>
      <c r="CW40" s="54"/>
      <c r="CX40" s="54"/>
      <c r="CY40" s="54"/>
      <c r="DF40" s="136">
        <v>45903.625</v>
      </c>
      <c r="DG40" s="56">
        <f t="shared" si="4"/>
        <v>89249.721130337333</v>
      </c>
      <c r="DH40" s="56">
        <f t="shared" si="5"/>
        <v>-72648.57284771376</v>
      </c>
      <c r="DI40" s="56">
        <f t="shared" si="6"/>
        <v>-65387.499999999905</v>
      </c>
      <c r="DJ40" s="56">
        <f t="shared" si="7"/>
        <v>118790.25666666706</v>
      </c>
      <c r="DK40" s="56">
        <f t="shared" si="23"/>
        <v>-19125.001138153719</v>
      </c>
      <c r="DL40" s="56">
        <f t="shared" si="23"/>
        <v>7274.716162570694</v>
      </c>
      <c r="DM40" s="56">
        <f t="shared" si="23"/>
        <v>-16131.249999999323</v>
      </c>
      <c r="DN40" s="56">
        <f t="shared" si="23"/>
        <v>-6290.1533333330299</v>
      </c>
      <c r="DO40" s="56">
        <f t="shared" si="8"/>
        <v>-19125.001138153719</v>
      </c>
      <c r="DP40" s="56">
        <f t="shared" si="8"/>
        <v>7274.716162570694</v>
      </c>
      <c r="DQ40" s="56">
        <f t="shared" si="8"/>
        <v>-16131.249999999323</v>
      </c>
      <c r="DR40" s="56">
        <f t="shared" si="8"/>
        <v>-6290.1533333330299</v>
      </c>
      <c r="DS40" s="56">
        <f>SUM(DO$15:DO40)</f>
        <v>80855.393209800939</v>
      </c>
      <c r="DT40" s="56">
        <f>SUM(DP$15:DP40)</f>
        <v>-65038.952426897347</v>
      </c>
      <c r="DU40" s="56">
        <f>SUM(DQ$15:DQ40)</f>
        <v>-50706.249999997221</v>
      </c>
      <c r="DV40" s="56">
        <f>SUM(DR$15:DR40)</f>
        <v>101276.49000000019</v>
      </c>
      <c r="DZ40" s="129">
        <v>45903.625</v>
      </c>
      <c r="EA40" s="146">
        <f t="shared" si="70"/>
        <v>80855.393209800939</v>
      </c>
      <c r="EB40" s="146">
        <f t="shared" si="24"/>
        <v>-65038.952426897347</v>
      </c>
      <c r="EC40" s="146">
        <f t="shared" si="25"/>
        <v>101276.49000000019</v>
      </c>
      <c r="ED40" s="146">
        <f t="shared" si="26"/>
        <v>-50706.249999997221</v>
      </c>
    </row>
    <row r="41" spans="1:134" ht="15" thickBot="1">
      <c r="A41" s="135">
        <v>45883.625</v>
      </c>
      <c r="B41" s="73">
        <f t="shared" si="27"/>
        <v>94.94</v>
      </c>
      <c r="C41" s="31">
        <f t="shared" si="28"/>
        <v>232587.85942491909</v>
      </c>
      <c r="D41" s="32">
        <f t="shared" si="29"/>
        <v>-91297.5</v>
      </c>
      <c r="E41" s="73">
        <f t="shared" si="30"/>
        <v>101.057</v>
      </c>
      <c r="F41" s="31">
        <f t="shared" si="31"/>
        <v>-30911.999999999578</v>
      </c>
      <c r="G41" s="32">
        <f t="shared" si="32"/>
        <v>-32504.401580000005</v>
      </c>
      <c r="H41" s="73">
        <f t="shared" si="33"/>
        <v>120.46</v>
      </c>
      <c r="I41" s="31">
        <f t="shared" si="34"/>
        <v>-426684.16735029087</v>
      </c>
      <c r="J41" s="32">
        <f t="shared" si="35"/>
        <v>-157031.69999999998</v>
      </c>
      <c r="K41" s="73">
        <f t="shared" si="36"/>
        <v>99.620999999999995</v>
      </c>
      <c r="L41" s="31">
        <f t="shared" si="37"/>
        <v>-47871.600000003447</v>
      </c>
      <c r="M41" s="32">
        <f t="shared" si="38"/>
        <v>-71495.886373333342</v>
      </c>
      <c r="N41" s="79">
        <f t="shared" si="17"/>
        <v>669055.14198187273</v>
      </c>
      <c r="O41" s="79"/>
      <c r="P41" s="79"/>
      <c r="Q41" s="79">
        <f>$G$5*SUM($O$14:O41)-$H$5*SUM($P$14:P41)</f>
        <v>-576200.5368</v>
      </c>
      <c r="R41" s="79">
        <f t="shared" si="18"/>
        <v>92854.605181872728</v>
      </c>
      <c r="S41" s="137"/>
      <c r="U41" s="72">
        <v>45826.625</v>
      </c>
      <c r="V41" s="54">
        <v>93.37</v>
      </c>
      <c r="W41" s="72">
        <v>45824.625</v>
      </c>
      <c r="X41" s="54">
        <v>101.402</v>
      </c>
      <c r="Y41" s="121">
        <v>45831.625</v>
      </c>
      <c r="Z41" s="54">
        <v>121.56</v>
      </c>
      <c r="AA41" s="72">
        <v>45898.625</v>
      </c>
      <c r="AB41" s="54">
        <v>99.783000000000001</v>
      </c>
      <c r="AF41" s="127">
        <v>45903.625</v>
      </c>
      <c r="AG41" s="45">
        <f t="shared" si="39"/>
        <v>80.61</v>
      </c>
      <c r="AH41" s="46">
        <f t="shared" si="40"/>
        <v>49720.323182100845</v>
      </c>
      <c r="AI41" s="46">
        <f t="shared" si="41"/>
        <v>-108687.5</v>
      </c>
      <c r="AJ41" s="45">
        <f t="shared" si="42"/>
        <v>100.8125</v>
      </c>
      <c r="AK41" s="46">
        <f t="shared" si="43"/>
        <v>173018.97321428574</v>
      </c>
      <c r="AL41" s="47">
        <f t="shared" si="44"/>
        <v>-4821.7990838913611</v>
      </c>
      <c r="AM41" s="45">
        <f t="shared" si="45"/>
        <v>109.7</v>
      </c>
      <c r="AN41" s="46">
        <f t="shared" si="46"/>
        <v>219861.04361759615</v>
      </c>
      <c r="AO41" s="47">
        <f t="shared" si="47"/>
        <v>-111792.85714285714</v>
      </c>
      <c r="AP41" s="45">
        <f t="shared" si="48"/>
        <v>100.8125</v>
      </c>
      <c r="AQ41" s="46">
        <f t="shared" si="49"/>
        <v>150837.05357142858</v>
      </c>
      <c r="AR41" s="47">
        <f t="shared" si="50"/>
        <v>-4203.6197141617013</v>
      </c>
      <c r="AS41" s="45">
        <f t="shared" si="51"/>
        <v>103.46875</v>
      </c>
      <c r="AT41" s="46">
        <f t="shared" si="52"/>
        <v>90401.785714285725</v>
      </c>
      <c r="AU41" s="47">
        <f t="shared" si="53"/>
        <v>1759.994884672622</v>
      </c>
      <c r="AV41" s="45">
        <f t="shared" si="54"/>
        <v>95.6875</v>
      </c>
      <c r="AW41" s="46">
        <f t="shared" si="55"/>
        <v>67968.75</v>
      </c>
      <c r="AX41" s="47">
        <f t="shared" si="56"/>
        <v>4746.4303385416679</v>
      </c>
      <c r="AY41" s="79">
        <f t="shared" si="71"/>
        <v>-23722.142628265679</v>
      </c>
      <c r="AZ41" s="79"/>
      <c r="BA41" s="79"/>
      <c r="BB41" s="79">
        <f>$AO$4*SUM($AZ$14:AZ41)-$AP$4*SUM($BA$14:BA41)</f>
        <v>48926.430219448084</v>
      </c>
      <c r="BC41" s="79">
        <f t="shared" si="19"/>
        <v>-72648.57284771376</v>
      </c>
      <c r="BE41" s="72">
        <v>45821.625</v>
      </c>
      <c r="BF41" s="54">
        <v>79.36</v>
      </c>
      <c r="BG41" s="72">
        <v>45918.625</v>
      </c>
      <c r="BH41" s="54">
        <v>100.90625</v>
      </c>
      <c r="BI41" s="72">
        <v>45821.625</v>
      </c>
      <c r="BJ41" s="54">
        <v>107.79</v>
      </c>
      <c r="BK41" s="72">
        <v>45918.625</v>
      </c>
      <c r="BL41" s="54">
        <v>100.90625</v>
      </c>
      <c r="BM41" s="72">
        <v>45821.625</v>
      </c>
      <c r="BN41" s="54">
        <v>101.75</v>
      </c>
      <c r="BO41" s="72">
        <v>45821.625</v>
      </c>
      <c r="BP41" s="54">
        <v>95.5625</v>
      </c>
      <c r="BR41" s="127">
        <f t="shared" si="20"/>
        <v>45903.625</v>
      </c>
      <c r="BS41" s="45">
        <f t="shared" si="21"/>
        <v>107.15860000000001</v>
      </c>
      <c r="BT41" s="46">
        <f t="shared" si="58"/>
        <v>-104874.99999999983</v>
      </c>
      <c r="BU41" s="46">
        <f t="shared" si="59"/>
        <v>128472.22222222223</v>
      </c>
      <c r="BV41" s="45">
        <f t="shared" si="60"/>
        <v>50.915999999999997</v>
      </c>
      <c r="BW41" s="46">
        <f t="shared" si="61"/>
        <v>-39487.499999999905</v>
      </c>
      <c r="BX41" s="47">
        <f t="shared" si="62"/>
        <v>128472.22222222222</v>
      </c>
      <c r="BY41" s="45">
        <f t="shared" si="63"/>
        <v>-65387.499999999905</v>
      </c>
      <c r="CA41" s="125">
        <v>45825.625</v>
      </c>
      <c r="CB41" s="54">
        <v>106.1914</v>
      </c>
      <c r="CC41" s="125">
        <v>45825.625</v>
      </c>
      <c r="CD41" s="54">
        <v>56.384</v>
      </c>
      <c r="CF41" s="127">
        <v>45903.625</v>
      </c>
      <c r="CG41" s="45">
        <f t="shared" si="22"/>
        <v>267.14</v>
      </c>
      <c r="CH41" s="46">
        <f t="shared" si="64"/>
        <v>323.40000000023116</v>
      </c>
      <c r="CI41" s="46">
        <f t="shared" si="65"/>
        <v>107916.66666666666</v>
      </c>
      <c r="CJ41" s="45">
        <f t="shared" si="66"/>
        <v>55.265000000000001</v>
      </c>
      <c r="CK41" s="46">
        <f t="shared" si="67"/>
        <v>-107675.19000000016</v>
      </c>
      <c r="CL41" s="47">
        <f t="shared" si="68"/>
        <v>97125</v>
      </c>
      <c r="CM41" s="45">
        <f t="shared" si="69"/>
        <v>118790.25666666706</v>
      </c>
      <c r="CO41" s="125">
        <v>45826.625</v>
      </c>
      <c r="CP41" s="54">
        <v>299.76400000000001</v>
      </c>
      <c r="CQ41" s="125">
        <v>45826.625</v>
      </c>
      <c r="CR41" s="54">
        <v>58.424999999999997</v>
      </c>
      <c r="CS41" s="54"/>
      <c r="CT41" s="54"/>
      <c r="CU41" s="54"/>
      <c r="CV41" s="54"/>
      <c r="CW41" s="54"/>
      <c r="CX41" s="54"/>
      <c r="CY41" s="54"/>
      <c r="DF41" s="136">
        <v>45904.625</v>
      </c>
      <c r="DG41" s="56">
        <f t="shared" si="4"/>
        <v>76174.585920097074</v>
      </c>
      <c r="DH41" s="56">
        <f t="shared" si="5"/>
        <v>-115308.73324460247</v>
      </c>
      <c r="DI41" s="56">
        <f t="shared" si="6"/>
        <v>-83256.250000000669</v>
      </c>
      <c r="DJ41" s="56">
        <f t="shared" si="7"/>
        <v>102473.44333333359</v>
      </c>
      <c r="DK41" s="56">
        <f t="shared" si="23"/>
        <v>-13075.13521024026</v>
      </c>
      <c r="DL41" s="56">
        <f t="shared" si="23"/>
        <v>-42660.160396888707</v>
      </c>
      <c r="DM41" s="56">
        <f t="shared" si="23"/>
        <v>-17868.750000000764</v>
      </c>
      <c r="DN41" s="56">
        <f t="shared" si="23"/>
        <v>-16316.81333333347</v>
      </c>
      <c r="DO41" s="56">
        <f t="shared" si="8"/>
        <v>-13075.13521024026</v>
      </c>
      <c r="DP41" s="56">
        <f t="shared" si="8"/>
        <v>-42660.160396888707</v>
      </c>
      <c r="DQ41" s="56">
        <f t="shared" si="8"/>
        <v>-17868.750000000764</v>
      </c>
      <c r="DR41" s="56">
        <f t="shared" si="8"/>
        <v>-16316.81333333347</v>
      </c>
      <c r="DS41" s="56">
        <f>SUM(DO$15:DO41)</f>
        <v>67780.257999560679</v>
      </c>
      <c r="DT41" s="56">
        <f>SUM(DP$15:DP41)</f>
        <v>-107699.11282378605</v>
      </c>
      <c r="DU41" s="56">
        <f>SUM(DQ$15:DQ41)</f>
        <v>-68574.999999997992</v>
      </c>
      <c r="DV41" s="56">
        <f>SUM(DR$15:DR41)</f>
        <v>84959.676666666724</v>
      </c>
      <c r="DZ41" s="129">
        <v>45904.625</v>
      </c>
      <c r="EA41" s="146">
        <f t="shared" si="70"/>
        <v>67780.257999560679</v>
      </c>
      <c r="EB41" s="146">
        <f t="shared" si="24"/>
        <v>-107699.11282378605</v>
      </c>
      <c r="EC41" s="146">
        <f t="shared" si="25"/>
        <v>84959.676666666724</v>
      </c>
      <c r="ED41" s="146">
        <f t="shared" si="26"/>
        <v>-68574.999999997992</v>
      </c>
    </row>
    <row r="42" spans="1:134">
      <c r="A42" s="136">
        <v>45884.625</v>
      </c>
      <c r="B42" s="73">
        <f t="shared" si="27"/>
        <v>94.87</v>
      </c>
      <c r="C42" s="31">
        <f t="shared" si="28"/>
        <v>216932.90734824244</v>
      </c>
      <c r="D42" s="32">
        <f t="shared" si="29"/>
        <v>-93764.999999999985</v>
      </c>
      <c r="E42" s="73">
        <f t="shared" si="30"/>
        <v>100.946</v>
      </c>
      <c r="F42" s="31">
        <f t="shared" si="31"/>
        <v>-49560.000000000284</v>
      </c>
      <c r="G42" s="32">
        <f t="shared" si="32"/>
        <v>-33382.898919999978</v>
      </c>
      <c r="H42" s="73">
        <f t="shared" si="33"/>
        <v>120.46</v>
      </c>
      <c r="I42" s="31">
        <f t="shared" si="34"/>
        <v>-426684.16735029087</v>
      </c>
      <c r="J42" s="32">
        <f t="shared" si="35"/>
        <v>-161275.79999999999</v>
      </c>
      <c r="K42" s="73">
        <f t="shared" si="36"/>
        <v>99.375</v>
      </c>
      <c r="L42" s="31">
        <f t="shared" si="37"/>
        <v>-132594.00000000178</v>
      </c>
      <c r="M42" s="32">
        <f t="shared" si="38"/>
        <v>-73428.207626666655</v>
      </c>
      <c r="N42" s="79">
        <f t="shared" si="17"/>
        <v>588048.56599186512</v>
      </c>
      <c r="O42" s="79"/>
      <c r="P42" s="79"/>
      <c r="Q42" s="79">
        <f>$G$5*SUM($O$14:O42)-$H$5*SUM($P$14:P42)</f>
        <v>-576200.5368</v>
      </c>
      <c r="R42" s="79">
        <f t="shared" si="18"/>
        <v>11848.02919186512</v>
      </c>
      <c r="S42" s="137"/>
      <c r="U42" s="72">
        <v>45827.625</v>
      </c>
      <c r="V42" s="54">
        <v>93.19</v>
      </c>
      <c r="W42" s="72">
        <v>45825.625</v>
      </c>
      <c r="X42" s="54">
        <v>101.369</v>
      </c>
      <c r="Y42" s="121">
        <v>45832.625</v>
      </c>
      <c r="Z42" s="54">
        <v>121.66</v>
      </c>
      <c r="AA42" s="72">
        <v>45901.625</v>
      </c>
      <c r="AB42" s="54">
        <v>99.632000000000005</v>
      </c>
      <c r="AF42" s="127">
        <v>45904.625</v>
      </c>
      <c r="AG42" s="45">
        <f t="shared" si="39"/>
        <v>80.819999999999993</v>
      </c>
      <c r="AH42" s="46">
        <f t="shared" si="40"/>
        <v>114978.24735860474</v>
      </c>
      <c r="AI42" s="46">
        <f t="shared" si="41"/>
        <v>-111625</v>
      </c>
      <c r="AJ42" s="45">
        <f t="shared" si="42"/>
        <v>101.0390625</v>
      </c>
      <c r="AK42" s="46">
        <f t="shared" si="43"/>
        <v>204575.89285714284</v>
      </c>
      <c r="AL42" s="47">
        <f t="shared" si="44"/>
        <v>-4952.1179780505845</v>
      </c>
      <c r="AM42" s="45">
        <f t="shared" si="45"/>
        <v>110.45</v>
      </c>
      <c r="AN42" s="46">
        <f t="shared" si="46"/>
        <v>397168.33685759339</v>
      </c>
      <c r="AO42" s="47">
        <f t="shared" si="47"/>
        <v>-114814.28571428572</v>
      </c>
      <c r="AP42" s="45">
        <f t="shared" si="48"/>
        <v>101.0390625</v>
      </c>
      <c r="AQ42" s="46">
        <f t="shared" si="49"/>
        <v>178348.21428571429</v>
      </c>
      <c r="AR42" s="47">
        <f t="shared" si="50"/>
        <v>-4317.2310577876997</v>
      </c>
      <c r="AS42" s="45">
        <f t="shared" si="51"/>
        <v>103.9375</v>
      </c>
      <c r="AT42" s="46">
        <f t="shared" si="52"/>
        <v>115513.39285714286</v>
      </c>
      <c r="AU42" s="47">
        <f t="shared" si="53"/>
        <v>1807.562313988099</v>
      </c>
      <c r="AV42" s="45">
        <f t="shared" si="54"/>
        <v>96.328125</v>
      </c>
      <c r="AW42" s="46">
        <f t="shared" si="55"/>
        <v>116015.625</v>
      </c>
      <c r="AX42" s="47">
        <f t="shared" si="56"/>
        <v>4874.7122395833321</v>
      </c>
      <c r="AY42" s="79">
        <f t="shared" si="71"/>
        <v>-66382.303025154382</v>
      </c>
      <c r="AZ42" s="79"/>
      <c r="BA42" s="79"/>
      <c r="BB42" s="79">
        <f>$AO$4*SUM($AZ$14:AZ42)-$AP$4*SUM($BA$14:BA42)</f>
        <v>48926.430219448084</v>
      </c>
      <c r="BC42" s="79">
        <f t="shared" si="19"/>
        <v>-115308.73324460247</v>
      </c>
      <c r="BE42" s="72">
        <v>45824.625</v>
      </c>
      <c r="BF42" s="54">
        <v>79.52</v>
      </c>
      <c r="BG42" s="72">
        <v>45919.625</v>
      </c>
      <c r="BH42" s="54">
        <v>100.890625</v>
      </c>
      <c r="BI42" s="72">
        <v>45824.625</v>
      </c>
      <c r="BJ42" s="54">
        <v>107.6</v>
      </c>
      <c r="BK42" s="72">
        <v>45919.625</v>
      </c>
      <c r="BL42" s="54">
        <v>100.890625</v>
      </c>
      <c r="BM42" s="72">
        <v>45824.625</v>
      </c>
      <c r="BN42" s="54">
        <v>101.390625</v>
      </c>
      <c r="BO42" s="72">
        <v>45824.625</v>
      </c>
      <c r="BP42" s="54">
        <v>94.671875</v>
      </c>
      <c r="BR42" s="127">
        <f t="shared" si="20"/>
        <v>45904.625</v>
      </c>
      <c r="BS42" s="45">
        <f t="shared" si="21"/>
        <v>107.4136</v>
      </c>
      <c r="BT42" s="46">
        <f t="shared" si="58"/>
        <v>-41125.000000000968</v>
      </c>
      <c r="BU42" s="46">
        <f t="shared" si="59"/>
        <v>131944.44444444447</v>
      </c>
      <c r="BV42" s="45">
        <f t="shared" si="60"/>
        <v>49.465000000000003</v>
      </c>
      <c r="BW42" s="46">
        <f t="shared" si="61"/>
        <v>42131.249999999731</v>
      </c>
      <c r="BX42" s="47">
        <f t="shared" si="62"/>
        <v>131944.44444444444</v>
      </c>
      <c r="BY42" s="45">
        <f t="shared" si="63"/>
        <v>-83256.250000000669</v>
      </c>
      <c r="CA42" s="125">
        <v>45826.625</v>
      </c>
      <c r="CB42" s="54">
        <v>106.2077</v>
      </c>
      <c r="CC42" s="125">
        <v>45826.625</v>
      </c>
      <c r="CD42" s="54">
        <v>56.225000000000001</v>
      </c>
      <c r="CF42" s="127">
        <v>45904.625</v>
      </c>
      <c r="CG42" s="45">
        <f t="shared" si="22"/>
        <v>264.74099999999999</v>
      </c>
      <c r="CH42" s="46">
        <f t="shared" si="64"/>
        <v>22490.160000000244</v>
      </c>
      <c r="CI42" s="46">
        <f t="shared" si="65"/>
        <v>110833.33333333333</v>
      </c>
      <c r="CJ42" s="45">
        <f t="shared" si="66"/>
        <v>54.372999999999998</v>
      </c>
      <c r="CK42" s="46">
        <f t="shared" si="67"/>
        <v>-68899.950000000026</v>
      </c>
      <c r="CL42" s="47">
        <f t="shared" si="68"/>
        <v>99750</v>
      </c>
      <c r="CM42" s="45">
        <f t="shared" si="69"/>
        <v>102473.44333333359</v>
      </c>
      <c r="CO42" s="125">
        <v>45827.625</v>
      </c>
      <c r="CP42" s="54">
        <v>309.26900000000001</v>
      </c>
      <c r="CQ42" s="125">
        <v>45827.625</v>
      </c>
      <c r="CR42" s="54">
        <v>60.579000000000001</v>
      </c>
      <c r="CS42" s="54"/>
      <c r="CT42" s="54"/>
      <c r="CU42" s="54"/>
      <c r="CV42" s="54"/>
      <c r="CW42" s="54"/>
      <c r="CX42" s="54"/>
      <c r="CY42" s="54"/>
      <c r="DF42" s="136">
        <v>45905.625</v>
      </c>
      <c r="DG42" s="56">
        <f t="shared" si="4"/>
        <v>62415.506412564195</v>
      </c>
      <c r="DH42" s="56">
        <f t="shared" si="5"/>
        <v>-140217.46080827035</v>
      </c>
      <c r="DI42" s="56">
        <f t="shared" si="6"/>
        <v>-86331.250000000728</v>
      </c>
      <c r="DJ42" s="56">
        <f t="shared" si="7"/>
        <v>101580.92000000033</v>
      </c>
      <c r="DK42" s="56">
        <f t="shared" si="23"/>
        <v>-13759.079507532879</v>
      </c>
      <c r="DL42" s="56">
        <f t="shared" si="23"/>
        <v>-24908.727563667882</v>
      </c>
      <c r="DM42" s="56">
        <f t="shared" si="23"/>
        <v>-3075.0000000000582</v>
      </c>
      <c r="DN42" s="56">
        <f t="shared" si="23"/>
        <v>-892.52333333325805</v>
      </c>
      <c r="DO42" s="56">
        <f t="shared" si="8"/>
        <v>-13759.079507532879</v>
      </c>
      <c r="DP42" s="56">
        <f t="shared" si="8"/>
        <v>-24908.727563667882</v>
      </c>
      <c r="DQ42" s="56">
        <f t="shared" si="8"/>
        <v>-3075.0000000000582</v>
      </c>
      <c r="DR42" s="56">
        <f t="shared" si="8"/>
        <v>-892.52333333325805</v>
      </c>
      <c r="DS42" s="56">
        <f>SUM(DO$15:DO42)</f>
        <v>54021.178492027801</v>
      </c>
      <c r="DT42" s="56">
        <f>SUM(DP$15:DP42)</f>
        <v>-132607.84038745394</v>
      </c>
      <c r="DU42" s="56">
        <f>SUM(DQ$15:DQ42)</f>
        <v>-71649.99999999805</v>
      </c>
      <c r="DV42" s="56">
        <f>SUM(DR$15:DR42)</f>
        <v>84067.153333333466</v>
      </c>
      <c r="DZ42" s="129">
        <v>45905.625</v>
      </c>
      <c r="EA42" s="146">
        <f t="shared" si="70"/>
        <v>54021.178492027801</v>
      </c>
      <c r="EB42" s="146">
        <f t="shared" si="24"/>
        <v>-132607.84038745394</v>
      </c>
      <c r="EC42" s="146">
        <f t="shared" si="25"/>
        <v>84067.153333333466</v>
      </c>
      <c r="ED42" s="146">
        <f t="shared" si="26"/>
        <v>-71649.99999999805</v>
      </c>
    </row>
    <row r="43" spans="1:134">
      <c r="A43" s="136">
        <v>45887.625</v>
      </c>
      <c r="B43" s="73">
        <f t="shared" si="27"/>
        <v>94.83</v>
      </c>
      <c r="C43" s="31">
        <f t="shared" si="28"/>
        <v>207987.2204472817</v>
      </c>
      <c r="D43" s="32">
        <f t="shared" si="29"/>
        <v>-101167.5</v>
      </c>
      <c r="E43" s="73">
        <f t="shared" si="30"/>
        <v>100.953</v>
      </c>
      <c r="F43" s="31">
        <f t="shared" si="31"/>
        <v>-48383.999999999447</v>
      </c>
      <c r="G43" s="32">
        <f t="shared" si="32"/>
        <v>-36018.390939999997</v>
      </c>
      <c r="H43" s="73">
        <f t="shared" si="33"/>
        <v>120.14</v>
      </c>
      <c r="I43" s="31">
        <f t="shared" si="34"/>
        <v>-521502.87120590796</v>
      </c>
      <c r="J43" s="32">
        <f t="shared" si="35"/>
        <v>-174008.09999999998</v>
      </c>
      <c r="K43" s="73">
        <f t="shared" si="36"/>
        <v>99.388999999999996</v>
      </c>
      <c r="L43" s="31">
        <f t="shared" si="37"/>
        <v>-127772.40000000322</v>
      </c>
      <c r="M43" s="32">
        <f t="shared" si="38"/>
        <v>-79225.171386666669</v>
      </c>
      <c r="N43" s="79">
        <f t="shared" si="17"/>
        <v>679735.51120651921</v>
      </c>
      <c r="O43" s="79"/>
      <c r="P43" s="79"/>
      <c r="Q43" s="79">
        <f>$G$5*SUM($O$14:O43)-$H$5*SUM($P$14:P43)</f>
        <v>-576200.5368</v>
      </c>
      <c r="R43" s="79">
        <f t="shared" si="18"/>
        <v>103534.97440651921</v>
      </c>
      <c r="S43" s="137"/>
      <c r="U43" s="72">
        <v>45828.625</v>
      </c>
      <c r="V43" s="54">
        <v>93.4</v>
      </c>
      <c r="W43" s="72">
        <v>45826.625</v>
      </c>
      <c r="X43" s="54">
        <v>101.449</v>
      </c>
      <c r="Y43" s="121">
        <v>45833.625</v>
      </c>
      <c r="Z43" s="54">
        <v>121.62</v>
      </c>
      <c r="AA43" s="72">
        <v>45902.625</v>
      </c>
      <c r="AB43" s="54">
        <v>99.481999999999999</v>
      </c>
      <c r="AF43" s="127">
        <v>45905.625</v>
      </c>
      <c r="AG43" s="45">
        <f t="shared" si="39"/>
        <v>80.87</v>
      </c>
      <c r="AH43" s="46">
        <f t="shared" si="40"/>
        <v>130515.84835301332</v>
      </c>
      <c r="AI43" s="46">
        <f t="shared" si="41"/>
        <v>-114562.5</v>
      </c>
      <c r="AJ43" s="45">
        <f t="shared" si="42"/>
        <v>101.25</v>
      </c>
      <c r="AK43" s="46">
        <f t="shared" si="43"/>
        <v>233956.47321428571</v>
      </c>
      <c r="AL43" s="47">
        <f t="shared" si="44"/>
        <v>-5082.4368722098152</v>
      </c>
      <c r="AM43" s="45">
        <f t="shared" si="45"/>
        <v>111.17</v>
      </c>
      <c r="AN43" s="46">
        <f t="shared" si="46"/>
        <v>567383.33836798894</v>
      </c>
      <c r="AO43" s="47">
        <f t="shared" si="47"/>
        <v>-117835.71428571429</v>
      </c>
      <c r="AP43" s="45">
        <f t="shared" si="48"/>
        <v>101.25</v>
      </c>
      <c r="AQ43" s="46">
        <f t="shared" si="49"/>
        <v>203962.05357142858</v>
      </c>
      <c r="AR43" s="47">
        <f t="shared" si="50"/>
        <v>-4430.8424014136908</v>
      </c>
      <c r="AS43" s="45">
        <f t="shared" si="51"/>
        <v>104.5</v>
      </c>
      <c r="AT43" s="46">
        <f t="shared" si="52"/>
        <v>145647.32142857142</v>
      </c>
      <c r="AU43" s="47">
        <f t="shared" si="53"/>
        <v>1855.1297433035688</v>
      </c>
      <c r="AV43" s="45">
        <f t="shared" si="54"/>
        <v>97.703125</v>
      </c>
      <c r="AW43" s="46">
        <f t="shared" si="55"/>
        <v>219140.625</v>
      </c>
      <c r="AX43" s="47">
        <f t="shared" si="56"/>
        <v>5002.994140625</v>
      </c>
      <c r="AY43" s="79">
        <f t="shared" si="71"/>
        <v>-91291.030588822265</v>
      </c>
      <c r="AZ43" s="79"/>
      <c r="BA43" s="79"/>
      <c r="BB43" s="79">
        <f>$AO$4*SUM($AZ$14:AZ43)-$AP$4*SUM($BA$14:BA43)</f>
        <v>48926.430219448084</v>
      </c>
      <c r="BC43" s="79">
        <f t="shared" si="19"/>
        <v>-140217.46080827035</v>
      </c>
      <c r="BE43" s="72">
        <v>45825.625</v>
      </c>
      <c r="BF43" s="54">
        <v>79.430000000000007</v>
      </c>
      <c r="BG43" s="72">
        <v>45922.625</v>
      </c>
      <c r="BH43" s="54">
        <v>100.7734375</v>
      </c>
      <c r="BI43" s="72">
        <v>45825.625</v>
      </c>
      <c r="BJ43" s="54">
        <v>107.97</v>
      </c>
      <c r="BK43" s="72">
        <v>45922.625</v>
      </c>
      <c r="BL43" s="54">
        <v>100.7734375</v>
      </c>
      <c r="BM43" s="72">
        <v>45825.625</v>
      </c>
      <c r="BN43" s="54">
        <v>101.953125</v>
      </c>
      <c r="BO43" s="72">
        <v>45825.625</v>
      </c>
      <c r="BP43" s="54">
        <v>95.78125</v>
      </c>
      <c r="BR43" s="127">
        <f t="shared" si="20"/>
        <v>45905.625</v>
      </c>
      <c r="BS43" s="45">
        <f t="shared" si="21"/>
        <v>107.2762</v>
      </c>
      <c r="BT43" s="46">
        <f t="shared" si="58"/>
        <v>-75475.000000000844</v>
      </c>
      <c r="BU43" s="46">
        <f t="shared" si="59"/>
        <v>135416.66666666669</v>
      </c>
      <c r="BV43" s="45">
        <f t="shared" si="60"/>
        <v>50.021000000000001</v>
      </c>
      <c r="BW43" s="46">
        <f t="shared" si="61"/>
        <v>10856.24999999988</v>
      </c>
      <c r="BX43" s="47">
        <f t="shared" si="62"/>
        <v>135416.66666666669</v>
      </c>
      <c r="BY43" s="45">
        <f t="shared" si="63"/>
        <v>-86331.250000000728</v>
      </c>
      <c r="CA43" s="125">
        <v>45828.625</v>
      </c>
      <c r="CB43" s="54">
        <v>106.2469</v>
      </c>
      <c r="CC43" s="125">
        <v>45828.625</v>
      </c>
      <c r="CD43" s="54">
        <v>56.116999999999997</v>
      </c>
      <c r="CF43" s="127">
        <v>45905.625</v>
      </c>
      <c r="CG43" s="45">
        <f t="shared" si="22"/>
        <v>263.56599999999997</v>
      </c>
      <c r="CH43" s="46">
        <f t="shared" si="64"/>
        <v>33347.160000000345</v>
      </c>
      <c r="CI43" s="46">
        <f t="shared" si="65"/>
        <v>113750</v>
      </c>
      <c r="CJ43" s="45">
        <f t="shared" si="66"/>
        <v>54.095999999999997</v>
      </c>
      <c r="CK43" s="46">
        <f t="shared" si="67"/>
        <v>-56858.759999999987</v>
      </c>
      <c r="CL43" s="47">
        <f t="shared" si="68"/>
        <v>102375</v>
      </c>
      <c r="CM43" s="45">
        <f t="shared" si="69"/>
        <v>101580.92000000033</v>
      </c>
      <c r="CO43" s="125">
        <v>45828.625</v>
      </c>
      <c r="CP43" s="54">
        <v>304.85700000000003</v>
      </c>
      <c r="CQ43" s="125">
        <v>45828.625</v>
      </c>
      <c r="CR43" s="54">
        <v>59.311</v>
      </c>
      <c r="CS43" s="54"/>
      <c r="CT43" s="54"/>
      <c r="CU43" s="54"/>
      <c r="CV43" s="54"/>
      <c r="CW43" s="54"/>
      <c r="CX43" s="54"/>
      <c r="CY43" s="54"/>
      <c r="DF43" s="136">
        <v>45908.625</v>
      </c>
      <c r="DG43" s="56">
        <f t="shared" si="4"/>
        <v>55098.211442927597</v>
      </c>
      <c r="DH43" s="56">
        <f t="shared" si="5"/>
        <v>-122631.32372182162</v>
      </c>
      <c r="DI43" s="56">
        <f t="shared" si="6"/>
        <v>-97068.750000000873</v>
      </c>
      <c r="DJ43" s="56">
        <f t="shared" si="7"/>
        <v>92132.320000000444</v>
      </c>
      <c r="DK43" s="56">
        <f t="shared" si="23"/>
        <v>-7317.2949696365977</v>
      </c>
      <c r="DL43" s="56">
        <f t="shared" si="23"/>
        <v>17586.137086448725</v>
      </c>
      <c r="DM43" s="56">
        <f t="shared" si="23"/>
        <v>-10737.500000000146</v>
      </c>
      <c r="DN43" s="56">
        <f t="shared" si="23"/>
        <v>-9448.5999999998894</v>
      </c>
      <c r="DO43" s="56">
        <f t="shared" si="8"/>
        <v>-7317.2949696365977</v>
      </c>
      <c r="DP43" s="56">
        <f t="shared" si="8"/>
        <v>17586.137086448725</v>
      </c>
      <c r="DQ43" s="56">
        <f t="shared" si="8"/>
        <v>-10737.500000000146</v>
      </c>
      <c r="DR43" s="56">
        <f t="shared" si="8"/>
        <v>-9448.5999999998894</v>
      </c>
      <c r="DS43" s="56">
        <f>SUM(DO$15:DO43)</f>
        <v>46703.883522391203</v>
      </c>
      <c r="DT43" s="56">
        <f>SUM(DP$15:DP43)</f>
        <v>-115021.70330100521</v>
      </c>
      <c r="DU43" s="56">
        <f>SUM(DQ$15:DQ43)</f>
        <v>-82387.499999998196</v>
      </c>
      <c r="DV43" s="56">
        <f>SUM(DR$15:DR43)</f>
        <v>74618.553333333577</v>
      </c>
      <c r="DZ43" s="129">
        <v>45908.625</v>
      </c>
      <c r="EA43" s="146">
        <f t="shared" si="70"/>
        <v>46703.883522391203</v>
      </c>
      <c r="EB43" s="146">
        <f t="shared" si="24"/>
        <v>-115021.70330100521</v>
      </c>
      <c r="EC43" s="146">
        <f t="shared" si="25"/>
        <v>74618.553333333577</v>
      </c>
      <c r="ED43" s="146">
        <f t="shared" si="26"/>
        <v>-82387.499999998196</v>
      </c>
    </row>
    <row r="44" spans="1:134">
      <c r="A44" s="136">
        <v>45888.625</v>
      </c>
      <c r="B44" s="73">
        <f t="shared" si="27"/>
        <v>94.8</v>
      </c>
      <c r="C44" s="31">
        <f t="shared" si="28"/>
        <v>201277.95527156579</v>
      </c>
      <c r="D44" s="32">
        <f t="shared" si="29"/>
        <v>-103635</v>
      </c>
      <c r="E44" s="73">
        <f t="shared" si="30"/>
        <v>100.99</v>
      </c>
      <c r="F44" s="31">
        <f t="shared" si="31"/>
        <v>-42168.0000000008</v>
      </c>
      <c r="G44" s="32">
        <f t="shared" si="32"/>
        <v>-36896.888279999999</v>
      </c>
      <c r="H44" s="73">
        <f t="shared" si="33"/>
        <v>120.27</v>
      </c>
      <c r="I44" s="31">
        <f t="shared" si="34"/>
        <v>-482982.77276456362</v>
      </c>
      <c r="J44" s="32">
        <f t="shared" si="35"/>
        <v>-178252.2</v>
      </c>
      <c r="K44" s="73">
        <f t="shared" si="36"/>
        <v>99.484999999999999</v>
      </c>
      <c r="L44" s="31">
        <f t="shared" si="37"/>
        <v>-94710.00000000195</v>
      </c>
      <c r="M44" s="32">
        <f t="shared" si="38"/>
        <v>-81157.492639999982</v>
      </c>
      <c r="N44" s="79">
        <f t="shared" si="17"/>
        <v>662075.32367612817</v>
      </c>
      <c r="O44" s="79"/>
      <c r="P44" s="79"/>
      <c r="Q44" s="79">
        <f>$G$5*SUM($O$14:O44)-$H$5*SUM($P$14:P44)</f>
        <v>-576200.5368</v>
      </c>
      <c r="R44" s="79">
        <f t="shared" si="18"/>
        <v>85874.786876128172</v>
      </c>
      <c r="S44" s="137"/>
      <c r="U44" s="72">
        <v>45831.625</v>
      </c>
      <c r="V44" s="54">
        <v>93.3</v>
      </c>
      <c r="W44" s="72">
        <v>45827.625</v>
      </c>
      <c r="X44" s="54">
        <v>101.432</v>
      </c>
      <c r="Y44" s="121">
        <v>45834.625</v>
      </c>
      <c r="Z44" s="54">
        <v>121.66</v>
      </c>
      <c r="AA44" s="72">
        <v>45903.625</v>
      </c>
      <c r="AB44" s="54">
        <v>99.596000000000004</v>
      </c>
      <c r="AF44" s="127">
        <v>45908.625</v>
      </c>
      <c r="AG44" s="45">
        <f t="shared" si="39"/>
        <v>80.87</v>
      </c>
      <c r="AH44" s="46">
        <f t="shared" si="40"/>
        <v>130515.84835301332</v>
      </c>
      <c r="AI44" s="46">
        <f t="shared" si="41"/>
        <v>-123374.99999999999</v>
      </c>
      <c r="AJ44" s="45">
        <f t="shared" si="42"/>
        <v>101.3828125</v>
      </c>
      <c r="AK44" s="46">
        <f t="shared" si="43"/>
        <v>252455.35714285713</v>
      </c>
      <c r="AL44" s="47">
        <f t="shared" si="44"/>
        <v>-5473.3935546875</v>
      </c>
      <c r="AM44" s="45">
        <f t="shared" si="45"/>
        <v>111.56</v>
      </c>
      <c r="AN44" s="46">
        <f t="shared" si="46"/>
        <v>659583.13085278275</v>
      </c>
      <c r="AO44" s="47">
        <f t="shared" si="47"/>
        <v>-126900.00000000001</v>
      </c>
      <c r="AP44" s="45">
        <f t="shared" si="48"/>
        <v>101.3828125</v>
      </c>
      <c r="AQ44" s="46">
        <f t="shared" si="49"/>
        <v>220089.28571428571</v>
      </c>
      <c r="AR44" s="47">
        <f t="shared" si="50"/>
        <v>-4771.6764322916642</v>
      </c>
      <c r="AS44" s="45">
        <f t="shared" si="51"/>
        <v>104.828125</v>
      </c>
      <c r="AT44" s="46">
        <f t="shared" si="52"/>
        <v>163225.44642857142</v>
      </c>
      <c r="AU44" s="47">
        <f t="shared" si="53"/>
        <v>1997.83203125</v>
      </c>
      <c r="AV44" s="45">
        <f t="shared" si="54"/>
        <v>98.953125</v>
      </c>
      <c r="AW44" s="46">
        <f t="shared" si="55"/>
        <v>312890.625</v>
      </c>
      <c r="AX44" s="47">
        <f t="shared" si="56"/>
        <v>5387.83984375</v>
      </c>
      <c r="AY44" s="79">
        <f t="shared" si="71"/>
        <v>-73704.893502373539</v>
      </c>
      <c r="AZ44" s="79"/>
      <c r="BA44" s="79"/>
      <c r="BB44" s="79">
        <f>$AO$4*SUM($AZ$14:AZ44)-$AP$4*SUM($BA$14:BA44)</f>
        <v>48926.430219448084</v>
      </c>
      <c r="BC44" s="79">
        <f t="shared" si="19"/>
        <v>-122631.32372182162</v>
      </c>
      <c r="BE44" s="72">
        <v>45826.625</v>
      </c>
      <c r="BF44" s="54">
        <v>79.55</v>
      </c>
      <c r="BG44" s="72">
        <v>45923.625</v>
      </c>
      <c r="BH44" s="54">
        <v>100.9140625</v>
      </c>
      <c r="BI44" s="72">
        <v>45826.625</v>
      </c>
      <c r="BJ44" s="54">
        <v>108.05</v>
      </c>
      <c r="BK44" s="72">
        <v>45923.625</v>
      </c>
      <c r="BL44" s="54">
        <v>100.9140625</v>
      </c>
      <c r="BM44" s="72">
        <v>45826.625</v>
      </c>
      <c r="BN44" s="54">
        <v>102</v>
      </c>
      <c r="BO44" s="72">
        <v>45826.625</v>
      </c>
      <c r="BP44" s="54">
        <v>95.921875</v>
      </c>
      <c r="BR44" s="127">
        <f t="shared" si="20"/>
        <v>45908.625</v>
      </c>
      <c r="BS44" s="45">
        <f t="shared" si="21"/>
        <v>107.2625</v>
      </c>
      <c r="BT44" s="46">
        <f t="shared" si="58"/>
        <v>-78900.000000000859</v>
      </c>
      <c r="BU44" s="46">
        <f t="shared" si="59"/>
        <v>145833.33333333334</v>
      </c>
      <c r="BV44" s="45">
        <f t="shared" si="60"/>
        <v>49.890999999999998</v>
      </c>
      <c r="BW44" s="46">
        <f t="shared" si="61"/>
        <v>18168.750000000022</v>
      </c>
      <c r="BX44" s="47">
        <f t="shared" si="62"/>
        <v>145833.33333333334</v>
      </c>
      <c r="BY44" s="45">
        <f t="shared" si="63"/>
        <v>-97068.750000000873</v>
      </c>
      <c r="CA44" s="125">
        <v>45831.625</v>
      </c>
      <c r="CB44" s="54">
        <v>106.4867</v>
      </c>
      <c r="CC44" s="125">
        <v>45831.625</v>
      </c>
      <c r="CD44" s="54">
        <v>54.783000000000001</v>
      </c>
      <c r="CF44" s="127">
        <v>45908.625</v>
      </c>
      <c r="CG44" s="45">
        <f t="shared" si="22"/>
        <v>261.50299999999999</v>
      </c>
      <c r="CH44" s="46">
        <f t="shared" si="64"/>
        <v>52409.280000000239</v>
      </c>
      <c r="CI44" s="46">
        <f t="shared" si="65"/>
        <v>122500</v>
      </c>
      <c r="CJ44" s="45">
        <f t="shared" si="66"/>
        <v>53.42</v>
      </c>
      <c r="CK44" s="46">
        <f t="shared" si="67"/>
        <v>-27473.040000000216</v>
      </c>
      <c r="CL44" s="47">
        <f t="shared" si="68"/>
        <v>110250</v>
      </c>
      <c r="CM44" s="45">
        <f t="shared" si="69"/>
        <v>92132.320000000444</v>
      </c>
      <c r="CO44" s="125">
        <v>45831.625</v>
      </c>
      <c r="CP44" s="54">
        <v>305.47399999999999</v>
      </c>
      <c r="CQ44" s="125">
        <v>45831.625</v>
      </c>
      <c r="CR44" s="54">
        <v>59.47</v>
      </c>
      <c r="CS44" s="54"/>
      <c r="CT44" s="54"/>
      <c r="CU44" s="54"/>
      <c r="CV44" s="54"/>
      <c r="CW44" s="54"/>
      <c r="CX44" s="54"/>
      <c r="CY44" s="54"/>
      <c r="DF44" s="136">
        <v>45909.625</v>
      </c>
      <c r="DG44" s="56">
        <f t="shared" si="4"/>
        <v>36386.224515858805</v>
      </c>
      <c r="DH44" s="56">
        <f t="shared" si="5"/>
        <v>-153905.53055257845</v>
      </c>
      <c r="DI44" s="56">
        <f t="shared" si="6"/>
        <v>-112968.75000000009</v>
      </c>
      <c r="DJ44" s="56">
        <f t="shared" si="7"/>
        <v>79303.186666667287</v>
      </c>
      <c r="DK44" s="56">
        <f t="shared" si="23"/>
        <v>-18711.986927068792</v>
      </c>
      <c r="DL44" s="56">
        <f t="shared" si="23"/>
        <v>-31274.206830756826</v>
      </c>
      <c r="DM44" s="56">
        <f t="shared" si="23"/>
        <v>-15899.999999999214</v>
      </c>
      <c r="DN44" s="56">
        <f t="shared" si="23"/>
        <v>-12829.133333333157</v>
      </c>
      <c r="DO44" s="56">
        <f t="shared" si="8"/>
        <v>-18711.986927068792</v>
      </c>
      <c r="DP44" s="56">
        <f t="shared" si="8"/>
        <v>-31274.206830756826</v>
      </c>
      <c r="DQ44" s="56">
        <f t="shared" si="8"/>
        <v>-15899.999999999214</v>
      </c>
      <c r="DR44" s="56">
        <f t="shared" si="8"/>
        <v>-12829.133333333157</v>
      </c>
      <c r="DS44" s="56">
        <f>SUM(DO$15:DO44)</f>
        <v>27991.896595322411</v>
      </c>
      <c r="DT44" s="56">
        <f>SUM(DP$15:DP44)</f>
        <v>-146295.91013176204</v>
      </c>
      <c r="DU44" s="56">
        <f>SUM(DQ$15:DQ44)</f>
        <v>-98287.49999999741</v>
      </c>
      <c r="DV44" s="56">
        <f>SUM(DR$15:DR44)</f>
        <v>61789.42000000042</v>
      </c>
      <c r="DZ44" s="129">
        <v>45909.625</v>
      </c>
      <c r="EA44" s="146">
        <f t="shared" si="70"/>
        <v>27991.896595322411</v>
      </c>
      <c r="EB44" s="146">
        <f t="shared" si="24"/>
        <v>-146295.91013176204</v>
      </c>
      <c r="EC44" s="146">
        <f t="shared" si="25"/>
        <v>61789.42000000042</v>
      </c>
      <c r="ED44" s="146">
        <f t="shared" si="26"/>
        <v>-98287.49999999741</v>
      </c>
    </row>
    <row r="45" spans="1:134">
      <c r="A45" s="136">
        <v>45889.625</v>
      </c>
      <c r="B45" s="73">
        <f t="shared" si="27"/>
        <v>94.64</v>
      </c>
      <c r="C45" s="31">
        <f t="shared" si="28"/>
        <v>165495.20766773206</v>
      </c>
      <c r="D45" s="32">
        <f t="shared" si="29"/>
        <v>-106102.5</v>
      </c>
      <c r="E45" s="73">
        <f t="shared" si="30"/>
        <v>101.083</v>
      </c>
      <c r="F45" s="31">
        <f t="shared" si="31"/>
        <v>-26544.000000000211</v>
      </c>
      <c r="G45" s="32">
        <f t="shared" si="32"/>
        <v>-37775.385620000015</v>
      </c>
      <c r="H45" s="73">
        <f t="shared" si="33"/>
        <v>120.39</v>
      </c>
      <c r="I45" s="31">
        <f t="shared" si="34"/>
        <v>-447425.75881870673</v>
      </c>
      <c r="J45" s="32">
        <f t="shared" si="35"/>
        <v>-182496.3</v>
      </c>
      <c r="K45" s="73">
        <f t="shared" si="36"/>
        <v>99.653999999999996</v>
      </c>
      <c r="L45" s="31">
        <f t="shared" si="37"/>
        <v>-36506.400000003014</v>
      </c>
      <c r="M45" s="32">
        <f t="shared" si="38"/>
        <v>-83089.813893333296</v>
      </c>
      <c r="N45" s="79">
        <f t="shared" si="17"/>
        <v>634037.93821310264</v>
      </c>
      <c r="O45" s="79"/>
      <c r="P45" s="79"/>
      <c r="Q45" s="79">
        <f>$G$5*SUM($O$14:O45)-$H$5*SUM($P$14:P45)</f>
        <v>-576200.5368</v>
      </c>
      <c r="R45" s="79">
        <f t="shared" si="18"/>
        <v>57837.401413102634</v>
      </c>
      <c r="S45" s="137"/>
      <c r="U45" s="72">
        <v>45832.625</v>
      </c>
      <c r="V45" s="54">
        <v>93.63</v>
      </c>
      <c r="W45" s="72">
        <v>45828.625</v>
      </c>
      <c r="X45" s="54">
        <v>101.38200000000001</v>
      </c>
      <c r="Y45" s="121">
        <v>45835.625</v>
      </c>
      <c r="Z45" s="54">
        <v>121.55</v>
      </c>
      <c r="AA45" s="72">
        <v>45904.625</v>
      </c>
      <c r="AB45" s="54">
        <v>99.653999999999996</v>
      </c>
      <c r="AF45" s="127">
        <v>45909.625</v>
      </c>
      <c r="AG45" s="45">
        <f t="shared" si="39"/>
        <v>80.78</v>
      </c>
      <c r="AH45" s="46">
        <f t="shared" si="40"/>
        <v>102548.1665630823</v>
      </c>
      <c r="AI45" s="46">
        <f t="shared" si="41"/>
        <v>-126312.50000000001</v>
      </c>
      <c r="AJ45" s="45">
        <f t="shared" si="42"/>
        <v>101.203125</v>
      </c>
      <c r="AK45" s="46">
        <f t="shared" si="43"/>
        <v>227427.45535714284</v>
      </c>
      <c r="AL45" s="47">
        <f t="shared" si="44"/>
        <v>-5603.7124488467089</v>
      </c>
      <c r="AM45" s="45">
        <f t="shared" si="45"/>
        <v>111.36</v>
      </c>
      <c r="AN45" s="46">
        <f t="shared" si="46"/>
        <v>612301.18598878465</v>
      </c>
      <c r="AO45" s="47">
        <f t="shared" si="47"/>
        <v>-129921.42857142858</v>
      </c>
      <c r="AP45" s="45">
        <f t="shared" si="48"/>
        <v>101.203125</v>
      </c>
      <c r="AQ45" s="46">
        <f t="shared" si="49"/>
        <v>198270.08928571429</v>
      </c>
      <c r="AR45" s="47">
        <f t="shared" si="50"/>
        <v>-4885.2877759176554</v>
      </c>
      <c r="AS45" s="45">
        <f t="shared" si="51"/>
        <v>104.5625</v>
      </c>
      <c r="AT45" s="46">
        <f t="shared" si="52"/>
        <v>148995.53571428571</v>
      </c>
      <c r="AU45" s="47">
        <f t="shared" si="53"/>
        <v>2045.3994605654771</v>
      </c>
      <c r="AV45" s="45">
        <f t="shared" si="54"/>
        <v>98.421875</v>
      </c>
      <c r="AW45" s="46">
        <f t="shared" si="55"/>
        <v>273046.875</v>
      </c>
      <c r="AX45" s="47">
        <f t="shared" si="56"/>
        <v>5516.1217447916715</v>
      </c>
      <c r="AY45" s="79">
        <f t="shared" si="71"/>
        <v>-104979.10033313035</v>
      </c>
      <c r="AZ45" s="79"/>
      <c r="BA45" s="79"/>
      <c r="BB45" s="79">
        <f>$AO$4*SUM($AZ$14:AZ45)-$AP$4*SUM($BA$14:BA45)</f>
        <v>48926.430219448084</v>
      </c>
      <c r="BC45" s="79">
        <f t="shared" si="19"/>
        <v>-153905.53055257845</v>
      </c>
      <c r="BE45" s="72">
        <v>45828.625</v>
      </c>
      <c r="BF45" s="54">
        <v>79.790000000000006</v>
      </c>
      <c r="BG45" s="72">
        <v>45924.625</v>
      </c>
      <c r="BH45" s="54">
        <v>100.71875</v>
      </c>
      <c r="BI45" s="72">
        <v>45828.625</v>
      </c>
      <c r="BJ45" s="54">
        <v>108.15</v>
      </c>
      <c r="BK45" s="72">
        <v>45924.625</v>
      </c>
      <c r="BL45" s="54">
        <v>100.71875</v>
      </c>
      <c r="BM45" s="72">
        <v>45827.625</v>
      </c>
      <c r="BN45" s="54">
        <v>101.921875</v>
      </c>
      <c r="BO45" s="72">
        <v>45827.625</v>
      </c>
      <c r="BP45" s="54">
        <v>95.765625</v>
      </c>
      <c r="BR45" s="127">
        <f t="shared" si="20"/>
        <v>45909.625</v>
      </c>
      <c r="BS45" s="45">
        <f t="shared" si="21"/>
        <v>107.24930000000001</v>
      </c>
      <c r="BT45" s="46">
        <f t="shared" si="58"/>
        <v>-82200.000000000276</v>
      </c>
      <c r="BU45" s="46">
        <f t="shared" si="59"/>
        <v>149305.55555555559</v>
      </c>
      <c r="BV45" s="45">
        <f t="shared" si="60"/>
        <v>49.667000000000002</v>
      </c>
      <c r="BW45" s="46">
        <f t="shared" si="61"/>
        <v>30768.749999999836</v>
      </c>
      <c r="BX45" s="47">
        <f t="shared" si="62"/>
        <v>149305.55555555556</v>
      </c>
      <c r="BY45" s="45">
        <f t="shared" si="63"/>
        <v>-112968.75000000009</v>
      </c>
      <c r="CA45" s="125">
        <v>45832.625</v>
      </c>
      <c r="CB45" s="54">
        <v>106.926</v>
      </c>
      <c r="CC45" s="125">
        <v>45832.625</v>
      </c>
      <c r="CD45" s="54">
        <v>52.908999999999999</v>
      </c>
      <c r="CF45" s="127">
        <v>45909.625</v>
      </c>
      <c r="CG45" s="45">
        <f t="shared" si="22"/>
        <v>261.88799999999998</v>
      </c>
      <c r="CH45" s="46">
        <f t="shared" si="64"/>
        <v>48851.880000000325</v>
      </c>
      <c r="CI45" s="46">
        <f t="shared" si="65"/>
        <v>125416.66666666669</v>
      </c>
      <c r="CJ45" s="45">
        <f t="shared" si="66"/>
        <v>53.2</v>
      </c>
      <c r="CK45" s="46">
        <f t="shared" si="67"/>
        <v>-17909.640000000265</v>
      </c>
      <c r="CL45" s="47">
        <f t="shared" si="68"/>
        <v>112875</v>
      </c>
      <c r="CM45" s="45">
        <f t="shared" si="69"/>
        <v>79303.186666667287</v>
      </c>
      <c r="CO45" s="125">
        <v>45832.625</v>
      </c>
      <c r="CP45" s="54">
        <v>292.42599999999999</v>
      </c>
      <c r="CQ45" s="125">
        <v>45832.625</v>
      </c>
      <c r="CR45" s="54">
        <v>56.341999999999999</v>
      </c>
      <c r="CS45" s="54"/>
      <c r="CT45" s="54"/>
      <c r="CU45" s="54"/>
      <c r="CV45" s="54"/>
      <c r="CW45" s="54"/>
      <c r="CX45" s="54"/>
      <c r="CY45" s="54"/>
      <c r="DF45" s="136">
        <v>45910.625</v>
      </c>
      <c r="DG45" s="56">
        <f t="shared" si="4"/>
        <v>5466.4184178904397</v>
      </c>
      <c r="DH45" s="56">
        <f t="shared" si="5"/>
        <v>-160013.64186113776</v>
      </c>
      <c r="DI45" s="56">
        <f t="shared" si="6"/>
        <v>-116187.50000000153</v>
      </c>
      <c r="DJ45" s="56">
        <f t="shared" si="7"/>
        <v>75135.92333333366</v>
      </c>
      <c r="DK45" s="56">
        <f t="shared" si="23"/>
        <v>-30919.806097968365</v>
      </c>
      <c r="DL45" s="56">
        <f t="shared" si="23"/>
        <v>-6108.1113085593097</v>
      </c>
      <c r="DM45" s="56">
        <f t="shared" si="23"/>
        <v>-3218.7500000014406</v>
      </c>
      <c r="DN45" s="56">
        <f t="shared" si="23"/>
        <v>-4167.2633333336271</v>
      </c>
      <c r="DO45" s="56">
        <f t="shared" si="8"/>
        <v>-30919.806097968365</v>
      </c>
      <c r="DP45" s="56">
        <f t="shared" si="8"/>
        <v>-6108.1113085593097</v>
      </c>
      <c r="DQ45" s="56">
        <f t="shared" si="8"/>
        <v>-3218.7500000014406</v>
      </c>
      <c r="DR45" s="56">
        <f t="shared" si="8"/>
        <v>-4167.2633333336271</v>
      </c>
      <c r="DS45" s="56">
        <f>SUM(DO$15:DO45)</f>
        <v>-2927.9095026459545</v>
      </c>
      <c r="DT45" s="56">
        <f>SUM(DP$15:DP45)</f>
        <v>-152404.02144032135</v>
      </c>
      <c r="DU45" s="56">
        <f>SUM(DQ$15:DQ45)</f>
        <v>-101506.24999999885</v>
      </c>
      <c r="DV45" s="56">
        <f>SUM(DR$15:DR45)</f>
        <v>57622.156666666793</v>
      </c>
      <c r="DZ45" s="129">
        <v>45910.625</v>
      </c>
      <c r="EA45" s="146">
        <f t="shared" si="70"/>
        <v>-2927.9095026459545</v>
      </c>
      <c r="EB45" s="146">
        <f t="shared" si="24"/>
        <v>-152404.02144032135</v>
      </c>
      <c r="EC45" s="146">
        <f t="shared" si="25"/>
        <v>57622.156666666793</v>
      </c>
      <c r="ED45" s="146">
        <f t="shared" si="26"/>
        <v>-101506.24999999885</v>
      </c>
    </row>
    <row r="46" spans="1:134">
      <c r="A46" s="136">
        <v>45890.625</v>
      </c>
      <c r="B46" s="73">
        <f t="shared" si="27"/>
        <v>94.47</v>
      </c>
      <c r="C46" s="31">
        <f t="shared" si="28"/>
        <v>127476.03833865817</v>
      </c>
      <c r="D46" s="32">
        <f t="shared" si="29"/>
        <v>-108569.99999999999</v>
      </c>
      <c r="E46" s="73">
        <f t="shared" si="30"/>
        <v>100.955</v>
      </c>
      <c r="F46" s="31">
        <f t="shared" si="31"/>
        <v>-48048.000000000226</v>
      </c>
      <c r="G46" s="32">
        <f t="shared" si="32"/>
        <v>-38653.882959999988</v>
      </c>
      <c r="H46" s="73">
        <f t="shared" si="33"/>
        <v>120.12</v>
      </c>
      <c r="I46" s="31">
        <f t="shared" si="34"/>
        <v>-527429.04019688279</v>
      </c>
      <c r="J46" s="32">
        <f t="shared" si="35"/>
        <v>-186740.39999999997</v>
      </c>
      <c r="K46" s="73">
        <f t="shared" si="36"/>
        <v>99.468999999999994</v>
      </c>
      <c r="L46" s="31">
        <f t="shared" si="37"/>
        <v>-100220.40000000381</v>
      </c>
      <c r="M46" s="32">
        <f t="shared" si="38"/>
        <v>-85022.135146666682</v>
      </c>
      <c r="N46" s="79">
        <f t="shared" si="17"/>
        <v>634534.82634887064</v>
      </c>
      <c r="O46" s="79"/>
      <c r="P46" s="79"/>
      <c r="Q46" s="79">
        <f>$G$5*SUM($O$14:O46)-$H$5*SUM($P$14:P46)</f>
        <v>-576200.5368</v>
      </c>
      <c r="R46" s="79">
        <f t="shared" si="18"/>
        <v>58334.289548870642</v>
      </c>
      <c r="S46" s="137"/>
      <c r="U46" s="72">
        <v>45833.625</v>
      </c>
      <c r="V46" s="54">
        <v>93.47</v>
      </c>
      <c r="W46" s="72">
        <v>45831.625</v>
      </c>
      <c r="X46" s="54">
        <v>101.441</v>
      </c>
      <c r="Y46" s="121">
        <v>45838.625</v>
      </c>
      <c r="Z46" s="54">
        <v>121.69</v>
      </c>
      <c r="AA46" s="72">
        <v>45905.625</v>
      </c>
      <c r="AB46" s="54">
        <v>99.900999999999996</v>
      </c>
      <c r="AF46" s="127">
        <v>45910.625</v>
      </c>
      <c r="AG46" s="45">
        <f t="shared" si="39"/>
        <v>80.84</v>
      </c>
      <c r="AH46" s="46">
        <f t="shared" si="40"/>
        <v>121193.2877563715</v>
      </c>
      <c r="AI46" s="46">
        <f t="shared" si="41"/>
        <v>-129249.99999999999</v>
      </c>
      <c r="AJ46" s="45">
        <f t="shared" si="42"/>
        <v>101.2734375</v>
      </c>
      <c r="AK46" s="46">
        <f t="shared" si="43"/>
        <v>237220.98214285716</v>
      </c>
      <c r="AL46" s="47">
        <f t="shared" si="44"/>
        <v>-5734.0313430059614</v>
      </c>
      <c r="AM46" s="45">
        <f t="shared" si="45"/>
        <v>111.69</v>
      </c>
      <c r="AN46" s="46">
        <f t="shared" si="46"/>
        <v>690316.39501438069</v>
      </c>
      <c r="AO46" s="47">
        <f t="shared" si="47"/>
        <v>-132942.85714285716</v>
      </c>
      <c r="AP46" s="45">
        <f t="shared" si="48"/>
        <v>101.2734375</v>
      </c>
      <c r="AQ46" s="46">
        <f t="shared" si="49"/>
        <v>206808.03571428574</v>
      </c>
      <c r="AR46" s="47">
        <f t="shared" si="50"/>
        <v>-4998.8991195436465</v>
      </c>
      <c r="AS46" s="45">
        <f t="shared" si="51"/>
        <v>104.875</v>
      </c>
      <c r="AT46" s="46">
        <f t="shared" si="52"/>
        <v>165736.60714285716</v>
      </c>
      <c r="AU46" s="47">
        <f t="shared" si="53"/>
        <v>2092.9668898809505</v>
      </c>
      <c r="AV46" s="45">
        <f t="shared" si="54"/>
        <v>98.921875</v>
      </c>
      <c r="AW46" s="46">
        <f t="shared" si="55"/>
        <v>310546.875</v>
      </c>
      <c r="AX46" s="47">
        <f t="shared" si="56"/>
        <v>5644.4036458333358</v>
      </c>
      <c r="AY46" s="79">
        <f t="shared" si="71"/>
        <v>-111087.21164168968</v>
      </c>
      <c r="AZ46" s="79"/>
      <c r="BA46" s="79"/>
      <c r="BB46" s="79">
        <f>$AO$4*SUM($AZ$14:AZ46)-$AP$4*SUM($BA$14:BA46)</f>
        <v>48926.430219448084</v>
      </c>
      <c r="BC46" s="79">
        <f t="shared" si="19"/>
        <v>-160013.64186113776</v>
      </c>
      <c r="BE46" s="72">
        <v>45831.625</v>
      </c>
      <c r="BF46" s="54">
        <v>79.95</v>
      </c>
      <c r="BG46" s="72">
        <v>45925.625</v>
      </c>
      <c r="BH46" s="54">
        <v>100.5</v>
      </c>
      <c r="BI46" s="72">
        <v>45831.625</v>
      </c>
      <c r="BJ46" s="54">
        <v>108.41</v>
      </c>
      <c r="BK46" s="72">
        <v>45925.625</v>
      </c>
      <c r="BL46" s="54">
        <v>100.5</v>
      </c>
      <c r="BM46" s="72">
        <v>45828.625</v>
      </c>
      <c r="BN46" s="54">
        <v>102.015625</v>
      </c>
      <c r="BO46" s="72">
        <v>45828.625</v>
      </c>
      <c r="BP46" s="54">
        <v>95.703125</v>
      </c>
      <c r="BR46" s="127">
        <f t="shared" si="20"/>
        <v>45910.625</v>
      </c>
      <c r="BS46" s="45">
        <f t="shared" si="21"/>
        <v>107.3793</v>
      </c>
      <c r="BT46" s="46">
        <f t="shared" si="58"/>
        <v>-49700.000000001412</v>
      </c>
      <c r="BU46" s="46">
        <f t="shared" si="59"/>
        <v>152777.77777777778</v>
      </c>
      <c r="BV46" s="45">
        <f t="shared" si="60"/>
        <v>49.031999999999996</v>
      </c>
      <c r="BW46" s="46">
        <f t="shared" si="61"/>
        <v>66487.500000000116</v>
      </c>
      <c r="BX46" s="47">
        <f t="shared" si="62"/>
        <v>152777.77777777778</v>
      </c>
      <c r="BY46" s="45">
        <f t="shared" si="63"/>
        <v>-116187.50000000153</v>
      </c>
      <c r="CA46" s="125">
        <v>45833.625</v>
      </c>
      <c r="CB46" s="54">
        <v>106.8379</v>
      </c>
      <c r="CC46" s="125">
        <v>45833.625</v>
      </c>
      <c r="CD46" s="54">
        <v>53.393000000000001</v>
      </c>
      <c r="CF46" s="127">
        <v>45910.625</v>
      </c>
      <c r="CG46" s="45">
        <f t="shared" si="22"/>
        <v>258.988</v>
      </c>
      <c r="CH46" s="46">
        <f t="shared" si="64"/>
        <v>75647.880000000121</v>
      </c>
      <c r="CI46" s="46">
        <f t="shared" si="65"/>
        <v>128333.33333333333</v>
      </c>
      <c r="CJ46" s="45">
        <f t="shared" si="66"/>
        <v>52.481000000000002</v>
      </c>
      <c r="CK46" s="46">
        <f t="shared" si="67"/>
        <v>13345.289999999786</v>
      </c>
      <c r="CL46" s="47">
        <f t="shared" si="68"/>
        <v>115500</v>
      </c>
      <c r="CM46" s="45">
        <f t="shared" si="69"/>
        <v>75135.92333333366</v>
      </c>
      <c r="CO46" s="125">
        <v>45833.625</v>
      </c>
      <c r="CP46" s="54">
        <v>292.70999999999998</v>
      </c>
      <c r="CQ46" s="125">
        <v>45833.625</v>
      </c>
      <c r="CR46" s="54">
        <v>56.53</v>
      </c>
      <c r="CS46" s="54"/>
      <c r="CT46" s="54"/>
      <c r="CU46" s="54"/>
      <c r="CV46" s="54"/>
      <c r="CW46" s="54"/>
      <c r="CX46" s="54"/>
      <c r="CY46" s="54"/>
      <c r="DF46" s="136">
        <v>45911.625</v>
      </c>
      <c r="DG46" s="56">
        <f t="shared" si="4"/>
        <v>12091.450155399914</v>
      </c>
      <c r="DH46" s="56">
        <f t="shared" si="5"/>
        <v>-162093.46979187863</v>
      </c>
      <c r="DI46" s="56">
        <f t="shared" si="6"/>
        <v>-107900.00000000207</v>
      </c>
      <c r="DJ46" s="56">
        <f t="shared" si="7"/>
        <v>72519.930000000226</v>
      </c>
      <c r="DK46" s="56">
        <f t="shared" si="23"/>
        <v>6625.0317375094746</v>
      </c>
      <c r="DL46" s="56">
        <f t="shared" si="23"/>
        <v>-2079.8279307408666</v>
      </c>
      <c r="DM46" s="56">
        <f t="shared" si="23"/>
        <v>8287.4999999994616</v>
      </c>
      <c r="DN46" s="56">
        <f t="shared" si="23"/>
        <v>-2615.9933333334338</v>
      </c>
      <c r="DO46" s="56">
        <f t="shared" si="8"/>
        <v>6625.0317375094746</v>
      </c>
      <c r="DP46" s="56">
        <f t="shared" si="8"/>
        <v>-2079.8279307408666</v>
      </c>
      <c r="DQ46" s="56">
        <f t="shared" si="8"/>
        <v>8287.4999999994616</v>
      </c>
      <c r="DR46" s="56">
        <f t="shared" si="8"/>
        <v>-2615.9933333334338</v>
      </c>
      <c r="DS46" s="56">
        <f>SUM(DO$15:DO46)</f>
        <v>3697.1222348635201</v>
      </c>
      <c r="DT46" s="56">
        <f>SUM(DP$15:DP46)</f>
        <v>-154483.84937106221</v>
      </c>
      <c r="DU46" s="56">
        <f>SUM(DQ$15:DQ46)</f>
        <v>-93218.749999999389</v>
      </c>
      <c r="DV46" s="56">
        <f>SUM(DR$15:DR46)</f>
        <v>55006.163333333359</v>
      </c>
      <c r="DZ46" s="129">
        <v>45911.625</v>
      </c>
      <c r="EA46" s="146">
        <f t="shared" si="70"/>
        <v>3697.1222348635201</v>
      </c>
      <c r="EB46" s="146">
        <f t="shared" si="24"/>
        <v>-154483.84937106221</v>
      </c>
      <c r="EC46" s="146">
        <f t="shared" si="25"/>
        <v>55006.163333333359</v>
      </c>
      <c r="ED46" s="146">
        <f t="shared" si="26"/>
        <v>-93218.749999999389</v>
      </c>
    </row>
    <row r="47" spans="1:134">
      <c r="A47" s="136">
        <v>45891.625</v>
      </c>
      <c r="B47" s="73">
        <f t="shared" si="27"/>
        <v>94.76</v>
      </c>
      <c r="C47" s="31">
        <f t="shared" si="28"/>
        <v>192332.26837060502</v>
      </c>
      <c r="D47" s="32">
        <f t="shared" si="29"/>
        <v>-111037.5</v>
      </c>
      <c r="E47" s="73">
        <f t="shared" si="30"/>
        <v>101.027</v>
      </c>
      <c r="F47" s="31">
        <f t="shared" si="31"/>
        <v>-35951.999999999774</v>
      </c>
      <c r="G47" s="32">
        <f t="shared" si="32"/>
        <v>-39532.38029999999</v>
      </c>
      <c r="H47" s="73">
        <f t="shared" si="33"/>
        <v>120.28</v>
      </c>
      <c r="I47" s="31">
        <f t="shared" si="34"/>
        <v>-480019.68826907623</v>
      </c>
      <c r="J47" s="32">
        <f t="shared" si="35"/>
        <v>-190984.5</v>
      </c>
      <c r="K47" s="73">
        <f t="shared" si="36"/>
        <v>99.596000000000004</v>
      </c>
      <c r="L47" s="31">
        <f t="shared" si="37"/>
        <v>-56481.600000000508</v>
      </c>
      <c r="M47" s="32">
        <f t="shared" si="38"/>
        <v>-86954.456399999995</v>
      </c>
      <c r="N47" s="79">
        <f t="shared" si="17"/>
        <v>684347.28053968039</v>
      </c>
      <c r="O47" s="79"/>
      <c r="P47" s="79"/>
      <c r="Q47" s="79">
        <f>$G$5*SUM($O$14:O47)-$H$5*SUM($P$14:P47)</f>
        <v>-576200.5368</v>
      </c>
      <c r="R47" s="79">
        <f t="shared" si="18"/>
        <v>108146.74373968039</v>
      </c>
      <c r="S47" s="137"/>
      <c r="U47" s="72">
        <v>45834.625</v>
      </c>
      <c r="V47" s="54">
        <v>93.5</v>
      </c>
      <c r="W47" s="72">
        <v>45832.625</v>
      </c>
      <c r="X47" s="54">
        <v>101.40600000000001</v>
      </c>
      <c r="Y47" s="121">
        <v>45839.625</v>
      </c>
      <c r="Z47" s="54">
        <v>121.84</v>
      </c>
      <c r="AA47" s="72">
        <v>45908.625</v>
      </c>
      <c r="AB47" s="54">
        <v>99.972999999999999</v>
      </c>
      <c r="AF47" s="127">
        <v>45911.625</v>
      </c>
      <c r="AG47" s="45">
        <f t="shared" si="39"/>
        <v>81.040000000000006</v>
      </c>
      <c r="AH47" s="46">
        <f t="shared" si="40"/>
        <v>183343.69173399478</v>
      </c>
      <c r="AI47" s="46">
        <f t="shared" si="41"/>
        <v>-132187.5</v>
      </c>
      <c r="AJ47" s="45">
        <f t="shared" si="42"/>
        <v>101.2734375</v>
      </c>
      <c r="AK47" s="46">
        <f t="shared" si="43"/>
        <v>237220.98214285716</v>
      </c>
      <c r="AL47" s="47">
        <f t="shared" si="44"/>
        <v>-5864.3502371651703</v>
      </c>
      <c r="AM47" s="45">
        <f t="shared" si="45"/>
        <v>112.21</v>
      </c>
      <c r="AN47" s="46">
        <f t="shared" si="46"/>
        <v>813249.45166077802</v>
      </c>
      <c r="AO47" s="47">
        <f t="shared" si="47"/>
        <v>-135964.28571428571</v>
      </c>
      <c r="AP47" s="45">
        <f t="shared" si="48"/>
        <v>101.2734375</v>
      </c>
      <c r="AQ47" s="46">
        <f t="shared" si="49"/>
        <v>206808.03571428574</v>
      </c>
      <c r="AR47" s="47">
        <f t="shared" si="50"/>
        <v>-5112.5104631696377</v>
      </c>
      <c r="AS47" s="45">
        <f t="shared" si="51"/>
        <v>105.046875</v>
      </c>
      <c r="AT47" s="46">
        <f t="shared" si="52"/>
        <v>174944.19642857142</v>
      </c>
      <c r="AU47" s="47">
        <f t="shared" si="53"/>
        <v>2140.5343191964312</v>
      </c>
      <c r="AV47" s="45">
        <f t="shared" si="54"/>
        <v>99.578125</v>
      </c>
      <c r="AW47" s="46">
        <f t="shared" si="55"/>
        <v>359765.625</v>
      </c>
      <c r="AX47" s="47">
        <f t="shared" si="56"/>
        <v>5772.685546875</v>
      </c>
      <c r="AY47" s="79">
        <f t="shared" si="71"/>
        <v>-113167.03957243054</v>
      </c>
      <c r="AZ47" s="79"/>
      <c r="BA47" s="79"/>
      <c r="BB47" s="79">
        <f>$AO$4*SUM($AZ$14:AZ47)-$AP$4*SUM($BA$14:BA47)</f>
        <v>48926.430219448084</v>
      </c>
      <c r="BC47" s="79">
        <f t="shared" si="19"/>
        <v>-162093.46979187863</v>
      </c>
      <c r="BE47" s="72">
        <v>45832.625</v>
      </c>
      <c r="BF47" s="54">
        <v>80.17</v>
      </c>
      <c r="BG47" s="72">
        <v>45926.625</v>
      </c>
      <c r="BH47" s="54">
        <v>100.4921875</v>
      </c>
      <c r="BI47" s="72">
        <v>45832.625</v>
      </c>
      <c r="BJ47" s="54">
        <v>108.92</v>
      </c>
      <c r="BK47" s="72">
        <v>45926.625</v>
      </c>
      <c r="BL47" s="54">
        <v>100.4921875</v>
      </c>
      <c r="BM47" s="72">
        <v>45831.625</v>
      </c>
      <c r="BN47" s="54">
        <v>102.34375</v>
      </c>
      <c r="BO47" s="72">
        <v>45831.625</v>
      </c>
      <c r="BP47" s="54">
        <v>95.984375</v>
      </c>
      <c r="BR47" s="127">
        <f t="shared" si="20"/>
        <v>45911.625</v>
      </c>
      <c r="BS47" s="45">
        <f t="shared" si="21"/>
        <v>107.7234</v>
      </c>
      <c r="BT47" s="46">
        <f t="shared" si="58"/>
        <v>36324.999999997941</v>
      </c>
      <c r="BU47" s="46">
        <f t="shared" si="59"/>
        <v>156250</v>
      </c>
      <c r="BV47" s="45">
        <f t="shared" si="60"/>
        <v>47.65</v>
      </c>
      <c r="BW47" s="46">
        <f t="shared" si="61"/>
        <v>144225</v>
      </c>
      <c r="BX47" s="47">
        <f t="shared" si="62"/>
        <v>156250</v>
      </c>
      <c r="BY47" s="45">
        <f t="shared" si="63"/>
        <v>-107900.00000000207</v>
      </c>
      <c r="CA47" s="125">
        <v>45834.625</v>
      </c>
      <c r="CB47" s="54">
        <v>107.0552</v>
      </c>
      <c r="CC47" s="125">
        <v>45834.625</v>
      </c>
      <c r="CD47" s="54">
        <v>52.463000000000001</v>
      </c>
      <c r="CF47" s="127">
        <v>45911.625</v>
      </c>
      <c r="CG47" s="45">
        <f t="shared" si="22"/>
        <v>253.00800000000001</v>
      </c>
      <c r="CH47" s="46">
        <f t="shared" si="64"/>
        <v>130903.08000000005</v>
      </c>
      <c r="CI47" s="46">
        <f t="shared" si="65"/>
        <v>131250</v>
      </c>
      <c r="CJ47" s="45">
        <f t="shared" si="66"/>
        <v>51.143000000000001</v>
      </c>
      <c r="CK47" s="46">
        <f t="shared" si="67"/>
        <v>71508.149999999834</v>
      </c>
      <c r="CL47" s="47">
        <f t="shared" si="68"/>
        <v>118125</v>
      </c>
      <c r="CM47" s="45">
        <f t="shared" si="69"/>
        <v>72519.930000000226</v>
      </c>
      <c r="CO47" s="125">
        <v>45834.625</v>
      </c>
      <c r="CP47" s="54">
        <v>290.971</v>
      </c>
      <c r="CQ47" s="125">
        <v>45834.625</v>
      </c>
      <c r="CR47" s="54">
        <v>56.253999999999998</v>
      </c>
      <c r="CS47" s="54"/>
      <c r="CT47" s="54"/>
      <c r="CU47" s="54"/>
      <c r="CV47" s="54"/>
      <c r="CW47" s="54"/>
      <c r="CX47" s="54"/>
      <c r="CY47" s="54"/>
      <c r="DF47" s="136">
        <v>45912.625</v>
      </c>
      <c r="DG47" s="56">
        <f t="shared" si="4"/>
        <v>34955.09401248541</v>
      </c>
      <c r="DH47" s="56">
        <f t="shared" si="5"/>
        <v>-186716.62963804047</v>
      </c>
      <c r="DI47" s="56">
        <f t="shared" si="6"/>
        <v>-112062.50000000326</v>
      </c>
      <c r="DJ47" s="56">
        <f t="shared" si="7"/>
        <v>71067.12666666678</v>
      </c>
      <c r="DK47" s="56">
        <f t="shared" si="23"/>
        <v>22863.643857085495</v>
      </c>
      <c r="DL47" s="56">
        <f t="shared" si="23"/>
        <v>-24623.159846161841</v>
      </c>
      <c r="DM47" s="56">
        <f t="shared" si="23"/>
        <v>-4162.5000000011933</v>
      </c>
      <c r="DN47" s="56">
        <f t="shared" si="23"/>
        <v>-1452.8033333334461</v>
      </c>
      <c r="DO47" s="56">
        <f t="shared" si="8"/>
        <v>22863.643857085495</v>
      </c>
      <c r="DP47" s="56">
        <f t="shared" si="8"/>
        <v>-24623.159846161841</v>
      </c>
      <c r="DQ47" s="56">
        <f t="shared" si="8"/>
        <v>-4162.5000000011933</v>
      </c>
      <c r="DR47" s="56">
        <f t="shared" si="8"/>
        <v>-1452.8033333334461</v>
      </c>
      <c r="DS47" s="56">
        <f>SUM(DO$15:DO47)</f>
        <v>26560.766091949015</v>
      </c>
      <c r="DT47" s="56">
        <f>SUM(DP$15:DP47)</f>
        <v>-179107.00921722405</v>
      </c>
      <c r="DU47" s="56">
        <f>SUM(DQ$15:DQ47)</f>
        <v>-97381.250000000582</v>
      </c>
      <c r="DV47" s="56">
        <f>SUM(DR$15:DR47)</f>
        <v>53553.359999999913</v>
      </c>
      <c r="DZ47" s="129">
        <v>45912.625</v>
      </c>
      <c r="EA47" s="146">
        <f t="shared" si="70"/>
        <v>26560.766091949015</v>
      </c>
      <c r="EB47" s="146">
        <f t="shared" ref="EB47:EB75" si="72">VLOOKUP(DZ47,DF:DT,15)</f>
        <v>-179107.00921722405</v>
      </c>
      <c r="EC47" s="146">
        <f t="shared" ref="EC47:EC75" si="73">VLOOKUP(DZ47,DF:DV,17)</f>
        <v>53553.359999999913</v>
      </c>
      <c r="ED47" s="146">
        <f t="shared" ref="ED47:ED75" si="74">VLOOKUP(DZ47,DF:DU,16)</f>
        <v>-97381.250000000582</v>
      </c>
    </row>
    <row r="48" spans="1:134">
      <c r="A48" s="136">
        <v>45894.625</v>
      </c>
      <c r="B48" s="73">
        <f t="shared" si="27"/>
        <v>94.76</v>
      </c>
      <c r="C48" s="31">
        <f t="shared" si="28"/>
        <v>192332.26837060502</v>
      </c>
      <c r="D48" s="32">
        <f t="shared" si="29"/>
        <v>-118439.99999999999</v>
      </c>
      <c r="E48" s="73">
        <f t="shared" si="30"/>
        <v>100.916</v>
      </c>
      <c r="F48" s="31">
        <f t="shared" si="31"/>
        <v>-54600.00000000048</v>
      </c>
      <c r="G48" s="32">
        <f t="shared" si="32"/>
        <v>-42167.872319999995</v>
      </c>
      <c r="H48" s="73">
        <f t="shared" si="33"/>
        <v>120.28</v>
      </c>
      <c r="I48" s="31">
        <f t="shared" si="34"/>
        <v>-480019.68826907623</v>
      </c>
      <c r="J48" s="32">
        <f t="shared" si="35"/>
        <v>-203716.79999999996</v>
      </c>
      <c r="K48" s="73">
        <f t="shared" si="36"/>
        <v>99.394999999999996</v>
      </c>
      <c r="L48" s="31">
        <f t="shared" si="37"/>
        <v>-125706.00000000314</v>
      </c>
      <c r="M48" s="32">
        <f t="shared" si="38"/>
        <v>-92751.420159999994</v>
      </c>
      <c r="N48" s="79">
        <f t="shared" si="17"/>
        <v>635939.2087996786</v>
      </c>
      <c r="O48" s="79"/>
      <c r="P48" s="79"/>
      <c r="Q48" s="79">
        <f>$G$5*SUM($O$14:O48)-$H$5*SUM($P$14:P48)</f>
        <v>-576200.5368</v>
      </c>
      <c r="R48" s="79">
        <f t="shared" si="18"/>
        <v>59738.671999678598</v>
      </c>
      <c r="S48" s="137"/>
      <c r="U48" s="72">
        <v>45835.625</v>
      </c>
      <c r="V48" s="54">
        <v>93.63</v>
      </c>
      <c r="W48" s="72">
        <v>45833.625</v>
      </c>
      <c r="X48" s="54">
        <v>101.367</v>
      </c>
      <c r="Y48" s="121">
        <v>45840.625</v>
      </c>
      <c r="Z48" s="54">
        <v>121.82</v>
      </c>
      <c r="AA48" s="72">
        <v>45909.625</v>
      </c>
      <c r="AB48" s="54">
        <v>99.885999999999996</v>
      </c>
      <c r="AF48" s="127">
        <v>45912.625</v>
      </c>
      <c r="AG48" s="45">
        <f t="shared" si="39"/>
        <v>80.959999999999994</v>
      </c>
      <c r="AH48" s="46">
        <f t="shared" si="40"/>
        <v>158483.53014294436</v>
      </c>
      <c r="AI48" s="46">
        <f t="shared" si="41"/>
        <v>-135124.99999999997</v>
      </c>
      <c r="AJ48" s="45">
        <f t="shared" si="42"/>
        <v>101.1015625</v>
      </c>
      <c r="AK48" s="46">
        <f t="shared" si="43"/>
        <v>213281.25</v>
      </c>
      <c r="AL48" s="47">
        <f t="shared" si="44"/>
        <v>-5994.6691313244082</v>
      </c>
      <c r="AM48" s="45">
        <f t="shared" si="45"/>
        <v>112.01</v>
      </c>
      <c r="AN48" s="46">
        <f t="shared" si="46"/>
        <v>765967.50679677993</v>
      </c>
      <c r="AO48" s="47">
        <f t="shared" si="47"/>
        <v>-138985.71428571429</v>
      </c>
      <c r="AP48" s="45">
        <f t="shared" si="48"/>
        <v>101.1015625</v>
      </c>
      <c r="AQ48" s="46">
        <f t="shared" si="49"/>
        <v>185937.5</v>
      </c>
      <c r="AR48" s="47">
        <f t="shared" si="50"/>
        <v>-5226.1218067956361</v>
      </c>
      <c r="AS48" s="45">
        <f t="shared" si="51"/>
        <v>104.71875</v>
      </c>
      <c r="AT48" s="46">
        <f t="shared" si="52"/>
        <v>157366.07142857142</v>
      </c>
      <c r="AU48" s="47">
        <f t="shared" si="53"/>
        <v>2188.1017485119046</v>
      </c>
      <c r="AV48" s="45">
        <f t="shared" si="54"/>
        <v>99.140625</v>
      </c>
      <c r="AW48" s="46">
        <f t="shared" si="55"/>
        <v>326953.125</v>
      </c>
      <c r="AX48" s="47">
        <f t="shared" si="56"/>
        <v>5900.9674479166715</v>
      </c>
      <c r="AY48" s="79">
        <f t="shared" si="71"/>
        <v>-137790.19941859238</v>
      </c>
      <c r="AZ48" s="79"/>
      <c r="BA48" s="79"/>
      <c r="BB48" s="79">
        <f>$AO$4*SUM($AZ$14:AZ48)-$AP$4*SUM($BA$14:BA48)</f>
        <v>48926.430219448084</v>
      </c>
      <c r="BC48" s="79">
        <f t="shared" si="19"/>
        <v>-186716.62963804047</v>
      </c>
      <c r="BE48" s="72">
        <v>45833.625</v>
      </c>
      <c r="BF48" s="54">
        <v>80.150000000000006</v>
      </c>
      <c r="BG48" s="72">
        <v>45929.625</v>
      </c>
      <c r="BH48" s="54">
        <v>100.6015625</v>
      </c>
      <c r="BI48" s="72">
        <v>45833.625</v>
      </c>
      <c r="BJ48" s="54">
        <v>108.79</v>
      </c>
      <c r="BK48" s="72">
        <v>45929.625</v>
      </c>
      <c r="BL48" s="54">
        <v>100.6015625</v>
      </c>
      <c r="BM48" s="72">
        <v>45832.625</v>
      </c>
      <c r="BN48" s="54">
        <v>102.703125</v>
      </c>
      <c r="BO48" s="72">
        <v>45832.625</v>
      </c>
      <c r="BP48" s="54">
        <v>96.625</v>
      </c>
      <c r="BR48" s="127">
        <f t="shared" si="20"/>
        <v>45912.625</v>
      </c>
      <c r="BS48" s="45">
        <f t="shared" si="21"/>
        <v>107.64149999999999</v>
      </c>
      <c r="BT48" s="46">
        <f t="shared" si="58"/>
        <v>15849.999999996809</v>
      </c>
      <c r="BU48" s="46">
        <f t="shared" si="59"/>
        <v>159722.22222222222</v>
      </c>
      <c r="BV48" s="45">
        <f t="shared" si="60"/>
        <v>47.94</v>
      </c>
      <c r="BW48" s="46">
        <f t="shared" si="61"/>
        <v>127912.50000000006</v>
      </c>
      <c r="BX48" s="47">
        <f t="shared" si="62"/>
        <v>159722.22222222222</v>
      </c>
      <c r="BY48" s="45">
        <f t="shared" si="63"/>
        <v>-112062.50000000326</v>
      </c>
      <c r="CA48" s="125">
        <v>45835.625</v>
      </c>
      <c r="CB48" s="54">
        <v>107.2032</v>
      </c>
      <c r="CC48" s="125">
        <v>45835.625</v>
      </c>
      <c r="CD48" s="54">
        <v>52.195</v>
      </c>
      <c r="CF48" s="127">
        <v>45912.625</v>
      </c>
      <c r="CG48" s="45">
        <f t="shared" si="22"/>
        <v>252.27</v>
      </c>
      <c r="CH48" s="46">
        <f t="shared" si="64"/>
        <v>137722.20000000001</v>
      </c>
      <c r="CI48" s="46">
        <f t="shared" si="65"/>
        <v>134166.66666666666</v>
      </c>
      <c r="CJ48" s="45">
        <f t="shared" si="66"/>
        <v>50.945999999999998</v>
      </c>
      <c r="CK48" s="46">
        <f t="shared" si="67"/>
        <v>80071.739999999947</v>
      </c>
      <c r="CL48" s="47">
        <f t="shared" si="68"/>
        <v>120749.99999999999</v>
      </c>
      <c r="CM48" s="45">
        <f t="shared" si="69"/>
        <v>71067.12666666678</v>
      </c>
      <c r="CO48" s="125">
        <v>45835.625</v>
      </c>
      <c r="CP48" s="54">
        <v>285.11700000000002</v>
      </c>
      <c r="CQ48" s="125">
        <v>45835.625</v>
      </c>
      <c r="CR48" s="54">
        <v>54.988</v>
      </c>
      <c r="CS48" s="54"/>
      <c r="CT48" s="54"/>
      <c r="CU48" s="54"/>
      <c r="CV48" s="54"/>
      <c r="CW48" s="54"/>
      <c r="CX48" s="54"/>
      <c r="CY48" s="54"/>
      <c r="DF48" s="136">
        <v>45915.625</v>
      </c>
      <c r="DG48" s="56">
        <f t="shared" si="4"/>
        <v>28133.430804065109</v>
      </c>
      <c r="DH48" s="56">
        <f t="shared" si="5"/>
        <v>-170874.13007595699</v>
      </c>
      <c r="DI48" s="56">
        <f t="shared" si="6"/>
        <v>-110406.25000000081</v>
      </c>
      <c r="DJ48" s="56">
        <f t="shared" si="7"/>
        <v>73883.366666667149</v>
      </c>
      <c r="DK48" s="56">
        <f t="shared" si="23"/>
        <v>-6821.6632084203011</v>
      </c>
      <c r="DL48" s="56">
        <f t="shared" si="23"/>
        <v>15842.499562083482</v>
      </c>
      <c r="DM48" s="56">
        <f t="shared" si="23"/>
        <v>1656.2500000024447</v>
      </c>
      <c r="DN48" s="56">
        <f t="shared" si="23"/>
        <v>2816.240000000369</v>
      </c>
      <c r="DO48" s="56">
        <f t="shared" si="8"/>
        <v>-6821.6632084203011</v>
      </c>
      <c r="DP48" s="56">
        <f t="shared" si="8"/>
        <v>15842.499562083482</v>
      </c>
      <c r="DQ48" s="56">
        <f t="shared" si="8"/>
        <v>1656.2500000024447</v>
      </c>
      <c r="DR48" s="56">
        <f t="shared" si="8"/>
        <v>2816.240000000369</v>
      </c>
      <c r="DS48" s="56">
        <f>SUM(DO$15:DO48)</f>
        <v>19739.102883528714</v>
      </c>
      <c r="DT48" s="56">
        <f>SUM(DP$15:DP48)</f>
        <v>-163264.50965514057</v>
      </c>
      <c r="DU48" s="56">
        <f>SUM(DQ$15:DQ48)</f>
        <v>-95724.999999998137</v>
      </c>
      <c r="DV48" s="56">
        <f>SUM(DR$15:DR48)</f>
        <v>56369.600000000282</v>
      </c>
      <c r="DZ48" s="129">
        <v>45915.625</v>
      </c>
      <c r="EA48" s="146">
        <f t="shared" si="70"/>
        <v>19739.102883528714</v>
      </c>
      <c r="EB48" s="146">
        <f t="shared" si="72"/>
        <v>-163264.50965514057</v>
      </c>
      <c r="EC48" s="146">
        <f t="shared" si="73"/>
        <v>56369.600000000282</v>
      </c>
      <c r="ED48" s="146">
        <f t="shared" si="74"/>
        <v>-95724.999999998137</v>
      </c>
    </row>
    <row r="49" spans="1:134">
      <c r="A49" s="136">
        <v>45895.625</v>
      </c>
      <c r="B49" s="73">
        <f t="shared" si="27"/>
        <v>94.59</v>
      </c>
      <c r="C49" s="31">
        <f t="shared" si="28"/>
        <v>154313.09904153112</v>
      </c>
      <c r="D49" s="32">
        <f t="shared" si="29"/>
        <v>-120907.49999999997</v>
      </c>
      <c r="E49" s="73">
        <f t="shared" si="30"/>
        <v>101.051</v>
      </c>
      <c r="F49" s="31">
        <f t="shared" si="31"/>
        <v>-31919.999999999618</v>
      </c>
      <c r="G49" s="32">
        <f t="shared" si="32"/>
        <v>-43046.369659999989</v>
      </c>
      <c r="H49" s="73">
        <f t="shared" si="33"/>
        <v>120.28</v>
      </c>
      <c r="I49" s="31">
        <f t="shared" si="34"/>
        <v>-480019.68826907623</v>
      </c>
      <c r="J49" s="32">
        <f t="shared" si="35"/>
        <v>-207960.89999999997</v>
      </c>
      <c r="K49" s="73">
        <f t="shared" si="36"/>
        <v>99.643000000000001</v>
      </c>
      <c r="L49" s="31">
        <f t="shared" si="37"/>
        <v>-40294.800000001524</v>
      </c>
      <c r="M49" s="32">
        <f t="shared" si="38"/>
        <v>-94683.741413333337</v>
      </c>
      <c r="N49" s="79">
        <f t="shared" si="17"/>
        <v>661374.01555727213</v>
      </c>
      <c r="O49" s="79"/>
      <c r="P49" s="79"/>
      <c r="Q49" s="79">
        <f>$G$5*SUM($O$14:O49)-$H$5*SUM($P$14:P49)</f>
        <v>-576200.5368</v>
      </c>
      <c r="R49" s="79">
        <f t="shared" si="18"/>
        <v>85173.478757272125</v>
      </c>
      <c r="S49" s="137"/>
      <c r="U49" s="72">
        <v>45838.625</v>
      </c>
      <c r="V49" s="54">
        <v>93.64</v>
      </c>
      <c r="W49" s="72">
        <v>45834.625</v>
      </c>
      <c r="X49" s="54">
        <v>101.43</v>
      </c>
      <c r="Y49" s="121">
        <v>45841.625</v>
      </c>
      <c r="Z49" s="54">
        <v>122.16</v>
      </c>
      <c r="AA49" s="72">
        <v>45910.625</v>
      </c>
      <c r="AB49" s="54">
        <v>99.86</v>
      </c>
      <c r="AF49" s="127">
        <v>45915.625</v>
      </c>
      <c r="AG49" s="45">
        <f t="shared" si="39"/>
        <v>81.19</v>
      </c>
      <c r="AH49" s="46">
        <f t="shared" si="40"/>
        <v>229956.49471721501</v>
      </c>
      <c r="AI49" s="46">
        <f t="shared" si="41"/>
        <v>-143937.49999999997</v>
      </c>
      <c r="AJ49" s="45">
        <f t="shared" si="42"/>
        <v>101.1953125</v>
      </c>
      <c r="AK49" s="46">
        <f t="shared" si="43"/>
        <v>226339.28571428574</v>
      </c>
      <c r="AL49" s="47">
        <f t="shared" si="44"/>
        <v>-6385.6258138020785</v>
      </c>
      <c r="AM49" s="45">
        <f t="shared" si="45"/>
        <v>112.36</v>
      </c>
      <c r="AN49" s="46">
        <f t="shared" si="46"/>
        <v>848710.91030878096</v>
      </c>
      <c r="AO49" s="47">
        <f t="shared" si="47"/>
        <v>-148050</v>
      </c>
      <c r="AP49" s="45">
        <f t="shared" si="48"/>
        <v>101.1953125</v>
      </c>
      <c r="AQ49" s="46">
        <f t="shared" si="49"/>
        <v>197321.42857142858</v>
      </c>
      <c r="AR49" s="47">
        <f t="shared" si="50"/>
        <v>-5566.9558376736095</v>
      </c>
      <c r="AS49" s="45">
        <f t="shared" si="51"/>
        <v>104.890625</v>
      </c>
      <c r="AT49" s="46">
        <f t="shared" si="52"/>
        <v>166573.66071428571</v>
      </c>
      <c r="AU49" s="47">
        <f t="shared" si="53"/>
        <v>2330.8040364583321</v>
      </c>
      <c r="AV49" s="45">
        <f t="shared" si="54"/>
        <v>99.390625</v>
      </c>
      <c r="AW49" s="46">
        <f t="shared" si="55"/>
        <v>345703.125</v>
      </c>
      <c r="AX49" s="47">
        <f t="shared" si="56"/>
        <v>6285.8131510416715</v>
      </c>
      <c r="AY49" s="79">
        <f t="shared" si="71"/>
        <v>-121947.69985650889</v>
      </c>
      <c r="AZ49" s="79"/>
      <c r="BA49" s="79"/>
      <c r="BB49" s="79">
        <f>$AO$4*SUM($AZ$14:AZ49)-$AP$4*SUM($BA$14:BA49)</f>
        <v>48926.430219448084</v>
      </c>
      <c r="BC49" s="79">
        <f t="shared" si="19"/>
        <v>-170874.13007595699</v>
      </c>
      <c r="BE49" s="72">
        <v>45834.625</v>
      </c>
      <c r="BF49" s="54">
        <v>80.38</v>
      </c>
      <c r="BG49" s="72">
        <v>45930.625</v>
      </c>
      <c r="BH49" s="54">
        <v>100.6171875</v>
      </c>
      <c r="BI49" s="72">
        <v>45834.625</v>
      </c>
      <c r="BJ49" s="54">
        <v>109.19</v>
      </c>
      <c r="BK49" s="72">
        <v>45930.625</v>
      </c>
      <c r="BL49" s="54">
        <v>100.6171875</v>
      </c>
      <c r="BM49" s="72">
        <v>45833.625</v>
      </c>
      <c r="BN49" s="54">
        <v>102.78125</v>
      </c>
      <c r="BO49" s="72">
        <v>45833.625</v>
      </c>
      <c r="BP49" s="54">
        <v>96.6875</v>
      </c>
      <c r="BR49" s="127">
        <f t="shared" si="20"/>
        <v>45915.625</v>
      </c>
      <c r="BS49" s="45">
        <f t="shared" si="21"/>
        <v>107.8558</v>
      </c>
      <c r="BT49" s="46">
        <f t="shared" si="58"/>
        <v>69424.999999998952</v>
      </c>
      <c r="BU49" s="46">
        <f t="shared" si="59"/>
        <v>170138.88888888888</v>
      </c>
      <c r="BV49" s="45">
        <f t="shared" si="60"/>
        <v>47.017000000000003</v>
      </c>
      <c r="BW49" s="46">
        <f t="shared" si="61"/>
        <v>179831.24999999977</v>
      </c>
      <c r="BX49" s="47">
        <f t="shared" si="62"/>
        <v>170138.88888888888</v>
      </c>
      <c r="BY49" s="45">
        <f t="shared" si="63"/>
        <v>-110406.25000000081</v>
      </c>
      <c r="CA49" s="125">
        <v>45838.625</v>
      </c>
      <c r="CB49" s="54">
        <v>107.5166</v>
      </c>
      <c r="CC49" s="125">
        <v>45838.625</v>
      </c>
      <c r="CD49" s="54">
        <v>50.99</v>
      </c>
      <c r="CF49" s="127">
        <v>45915.625</v>
      </c>
      <c r="CG49" s="45">
        <f t="shared" si="22"/>
        <v>247.80699999999999</v>
      </c>
      <c r="CH49" s="46">
        <f t="shared" si="64"/>
        <v>178960.32000000027</v>
      </c>
      <c r="CI49" s="46">
        <f t="shared" si="65"/>
        <v>142916.66666666666</v>
      </c>
      <c r="CJ49" s="45">
        <f t="shared" si="66"/>
        <v>50.042000000000002</v>
      </c>
      <c r="CK49" s="46">
        <f t="shared" si="67"/>
        <v>119368.61999999979</v>
      </c>
      <c r="CL49" s="47">
        <f t="shared" si="68"/>
        <v>128624.99999999999</v>
      </c>
      <c r="CM49" s="45">
        <f t="shared" si="69"/>
        <v>73883.366666667149</v>
      </c>
      <c r="CO49" s="125">
        <v>45838.625</v>
      </c>
      <c r="CP49" s="54">
        <v>282.50799999999998</v>
      </c>
      <c r="CQ49" s="125">
        <v>45838.625</v>
      </c>
      <c r="CR49" s="54">
        <v>54.523000000000003</v>
      </c>
      <c r="CS49" s="54"/>
      <c r="CT49" s="54"/>
      <c r="CU49" s="54"/>
      <c r="CV49" s="54"/>
      <c r="CW49" s="54"/>
      <c r="CX49" s="54"/>
      <c r="CY49" s="54"/>
      <c r="DF49" s="136">
        <v>45916.625</v>
      </c>
      <c r="DG49" s="56">
        <f t="shared" si="4"/>
        <v>18384.305895048805</v>
      </c>
      <c r="DH49" s="56">
        <f t="shared" si="5"/>
        <v>-153659.82909921103</v>
      </c>
      <c r="DI49" s="56">
        <f t="shared" si="6"/>
        <v>-95212.50000000032</v>
      </c>
      <c r="DJ49" s="56">
        <f t="shared" si="7"/>
        <v>69246.963333333493</v>
      </c>
      <c r="DK49" s="56">
        <f t="shared" si="23"/>
        <v>-9749.1249090163037</v>
      </c>
      <c r="DL49" s="56">
        <f t="shared" si="23"/>
        <v>17214.300976745959</v>
      </c>
      <c r="DM49" s="56">
        <f t="shared" si="23"/>
        <v>15193.750000000495</v>
      </c>
      <c r="DN49" s="56">
        <f t="shared" si="23"/>
        <v>-4636.4033333336556</v>
      </c>
      <c r="DO49" s="56">
        <f t="shared" si="8"/>
        <v>-9749.1249090163037</v>
      </c>
      <c r="DP49" s="56">
        <f t="shared" si="8"/>
        <v>17214.300976745959</v>
      </c>
      <c r="DQ49" s="56">
        <f t="shared" si="8"/>
        <v>15193.750000000495</v>
      </c>
      <c r="DR49" s="56">
        <f t="shared" si="8"/>
        <v>-4636.4033333336556</v>
      </c>
      <c r="DS49" s="56">
        <f>SUM(DO$15:DO49)</f>
        <v>9989.9779745124106</v>
      </c>
      <c r="DT49" s="56">
        <f>SUM(DP$15:DP49)</f>
        <v>-146050.20867839461</v>
      </c>
      <c r="DU49" s="56">
        <f>SUM(DQ$15:DQ49)</f>
        <v>-80531.249999997643</v>
      </c>
      <c r="DV49" s="56">
        <f>SUM(DR$15:DR49)</f>
        <v>51733.196666666627</v>
      </c>
      <c r="DZ49" s="129">
        <v>45916.625</v>
      </c>
      <c r="EA49" s="146">
        <f t="shared" si="70"/>
        <v>9989.9779745124106</v>
      </c>
      <c r="EB49" s="146">
        <f t="shared" si="72"/>
        <v>-146050.20867839461</v>
      </c>
      <c r="EC49" s="146">
        <f t="shared" si="73"/>
        <v>51733.196666666627</v>
      </c>
      <c r="ED49" s="146">
        <f t="shared" si="74"/>
        <v>-80531.249999997643</v>
      </c>
    </row>
    <row r="50" spans="1:134">
      <c r="A50" s="136">
        <v>45896.625</v>
      </c>
      <c r="B50" s="73">
        <f t="shared" si="27"/>
        <v>94.56</v>
      </c>
      <c r="C50" s="31">
        <f t="shared" si="28"/>
        <v>147603.83386581522</v>
      </c>
      <c r="D50" s="32">
        <f t="shared" si="29"/>
        <v>-123375</v>
      </c>
      <c r="E50" s="73">
        <f t="shared" si="30"/>
        <v>101.142</v>
      </c>
      <c r="F50" s="31">
        <f t="shared" si="31"/>
        <v>-16632.000000000629</v>
      </c>
      <c r="G50" s="32">
        <f t="shared" si="32"/>
        <v>-43924.866999999998</v>
      </c>
      <c r="H50" s="73">
        <f t="shared" si="33"/>
        <v>120.28</v>
      </c>
      <c r="I50" s="31">
        <f t="shared" si="34"/>
        <v>-480019.68826907623</v>
      </c>
      <c r="J50" s="32">
        <f t="shared" si="35"/>
        <v>-212205</v>
      </c>
      <c r="K50" s="73">
        <f t="shared" si="36"/>
        <v>99.801000000000002</v>
      </c>
      <c r="L50" s="31">
        <f t="shared" si="37"/>
        <v>14120.399999998905</v>
      </c>
      <c r="M50" s="32">
        <f t="shared" si="38"/>
        <v>-96616.062666666665</v>
      </c>
      <c r="N50" s="79">
        <f t="shared" si="17"/>
        <v>694514.72646822419</v>
      </c>
      <c r="O50" s="79"/>
      <c r="P50" s="79"/>
      <c r="Q50" s="79">
        <f>$G$5*SUM($O$14:O50)-$H$5*SUM($P$14:P50)</f>
        <v>-576200.5368</v>
      </c>
      <c r="R50" s="79">
        <f t="shared" si="18"/>
        <v>118314.18966822419</v>
      </c>
      <c r="S50" s="137"/>
      <c r="U50" s="72">
        <v>45839.625</v>
      </c>
      <c r="V50" s="54">
        <v>93.68</v>
      </c>
      <c r="W50" s="72">
        <v>45835.625</v>
      </c>
      <c r="X50" s="54">
        <v>101.3</v>
      </c>
      <c r="Y50" s="121">
        <v>45842.625</v>
      </c>
      <c r="Z50" s="54">
        <v>122.27</v>
      </c>
      <c r="AA50" s="72">
        <v>45911.625</v>
      </c>
      <c r="AB50" s="54">
        <v>99.715000000000003</v>
      </c>
      <c r="AF50" s="127">
        <v>45916.625</v>
      </c>
      <c r="AG50" s="45">
        <f t="shared" si="39"/>
        <v>81.13</v>
      </c>
      <c r="AH50" s="46">
        <f t="shared" si="40"/>
        <v>211311.37352392581</v>
      </c>
      <c r="AI50" s="46">
        <f t="shared" si="41"/>
        <v>-146875</v>
      </c>
      <c r="AJ50" s="45">
        <f t="shared" si="42"/>
        <v>101.2578125</v>
      </c>
      <c r="AK50" s="46">
        <f t="shared" si="43"/>
        <v>235044.64285714287</v>
      </c>
      <c r="AL50" s="47">
        <f t="shared" si="44"/>
        <v>-6515.9447079613019</v>
      </c>
      <c r="AM50" s="45">
        <f t="shared" si="45"/>
        <v>112.26</v>
      </c>
      <c r="AN50" s="46">
        <f t="shared" si="46"/>
        <v>825069.937876779</v>
      </c>
      <c r="AO50" s="47">
        <f t="shared" si="47"/>
        <v>-151071.42857142858</v>
      </c>
      <c r="AP50" s="45">
        <f t="shared" si="48"/>
        <v>101.2578125</v>
      </c>
      <c r="AQ50" s="46">
        <f t="shared" si="49"/>
        <v>204910.71428571432</v>
      </c>
      <c r="AR50" s="47">
        <f t="shared" si="50"/>
        <v>-5680.5671812996079</v>
      </c>
      <c r="AS50" s="45">
        <f t="shared" si="51"/>
        <v>104.9375</v>
      </c>
      <c r="AT50" s="46">
        <f t="shared" si="52"/>
        <v>169084.82142857142</v>
      </c>
      <c r="AU50" s="47">
        <f t="shared" si="53"/>
        <v>2378.3714657738128</v>
      </c>
      <c r="AV50" s="45">
        <f t="shared" si="54"/>
        <v>99.53125</v>
      </c>
      <c r="AW50" s="46">
        <f t="shared" si="55"/>
        <v>356250</v>
      </c>
      <c r="AX50" s="47">
        <f t="shared" si="56"/>
        <v>6414.0950520833358</v>
      </c>
      <c r="AY50" s="79">
        <f t="shared" si="71"/>
        <v>-104733.39887976294</v>
      </c>
      <c r="AZ50" s="79"/>
      <c r="BA50" s="79"/>
      <c r="BB50" s="79">
        <f>$AO$4*SUM($AZ$14:AZ50)-$AP$4*SUM($BA$14:BA50)</f>
        <v>48926.430219448084</v>
      </c>
      <c r="BC50" s="79">
        <f t="shared" si="19"/>
        <v>-153659.82909921103</v>
      </c>
      <c r="BE50" s="72">
        <v>45835.625</v>
      </c>
      <c r="BF50" s="54">
        <v>80.34</v>
      </c>
      <c r="BG50" s="72">
        <v>45931.625</v>
      </c>
      <c r="BH50" s="54">
        <v>100.875</v>
      </c>
      <c r="BI50" s="72">
        <v>45835.625</v>
      </c>
      <c r="BJ50" s="54">
        <v>109.01</v>
      </c>
      <c r="BK50" s="72">
        <v>45931.625</v>
      </c>
      <c r="BL50" s="54">
        <v>100.875</v>
      </c>
      <c r="BM50" s="72">
        <v>45834.625</v>
      </c>
      <c r="BN50" s="54">
        <v>103.109375</v>
      </c>
      <c r="BO50" s="72">
        <v>45834.625</v>
      </c>
      <c r="BP50" s="54">
        <v>97.140625</v>
      </c>
      <c r="BR50" s="127">
        <f t="shared" si="20"/>
        <v>45916.625</v>
      </c>
      <c r="BS50" s="45">
        <f t="shared" si="21"/>
        <v>107.8259</v>
      </c>
      <c r="BT50" s="46">
        <f t="shared" si="58"/>
        <v>61949.999999999505</v>
      </c>
      <c r="BU50" s="46">
        <f t="shared" si="59"/>
        <v>173611.11111111112</v>
      </c>
      <c r="BV50" s="45">
        <f t="shared" si="60"/>
        <v>47.42</v>
      </c>
      <c r="BW50" s="46">
        <f t="shared" si="61"/>
        <v>157162.49999999983</v>
      </c>
      <c r="BX50" s="47">
        <f t="shared" si="62"/>
        <v>173611.11111111112</v>
      </c>
      <c r="BY50" s="45">
        <f t="shared" si="63"/>
        <v>-95212.50000000032</v>
      </c>
      <c r="CA50" s="125">
        <v>45839.625</v>
      </c>
      <c r="CB50" s="54">
        <v>107.5767</v>
      </c>
      <c r="CC50" s="125">
        <v>45839.625</v>
      </c>
      <c r="CD50" s="54">
        <v>50.72</v>
      </c>
      <c r="CF50" s="127">
        <v>45916.625</v>
      </c>
      <c r="CG50" s="45">
        <f t="shared" si="22"/>
        <v>251.81700000000001</v>
      </c>
      <c r="CH50" s="46">
        <f t="shared" si="64"/>
        <v>141907.92000000007</v>
      </c>
      <c r="CI50" s="46">
        <f t="shared" si="65"/>
        <v>145833.33333333334</v>
      </c>
      <c r="CJ50" s="45">
        <f t="shared" si="66"/>
        <v>50.780999999999999</v>
      </c>
      <c r="CK50" s="46">
        <f t="shared" si="67"/>
        <v>87244.289999999906</v>
      </c>
      <c r="CL50" s="47">
        <f t="shared" si="68"/>
        <v>131250</v>
      </c>
      <c r="CM50" s="45">
        <f t="shared" si="69"/>
        <v>69246.963333333493</v>
      </c>
      <c r="CO50" s="125">
        <v>45839.625</v>
      </c>
      <c r="CP50" s="54">
        <v>283.149</v>
      </c>
      <c r="CQ50" s="125">
        <v>45839.625</v>
      </c>
      <c r="CR50" s="54">
        <v>54.335999999999999</v>
      </c>
      <c r="CS50" s="54"/>
      <c r="CT50" s="54"/>
      <c r="CU50" s="54"/>
      <c r="CV50" s="54"/>
      <c r="CW50" s="54"/>
      <c r="CX50" s="54"/>
      <c r="CY50" s="54"/>
      <c r="DF50" s="136">
        <v>45917.625</v>
      </c>
      <c r="DG50" s="56">
        <f t="shared" ref="DG50:DG71" si="75">VLOOKUP(DF50,A51:R123,18)</f>
        <v>33086.48438718752</v>
      </c>
      <c r="DH50" s="56">
        <f t="shared" ref="DH50:DH71" si="76">VLOOKUP(DF50,AF51:BC87,24)</f>
        <v>-155626.7389453729</v>
      </c>
      <c r="DI50" s="56">
        <f t="shared" ref="DI50:DI71" si="77">VLOOKUP(DF50,BR51:BY87,8)</f>
        <v>-90606.250000002998</v>
      </c>
      <c r="DJ50" s="56">
        <f t="shared" ref="DJ50:DJ71" si="78">VLOOKUP(DF50,CF51:CM87,8)</f>
        <v>73037.860000000335</v>
      </c>
      <c r="DK50" s="56">
        <f t="shared" ref="DK50:DK71" si="79">DG50-DG49</f>
        <v>14702.178492138715</v>
      </c>
      <c r="DL50" s="56">
        <f t="shared" ref="DL50:DL71" si="80">DH50-DH49</f>
        <v>-1966.9098461618705</v>
      </c>
      <c r="DM50" s="56">
        <f t="shared" ref="DM50:DM71" si="81">DI50-DI49</f>
        <v>4606.2499999973224</v>
      </c>
      <c r="DN50" s="56">
        <f t="shared" ref="DN50:DN71" si="82">DJ50-DJ49</f>
        <v>3790.8966666668421</v>
      </c>
      <c r="DO50" s="56">
        <f t="shared" ref="DO50:DO71" si="83">DK$11*DK50</f>
        <v>14702.178492138715</v>
      </c>
      <c r="DP50" s="56">
        <f t="shared" ref="DP50:DP71" si="84">DL$11*DL50</f>
        <v>-1966.9098461618705</v>
      </c>
      <c r="DQ50" s="56">
        <f t="shared" ref="DQ50:DQ71" si="85">DM$11*DM50</f>
        <v>4606.2499999973224</v>
      </c>
      <c r="DR50" s="56">
        <f t="shared" ref="DR50:DR71" si="86">DN$11*DN50</f>
        <v>3790.8966666668421</v>
      </c>
      <c r="DS50" s="56">
        <f>SUM(DO$15:DO50)</f>
        <v>24692.156466651126</v>
      </c>
      <c r="DT50" s="56">
        <f>SUM(DP$15:DP50)</f>
        <v>-148017.11852455648</v>
      </c>
      <c r="DU50" s="56">
        <f>SUM(DQ$15:DQ50)</f>
        <v>-75925.00000000032</v>
      </c>
      <c r="DV50" s="56">
        <f>SUM(DR$15:DR50)</f>
        <v>55524.093333333469</v>
      </c>
      <c r="DZ50" s="129">
        <v>45917.625</v>
      </c>
      <c r="EA50" s="146">
        <f t="shared" si="70"/>
        <v>24692.156466651126</v>
      </c>
      <c r="EB50" s="146">
        <f t="shared" si="72"/>
        <v>-148017.11852455648</v>
      </c>
      <c r="EC50" s="146">
        <f t="shared" si="73"/>
        <v>55524.093333333469</v>
      </c>
      <c r="ED50" s="146">
        <f t="shared" si="74"/>
        <v>-75925.00000000032</v>
      </c>
    </row>
    <row r="51" spans="1:134">
      <c r="A51" s="136">
        <v>45897.625</v>
      </c>
      <c r="B51" s="73">
        <f t="shared" si="27"/>
        <v>94.44</v>
      </c>
      <c r="C51" s="31">
        <f t="shared" si="28"/>
        <v>120766.77316293761</v>
      </c>
      <c r="D51" s="32">
        <f t="shared" si="29"/>
        <v>-125842.49999999999</v>
      </c>
      <c r="E51" s="73">
        <f t="shared" si="30"/>
        <v>101.092</v>
      </c>
      <c r="F51" s="31">
        <f t="shared" si="31"/>
        <v>-25032.000000000153</v>
      </c>
      <c r="G51" s="32">
        <f t="shared" si="32"/>
        <v>-44803.364339999986</v>
      </c>
      <c r="H51" s="73">
        <f t="shared" si="33"/>
        <v>120.28</v>
      </c>
      <c r="I51" s="31">
        <f t="shared" si="34"/>
        <v>-480019.68826907623</v>
      </c>
      <c r="J51" s="32">
        <f t="shared" si="35"/>
        <v>-216449.09999999998</v>
      </c>
      <c r="K51" s="73">
        <f t="shared" si="36"/>
        <v>99.775999999999996</v>
      </c>
      <c r="L51" s="31">
        <f t="shared" si="37"/>
        <v>5510.3999999969465</v>
      </c>
      <c r="M51" s="32">
        <f t="shared" si="38"/>
        <v>-98548.383920000022</v>
      </c>
      <c r="N51" s="79">
        <f t="shared" si="17"/>
        <v>668190.4418520109</v>
      </c>
      <c r="O51" s="79"/>
      <c r="P51" s="79"/>
      <c r="Q51" s="79">
        <f>$G$5*SUM($O$14:O51)-$H$5*SUM($P$14:P51)</f>
        <v>-576200.5368</v>
      </c>
      <c r="R51" s="79">
        <f t="shared" si="18"/>
        <v>91989.905052010901</v>
      </c>
      <c r="S51" s="137"/>
      <c r="U51" s="72">
        <v>45840.625</v>
      </c>
      <c r="V51" s="54">
        <v>93.74</v>
      </c>
      <c r="W51" s="72">
        <v>45838.625</v>
      </c>
      <c r="X51" s="54">
        <v>101.331</v>
      </c>
      <c r="Y51" s="121">
        <v>45845.625</v>
      </c>
      <c r="Z51" s="54">
        <v>122.05</v>
      </c>
      <c r="AA51" s="72">
        <v>45912.625</v>
      </c>
      <c r="AB51" s="54">
        <v>99.519000000000005</v>
      </c>
      <c r="AF51" s="127">
        <v>45917.625</v>
      </c>
      <c r="AG51" s="45">
        <f t="shared" ref="AG51:AG72" si="87">VLOOKUP($AF51+$J$1,BE:BF,2)</f>
        <v>81.05</v>
      </c>
      <c r="AH51" s="46">
        <f t="shared" si="40"/>
        <v>186451.21193287539</v>
      </c>
      <c r="AI51" s="46">
        <f t="shared" si="41"/>
        <v>-149812.49999999997</v>
      </c>
      <c r="AJ51" s="45">
        <f t="shared" ref="AJ51:AJ72" si="88">VLOOKUP($AF51+$J$1,BG:BH,2)</f>
        <v>101.0546875</v>
      </c>
      <c r="AK51" s="46">
        <f t="shared" si="43"/>
        <v>206752.23214285713</v>
      </c>
      <c r="AL51" s="47">
        <f t="shared" si="44"/>
        <v>-6646.2636021205253</v>
      </c>
      <c r="AM51" s="45">
        <f t="shared" ref="AM51:AM72" si="89">VLOOKUP($AF51+$J$1,BI:BJ,2)</f>
        <v>112.06</v>
      </c>
      <c r="AN51" s="46">
        <f t="shared" si="46"/>
        <v>777787.99301278091</v>
      </c>
      <c r="AO51" s="47">
        <f t="shared" si="47"/>
        <v>-154092.85714285716</v>
      </c>
      <c r="AP51" s="45">
        <f t="shared" ref="AP51:AP72" si="90">VLOOKUP($AF51+$J$1,BK:BL,2)</f>
        <v>101.0546875</v>
      </c>
      <c r="AQ51" s="46">
        <f t="shared" si="49"/>
        <v>180245.53571428571</v>
      </c>
      <c r="AR51" s="47">
        <f t="shared" si="50"/>
        <v>-5794.1785249255918</v>
      </c>
      <c r="AS51" s="45">
        <f t="shared" ref="AS51:AS72" si="91">VLOOKUP($AF51+$J$1,BM:BN,2)</f>
        <v>104.671875</v>
      </c>
      <c r="AT51" s="46">
        <f t="shared" si="52"/>
        <v>154854.91071428574</v>
      </c>
      <c r="AU51" s="47">
        <f t="shared" si="53"/>
        <v>2425.9388950892826</v>
      </c>
      <c r="AV51" s="45">
        <f t="shared" ref="AV51:AV72" si="92">VLOOKUP($AF51+$J$1,BO:BP,2)</f>
        <v>99.34375</v>
      </c>
      <c r="AW51" s="46">
        <f t="shared" si="55"/>
        <v>342187.5</v>
      </c>
      <c r="AX51" s="47">
        <f t="shared" si="56"/>
        <v>6542.376953125</v>
      </c>
      <c r="AY51" s="79">
        <f t="shared" ref="AY51:AY72" si="93">AH51+AI51-AK51-AL51-AN51-AO51+AQ51+AR51+AT51+AU51+AW51+AX51</f>
        <v>-106700.30872592481</v>
      </c>
      <c r="AZ51" s="79"/>
      <c r="BA51" s="79"/>
      <c r="BB51" s="79">
        <f>$AO$4*SUM($AZ$14:AZ51)-$AP$4*SUM($BA$14:BA51)</f>
        <v>48926.430219448084</v>
      </c>
      <c r="BC51" s="79">
        <f t="shared" ref="BC51:BC72" si="94">AY51-BB51</f>
        <v>-155626.7389453729</v>
      </c>
      <c r="BE51" s="72">
        <v>45838.625</v>
      </c>
      <c r="BF51" s="54">
        <v>80.650000000000006</v>
      </c>
      <c r="BG51" s="72">
        <v>45932.625</v>
      </c>
      <c r="BH51" s="54">
        <v>100.890625</v>
      </c>
      <c r="BI51" s="72">
        <v>45838.625</v>
      </c>
      <c r="BJ51" s="54">
        <v>109.61</v>
      </c>
      <c r="BK51" s="72">
        <v>45932.625</v>
      </c>
      <c r="BL51" s="54">
        <v>100.890625</v>
      </c>
      <c r="BM51" s="72">
        <v>45835.625</v>
      </c>
      <c r="BN51" s="54">
        <v>102.78125</v>
      </c>
      <c r="BO51" s="72">
        <v>45835.625</v>
      </c>
      <c r="BP51" s="54">
        <v>96.5</v>
      </c>
      <c r="BR51" s="127">
        <f>AF51</f>
        <v>45917.625</v>
      </c>
      <c r="BS51" s="45">
        <f t="shared" ref="BS51:BS72" si="95">VLOOKUP(BR51+BV$4,CA:CB,2)</f>
        <v>107.72799999999999</v>
      </c>
      <c r="BT51" s="46">
        <f t="shared" si="58"/>
        <v>37474.999999997039</v>
      </c>
      <c r="BU51" s="46">
        <f t="shared" si="59"/>
        <v>177083.33333333334</v>
      </c>
      <c r="BV51" s="45">
        <f t="shared" ref="BV51:BV72" si="96">VLOOKUP(BR51+BV$4,CC:CD,2)</f>
        <v>47.936999999999998</v>
      </c>
      <c r="BW51" s="46">
        <f t="shared" si="61"/>
        <v>128081.25000000006</v>
      </c>
      <c r="BX51" s="47">
        <f t="shared" si="62"/>
        <v>177083.33333333331</v>
      </c>
      <c r="BY51" s="45">
        <f t="shared" ref="BY51:BY72" si="97">BT51+BU51-BW51-BX51</f>
        <v>-90606.250000002998</v>
      </c>
      <c r="CA51" s="125">
        <v>45840.625</v>
      </c>
      <c r="CB51" s="54">
        <v>107.69840000000001</v>
      </c>
      <c r="CC51" s="125">
        <v>45840.625</v>
      </c>
      <c r="CD51" s="54">
        <v>50.170999999999999</v>
      </c>
      <c r="CF51" s="127">
        <v>45917.625</v>
      </c>
      <c r="CG51" s="45">
        <f t="shared" ref="CG51:CG72" si="98">VLOOKUP(CF51+CJ$4,CO:CP,2)</f>
        <v>251.23599999999999</v>
      </c>
      <c r="CH51" s="46">
        <f t="shared" si="64"/>
        <v>147276.36000000022</v>
      </c>
      <c r="CI51" s="46">
        <f t="shared" si="65"/>
        <v>148750</v>
      </c>
      <c r="CJ51" s="45">
        <f t="shared" ref="CJ51:CJ72" si="99">VLOOKUP(CF51+CJ$4,CQ:CR,2)</f>
        <v>50.738</v>
      </c>
      <c r="CK51" s="46">
        <f t="shared" si="67"/>
        <v>89113.499999999869</v>
      </c>
      <c r="CL51" s="47">
        <f t="shared" si="68"/>
        <v>133875</v>
      </c>
      <c r="CM51" s="45">
        <f t="shared" ref="CM51:CM72" si="100">CH51+CI51-CK51-CL51</f>
        <v>73037.860000000335</v>
      </c>
      <c r="CO51" s="125">
        <v>45840.625</v>
      </c>
      <c r="CP51" s="54">
        <v>283.74200000000002</v>
      </c>
      <c r="CQ51" s="125">
        <v>45840.625</v>
      </c>
      <c r="CR51" s="54">
        <v>54.325000000000003</v>
      </c>
      <c r="DF51" s="129">
        <v>45918.625</v>
      </c>
      <c r="DG51" s="56">
        <f t="shared" si="75"/>
        <v>60785.815294099157</v>
      </c>
      <c r="DH51" s="56">
        <f t="shared" si="76"/>
        <v>-139823.01939101506</v>
      </c>
      <c r="DI51" s="56">
        <f t="shared" si="77"/>
        <v>-89143.750000000233</v>
      </c>
      <c r="DJ51" s="56">
        <f t="shared" si="78"/>
        <v>79673.416666667268</v>
      </c>
      <c r="DK51" s="56">
        <f t="shared" si="79"/>
        <v>27699.330906911637</v>
      </c>
      <c r="DL51" s="56">
        <f t="shared" si="80"/>
        <v>15803.719554357842</v>
      </c>
      <c r="DM51" s="56">
        <f t="shared" si="81"/>
        <v>1462.5000000027649</v>
      </c>
      <c r="DN51" s="56">
        <f t="shared" si="82"/>
        <v>6635.5566666669329</v>
      </c>
      <c r="DO51" s="56">
        <f t="shared" si="83"/>
        <v>27699.330906911637</v>
      </c>
      <c r="DP51" s="56">
        <f t="shared" si="84"/>
        <v>15803.719554357842</v>
      </c>
      <c r="DQ51" s="56">
        <f t="shared" si="85"/>
        <v>1462.5000000027649</v>
      </c>
      <c r="DR51" s="56">
        <f t="shared" si="86"/>
        <v>6635.5566666669329</v>
      </c>
      <c r="DS51" s="56">
        <f>SUM(DO$15:DO51)</f>
        <v>52391.487373562763</v>
      </c>
      <c r="DT51" s="56">
        <f>SUM(DP$15:DP51)</f>
        <v>-132213.39897019864</v>
      </c>
      <c r="DU51" s="56">
        <f>SUM(DQ$15:DQ51)</f>
        <v>-74462.499999997555</v>
      </c>
      <c r="DV51" s="56">
        <f>SUM(DR$15:DR51)</f>
        <v>62159.650000000402</v>
      </c>
      <c r="DZ51" s="129">
        <v>45918.625</v>
      </c>
      <c r="EA51" s="146">
        <f t="shared" si="70"/>
        <v>52391.487373562763</v>
      </c>
      <c r="EB51" s="146">
        <f t="shared" si="72"/>
        <v>-132213.39897019864</v>
      </c>
      <c r="EC51" s="146">
        <f t="shared" si="73"/>
        <v>62159.650000000402</v>
      </c>
      <c r="ED51" s="146">
        <f t="shared" si="74"/>
        <v>-74462.499999997555</v>
      </c>
    </row>
    <row r="52" spans="1:134">
      <c r="A52" s="136">
        <v>45898.625</v>
      </c>
      <c r="B52" s="73">
        <f t="shared" si="27"/>
        <v>94.44</v>
      </c>
      <c r="C52" s="31">
        <f t="shared" si="28"/>
        <v>120766.77316293761</v>
      </c>
      <c r="D52" s="32">
        <f t="shared" si="29"/>
        <v>-128309.99999999999</v>
      </c>
      <c r="E52" s="73">
        <f t="shared" si="30"/>
        <v>101.096</v>
      </c>
      <c r="F52" s="31">
        <f t="shared" si="31"/>
        <v>-24359.999999999331</v>
      </c>
      <c r="G52" s="32">
        <f t="shared" si="32"/>
        <v>-45681.861679999973</v>
      </c>
      <c r="H52" s="73">
        <f t="shared" si="33"/>
        <v>120.25</v>
      </c>
      <c r="I52" s="31">
        <f t="shared" si="34"/>
        <v>-488908.94175553846</v>
      </c>
      <c r="J52" s="32">
        <f t="shared" si="35"/>
        <v>-220693.19999999995</v>
      </c>
      <c r="K52" s="73">
        <f t="shared" si="36"/>
        <v>99.783000000000001</v>
      </c>
      <c r="L52" s="31">
        <f t="shared" si="37"/>
        <v>7921.1999999986692</v>
      </c>
      <c r="M52" s="32">
        <f t="shared" si="38"/>
        <v>-100480.70517333334</v>
      </c>
      <c r="N52" s="79">
        <f t="shared" si="17"/>
        <v>679541.27142514067</v>
      </c>
      <c r="O52" s="79"/>
      <c r="P52" s="79"/>
      <c r="Q52" s="79">
        <f>$G$5*SUM($O$14:O52)-$H$5*SUM($P$14:P52)</f>
        <v>-576200.5368</v>
      </c>
      <c r="R52" s="79">
        <f t="shared" si="18"/>
        <v>103340.73462514067</v>
      </c>
      <c r="S52" s="137"/>
      <c r="U52" s="72">
        <v>45841.625</v>
      </c>
      <c r="V52" s="54">
        <v>93.9</v>
      </c>
      <c r="W52" s="72">
        <v>45839.625</v>
      </c>
      <c r="X52" s="54">
        <v>101.357</v>
      </c>
      <c r="Y52" s="121">
        <v>45846.625</v>
      </c>
      <c r="Z52" s="54">
        <v>121.9</v>
      </c>
      <c r="AA52" s="72">
        <v>45915.625</v>
      </c>
      <c r="AB52" s="54">
        <v>99.558000000000007</v>
      </c>
      <c r="AF52" s="127">
        <v>45918.625</v>
      </c>
      <c r="AG52" s="45">
        <f t="shared" si="87"/>
        <v>81.23</v>
      </c>
      <c r="AH52" s="46">
        <f t="shared" si="40"/>
        <v>242386.575512743</v>
      </c>
      <c r="AI52" s="46">
        <f t="shared" si="41"/>
        <v>-152749.99999999997</v>
      </c>
      <c r="AJ52" s="45">
        <f t="shared" si="88"/>
        <v>100.90625</v>
      </c>
      <c r="AK52" s="46">
        <f t="shared" si="43"/>
        <v>186077.00892857142</v>
      </c>
      <c r="AL52" s="47">
        <f t="shared" si="44"/>
        <v>-6776.5824962797487</v>
      </c>
      <c r="AM52" s="45">
        <f t="shared" si="89"/>
        <v>111.83</v>
      </c>
      <c r="AN52" s="46">
        <f t="shared" si="46"/>
        <v>723413.75641918101</v>
      </c>
      <c r="AO52" s="47">
        <f t="shared" si="47"/>
        <v>-157114.28571428571</v>
      </c>
      <c r="AP52" s="45">
        <f t="shared" si="90"/>
        <v>100.90625</v>
      </c>
      <c r="AQ52" s="46">
        <f t="shared" si="49"/>
        <v>162220.98214285716</v>
      </c>
      <c r="AR52" s="47">
        <f t="shared" si="50"/>
        <v>-5907.7898685515829</v>
      </c>
      <c r="AS52" s="45">
        <f t="shared" si="91"/>
        <v>104.296875</v>
      </c>
      <c r="AT52" s="46">
        <f t="shared" si="52"/>
        <v>134765.625</v>
      </c>
      <c r="AU52" s="47">
        <f t="shared" si="53"/>
        <v>2473.5063244047633</v>
      </c>
      <c r="AV52" s="45">
        <f t="shared" si="92"/>
        <v>98.3125</v>
      </c>
      <c r="AW52" s="46">
        <f t="shared" si="55"/>
        <v>264843.75</v>
      </c>
      <c r="AX52" s="47">
        <f t="shared" si="56"/>
        <v>6670.6588541666715</v>
      </c>
      <c r="AY52" s="79">
        <f t="shared" si="93"/>
        <v>-90896.589171566957</v>
      </c>
      <c r="AZ52" s="79"/>
      <c r="BA52" s="79"/>
      <c r="BB52" s="79">
        <f>$AO$4*SUM($AZ$14:AZ52)-$AP$4*SUM($BA$14:BA52)</f>
        <v>48926.430219448084</v>
      </c>
      <c r="BC52" s="79">
        <f t="shared" si="94"/>
        <v>-139823.01939101506</v>
      </c>
      <c r="BE52" s="72">
        <v>45839.625</v>
      </c>
      <c r="BF52" s="54">
        <v>80.17</v>
      </c>
      <c r="BG52" s="72">
        <v>45933.625</v>
      </c>
      <c r="BH52" s="54">
        <v>100.71875</v>
      </c>
      <c r="BI52" s="72">
        <v>45839.625</v>
      </c>
      <c r="BJ52" s="54">
        <v>109.34</v>
      </c>
      <c r="BK52" s="72">
        <v>45933.625</v>
      </c>
      <c r="BL52" s="54">
        <v>100.71875</v>
      </c>
      <c r="BM52" s="72">
        <v>45838.625</v>
      </c>
      <c r="BN52" s="54">
        <v>103.234375</v>
      </c>
      <c r="BO52" s="72">
        <v>45838.625</v>
      </c>
      <c r="BP52" s="54">
        <v>97.40625</v>
      </c>
      <c r="BR52" s="127">
        <f t="shared" si="20"/>
        <v>45918.625</v>
      </c>
      <c r="BS52" s="45">
        <f t="shared" si="95"/>
        <v>107.9539</v>
      </c>
      <c r="BT52" s="46">
        <f t="shared" si="58"/>
        <v>93949.999999999534</v>
      </c>
      <c r="BU52" s="46">
        <f t="shared" si="59"/>
        <v>180555.55555555553</v>
      </c>
      <c r="BV52" s="45">
        <f t="shared" si="96"/>
        <v>46.959000000000003</v>
      </c>
      <c r="BW52" s="46">
        <f t="shared" si="61"/>
        <v>183093.74999999974</v>
      </c>
      <c r="BX52" s="47">
        <f t="shared" si="62"/>
        <v>180555.55555555553</v>
      </c>
      <c r="BY52" s="45">
        <f t="shared" si="97"/>
        <v>-89143.750000000233</v>
      </c>
      <c r="CA52" s="125">
        <v>45845.625</v>
      </c>
      <c r="CB52" s="54">
        <v>107.60639999999999</v>
      </c>
      <c r="CC52" s="125">
        <v>45845.625</v>
      </c>
      <c r="CD52" s="54">
        <v>50.64</v>
      </c>
      <c r="CF52" s="127">
        <v>45918.625</v>
      </c>
      <c r="CG52" s="45">
        <f t="shared" si="98"/>
        <v>247.51499999999999</v>
      </c>
      <c r="CH52" s="46">
        <f t="shared" si="64"/>
        <v>181658.40000000029</v>
      </c>
      <c r="CI52" s="46">
        <f t="shared" si="65"/>
        <v>151666.66666666666</v>
      </c>
      <c r="CJ52" s="45">
        <f t="shared" si="99"/>
        <v>50.093000000000004</v>
      </c>
      <c r="CK52" s="46">
        <f t="shared" si="67"/>
        <v>117151.6499999997</v>
      </c>
      <c r="CL52" s="47">
        <f t="shared" si="68"/>
        <v>136499.99999999997</v>
      </c>
      <c r="CM52" s="45">
        <f t="shared" si="100"/>
        <v>79673.416666667268</v>
      </c>
      <c r="CO52" s="125">
        <v>45841.625</v>
      </c>
      <c r="CP52" s="54">
        <v>278.61099999999999</v>
      </c>
      <c r="CQ52" s="125">
        <v>45841.625</v>
      </c>
      <c r="CR52" s="54">
        <v>53.073</v>
      </c>
      <c r="DF52" s="129">
        <v>45919.625</v>
      </c>
      <c r="DG52" s="56">
        <f t="shared" si="75"/>
        <v>32152.70688528227</v>
      </c>
      <c r="DH52" s="56">
        <f t="shared" si="76"/>
        <v>-128924.77672468353</v>
      </c>
      <c r="DI52" s="56">
        <f t="shared" si="77"/>
        <v>-87893.750000001339</v>
      </c>
      <c r="DJ52" s="56">
        <f t="shared" si="78"/>
        <v>74960.153333333408</v>
      </c>
      <c r="DK52" s="56">
        <f t="shared" si="79"/>
        <v>-28633.108408816886</v>
      </c>
      <c r="DL52" s="56">
        <f t="shared" si="80"/>
        <v>10898.242666331527</v>
      </c>
      <c r="DM52" s="56">
        <f t="shared" si="81"/>
        <v>1249.9999999988941</v>
      </c>
      <c r="DN52" s="56">
        <f t="shared" si="82"/>
        <v>-4713.2633333338599</v>
      </c>
      <c r="DO52" s="56">
        <f t="shared" si="83"/>
        <v>-28633.108408816886</v>
      </c>
      <c r="DP52" s="56">
        <f t="shared" si="84"/>
        <v>10898.242666331527</v>
      </c>
      <c r="DQ52" s="56">
        <f t="shared" si="85"/>
        <v>1249.9999999988941</v>
      </c>
      <c r="DR52" s="56">
        <f t="shared" si="86"/>
        <v>-4713.2633333338599</v>
      </c>
      <c r="DS52" s="56">
        <f>SUM(DO$15:DO52)</f>
        <v>23758.378964745876</v>
      </c>
      <c r="DT52" s="56">
        <f>SUM(DP$15:DP52)</f>
        <v>-121315.15630386712</v>
      </c>
      <c r="DU52" s="56">
        <f>SUM(DQ$15:DQ52)</f>
        <v>-73212.499999998661</v>
      </c>
      <c r="DV52" s="56">
        <f>SUM(DR$15:DR52)</f>
        <v>57446.386666666542</v>
      </c>
      <c r="DZ52" s="129">
        <v>45919.625</v>
      </c>
      <c r="EA52" s="146">
        <f t="shared" si="70"/>
        <v>23758.378964745876</v>
      </c>
      <c r="EB52" s="146">
        <f t="shared" si="72"/>
        <v>-121315.15630386712</v>
      </c>
      <c r="EC52" s="146">
        <f t="shared" si="73"/>
        <v>57446.386666666542</v>
      </c>
      <c r="ED52" s="146">
        <f t="shared" si="74"/>
        <v>-73212.499999998661</v>
      </c>
    </row>
    <row r="53" spans="1:134">
      <c r="A53" s="136">
        <v>45901.625</v>
      </c>
      <c r="B53" s="73">
        <f t="shared" si="27"/>
        <v>94.4</v>
      </c>
      <c r="C53" s="31">
        <f t="shared" si="28"/>
        <v>111821.0862619815</v>
      </c>
      <c r="D53" s="32">
        <f t="shared" si="29"/>
        <v>-135712.5</v>
      </c>
      <c r="E53" s="73">
        <f t="shared" si="30"/>
        <v>101.01900000000001</v>
      </c>
      <c r="F53" s="31">
        <f t="shared" si="31"/>
        <v>-37295.999999999025</v>
      </c>
      <c r="G53" s="32">
        <f t="shared" si="32"/>
        <v>-48317.353699999985</v>
      </c>
      <c r="H53" s="73">
        <f t="shared" si="33"/>
        <v>120.1</v>
      </c>
      <c r="I53" s="31">
        <f t="shared" si="34"/>
        <v>-533355.20918786153</v>
      </c>
      <c r="J53" s="32">
        <f t="shared" si="35"/>
        <v>-233425.5</v>
      </c>
      <c r="K53" s="73">
        <f t="shared" si="36"/>
        <v>99.632000000000005</v>
      </c>
      <c r="L53" s="31">
        <f t="shared" si="37"/>
        <v>-44083.200000000041</v>
      </c>
      <c r="M53" s="32">
        <f t="shared" si="38"/>
        <v>-106277.66893333335</v>
      </c>
      <c r="N53" s="79">
        <f t="shared" si="17"/>
        <v>678141.78021650866</v>
      </c>
      <c r="O53" s="79"/>
      <c r="P53" s="79"/>
      <c r="Q53" s="79">
        <f>$G$5*SUM($O$14:O53)-$H$5*SUM($P$14:P53)</f>
        <v>-576200.5368</v>
      </c>
      <c r="R53" s="79">
        <f t="shared" si="18"/>
        <v>101941.24341650866</v>
      </c>
      <c r="S53" s="137"/>
      <c r="U53" s="72">
        <v>45842.625</v>
      </c>
      <c r="V53" s="54">
        <v>93.86</v>
      </c>
      <c r="W53" s="72">
        <v>45840.625</v>
      </c>
      <c r="X53" s="54">
        <v>101.286</v>
      </c>
      <c r="Y53" s="121">
        <v>45847.625</v>
      </c>
      <c r="Z53" s="54">
        <v>122</v>
      </c>
      <c r="AA53" s="72">
        <v>45916.625</v>
      </c>
      <c r="AB53" s="54">
        <v>99.569000000000003</v>
      </c>
      <c r="AF53" s="127">
        <v>45919.625</v>
      </c>
      <c r="AG53" s="45">
        <f t="shared" si="87"/>
        <v>81.260000000000005</v>
      </c>
      <c r="AH53" s="46">
        <f t="shared" si="40"/>
        <v>251709.13610938482</v>
      </c>
      <c r="AI53" s="46">
        <f t="shared" si="41"/>
        <v>-155687.5</v>
      </c>
      <c r="AJ53" s="45">
        <f t="shared" si="88"/>
        <v>100.890625</v>
      </c>
      <c r="AK53" s="46">
        <f t="shared" si="43"/>
        <v>183900.66964285713</v>
      </c>
      <c r="AL53" s="47">
        <f t="shared" si="44"/>
        <v>-6906.9013904389867</v>
      </c>
      <c r="AM53" s="45">
        <f t="shared" si="89"/>
        <v>111.74</v>
      </c>
      <c r="AN53" s="46">
        <f t="shared" si="46"/>
        <v>702136.88123038167</v>
      </c>
      <c r="AO53" s="47">
        <f t="shared" si="47"/>
        <v>-160135.71428571429</v>
      </c>
      <c r="AP53" s="45">
        <f t="shared" si="90"/>
        <v>100.890625</v>
      </c>
      <c r="AQ53" s="46">
        <f t="shared" si="49"/>
        <v>160323.66071428571</v>
      </c>
      <c r="AR53" s="47">
        <f t="shared" si="50"/>
        <v>-6021.4012121775886</v>
      </c>
      <c r="AS53" s="45">
        <f t="shared" si="91"/>
        <v>104.203125</v>
      </c>
      <c r="AT53" s="46">
        <f t="shared" si="52"/>
        <v>129743.30357142858</v>
      </c>
      <c r="AU53" s="47">
        <f t="shared" si="53"/>
        <v>2521.0737537202367</v>
      </c>
      <c r="AV53" s="45">
        <f t="shared" si="92"/>
        <v>98.109375</v>
      </c>
      <c r="AW53" s="46">
        <f t="shared" si="55"/>
        <v>249609.375</v>
      </c>
      <c r="AX53" s="47">
        <f t="shared" si="56"/>
        <v>6798.9407552083358</v>
      </c>
      <c r="AY53" s="79">
        <f t="shared" si="93"/>
        <v>-79998.346505235444</v>
      </c>
      <c r="AZ53" s="79"/>
      <c r="BA53" s="79"/>
      <c r="BB53" s="79">
        <f>$AO$4*SUM($AZ$14:AZ53)-$AP$4*SUM($BA$14:BA53)</f>
        <v>48926.430219448084</v>
      </c>
      <c r="BC53" s="79">
        <f t="shared" si="94"/>
        <v>-128924.77672468353</v>
      </c>
      <c r="BE53" s="72">
        <v>45840.625</v>
      </c>
      <c r="BF53" s="54">
        <v>80.319999999999993</v>
      </c>
      <c r="BG53" s="72">
        <v>45936.625</v>
      </c>
      <c r="BH53" s="54">
        <v>100.5859375</v>
      </c>
      <c r="BI53" s="72">
        <v>45840.625</v>
      </c>
      <c r="BJ53" s="54">
        <v>109.32</v>
      </c>
      <c r="BK53" s="72">
        <v>45936.625</v>
      </c>
      <c r="BL53" s="54">
        <v>100.5859375</v>
      </c>
      <c r="BM53" s="72">
        <v>45839.625</v>
      </c>
      <c r="BN53" s="54">
        <v>103.046875</v>
      </c>
      <c r="BO53" s="72">
        <v>45839.625</v>
      </c>
      <c r="BP53" s="54">
        <v>97.609375</v>
      </c>
      <c r="BR53" s="127">
        <f t="shared" si="20"/>
        <v>45919.625</v>
      </c>
      <c r="BS53" s="45">
        <f t="shared" si="95"/>
        <v>107.8977</v>
      </c>
      <c r="BT53" s="46">
        <f t="shared" si="58"/>
        <v>79899.99999999853</v>
      </c>
      <c r="BU53" s="46">
        <f t="shared" si="59"/>
        <v>184027.77777777778</v>
      </c>
      <c r="BV53" s="45">
        <f t="shared" si="96"/>
        <v>47.231000000000002</v>
      </c>
      <c r="BW53" s="46">
        <f t="shared" si="61"/>
        <v>167793.74999999983</v>
      </c>
      <c r="BX53" s="47">
        <f t="shared" si="62"/>
        <v>184027.77777777781</v>
      </c>
      <c r="BY53" s="45">
        <f t="shared" si="97"/>
        <v>-87893.750000001339</v>
      </c>
      <c r="CA53" s="125">
        <v>45846.625</v>
      </c>
      <c r="CB53" s="54">
        <v>107.4332</v>
      </c>
      <c r="CC53" s="125">
        <v>45846.625</v>
      </c>
      <c r="CD53" s="54">
        <v>51.264000000000003</v>
      </c>
      <c r="CF53" s="127">
        <v>45919.625</v>
      </c>
      <c r="CG53" s="45">
        <f t="shared" si="98"/>
        <v>248.51300000000001</v>
      </c>
      <c r="CH53" s="46">
        <f t="shared" si="64"/>
        <v>172436.88000000006</v>
      </c>
      <c r="CI53" s="46">
        <f t="shared" si="65"/>
        <v>154583.33333333334</v>
      </c>
      <c r="CJ53" s="45">
        <f t="shared" si="99"/>
        <v>50.19</v>
      </c>
      <c r="CK53" s="46">
        <f t="shared" si="67"/>
        <v>112935.05999999997</v>
      </c>
      <c r="CL53" s="47">
        <f t="shared" si="68"/>
        <v>139125</v>
      </c>
      <c r="CM53" s="45">
        <f t="shared" si="100"/>
        <v>74960.153333333408</v>
      </c>
      <c r="CO53" s="125">
        <v>45842.625</v>
      </c>
      <c r="CP53" s="54">
        <v>284.7</v>
      </c>
      <c r="CQ53" s="125">
        <v>45842.625</v>
      </c>
      <c r="CR53" s="54">
        <v>54.459000000000003</v>
      </c>
      <c r="DF53" s="129">
        <v>45922.625</v>
      </c>
      <c r="DG53" s="56">
        <f t="shared" si="75"/>
        <v>38192.354221564747</v>
      </c>
      <c r="DH53" s="56">
        <f t="shared" si="76"/>
        <v>-85232.554779818514</v>
      </c>
      <c r="DI53" s="56">
        <f t="shared" si="77"/>
        <v>-70306.25000000163</v>
      </c>
      <c r="DJ53" s="56">
        <f t="shared" si="78"/>
        <v>89304.133333333652</v>
      </c>
      <c r="DK53" s="56">
        <f t="shared" si="79"/>
        <v>6039.6473362824763</v>
      </c>
      <c r="DL53" s="56">
        <f t="shared" si="80"/>
        <v>43692.221944865014</v>
      </c>
      <c r="DM53" s="56">
        <f t="shared" si="81"/>
        <v>17587.499999999709</v>
      </c>
      <c r="DN53" s="56">
        <f t="shared" si="82"/>
        <v>14343.980000000243</v>
      </c>
      <c r="DO53" s="56">
        <f t="shared" si="83"/>
        <v>6039.6473362824763</v>
      </c>
      <c r="DP53" s="56">
        <f t="shared" si="84"/>
        <v>43692.221944865014</v>
      </c>
      <c r="DQ53" s="56">
        <f t="shared" si="85"/>
        <v>17587.499999999709</v>
      </c>
      <c r="DR53" s="56">
        <f t="shared" si="86"/>
        <v>14343.980000000243</v>
      </c>
      <c r="DS53" s="56">
        <f>SUM(DO$15:DO53)</f>
        <v>29798.026301028352</v>
      </c>
      <c r="DT53" s="56">
        <f>SUM(DP$15:DP53)</f>
        <v>-77622.934359002102</v>
      </c>
      <c r="DU53" s="56">
        <f>SUM(DQ$15:DQ53)</f>
        <v>-55624.999999998952</v>
      </c>
      <c r="DV53" s="56">
        <f>SUM(DR$15:DR53)</f>
        <v>71790.366666666785</v>
      </c>
      <c r="DZ53" s="129">
        <v>45922.625</v>
      </c>
      <c r="EA53" s="146">
        <f t="shared" si="70"/>
        <v>29798.026301028352</v>
      </c>
      <c r="EB53" s="146">
        <f t="shared" si="72"/>
        <v>-77622.934359002102</v>
      </c>
      <c r="EC53" s="146">
        <f t="shared" si="73"/>
        <v>71790.366666666785</v>
      </c>
      <c r="ED53" s="146">
        <f t="shared" si="74"/>
        <v>-55624.999999998952</v>
      </c>
    </row>
    <row r="54" spans="1:134">
      <c r="A54" s="136">
        <v>45902.625</v>
      </c>
      <c r="B54" s="73">
        <f t="shared" si="27"/>
        <v>94.24</v>
      </c>
      <c r="C54" s="31">
        <f t="shared" si="28"/>
        <v>76038.33865814314</v>
      </c>
      <c r="D54" s="32">
        <f t="shared" si="29"/>
        <v>-138180</v>
      </c>
      <c r="E54" s="73">
        <f t="shared" si="30"/>
        <v>100.976</v>
      </c>
      <c r="F54" s="31">
        <f t="shared" si="31"/>
        <v>-44520.000000000095</v>
      </c>
      <c r="G54" s="32">
        <f t="shared" si="32"/>
        <v>-49195.851040000009</v>
      </c>
      <c r="H54" s="73">
        <f t="shared" si="33"/>
        <v>119.81</v>
      </c>
      <c r="I54" s="31">
        <f t="shared" si="34"/>
        <v>-619284.65955701645</v>
      </c>
      <c r="J54" s="32">
        <f t="shared" si="35"/>
        <v>-237669.6</v>
      </c>
      <c r="K54" s="73">
        <f t="shared" si="36"/>
        <v>99.481999999999999</v>
      </c>
      <c r="L54" s="31">
        <f t="shared" si="37"/>
        <v>-95743.200000002005</v>
      </c>
      <c r="M54" s="32">
        <f t="shared" si="38"/>
        <v>-108209.99018666665</v>
      </c>
      <c r="N54" s="79">
        <f t="shared" si="17"/>
        <v>684575.25906849105</v>
      </c>
      <c r="O54" s="79"/>
      <c r="P54" s="79"/>
      <c r="Q54" s="79">
        <f>$G$5*SUM($O$14:O54)-$H$5*SUM($P$14:P54)</f>
        <v>-576200.5368</v>
      </c>
      <c r="R54" s="79">
        <f t="shared" si="18"/>
        <v>108374.72226849105</v>
      </c>
      <c r="S54" s="137"/>
      <c r="U54" s="72">
        <v>45845.625</v>
      </c>
      <c r="V54" s="54">
        <v>93.91</v>
      </c>
      <c r="W54" s="72">
        <v>45841.625</v>
      </c>
      <c r="X54" s="54">
        <v>101.379</v>
      </c>
      <c r="Y54" s="121">
        <v>45848.625</v>
      </c>
      <c r="Z54" s="54">
        <v>121.86</v>
      </c>
      <c r="AA54" s="72">
        <v>45917.625</v>
      </c>
      <c r="AB54" s="54">
        <v>99.600999999999999</v>
      </c>
      <c r="AF54" s="127">
        <v>45922.625</v>
      </c>
      <c r="AG54" s="45">
        <f t="shared" si="87"/>
        <v>81.319999999999993</v>
      </c>
      <c r="AH54" s="46">
        <f t="shared" si="40"/>
        <v>270354.25730266847</v>
      </c>
      <c r="AI54" s="46">
        <f t="shared" si="41"/>
        <v>-164500</v>
      </c>
      <c r="AJ54" s="45">
        <f t="shared" si="88"/>
        <v>100.7734375</v>
      </c>
      <c r="AK54" s="46">
        <f t="shared" si="43"/>
        <v>167578.125</v>
      </c>
      <c r="AL54" s="47">
        <f t="shared" si="44"/>
        <v>-7297.8580729166715</v>
      </c>
      <c r="AM54" s="45">
        <f t="shared" si="89"/>
        <v>111.48</v>
      </c>
      <c r="AN54" s="46">
        <f t="shared" si="46"/>
        <v>640670.35290718579</v>
      </c>
      <c r="AO54" s="47">
        <f t="shared" si="47"/>
        <v>-169200</v>
      </c>
      <c r="AP54" s="45">
        <f t="shared" si="90"/>
        <v>100.7734375</v>
      </c>
      <c r="AQ54" s="46">
        <f t="shared" si="49"/>
        <v>146093.75</v>
      </c>
      <c r="AR54" s="47">
        <f t="shared" si="50"/>
        <v>-6362.2352430555475</v>
      </c>
      <c r="AS54" s="45">
        <f t="shared" si="91"/>
        <v>104.015625</v>
      </c>
      <c r="AT54" s="46">
        <f t="shared" si="52"/>
        <v>119698.66071428571</v>
      </c>
      <c r="AU54" s="47">
        <f t="shared" si="53"/>
        <v>2663.7760416666715</v>
      </c>
      <c r="AV54" s="45">
        <f t="shared" si="92"/>
        <v>97.71875</v>
      </c>
      <c r="AW54" s="46">
        <f t="shared" si="55"/>
        <v>220312.5</v>
      </c>
      <c r="AX54" s="47">
        <f t="shared" si="56"/>
        <v>7183.7864583333358</v>
      </c>
      <c r="AY54" s="79">
        <f t="shared" si="93"/>
        <v>-36306.124560370437</v>
      </c>
      <c r="AZ54" s="79"/>
      <c r="BA54" s="79"/>
      <c r="BB54" s="79">
        <f>$AO$4*SUM($AZ$14:AZ54)-$AP$4*SUM($BA$14:BA54)</f>
        <v>48926.430219448084</v>
      </c>
      <c r="BC54" s="79">
        <f t="shared" si="94"/>
        <v>-85232.554779818514</v>
      </c>
      <c r="BE54" s="72">
        <v>45841.625</v>
      </c>
      <c r="BF54" s="54">
        <v>80.37</v>
      </c>
      <c r="BG54" s="72">
        <v>45937.625</v>
      </c>
      <c r="BH54" s="54">
        <v>100.7421875</v>
      </c>
      <c r="BI54" s="72">
        <v>45841.625</v>
      </c>
      <c r="BJ54" s="54">
        <v>109.06</v>
      </c>
      <c r="BK54" s="72">
        <v>45937.625</v>
      </c>
      <c r="BL54" s="54">
        <v>100.7421875</v>
      </c>
      <c r="BM54" s="72">
        <v>45840.625</v>
      </c>
      <c r="BN54" s="54">
        <v>102.78125</v>
      </c>
      <c r="BO54" s="72">
        <v>45840.625</v>
      </c>
      <c r="BP54" s="54">
        <v>96.984375</v>
      </c>
      <c r="BR54" s="127">
        <f t="shared" si="20"/>
        <v>45922.625</v>
      </c>
      <c r="BS54" s="45">
        <f t="shared" si="95"/>
        <v>107.9379</v>
      </c>
      <c r="BT54" s="46">
        <f t="shared" si="58"/>
        <v>89949.999999998196</v>
      </c>
      <c r="BU54" s="46">
        <f t="shared" si="59"/>
        <v>194444.44444444447</v>
      </c>
      <c r="BV54" s="45">
        <f t="shared" si="96"/>
        <v>47.365000000000002</v>
      </c>
      <c r="BW54" s="46">
        <f t="shared" si="61"/>
        <v>160256.24999999983</v>
      </c>
      <c r="BX54" s="47">
        <f t="shared" si="62"/>
        <v>194444.44444444444</v>
      </c>
      <c r="BY54" s="45">
        <f t="shared" si="97"/>
        <v>-70306.25000000163</v>
      </c>
      <c r="CA54" s="125">
        <v>45847.625</v>
      </c>
      <c r="CB54" s="54">
        <v>107.717</v>
      </c>
      <c r="CC54" s="125">
        <v>45847.625</v>
      </c>
      <c r="CD54" s="54">
        <v>50.171999999999997</v>
      </c>
      <c r="CF54" s="127">
        <v>45922.625</v>
      </c>
      <c r="CG54" s="45">
        <f t="shared" si="98"/>
        <v>247.34700000000001</v>
      </c>
      <c r="CH54" s="46">
        <f t="shared" si="64"/>
        <v>183210.72000000006</v>
      </c>
      <c r="CI54" s="46">
        <f t="shared" si="65"/>
        <v>163333.33333333334</v>
      </c>
      <c r="CJ54" s="45">
        <f t="shared" si="99"/>
        <v>50.252000000000002</v>
      </c>
      <c r="CK54" s="46">
        <f t="shared" si="67"/>
        <v>110239.91999999974</v>
      </c>
      <c r="CL54" s="47">
        <f t="shared" si="68"/>
        <v>147000</v>
      </c>
      <c r="CM54" s="45">
        <f t="shared" si="100"/>
        <v>89304.133333333652</v>
      </c>
      <c r="CO54" s="125">
        <v>45845.625</v>
      </c>
      <c r="CP54" s="54">
        <v>281.32</v>
      </c>
      <c r="CQ54" s="125">
        <v>45845.625</v>
      </c>
      <c r="CR54" s="54">
        <v>53.741999999999997</v>
      </c>
      <c r="DF54" s="129">
        <v>45923.625</v>
      </c>
      <c r="DG54" s="56">
        <f t="shared" si="75"/>
        <v>59800.540682314109</v>
      </c>
      <c r="DH54" s="56">
        <f t="shared" si="76"/>
        <v>-92183.016400091612</v>
      </c>
      <c r="DI54" s="56">
        <f t="shared" si="77"/>
        <v>-80131.250000003143</v>
      </c>
      <c r="DJ54" s="56">
        <f t="shared" si="78"/>
        <v>101839.85000000015</v>
      </c>
      <c r="DK54" s="56">
        <f t="shared" si="79"/>
        <v>21608.186460749363</v>
      </c>
      <c r="DL54" s="56">
        <f t="shared" si="80"/>
        <v>-6950.4616202730977</v>
      </c>
      <c r="DM54" s="56">
        <f t="shared" si="81"/>
        <v>-9825.0000000015134</v>
      </c>
      <c r="DN54" s="56">
        <f t="shared" si="82"/>
        <v>12535.7166666665</v>
      </c>
      <c r="DO54" s="56">
        <f t="shared" si="83"/>
        <v>21608.186460749363</v>
      </c>
      <c r="DP54" s="56">
        <f t="shared" si="84"/>
        <v>-6950.4616202730977</v>
      </c>
      <c r="DQ54" s="56">
        <f t="shared" si="85"/>
        <v>-9825.0000000015134</v>
      </c>
      <c r="DR54" s="56">
        <f t="shared" si="86"/>
        <v>12535.7166666665</v>
      </c>
      <c r="DS54" s="56">
        <f>SUM(DO$15:DO54)</f>
        <v>51406.212761777715</v>
      </c>
      <c r="DT54" s="56">
        <f>SUM(DP$15:DP54)</f>
        <v>-84573.395979275199</v>
      </c>
      <c r="DU54" s="56">
        <f>SUM(DQ$15:DQ54)</f>
        <v>-65450.000000000466</v>
      </c>
      <c r="DV54" s="56">
        <f>SUM(DR$15:DR54)</f>
        <v>84326.083333333285</v>
      </c>
      <c r="DZ54" s="129">
        <v>45923.625</v>
      </c>
      <c r="EA54" s="146">
        <f t="shared" si="70"/>
        <v>51406.212761777715</v>
      </c>
      <c r="EB54" s="146">
        <f t="shared" si="72"/>
        <v>-84573.395979275199</v>
      </c>
      <c r="EC54" s="146">
        <f t="shared" si="73"/>
        <v>84326.083333333285</v>
      </c>
      <c r="ED54" s="146">
        <f t="shared" si="74"/>
        <v>-65450.000000000466</v>
      </c>
    </row>
    <row r="55" spans="1:134">
      <c r="A55" s="136">
        <v>45903.625</v>
      </c>
      <c r="B55" s="73">
        <f t="shared" si="27"/>
        <v>94.38</v>
      </c>
      <c r="C55" s="31">
        <f t="shared" si="28"/>
        <v>107348.24281150113</v>
      </c>
      <c r="D55" s="32">
        <f t="shared" si="29"/>
        <v>-140647.5</v>
      </c>
      <c r="E55" s="73">
        <f t="shared" si="30"/>
        <v>101.038</v>
      </c>
      <c r="F55" s="31">
        <f t="shared" si="31"/>
        <v>-34104.000000000495</v>
      </c>
      <c r="G55" s="32">
        <f t="shared" si="32"/>
        <v>-50074.348379999981</v>
      </c>
      <c r="H55" s="73">
        <f t="shared" si="33"/>
        <v>120.08</v>
      </c>
      <c r="I55" s="31">
        <f t="shared" si="34"/>
        <v>-539281.37817883643</v>
      </c>
      <c r="J55" s="32">
        <f t="shared" si="35"/>
        <v>-241913.69999999998</v>
      </c>
      <c r="K55" s="73">
        <f t="shared" si="36"/>
        <v>99.596000000000004</v>
      </c>
      <c r="L55" s="31">
        <f t="shared" si="37"/>
        <v>-56481.600000000508</v>
      </c>
      <c r="M55" s="32">
        <f t="shared" si="38"/>
        <v>-110142.31144000003</v>
      </c>
      <c r="N55" s="79">
        <f t="shared" si="17"/>
        <v>665450.25793033733</v>
      </c>
      <c r="O55" s="79"/>
      <c r="P55" s="79"/>
      <c r="Q55" s="79">
        <f>$G$5*SUM($O$14:O55)-$H$5*SUM($P$14:P55)</f>
        <v>-576200.5368</v>
      </c>
      <c r="R55" s="79">
        <f t="shared" si="18"/>
        <v>89249.721130337333</v>
      </c>
      <c r="S55" s="137"/>
      <c r="U55" s="72">
        <v>45846.625</v>
      </c>
      <c r="V55" s="54">
        <v>93.9</v>
      </c>
      <c r="W55" s="72">
        <v>45842.625</v>
      </c>
      <c r="X55" s="54">
        <v>101.465</v>
      </c>
      <c r="Y55" s="121">
        <v>45849.625</v>
      </c>
      <c r="Z55" s="54">
        <v>121.72</v>
      </c>
      <c r="AA55" s="72">
        <v>45918.625</v>
      </c>
      <c r="AB55" s="54">
        <v>99.516000000000005</v>
      </c>
      <c r="AF55" s="127">
        <v>45923.625</v>
      </c>
      <c r="AG55" s="45">
        <f t="shared" si="87"/>
        <v>81.260000000000005</v>
      </c>
      <c r="AH55" s="46">
        <f t="shared" si="40"/>
        <v>251709.13610938482</v>
      </c>
      <c r="AI55" s="46">
        <f t="shared" si="41"/>
        <v>-167437.49999999997</v>
      </c>
      <c r="AJ55" s="45">
        <f t="shared" si="88"/>
        <v>100.9140625</v>
      </c>
      <c r="AK55" s="46">
        <f t="shared" si="43"/>
        <v>187165.17857142858</v>
      </c>
      <c r="AL55" s="47">
        <f t="shared" si="44"/>
        <v>-7428.1769670758949</v>
      </c>
      <c r="AM55" s="45">
        <f t="shared" si="89"/>
        <v>111.71</v>
      </c>
      <c r="AN55" s="46">
        <f t="shared" si="46"/>
        <v>695044.58950077987</v>
      </c>
      <c r="AO55" s="47">
        <f t="shared" si="47"/>
        <v>-172221.42857142855</v>
      </c>
      <c r="AP55" s="45">
        <f t="shared" si="90"/>
        <v>100.9140625</v>
      </c>
      <c r="AQ55" s="46">
        <f t="shared" si="49"/>
        <v>163169.64285714287</v>
      </c>
      <c r="AR55" s="47">
        <f t="shared" si="50"/>
        <v>-6475.8465866815386</v>
      </c>
      <c r="AS55" s="45">
        <f t="shared" si="91"/>
        <v>104.328125</v>
      </c>
      <c r="AT55" s="46">
        <f t="shared" si="52"/>
        <v>136439.73214285713</v>
      </c>
      <c r="AU55" s="47">
        <f t="shared" si="53"/>
        <v>2711.3434709821449</v>
      </c>
      <c r="AV55" s="45">
        <f t="shared" si="92"/>
        <v>98.40625</v>
      </c>
      <c r="AW55" s="46">
        <f t="shared" si="55"/>
        <v>271875</v>
      </c>
      <c r="AX55" s="47">
        <f t="shared" si="56"/>
        <v>7312.068359375</v>
      </c>
      <c r="AY55" s="79">
        <f t="shared" si="93"/>
        <v>-43256.586180643528</v>
      </c>
      <c r="AZ55" s="79"/>
      <c r="BA55" s="79"/>
      <c r="BB55" s="79">
        <f>$AO$4*SUM($AZ$14:AZ55)-$AP$4*SUM($BA$14:BA55)</f>
        <v>48926.430219448084</v>
      </c>
      <c r="BC55" s="79">
        <f t="shared" si="94"/>
        <v>-92183.016400091612</v>
      </c>
      <c r="BE55" s="72">
        <v>45845.625</v>
      </c>
      <c r="BF55" s="54">
        <v>80.099999999999994</v>
      </c>
      <c r="BG55" s="72">
        <v>45938.625</v>
      </c>
      <c r="BH55" s="54">
        <v>100.6875</v>
      </c>
      <c r="BI55" s="72">
        <v>45845.625</v>
      </c>
      <c r="BJ55" s="54">
        <v>108.41</v>
      </c>
      <c r="BK55" s="72">
        <v>45938.625</v>
      </c>
      <c r="BL55" s="54">
        <v>100.6875</v>
      </c>
      <c r="BM55" s="72">
        <v>45842.625</v>
      </c>
      <c r="BN55" s="54">
        <v>102.28125</v>
      </c>
      <c r="BO55" s="72">
        <v>45842.625</v>
      </c>
      <c r="BP55" s="54">
        <v>96.25</v>
      </c>
      <c r="BR55" s="127">
        <f t="shared" si="20"/>
        <v>45923.625</v>
      </c>
      <c r="BS55" s="45">
        <f t="shared" si="95"/>
        <v>107.82299999999999</v>
      </c>
      <c r="BT55" s="46">
        <f t="shared" si="58"/>
        <v>61224.999999996755</v>
      </c>
      <c r="BU55" s="46">
        <f t="shared" si="59"/>
        <v>197916.66666666666</v>
      </c>
      <c r="BV55" s="45">
        <f t="shared" si="96"/>
        <v>47.701000000000001</v>
      </c>
      <c r="BW55" s="46">
        <f t="shared" si="61"/>
        <v>141356.24999999991</v>
      </c>
      <c r="BX55" s="47">
        <f t="shared" si="62"/>
        <v>197916.66666666666</v>
      </c>
      <c r="BY55" s="45">
        <f t="shared" si="97"/>
        <v>-80131.250000003143</v>
      </c>
      <c r="CA55" s="125">
        <v>45848.625</v>
      </c>
      <c r="CB55" s="54">
        <v>107.7636</v>
      </c>
      <c r="CC55" s="125">
        <v>45848.625</v>
      </c>
      <c r="CD55" s="54">
        <v>49.853999999999999</v>
      </c>
      <c r="CF55" s="127">
        <v>45923.625</v>
      </c>
      <c r="CG55" s="45">
        <f t="shared" si="98"/>
        <v>242.93100000000001</v>
      </c>
      <c r="CH55" s="46">
        <f t="shared" si="64"/>
        <v>224014.56000000003</v>
      </c>
      <c r="CI55" s="46">
        <f t="shared" si="65"/>
        <v>166250</v>
      </c>
      <c r="CJ55" s="45">
        <f t="shared" si="99"/>
        <v>49.594999999999999</v>
      </c>
      <c r="CK55" s="46">
        <f t="shared" si="67"/>
        <v>138799.7099999999</v>
      </c>
      <c r="CL55" s="47">
        <f t="shared" si="68"/>
        <v>149625</v>
      </c>
      <c r="CM55" s="45">
        <f t="shared" si="100"/>
        <v>101839.85000000015</v>
      </c>
      <c r="CO55" s="125">
        <v>45846.625</v>
      </c>
      <c r="CP55" s="54">
        <v>282.44299999999998</v>
      </c>
      <c r="CQ55" s="125">
        <v>45846.625</v>
      </c>
      <c r="CR55" s="54">
        <v>54.017000000000003</v>
      </c>
      <c r="DF55" s="129">
        <v>45924.625</v>
      </c>
      <c r="DG55" s="56">
        <f t="shared" si="75"/>
        <v>31575.551498647605</v>
      </c>
      <c r="DH55" s="56">
        <f t="shared" si="76"/>
        <v>-62589.921834330584</v>
      </c>
      <c r="DI55" s="56">
        <f t="shared" si="77"/>
        <v>-68993.750000002299</v>
      </c>
      <c r="DJ55" s="56">
        <f t="shared" si="78"/>
        <v>103220.57666666678</v>
      </c>
      <c r="DK55" s="56">
        <f t="shared" si="79"/>
        <v>-28224.989183666505</v>
      </c>
      <c r="DL55" s="56">
        <f t="shared" si="80"/>
        <v>29593.094565761028</v>
      </c>
      <c r="DM55" s="56">
        <f t="shared" si="81"/>
        <v>11137.500000000844</v>
      </c>
      <c r="DN55" s="56">
        <f t="shared" si="82"/>
        <v>1380.7266666666255</v>
      </c>
      <c r="DO55" s="56">
        <f t="shared" si="83"/>
        <v>-28224.989183666505</v>
      </c>
      <c r="DP55" s="56">
        <f t="shared" si="84"/>
        <v>29593.094565761028</v>
      </c>
      <c r="DQ55" s="56">
        <f t="shared" si="85"/>
        <v>11137.500000000844</v>
      </c>
      <c r="DR55" s="56">
        <f t="shared" si="86"/>
        <v>1380.7266666666255</v>
      </c>
      <c r="DS55" s="56">
        <f>SUM(DO$15:DO55)</f>
        <v>23181.22357811121</v>
      </c>
      <c r="DT55" s="56">
        <f>SUM(DP$15:DP55)</f>
        <v>-54980.301413514171</v>
      </c>
      <c r="DU55" s="56">
        <f>SUM(DQ$15:DQ55)</f>
        <v>-54312.499999999622</v>
      </c>
      <c r="DV55" s="56">
        <f>SUM(DR$15:DR55)</f>
        <v>85706.80999999991</v>
      </c>
      <c r="DZ55" s="129">
        <v>45924.625</v>
      </c>
      <c r="EA55" s="146">
        <f t="shared" si="70"/>
        <v>23181.22357811121</v>
      </c>
      <c r="EB55" s="146">
        <f t="shared" si="72"/>
        <v>-54980.301413514171</v>
      </c>
      <c r="EC55" s="146">
        <f t="shared" si="73"/>
        <v>85706.80999999991</v>
      </c>
      <c r="ED55" s="146">
        <f t="shared" si="74"/>
        <v>-54312.499999999622</v>
      </c>
    </row>
    <row r="56" spans="1:134">
      <c r="A56" s="136">
        <v>45904.625</v>
      </c>
      <c r="B56" s="73">
        <f t="shared" si="27"/>
        <v>94.54</v>
      </c>
      <c r="C56" s="31">
        <f t="shared" si="28"/>
        <v>143130.99041533485</v>
      </c>
      <c r="D56" s="32">
        <f t="shared" si="29"/>
        <v>-143115</v>
      </c>
      <c r="E56" s="73">
        <f t="shared" si="30"/>
        <v>101.06399999999999</v>
      </c>
      <c r="F56" s="31">
        <f t="shared" si="31"/>
        <v>-29736.000000001128</v>
      </c>
      <c r="G56" s="32">
        <f t="shared" si="32"/>
        <v>-50952.845720000005</v>
      </c>
      <c r="H56" s="73">
        <f t="shared" si="33"/>
        <v>120.3</v>
      </c>
      <c r="I56" s="31">
        <f t="shared" si="34"/>
        <v>-474093.51927809737</v>
      </c>
      <c r="J56" s="32">
        <f t="shared" si="35"/>
        <v>-246157.8</v>
      </c>
      <c r="K56" s="73">
        <f t="shared" si="36"/>
        <v>99.653999999999996</v>
      </c>
      <c r="L56" s="31">
        <f t="shared" si="37"/>
        <v>-36506.400000003014</v>
      </c>
      <c r="M56" s="32">
        <f t="shared" si="38"/>
        <v>-112074.63269333333</v>
      </c>
      <c r="N56" s="79">
        <f t="shared" si="17"/>
        <v>652375.12272009708</v>
      </c>
      <c r="O56" s="79"/>
      <c r="P56" s="79"/>
      <c r="Q56" s="79">
        <f>$G$5*SUM($O$14:O56)-$H$5*SUM($P$14:P56)</f>
        <v>-576200.5368</v>
      </c>
      <c r="R56" s="79">
        <f t="shared" si="18"/>
        <v>76174.585920097074</v>
      </c>
      <c r="S56" s="137"/>
      <c r="U56" s="72">
        <v>45847.625</v>
      </c>
      <c r="V56" s="54">
        <v>94.17</v>
      </c>
      <c r="W56" s="72">
        <v>45845.625</v>
      </c>
      <c r="X56" s="54">
        <v>101.348</v>
      </c>
      <c r="Y56" s="121">
        <v>45852.625</v>
      </c>
      <c r="Z56" s="54">
        <v>121.74</v>
      </c>
      <c r="AA56" s="72">
        <v>45919.625</v>
      </c>
      <c r="AB56" s="54">
        <v>99.414000000000001</v>
      </c>
      <c r="AF56" s="127">
        <v>45924.625</v>
      </c>
      <c r="AG56" s="45">
        <f t="shared" si="87"/>
        <v>81.150000000000006</v>
      </c>
      <c r="AH56" s="46">
        <f t="shared" si="40"/>
        <v>217526.41392169258</v>
      </c>
      <c r="AI56" s="46">
        <f t="shared" si="41"/>
        <v>-170375</v>
      </c>
      <c r="AJ56" s="45">
        <f t="shared" si="88"/>
        <v>100.71875</v>
      </c>
      <c r="AK56" s="46">
        <f t="shared" si="43"/>
        <v>159960.9375</v>
      </c>
      <c r="AL56" s="47">
        <f t="shared" si="44"/>
        <v>-7558.4958612351038</v>
      </c>
      <c r="AM56" s="45">
        <f t="shared" si="89"/>
        <v>111.26</v>
      </c>
      <c r="AN56" s="46">
        <f t="shared" si="46"/>
        <v>588660.2135567884</v>
      </c>
      <c r="AO56" s="47">
        <f t="shared" si="47"/>
        <v>-175242.85714285716</v>
      </c>
      <c r="AP56" s="45">
        <f t="shared" si="90"/>
        <v>100.71875</v>
      </c>
      <c r="AQ56" s="46">
        <f t="shared" si="49"/>
        <v>139453.125</v>
      </c>
      <c r="AR56" s="47">
        <f t="shared" si="50"/>
        <v>-6589.4579303075298</v>
      </c>
      <c r="AS56" s="45">
        <f t="shared" si="91"/>
        <v>104.03125</v>
      </c>
      <c r="AT56" s="46">
        <f t="shared" si="52"/>
        <v>120535.71428571429</v>
      </c>
      <c r="AU56" s="47">
        <f t="shared" si="53"/>
        <v>2758.9109002976256</v>
      </c>
      <c r="AV56" s="45">
        <f t="shared" si="92"/>
        <v>98</v>
      </c>
      <c r="AW56" s="46">
        <f t="shared" si="55"/>
        <v>241406.25</v>
      </c>
      <c r="AX56" s="47">
        <f t="shared" si="56"/>
        <v>7440.3502604166715</v>
      </c>
      <c r="AY56" s="79">
        <f t="shared" si="93"/>
        <v>-13663.4916148825</v>
      </c>
      <c r="AZ56" s="79"/>
      <c r="BA56" s="79"/>
      <c r="BB56" s="79">
        <f>$AO$4*SUM($AZ$14:AZ56)-$AP$4*SUM($BA$14:BA56)</f>
        <v>48926.430219448084</v>
      </c>
      <c r="BC56" s="79">
        <f t="shared" si="94"/>
        <v>-62589.921834330584</v>
      </c>
      <c r="BE56" s="72">
        <v>45846.625</v>
      </c>
      <c r="BF56" s="54">
        <v>79.989999999999995</v>
      </c>
      <c r="BG56" s="72">
        <v>45939.625</v>
      </c>
      <c r="BH56" s="54">
        <v>100.625</v>
      </c>
      <c r="BI56" s="72">
        <v>45846.625</v>
      </c>
      <c r="BJ56" s="54">
        <v>108.1</v>
      </c>
      <c r="BK56" s="72">
        <v>45939.625</v>
      </c>
      <c r="BL56" s="54">
        <v>100.625</v>
      </c>
      <c r="BM56" s="72">
        <v>45845.625</v>
      </c>
      <c r="BN56" s="54">
        <v>101.984375</v>
      </c>
      <c r="BO56" s="72">
        <v>45845.625</v>
      </c>
      <c r="BP56" s="54">
        <v>95.375</v>
      </c>
      <c r="BR56" s="127">
        <f t="shared" si="20"/>
        <v>45924.625</v>
      </c>
      <c r="BS56" s="45">
        <f t="shared" si="95"/>
        <v>107.7465</v>
      </c>
      <c r="BT56" s="46">
        <f t="shared" si="58"/>
        <v>42099.999999997803</v>
      </c>
      <c r="BU56" s="46">
        <f t="shared" si="59"/>
        <v>201388.88888888891</v>
      </c>
      <c r="BV56" s="45">
        <f t="shared" si="96"/>
        <v>48.238999999999997</v>
      </c>
      <c r="BW56" s="46">
        <f t="shared" si="61"/>
        <v>111093.75000000009</v>
      </c>
      <c r="BX56" s="47">
        <f t="shared" si="62"/>
        <v>201388.88888888893</v>
      </c>
      <c r="BY56" s="45">
        <f t="shared" si="97"/>
        <v>-68993.750000002299</v>
      </c>
      <c r="CA56" s="125">
        <v>45849.625</v>
      </c>
      <c r="CB56" s="54">
        <v>107.52670000000001</v>
      </c>
      <c r="CC56" s="125">
        <v>45849.625</v>
      </c>
      <c r="CD56" s="54">
        <v>50.515999999999998</v>
      </c>
      <c r="CF56" s="127">
        <v>45924.625</v>
      </c>
      <c r="CG56" s="45">
        <f t="shared" si="98"/>
        <v>243.08600000000001</v>
      </c>
      <c r="CH56" s="46">
        <f t="shared" si="64"/>
        <v>222582.36000000004</v>
      </c>
      <c r="CI56" s="46">
        <f t="shared" si="65"/>
        <v>169166.66666666669</v>
      </c>
      <c r="CJ56" s="45">
        <f t="shared" si="99"/>
        <v>49.652999999999999</v>
      </c>
      <c r="CK56" s="46">
        <f t="shared" si="67"/>
        <v>136278.44999999992</v>
      </c>
      <c r="CL56" s="47">
        <f t="shared" si="68"/>
        <v>152250.00000000003</v>
      </c>
      <c r="CM56" s="45">
        <f t="shared" si="100"/>
        <v>103220.57666666678</v>
      </c>
      <c r="CO56" s="125">
        <v>45847.625</v>
      </c>
      <c r="CP56" s="54">
        <v>278.82100000000003</v>
      </c>
      <c r="CQ56" s="125">
        <v>45847.625</v>
      </c>
      <c r="CR56" s="54">
        <v>53.445999999999998</v>
      </c>
      <c r="DF56" s="129">
        <v>45925.625</v>
      </c>
      <c r="DG56" s="56">
        <f t="shared" si="75"/>
        <v>32026.051323673397</v>
      </c>
      <c r="DH56" s="56">
        <f t="shared" si="76"/>
        <v>-94316.956092278531</v>
      </c>
      <c r="DI56" s="56">
        <f t="shared" si="77"/>
        <v>-65531.250000001106</v>
      </c>
      <c r="DJ56" s="56">
        <f t="shared" si="78"/>
        <v>112567.65333333355</v>
      </c>
      <c r="DK56" s="56">
        <f t="shared" si="79"/>
        <v>450.49982502579223</v>
      </c>
      <c r="DL56" s="56">
        <f t="shared" si="80"/>
        <v>-31727.034257947947</v>
      </c>
      <c r="DM56" s="56">
        <f t="shared" si="81"/>
        <v>3462.5000000011933</v>
      </c>
      <c r="DN56" s="56">
        <f t="shared" si="82"/>
        <v>9347.0766666667769</v>
      </c>
      <c r="DO56" s="56">
        <f t="shared" si="83"/>
        <v>450.49982502579223</v>
      </c>
      <c r="DP56" s="56">
        <f t="shared" si="84"/>
        <v>-31727.034257947947</v>
      </c>
      <c r="DQ56" s="56">
        <f t="shared" si="85"/>
        <v>3462.5000000011933</v>
      </c>
      <c r="DR56" s="56">
        <f t="shared" si="86"/>
        <v>9347.0766666667769</v>
      </c>
      <c r="DS56" s="56">
        <f>SUM(DO$15:DO56)</f>
        <v>23631.723403137003</v>
      </c>
      <c r="DT56" s="56">
        <f>SUM(DP$15:DP56)</f>
        <v>-86707.335671462119</v>
      </c>
      <c r="DU56" s="56">
        <f>SUM(DQ$15:DQ56)</f>
        <v>-50849.999999998428</v>
      </c>
      <c r="DV56" s="56">
        <f>SUM(DR$15:DR56)</f>
        <v>95053.886666666687</v>
      </c>
      <c r="DZ56" s="129">
        <v>45925.625</v>
      </c>
      <c r="EA56" s="146">
        <f t="shared" si="70"/>
        <v>23631.723403137003</v>
      </c>
      <c r="EB56" s="146">
        <f t="shared" si="72"/>
        <v>-86707.335671462119</v>
      </c>
      <c r="EC56" s="146">
        <f t="shared" si="73"/>
        <v>95053.886666666687</v>
      </c>
      <c r="ED56" s="146">
        <f t="shared" si="74"/>
        <v>-50849.999999998428</v>
      </c>
    </row>
    <row r="57" spans="1:134">
      <c r="A57" s="136">
        <v>45905.625</v>
      </c>
      <c r="B57" s="73">
        <f t="shared" si="27"/>
        <v>94.64</v>
      </c>
      <c r="C57" s="31">
        <f t="shared" si="28"/>
        <v>165495.20766773206</v>
      </c>
      <c r="D57" s="32">
        <f t="shared" si="29"/>
        <v>-145582.5</v>
      </c>
      <c r="E57" s="73">
        <f t="shared" si="30"/>
        <v>101.19</v>
      </c>
      <c r="F57" s="31">
        <f t="shared" si="31"/>
        <v>-8568.0000000003256</v>
      </c>
      <c r="G57" s="32">
        <f t="shared" si="32"/>
        <v>-51831.34305999997</v>
      </c>
      <c r="H57" s="73">
        <f t="shared" si="33"/>
        <v>120.64</v>
      </c>
      <c r="I57" s="31">
        <f t="shared" si="34"/>
        <v>-373348.64643150149</v>
      </c>
      <c r="J57" s="32">
        <f t="shared" si="35"/>
        <v>-250401.89999999997</v>
      </c>
      <c r="K57" s="73">
        <f t="shared" si="36"/>
        <v>99.900999999999996</v>
      </c>
      <c r="L57" s="31">
        <f t="shared" si="37"/>
        <v>48560.399999996946</v>
      </c>
      <c r="M57" s="32">
        <f t="shared" si="38"/>
        <v>-114006.95394666666</v>
      </c>
      <c r="N57" s="79">
        <f t="shared" si="17"/>
        <v>638616.0432125642</v>
      </c>
      <c r="O57" s="79"/>
      <c r="P57" s="79"/>
      <c r="Q57" s="79">
        <f>$G$5*SUM($O$14:O57)-$H$5*SUM($P$14:P57)</f>
        <v>-576200.5368</v>
      </c>
      <c r="R57" s="79">
        <f t="shared" si="18"/>
        <v>62415.506412564195</v>
      </c>
      <c r="S57" s="137"/>
      <c r="U57" s="72">
        <v>45848.625</v>
      </c>
      <c r="V57" s="54">
        <v>94.22</v>
      </c>
      <c r="W57" s="72">
        <v>45846.625</v>
      </c>
      <c r="X57" s="54">
        <v>101.241</v>
      </c>
      <c r="Y57" s="121">
        <v>45853.625</v>
      </c>
      <c r="Z57" s="54">
        <v>121.85</v>
      </c>
      <c r="AA57" s="72">
        <v>45922.625</v>
      </c>
      <c r="AB57" s="54">
        <v>99.441000000000003</v>
      </c>
      <c r="AF57" s="127">
        <v>45925.625</v>
      </c>
      <c r="AG57" s="45">
        <f t="shared" si="87"/>
        <v>80.92</v>
      </c>
      <c r="AH57" s="46">
        <f t="shared" si="40"/>
        <v>146053.44934742193</v>
      </c>
      <c r="AI57" s="46">
        <f t="shared" si="41"/>
        <v>-173312.49999999997</v>
      </c>
      <c r="AJ57" s="45">
        <f t="shared" si="88"/>
        <v>100.5</v>
      </c>
      <c r="AK57" s="46">
        <f t="shared" si="43"/>
        <v>129492.1875</v>
      </c>
      <c r="AL57" s="47">
        <f t="shared" si="44"/>
        <v>-7688.8147553943418</v>
      </c>
      <c r="AM57" s="45">
        <f t="shared" si="89"/>
        <v>111.06</v>
      </c>
      <c r="AN57" s="46">
        <f t="shared" si="46"/>
        <v>541378.26869278459</v>
      </c>
      <c r="AO57" s="47">
        <f t="shared" si="47"/>
        <v>-178264.28571428571</v>
      </c>
      <c r="AP57" s="45">
        <f t="shared" si="90"/>
        <v>100.5</v>
      </c>
      <c r="AQ57" s="46">
        <f t="shared" si="49"/>
        <v>112890.625</v>
      </c>
      <c r="AR57" s="47">
        <f t="shared" si="50"/>
        <v>-6703.0692739335209</v>
      </c>
      <c r="AS57" s="45">
        <f t="shared" si="91"/>
        <v>103.8125</v>
      </c>
      <c r="AT57" s="46">
        <f t="shared" si="52"/>
        <v>108816.96428571429</v>
      </c>
      <c r="AU57" s="47">
        <f t="shared" si="53"/>
        <v>2806.478329613099</v>
      </c>
      <c r="AV57" s="45">
        <f t="shared" si="92"/>
        <v>98</v>
      </c>
      <c r="AW57" s="46">
        <f t="shared" si="55"/>
        <v>241406.25</v>
      </c>
      <c r="AX57" s="47">
        <f t="shared" si="56"/>
        <v>7568.6321614583358</v>
      </c>
      <c r="AY57" s="79">
        <f t="shared" si="93"/>
        <v>-45390.525872830454</v>
      </c>
      <c r="AZ57" s="79"/>
      <c r="BA57" s="79"/>
      <c r="BB57" s="79">
        <f>$AO$4*SUM($AZ$14:AZ57)-$AP$4*SUM($BA$14:BA57)</f>
        <v>48926.430219448084</v>
      </c>
      <c r="BC57" s="79">
        <f t="shared" si="94"/>
        <v>-94316.956092278531</v>
      </c>
      <c r="BE57" s="72">
        <v>45847.625</v>
      </c>
      <c r="BF57" s="54">
        <v>80.209999999999994</v>
      </c>
      <c r="BG57" s="72">
        <v>45940.625</v>
      </c>
      <c r="BH57" s="54">
        <v>101.0078125</v>
      </c>
      <c r="BI57" s="72">
        <v>45847.625</v>
      </c>
      <c r="BJ57" s="54">
        <v>108.71</v>
      </c>
      <c r="BK57" s="72">
        <v>45940.625</v>
      </c>
      <c r="BL57" s="54">
        <v>101.0078125</v>
      </c>
      <c r="BM57" s="72">
        <v>45846.625</v>
      </c>
      <c r="BN57" s="54">
        <v>101.8125</v>
      </c>
      <c r="BO57" s="72">
        <v>45846.625</v>
      </c>
      <c r="BP57" s="54">
        <v>95.234375</v>
      </c>
      <c r="BR57" s="127">
        <f t="shared" si="20"/>
        <v>45925.625</v>
      </c>
      <c r="BS57" s="45">
        <f t="shared" si="95"/>
        <v>107.6015</v>
      </c>
      <c r="BT57" s="46">
        <f t="shared" si="58"/>
        <v>5849.9999999988004</v>
      </c>
      <c r="BU57" s="46">
        <f t="shared" si="59"/>
        <v>204861.11111111112</v>
      </c>
      <c r="BV57" s="45">
        <f t="shared" si="96"/>
        <v>48.945</v>
      </c>
      <c r="BW57" s="46">
        <f t="shared" si="61"/>
        <v>71381.249999999913</v>
      </c>
      <c r="BX57" s="47">
        <f t="shared" si="62"/>
        <v>204861.11111111112</v>
      </c>
      <c r="BY57" s="45">
        <f t="shared" si="97"/>
        <v>-65531.250000001106</v>
      </c>
      <c r="CA57" s="125">
        <v>45852.625</v>
      </c>
      <c r="CB57" s="54">
        <v>107.4284</v>
      </c>
      <c r="CC57" s="125">
        <v>45852.625</v>
      </c>
      <c r="CD57" s="54">
        <v>50.954000000000001</v>
      </c>
      <c r="CF57" s="127">
        <v>45925.625</v>
      </c>
      <c r="CG57" s="45">
        <f t="shared" si="98"/>
        <v>247.20099999999999</v>
      </c>
      <c r="CH57" s="46">
        <f t="shared" si="64"/>
        <v>184559.76000000015</v>
      </c>
      <c r="CI57" s="46">
        <f t="shared" si="65"/>
        <v>172083.33333333334</v>
      </c>
      <c r="CJ57" s="45">
        <f t="shared" si="99"/>
        <v>50.735999999999997</v>
      </c>
      <c r="CK57" s="46">
        <f t="shared" si="67"/>
        <v>89200.439999999973</v>
      </c>
      <c r="CL57" s="47">
        <f t="shared" si="68"/>
        <v>154875</v>
      </c>
      <c r="CM57" s="45">
        <f t="shared" si="100"/>
        <v>112567.65333333355</v>
      </c>
      <c r="CO57" s="125">
        <v>45848.625</v>
      </c>
      <c r="CP57" s="54">
        <v>278.61399999999998</v>
      </c>
      <c r="CQ57" s="125">
        <v>45848.625</v>
      </c>
      <c r="CR57" s="54">
        <v>53.453000000000003</v>
      </c>
      <c r="DF57" s="129">
        <v>45926.625</v>
      </c>
      <c r="DG57" s="56">
        <f t="shared" si="75"/>
        <v>67888.049135575071</v>
      </c>
      <c r="DH57" s="56">
        <f t="shared" si="76"/>
        <v>-92867.543605855928</v>
      </c>
      <c r="DI57" s="56">
        <f t="shared" si="77"/>
        <v>-60443.750000000728</v>
      </c>
      <c r="DJ57" s="56">
        <f t="shared" si="78"/>
        <v>118950.16000000038</v>
      </c>
      <c r="DK57" s="56">
        <f t="shared" si="79"/>
        <v>35861.997811901674</v>
      </c>
      <c r="DL57" s="56">
        <f t="shared" si="80"/>
        <v>1449.4124864226033</v>
      </c>
      <c r="DM57" s="56">
        <f t="shared" si="81"/>
        <v>5087.5000000003783</v>
      </c>
      <c r="DN57" s="56">
        <f t="shared" si="82"/>
        <v>6382.5066666668281</v>
      </c>
      <c r="DO57" s="56">
        <f t="shared" si="83"/>
        <v>35861.997811901674</v>
      </c>
      <c r="DP57" s="56">
        <f t="shared" si="84"/>
        <v>1449.4124864226033</v>
      </c>
      <c r="DQ57" s="56">
        <f t="shared" si="85"/>
        <v>5087.5000000003783</v>
      </c>
      <c r="DR57" s="56">
        <f t="shared" si="86"/>
        <v>6382.5066666668281</v>
      </c>
      <c r="DS57" s="56">
        <f>SUM(DO$15:DO57)</f>
        <v>59493.721215038677</v>
      </c>
      <c r="DT57" s="56">
        <f>SUM(DP$15:DP57)</f>
        <v>-85257.923185039515</v>
      </c>
      <c r="DU57" s="56">
        <f>SUM(DQ$15:DQ57)</f>
        <v>-45762.49999999805</v>
      </c>
      <c r="DV57" s="56">
        <f>SUM(DR$15:DR57)</f>
        <v>101436.39333333352</v>
      </c>
      <c r="DZ57" s="129">
        <v>45926.625</v>
      </c>
      <c r="EA57" s="146">
        <f t="shared" si="70"/>
        <v>59493.721215038677</v>
      </c>
      <c r="EB57" s="146">
        <f t="shared" si="72"/>
        <v>-85257.923185039515</v>
      </c>
      <c r="EC57" s="146">
        <f t="shared" si="73"/>
        <v>101436.39333333352</v>
      </c>
      <c r="ED57" s="146">
        <f t="shared" si="74"/>
        <v>-45762.49999999805</v>
      </c>
    </row>
    <row r="58" spans="1:134">
      <c r="A58" s="136">
        <v>45908.625</v>
      </c>
      <c r="B58" s="73">
        <f t="shared" si="27"/>
        <v>94.65</v>
      </c>
      <c r="C58" s="31">
        <f t="shared" si="28"/>
        <v>167731.62939297225</v>
      </c>
      <c r="D58" s="32">
        <f t="shared" si="29"/>
        <v>-152985</v>
      </c>
      <c r="E58" s="73">
        <f t="shared" si="30"/>
        <v>101.23099999999999</v>
      </c>
      <c r="F58" s="31">
        <f t="shared" si="31"/>
        <v>-1680.0000000008595</v>
      </c>
      <c r="G58" s="32">
        <f t="shared" si="32"/>
        <v>-54466.83507999999</v>
      </c>
      <c r="H58" s="73">
        <f t="shared" si="33"/>
        <v>120.74</v>
      </c>
      <c r="I58" s="31">
        <f t="shared" si="34"/>
        <v>-343717.8014766234</v>
      </c>
      <c r="J58" s="32">
        <f t="shared" si="35"/>
        <v>-263134.2</v>
      </c>
      <c r="K58" s="73">
        <f t="shared" si="36"/>
        <v>99.972999999999999</v>
      </c>
      <c r="L58" s="31">
        <f t="shared" si="37"/>
        <v>73357.199999997887</v>
      </c>
      <c r="M58" s="32">
        <f t="shared" si="38"/>
        <v>-119803.91770666672</v>
      </c>
      <c r="N58" s="79">
        <f t="shared" si="17"/>
        <v>631298.7482429276</v>
      </c>
      <c r="O58" s="79"/>
      <c r="P58" s="79"/>
      <c r="Q58" s="79">
        <f>$G$5*SUM($O$14:O58)-$H$5*SUM($P$14:P58)</f>
        <v>-576200.5368</v>
      </c>
      <c r="R58" s="79">
        <f t="shared" si="18"/>
        <v>55098.211442927597</v>
      </c>
      <c r="S58" s="137"/>
      <c r="U58" s="72">
        <v>45849.625</v>
      </c>
      <c r="V58" s="54">
        <v>94.12</v>
      </c>
      <c r="W58" s="72">
        <v>45847.625</v>
      </c>
      <c r="X58" s="54">
        <v>101.289</v>
      </c>
      <c r="Y58" s="121">
        <v>45854.625</v>
      </c>
      <c r="Z58" s="54">
        <v>121.87</v>
      </c>
      <c r="AA58" s="72">
        <v>45923.625</v>
      </c>
      <c r="AB58" s="54">
        <v>99.381</v>
      </c>
      <c r="AF58" s="127">
        <v>45926.625</v>
      </c>
      <c r="AG58" s="45">
        <f t="shared" si="87"/>
        <v>81.08</v>
      </c>
      <c r="AH58" s="46">
        <f t="shared" si="40"/>
        <v>195773.77252952277</v>
      </c>
      <c r="AI58" s="46">
        <f t="shared" si="41"/>
        <v>-176249.99999999997</v>
      </c>
      <c r="AJ58" s="45">
        <f t="shared" si="88"/>
        <v>100.4921875</v>
      </c>
      <c r="AK58" s="46">
        <f t="shared" si="43"/>
        <v>128404.01785714286</v>
      </c>
      <c r="AL58" s="47">
        <f t="shared" si="44"/>
        <v>-7819.1336495535652</v>
      </c>
      <c r="AM58" s="45">
        <f t="shared" si="89"/>
        <v>111.21</v>
      </c>
      <c r="AN58" s="46">
        <f t="shared" si="46"/>
        <v>576839.72734078171</v>
      </c>
      <c r="AO58" s="47">
        <f t="shared" si="47"/>
        <v>-181285.71428571426</v>
      </c>
      <c r="AP58" s="45">
        <f t="shared" si="90"/>
        <v>100.4921875</v>
      </c>
      <c r="AQ58" s="46">
        <f t="shared" si="49"/>
        <v>111941.96428571429</v>
      </c>
      <c r="AR58" s="47">
        <f t="shared" si="50"/>
        <v>-6816.680617559512</v>
      </c>
      <c r="AS58" s="45">
        <f t="shared" si="91"/>
        <v>103.71875</v>
      </c>
      <c r="AT58" s="46">
        <f t="shared" si="52"/>
        <v>103794.64285714286</v>
      </c>
      <c r="AU58" s="47">
        <f t="shared" si="53"/>
        <v>2854.0457589285725</v>
      </c>
      <c r="AV58" s="45">
        <f t="shared" si="92"/>
        <v>97.890625</v>
      </c>
      <c r="AW58" s="46">
        <f t="shared" si="55"/>
        <v>233203.125</v>
      </c>
      <c r="AX58" s="47">
        <f t="shared" si="56"/>
        <v>7696.9140625</v>
      </c>
      <c r="AY58" s="79">
        <f t="shared" si="93"/>
        <v>-43941.113386407844</v>
      </c>
      <c r="AZ58" s="79"/>
      <c r="BA58" s="79"/>
      <c r="BB58" s="79">
        <f>$AO$4*SUM($AZ$14:AZ58)-$AP$4*SUM($BA$14:BA58)</f>
        <v>48926.430219448084</v>
      </c>
      <c r="BC58" s="79">
        <f t="shared" si="94"/>
        <v>-92867.543605855928</v>
      </c>
      <c r="BE58" s="72">
        <v>45848.625</v>
      </c>
      <c r="BF58" s="54">
        <v>80.13</v>
      </c>
      <c r="BG58" s="72">
        <v>45943.625</v>
      </c>
      <c r="BH58" s="54">
        <v>101.109375</v>
      </c>
      <c r="BI58" s="72">
        <v>45848.625</v>
      </c>
      <c r="BJ58" s="54">
        <v>108.74</v>
      </c>
      <c r="BK58" s="72">
        <v>45943.625</v>
      </c>
      <c r="BL58" s="54">
        <v>101.109375</v>
      </c>
      <c r="BM58" s="72">
        <v>45847.625</v>
      </c>
      <c r="BN58" s="54">
        <v>102.359375</v>
      </c>
      <c r="BO58" s="72">
        <v>45847.625</v>
      </c>
      <c r="BP58" s="54">
        <v>96.15625</v>
      </c>
      <c r="BR58" s="127">
        <f t="shared" si="20"/>
        <v>45926.625</v>
      </c>
      <c r="BS58" s="45">
        <f t="shared" si="95"/>
        <v>107.7762</v>
      </c>
      <c r="BT58" s="46">
        <f t="shared" si="58"/>
        <v>49524.999999999156</v>
      </c>
      <c r="BU58" s="46">
        <f t="shared" si="59"/>
        <v>208333.33333333334</v>
      </c>
      <c r="BV58" s="45">
        <f t="shared" si="96"/>
        <v>48.259</v>
      </c>
      <c r="BW58" s="46">
        <f t="shared" si="61"/>
        <v>109968.74999999991</v>
      </c>
      <c r="BX58" s="47">
        <f t="shared" si="62"/>
        <v>208333.33333333331</v>
      </c>
      <c r="BY58" s="45">
        <f t="shared" si="97"/>
        <v>-60443.750000000728</v>
      </c>
      <c r="CA58" s="125">
        <v>45853.625</v>
      </c>
      <c r="CB58" s="54">
        <v>107.2017</v>
      </c>
      <c r="CC58" s="125">
        <v>45853.625</v>
      </c>
      <c r="CD58" s="54">
        <v>51.889000000000003</v>
      </c>
      <c r="CF58" s="127">
        <v>45926.625</v>
      </c>
      <c r="CG58" s="45">
        <f t="shared" si="98"/>
        <v>244.453</v>
      </c>
      <c r="CH58" s="46">
        <f t="shared" si="64"/>
        <v>209951.28000000012</v>
      </c>
      <c r="CI58" s="46">
        <f t="shared" si="65"/>
        <v>175000</v>
      </c>
      <c r="CJ58" s="45">
        <f t="shared" si="99"/>
        <v>50.292000000000002</v>
      </c>
      <c r="CK58" s="46">
        <f t="shared" si="67"/>
        <v>108501.11999999978</v>
      </c>
      <c r="CL58" s="47">
        <f t="shared" si="68"/>
        <v>157500</v>
      </c>
      <c r="CM58" s="45">
        <f t="shared" si="100"/>
        <v>118950.16000000038</v>
      </c>
      <c r="CO58" s="125">
        <v>45849.625</v>
      </c>
      <c r="CP58" s="54">
        <v>281.92899999999997</v>
      </c>
      <c r="CQ58" s="125">
        <v>45849.625</v>
      </c>
      <c r="CR58" s="54">
        <v>54.234999999999999</v>
      </c>
      <c r="DF58" s="129">
        <v>45929.625</v>
      </c>
      <c r="DG58" s="56">
        <f t="shared" si="75"/>
        <v>3362.6759454296844</v>
      </c>
      <c r="DH58" s="56">
        <f t="shared" si="76"/>
        <v>-66975.384605822299</v>
      </c>
      <c r="DI58" s="56">
        <f t="shared" si="77"/>
        <v>-52393.750000001863</v>
      </c>
      <c r="DJ58" s="56">
        <f t="shared" si="78"/>
        <v>116705.82000000039</v>
      </c>
      <c r="DK58" s="56">
        <f t="shared" si="79"/>
        <v>-64525.373190145387</v>
      </c>
      <c r="DL58" s="56">
        <f t="shared" si="80"/>
        <v>25892.159000033629</v>
      </c>
      <c r="DM58" s="56">
        <f t="shared" si="81"/>
        <v>8049.999999998865</v>
      </c>
      <c r="DN58" s="56">
        <f t="shared" si="82"/>
        <v>-2244.3399999999965</v>
      </c>
      <c r="DO58" s="56">
        <f t="shared" si="83"/>
        <v>-64525.373190145387</v>
      </c>
      <c r="DP58" s="56">
        <f t="shared" si="84"/>
        <v>25892.159000033629</v>
      </c>
      <c r="DQ58" s="56">
        <f t="shared" si="85"/>
        <v>8049.999999998865</v>
      </c>
      <c r="DR58" s="56">
        <f t="shared" si="86"/>
        <v>-2244.3399999999965</v>
      </c>
      <c r="DS58" s="56">
        <f>SUM(DO$15:DO58)</f>
        <v>-5031.6519751067099</v>
      </c>
      <c r="DT58" s="56">
        <f>SUM(DP$15:DP58)</f>
        <v>-59365.764185005886</v>
      </c>
      <c r="DU58" s="56">
        <f>SUM(DQ$15:DQ58)</f>
        <v>-37712.499999999185</v>
      </c>
      <c r="DV58" s="56">
        <f>SUM(DR$15:DR58)</f>
        <v>99192.053333333519</v>
      </c>
      <c r="DZ58" s="129">
        <v>45929.625</v>
      </c>
      <c r="EA58" s="146">
        <f t="shared" si="70"/>
        <v>-5031.6519751067099</v>
      </c>
      <c r="EB58" s="146">
        <f t="shared" si="72"/>
        <v>-59365.764185005886</v>
      </c>
      <c r="EC58" s="146">
        <f t="shared" si="73"/>
        <v>99192.053333333519</v>
      </c>
      <c r="ED58" s="146">
        <f t="shared" si="74"/>
        <v>-37712.499999999185</v>
      </c>
    </row>
    <row r="59" spans="1:134">
      <c r="A59" s="136">
        <v>45909.625</v>
      </c>
      <c r="B59" s="73">
        <f t="shared" si="27"/>
        <v>94.54</v>
      </c>
      <c r="C59" s="31">
        <f t="shared" si="28"/>
        <v>143130.99041533485</v>
      </c>
      <c r="D59" s="32">
        <f t="shared" si="29"/>
        <v>-155452.5</v>
      </c>
      <c r="E59" s="73">
        <f t="shared" si="30"/>
        <v>101.163</v>
      </c>
      <c r="F59" s="31">
        <f t="shared" si="31"/>
        <v>-13104.000000000497</v>
      </c>
      <c r="G59" s="32">
        <f t="shared" si="32"/>
        <v>-55345.332419999992</v>
      </c>
      <c r="H59" s="73">
        <f t="shared" si="33"/>
        <v>120.66</v>
      </c>
      <c r="I59" s="31">
        <f t="shared" si="34"/>
        <v>-367422.47744052671</v>
      </c>
      <c r="J59" s="32">
        <f t="shared" si="35"/>
        <v>-267378.3</v>
      </c>
      <c r="K59" s="73">
        <f t="shared" si="36"/>
        <v>99.885999999999996</v>
      </c>
      <c r="L59" s="31">
        <f t="shared" si="37"/>
        <v>43394.399999996756</v>
      </c>
      <c r="M59" s="32">
        <f t="shared" si="38"/>
        <v>-121736.23895999999</v>
      </c>
      <c r="N59" s="79">
        <f t="shared" si="17"/>
        <v>612586.76131585881</v>
      </c>
      <c r="O59" s="79"/>
      <c r="P59" s="79"/>
      <c r="Q59" s="79">
        <f>$G$5*SUM($O$14:O59)-$H$5*SUM($P$14:P59)</f>
        <v>-576200.5368</v>
      </c>
      <c r="R59" s="79">
        <f t="shared" si="18"/>
        <v>36386.224515858805</v>
      </c>
      <c r="S59" s="137"/>
      <c r="U59" s="72">
        <v>45852.625</v>
      </c>
      <c r="V59" s="54">
        <v>94.05</v>
      </c>
      <c r="W59" s="72">
        <v>45848.625</v>
      </c>
      <c r="X59" s="54">
        <v>101.181</v>
      </c>
      <c r="Y59" s="121">
        <v>45855.625</v>
      </c>
      <c r="Z59" s="54">
        <v>120.13</v>
      </c>
      <c r="AA59" s="72">
        <v>45924.625</v>
      </c>
      <c r="AB59" s="54">
        <v>99.414000000000001</v>
      </c>
      <c r="AF59" s="127">
        <v>45929.625</v>
      </c>
      <c r="AG59" s="45">
        <f t="shared" si="87"/>
        <v>81.22</v>
      </c>
      <c r="AH59" s="46">
        <f t="shared" si="40"/>
        <v>239279.05531385684</v>
      </c>
      <c r="AI59" s="46">
        <f t="shared" si="41"/>
        <v>-185062.5</v>
      </c>
      <c r="AJ59" s="45">
        <f t="shared" si="88"/>
        <v>100.6015625</v>
      </c>
      <c r="AK59" s="46">
        <f t="shared" si="43"/>
        <v>143638.39285714287</v>
      </c>
      <c r="AL59" s="47">
        <f t="shared" si="44"/>
        <v>-8210.09033203125</v>
      </c>
      <c r="AM59" s="45">
        <f t="shared" si="89"/>
        <v>111.58</v>
      </c>
      <c r="AN59" s="46">
        <f t="shared" si="46"/>
        <v>664311.32533918193</v>
      </c>
      <c r="AO59" s="47">
        <f t="shared" si="47"/>
        <v>-190350</v>
      </c>
      <c r="AP59" s="45">
        <f t="shared" si="90"/>
        <v>100.6015625</v>
      </c>
      <c r="AQ59" s="46">
        <f t="shared" si="49"/>
        <v>125223.2142857143</v>
      </c>
      <c r="AR59" s="47">
        <f t="shared" si="50"/>
        <v>-7157.5146484375</v>
      </c>
      <c r="AS59" s="45">
        <f t="shared" si="91"/>
        <v>104.015625</v>
      </c>
      <c r="AT59" s="46">
        <f t="shared" si="52"/>
        <v>119698.66071428571</v>
      </c>
      <c r="AU59" s="47">
        <f t="shared" si="53"/>
        <v>2996.748046875</v>
      </c>
      <c r="AV59" s="45">
        <f t="shared" si="92"/>
        <v>98.625</v>
      </c>
      <c r="AW59" s="46">
        <f t="shared" si="55"/>
        <v>288281.25</v>
      </c>
      <c r="AX59" s="47">
        <f t="shared" si="56"/>
        <v>8081.759765625</v>
      </c>
      <c r="AY59" s="79">
        <f t="shared" si="93"/>
        <v>-18048.954386374215</v>
      </c>
      <c r="AZ59" s="79"/>
      <c r="BA59" s="79"/>
      <c r="BB59" s="79">
        <f>$AO$4*SUM($AZ$14:AZ59)-$AP$4*SUM($BA$14:BA59)</f>
        <v>48926.430219448084</v>
      </c>
      <c r="BC59" s="79">
        <f t="shared" si="94"/>
        <v>-66975.384605822299</v>
      </c>
      <c r="BE59" s="72">
        <v>45849.625</v>
      </c>
      <c r="BF59" s="54">
        <v>80.03</v>
      </c>
      <c r="BG59" s="72">
        <v>45944.625</v>
      </c>
      <c r="BH59" s="54">
        <v>101.25</v>
      </c>
      <c r="BI59" s="72">
        <v>45849.625</v>
      </c>
      <c r="BJ59" s="54">
        <v>108.08</v>
      </c>
      <c r="BK59" s="72">
        <v>45944.625</v>
      </c>
      <c r="BL59" s="54">
        <v>101.25</v>
      </c>
      <c r="BM59" s="72">
        <v>45848.625</v>
      </c>
      <c r="BN59" s="54">
        <v>102.296875</v>
      </c>
      <c r="BO59" s="72">
        <v>45848.625</v>
      </c>
      <c r="BP59" s="54">
        <v>96.21875</v>
      </c>
      <c r="BR59" s="127">
        <f t="shared" si="20"/>
        <v>45929.625</v>
      </c>
      <c r="BS59" s="45">
        <f t="shared" si="95"/>
        <v>107.9713</v>
      </c>
      <c r="BT59" s="46">
        <f t="shared" si="58"/>
        <v>98299.999999998283</v>
      </c>
      <c r="BU59" s="46">
        <f t="shared" si="59"/>
        <v>218750</v>
      </c>
      <c r="BV59" s="45">
        <f t="shared" si="96"/>
        <v>47.534999999999997</v>
      </c>
      <c r="BW59" s="46">
        <f t="shared" si="61"/>
        <v>150693.75000000012</v>
      </c>
      <c r="BX59" s="47">
        <f t="shared" si="62"/>
        <v>218750</v>
      </c>
      <c r="BY59" s="45">
        <f t="shared" si="97"/>
        <v>-52393.750000001863</v>
      </c>
      <c r="CA59" s="125">
        <v>45854.625</v>
      </c>
      <c r="CB59" s="54">
        <v>107.2169</v>
      </c>
      <c r="CC59" s="125">
        <v>45854.625</v>
      </c>
      <c r="CD59" s="54">
        <v>51.680999999999997</v>
      </c>
      <c r="CF59" s="127">
        <v>45929.625</v>
      </c>
      <c r="CG59" s="45">
        <f t="shared" si="98"/>
        <v>241.69499999999999</v>
      </c>
      <c r="CH59" s="46">
        <f t="shared" si="64"/>
        <v>235435.20000000022</v>
      </c>
      <c r="CI59" s="46">
        <f t="shared" si="65"/>
        <v>183750</v>
      </c>
      <c r="CJ59" s="45">
        <f t="shared" si="99"/>
        <v>49.634</v>
      </c>
      <c r="CK59" s="46">
        <f t="shared" si="67"/>
        <v>137104.37999999983</v>
      </c>
      <c r="CL59" s="47">
        <f t="shared" si="68"/>
        <v>165374.99999999997</v>
      </c>
      <c r="CM59" s="45">
        <f t="shared" si="100"/>
        <v>116705.82000000039</v>
      </c>
      <c r="CO59" s="125">
        <v>45852.625</v>
      </c>
      <c r="CP59" s="54">
        <v>283.81700000000001</v>
      </c>
      <c r="CQ59" s="125">
        <v>45852.625</v>
      </c>
      <c r="CR59" s="54">
        <v>54.883000000000003</v>
      </c>
      <c r="DF59" s="129">
        <v>45930.625</v>
      </c>
      <c r="DG59" s="56">
        <f t="shared" si="75"/>
        <v>765.61786540129106</v>
      </c>
      <c r="DH59" s="56">
        <f t="shared" si="76"/>
        <v>-75072.193646375134</v>
      </c>
      <c r="DI59" s="56">
        <f t="shared" si="77"/>
        <v>-51212.500000002939</v>
      </c>
      <c r="DJ59" s="56">
        <f t="shared" si="78"/>
        <v>137257.0266666669</v>
      </c>
      <c r="DK59" s="56">
        <f t="shared" si="79"/>
        <v>-2597.0580800283933</v>
      </c>
      <c r="DL59" s="56">
        <f t="shared" si="80"/>
        <v>-8096.8090405528346</v>
      </c>
      <c r="DM59" s="56">
        <f t="shared" si="81"/>
        <v>1181.2499999989232</v>
      </c>
      <c r="DN59" s="56">
        <f t="shared" si="82"/>
        <v>20551.20666666652</v>
      </c>
      <c r="DO59" s="56">
        <f t="shared" si="83"/>
        <v>-2597.0580800283933</v>
      </c>
      <c r="DP59" s="56">
        <f t="shared" si="84"/>
        <v>-8096.8090405528346</v>
      </c>
      <c r="DQ59" s="56">
        <f t="shared" si="85"/>
        <v>1181.2499999989232</v>
      </c>
      <c r="DR59" s="56">
        <f t="shared" si="86"/>
        <v>20551.20666666652</v>
      </c>
      <c r="DS59" s="56">
        <f>SUM(DO$15:DO59)</f>
        <v>-7628.7100551351032</v>
      </c>
      <c r="DT59" s="56">
        <f>SUM(DP$15:DP59)</f>
        <v>-67462.573225558721</v>
      </c>
      <c r="DU59" s="56">
        <f>SUM(DQ$15:DQ59)</f>
        <v>-36531.250000000262</v>
      </c>
      <c r="DV59" s="56">
        <f>SUM(DR$15:DR59)</f>
        <v>119743.26000000004</v>
      </c>
      <c r="DZ59" s="129">
        <v>45930.625</v>
      </c>
      <c r="EA59" s="146">
        <f t="shared" si="70"/>
        <v>-7628.7100551351032</v>
      </c>
      <c r="EB59" s="146">
        <f t="shared" si="72"/>
        <v>-67462.573225558721</v>
      </c>
      <c r="EC59" s="146">
        <f t="shared" si="73"/>
        <v>119743.26000000004</v>
      </c>
      <c r="ED59" s="146">
        <f t="shared" si="74"/>
        <v>-36531.250000000262</v>
      </c>
    </row>
    <row r="60" spans="1:134">
      <c r="A60" s="136">
        <v>45910.625</v>
      </c>
      <c r="B60" s="73">
        <f t="shared" si="27"/>
        <v>94.53</v>
      </c>
      <c r="C60" s="31">
        <f t="shared" si="28"/>
        <v>140894.56869009466</v>
      </c>
      <c r="D60" s="32">
        <f t="shared" si="29"/>
        <v>-157920</v>
      </c>
      <c r="E60" s="73">
        <f t="shared" si="30"/>
        <v>101.126</v>
      </c>
      <c r="F60" s="31">
        <f t="shared" si="31"/>
        <v>-19319.999999999141</v>
      </c>
      <c r="G60" s="32">
        <f t="shared" si="32"/>
        <v>-56223.829759999993</v>
      </c>
      <c r="H60" s="73">
        <f t="shared" si="33"/>
        <v>120.75</v>
      </c>
      <c r="I60" s="31">
        <f t="shared" si="34"/>
        <v>-340754.71698113199</v>
      </c>
      <c r="J60" s="32">
        <f t="shared" si="35"/>
        <v>-271622.39999999997</v>
      </c>
      <c r="K60" s="73">
        <f t="shared" si="36"/>
        <v>99.86</v>
      </c>
      <c r="L60" s="31">
        <f t="shared" si="37"/>
        <v>34439.999999998043</v>
      </c>
      <c r="M60" s="32">
        <f t="shared" si="38"/>
        <v>-123668.56021333335</v>
      </c>
      <c r="N60" s="79">
        <f t="shared" si="17"/>
        <v>581666.95521789044</v>
      </c>
      <c r="O60" s="79"/>
      <c r="P60" s="79"/>
      <c r="Q60" s="79">
        <f>$G$5*SUM($O$14:O60)-$H$5*SUM($P$14:P60)</f>
        <v>-576200.5368</v>
      </c>
      <c r="R60" s="79">
        <f t="shared" si="18"/>
        <v>5466.4184178904397</v>
      </c>
      <c r="S60" s="137"/>
      <c r="U60" s="72">
        <v>45853.625</v>
      </c>
      <c r="V60" s="54">
        <v>94.05</v>
      </c>
      <c r="W60" s="72">
        <v>45849.625</v>
      </c>
      <c r="X60" s="54">
        <v>101.123</v>
      </c>
      <c r="Y60" s="121">
        <v>45856.625</v>
      </c>
      <c r="Z60" s="54">
        <v>120.01</v>
      </c>
      <c r="AA60" s="72">
        <v>45925.625</v>
      </c>
      <c r="AB60" s="54">
        <v>99.263000000000005</v>
      </c>
      <c r="AF60" s="127">
        <v>45930.625</v>
      </c>
      <c r="AG60" s="45">
        <f t="shared" si="87"/>
        <v>81.19</v>
      </c>
      <c r="AH60" s="46">
        <f t="shared" si="40"/>
        <v>229956.49471721501</v>
      </c>
      <c r="AI60" s="46">
        <f t="shared" si="41"/>
        <v>-188000</v>
      </c>
      <c r="AJ60" s="45">
        <f t="shared" si="88"/>
        <v>100.6171875</v>
      </c>
      <c r="AK60" s="46">
        <f t="shared" si="43"/>
        <v>145814.73214285716</v>
      </c>
      <c r="AL60" s="47">
        <f t="shared" si="44"/>
        <v>-8340.4092261904734</v>
      </c>
      <c r="AM60" s="45">
        <f t="shared" si="89"/>
        <v>111.47</v>
      </c>
      <c r="AN60" s="46">
        <f t="shared" si="46"/>
        <v>638306.25566398329</v>
      </c>
      <c r="AO60" s="47">
        <f t="shared" si="47"/>
        <v>-193371.42857142858</v>
      </c>
      <c r="AP60" s="45">
        <f t="shared" si="90"/>
        <v>100.6171875</v>
      </c>
      <c r="AQ60" s="46">
        <f t="shared" si="49"/>
        <v>127120.53571428572</v>
      </c>
      <c r="AR60" s="47">
        <f t="shared" si="50"/>
        <v>-7271.1259920634766</v>
      </c>
      <c r="AS60" s="45">
        <f t="shared" si="91"/>
        <v>103.96875</v>
      </c>
      <c r="AT60" s="46">
        <f t="shared" si="52"/>
        <v>117187.5</v>
      </c>
      <c r="AU60" s="47">
        <f t="shared" si="53"/>
        <v>3044.3154761904807</v>
      </c>
      <c r="AV60" s="45">
        <f t="shared" si="92"/>
        <v>98.328125</v>
      </c>
      <c r="AW60" s="46">
        <f t="shared" si="55"/>
        <v>266015.625</v>
      </c>
      <c r="AX60" s="47">
        <f t="shared" si="56"/>
        <v>8210.0416666666715</v>
      </c>
      <c r="AY60" s="79">
        <f t="shared" si="93"/>
        <v>-26145.763426927049</v>
      </c>
      <c r="AZ60" s="79"/>
      <c r="BA60" s="79"/>
      <c r="BB60" s="79">
        <f>$AO$4*SUM($AZ$14:AZ60)-$AP$4*SUM($BA$14:BA60)</f>
        <v>48926.430219448084</v>
      </c>
      <c r="BC60" s="79">
        <f t="shared" si="94"/>
        <v>-75072.193646375134</v>
      </c>
      <c r="BE60" s="72">
        <v>45852.625</v>
      </c>
      <c r="BF60" s="54">
        <v>80.09</v>
      </c>
      <c r="BG60" s="72">
        <v>45945.625</v>
      </c>
      <c r="BH60" s="54">
        <v>101.140625</v>
      </c>
      <c r="BI60" s="72">
        <v>45852.625</v>
      </c>
      <c r="BJ60" s="54">
        <v>108.05</v>
      </c>
      <c r="BK60" s="72">
        <v>45945.625</v>
      </c>
      <c r="BL60" s="54">
        <v>101.140625</v>
      </c>
      <c r="BM60" s="72">
        <v>45849.625</v>
      </c>
      <c r="BN60" s="54">
        <v>101.71875</v>
      </c>
      <c r="BO60" s="72">
        <v>45849.625</v>
      </c>
      <c r="BP60" s="54">
        <v>94.859375</v>
      </c>
      <c r="BR60" s="127">
        <f t="shared" si="20"/>
        <v>45930.625</v>
      </c>
      <c r="BS60" s="45">
        <f t="shared" si="95"/>
        <v>107.99469999999999</v>
      </c>
      <c r="BT60" s="46">
        <f t="shared" si="58"/>
        <v>104149.99999999709</v>
      </c>
      <c r="BU60" s="46">
        <f t="shared" si="59"/>
        <v>222222.22222222225</v>
      </c>
      <c r="BV60" s="45">
        <f t="shared" si="96"/>
        <v>47.451999999999998</v>
      </c>
      <c r="BW60" s="46">
        <f t="shared" si="61"/>
        <v>155362.50000000003</v>
      </c>
      <c r="BX60" s="47">
        <f t="shared" si="62"/>
        <v>222222.22222222225</v>
      </c>
      <c r="BY60" s="45">
        <f t="shared" si="97"/>
        <v>-51212.500000002939</v>
      </c>
      <c r="CA60" s="125">
        <v>45855.625</v>
      </c>
      <c r="CB60" s="54">
        <v>107.4862</v>
      </c>
      <c r="CC60" s="125">
        <v>45855.625</v>
      </c>
      <c r="CD60" s="54">
        <v>50.808</v>
      </c>
      <c r="CF60" s="127">
        <v>45930.625</v>
      </c>
      <c r="CG60" s="45">
        <f t="shared" si="98"/>
        <v>240.52799999999999</v>
      </c>
      <c r="CH60" s="46">
        <f t="shared" si="64"/>
        <v>246218.2800000002</v>
      </c>
      <c r="CI60" s="46">
        <f t="shared" si="65"/>
        <v>186666.66666666669</v>
      </c>
      <c r="CJ60" s="45">
        <f t="shared" si="99"/>
        <v>49.851999999999997</v>
      </c>
      <c r="CK60" s="46">
        <f t="shared" si="67"/>
        <v>127627.92</v>
      </c>
      <c r="CL60" s="47">
        <f t="shared" si="68"/>
        <v>168000</v>
      </c>
      <c r="CM60" s="45">
        <f t="shared" si="100"/>
        <v>137257.0266666669</v>
      </c>
      <c r="CO60" s="125">
        <v>45853.625</v>
      </c>
      <c r="CP60" s="54">
        <v>284.40899999999999</v>
      </c>
      <c r="CQ60" s="125">
        <v>45853.625</v>
      </c>
      <c r="CR60" s="54">
        <v>55.322000000000003</v>
      </c>
      <c r="DF60" s="129">
        <v>45931.625</v>
      </c>
      <c r="DG60" s="56">
        <f t="shared" si="75"/>
        <v>16307.419736045995</v>
      </c>
      <c r="DH60" s="56">
        <f t="shared" si="76"/>
        <v>-149177.87841989033</v>
      </c>
      <c r="DI60" s="56">
        <f t="shared" si="77"/>
        <v>-57425.000000000582</v>
      </c>
      <c r="DJ60" s="56">
        <f t="shared" si="78"/>
        <v>128019.52333333355</v>
      </c>
      <c r="DK60" s="56">
        <f t="shared" si="79"/>
        <v>15541.801870644704</v>
      </c>
      <c r="DL60" s="56">
        <f t="shared" si="80"/>
        <v>-74105.684773515197</v>
      </c>
      <c r="DM60" s="56">
        <f t="shared" si="81"/>
        <v>-6212.4999999976426</v>
      </c>
      <c r="DN60" s="56">
        <f t="shared" si="82"/>
        <v>-9237.5033333333558</v>
      </c>
      <c r="DO60" s="56">
        <f t="shared" si="83"/>
        <v>15541.801870644704</v>
      </c>
      <c r="DP60" s="56">
        <f t="shared" si="84"/>
        <v>-74105.684773515197</v>
      </c>
      <c r="DQ60" s="56">
        <f t="shared" si="85"/>
        <v>-6212.4999999976426</v>
      </c>
      <c r="DR60" s="56">
        <f t="shared" si="86"/>
        <v>-9237.5033333333558</v>
      </c>
      <c r="DS60" s="56">
        <f>SUM(DO$15:DO60)</f>
        <v>7913.0918155096006</v>
      </c>
      <c r="DT60" s="56">
        <f>SUM(DP$15:DP60)</f>
        <v>-141568.25799907392</v>
      </c>
      <c r="DU60" s="56">
        <f>SUM(DQ$15:DQ60)</f>
        <v>-42743.749999997905</v>
      </c>
      <c r="DV60" s="56">
        <f>SUM(DR$15:DR60)</f>
        <v>110505.75666666668</v>
      </c>
      <c r="DZ60" s="129">
        <v>45931.625</v>
      </c>
      <c r="EA60" s="146">
        <f t="shared" si="70"/>
        <v>7913.0918155096006</v>
      </c>
      <c r="EB60" s="146">
        <f t="shared" si="72"/>
        <v>-141568.25799907392</v>
      </c>
      <c r="EC60" s="146">
        <f t="shared" si="73"/>
        <v>110505.75666666668</v>
      </c>
      <c r="ED60" s="146">
        <f t="shared" si="74"/>
        <v>-42743.749999997905</v>
      </c>
    </row>
    <row r="61" spans="1:134">
      <c r="A61" s="136">
        <v>45911.625</v>
      </c>
      <c r="B61" s="73">
        <f t="shared" si="27"/>
        <v>92.29</v>
      </c>
      <c r="C61" s="31">
        <f t="shared" si="28"/>
        <v>-360063.89776357729</v>
      </c>
      <c r="D61" s="32">
        <f t="shared" si="29"/>
        <v>-160387.5</v>
      </c>
      <c r="E61" s="73">
        <f t="shared" si="30"/>
        <v>101.012</v>
      </c>
      <c r="F61" s="31">
        <f t="shared" si="31"/>
        <v>-38471.999999999869</v>
      </c>
      <c r="G61" s="32">
        <f t="shared" si="32"/>
        <v>-57102.327099999995</v>
      </c>
      <c r="H61" s="73">
        <f t="shared" si="33"/>
        <v>120.76</v>
      </c>
      <c r="I61" s="31">
        <f t="shared" si="34"/>
        <v>-337791.6324856446</v>
      </c>
      <c r="J61" s="32">
        <f t="shared" si="35"/>
        <v>-275866.5</v>
      </c>
      <c r="K61" s="73">
        <f t="shared" si="36"/>
        <v>99.715000000000003</v>
      </c>
      <c r="L61" s="31">
        <f t="shared" si="37"/>
        <v>-15498.000000000588</v>
      </c>
      <c r="M61" s="32">
        <f t="shared" si="38"/>
        <v>-125600.8814666667</v>
      </c>
      <c r="N61" s="79">
        <f t="shared" si="17"/>
        <v>47682.180355399905</v>
      </c>
      <c r="O61" s="79">
        <v>2.4173</v>
      </c>
      <c r="P61" s="79"/>
      <c r="Q61" s="79">
        <f>$G$5*SUM($O$14:O61)-$H$5*SUM($P$14:P61)</f>
        <v>-35590.730199999991</v>
      </c>
      <c r="R61" s="79">
        <f t="shared" si="18"/>
        <v>12091.450155399914</v>
      </c>
      <c r="S61" s="137"/>
      <c r="U61" s="72">
        <v>45854.625</v>
      </c>
      <c r="V61" s="54">
        <v>93.96</v>
      </c>
      <c r="W61" s="72">
        <v>45852.625</v>
      </c>
      <c r="X61" s="54">
        <v>101.181</v>
      </c>
      <c r="Y61" s="121">
        <v>45859.625</v>
      </c>
      <c r="Z61" s="54">
        <v>120.31</v>
      </c>
      <c r="AA61" s="72">
        <v>45926.625</v>
      </c>
      <c r="AB61" s="54">
        <v>99.38</v>
      </c>
      <c r="AF61" s="127">
        <v>45931.625</v>
      </c>
      <c r="AG61" s="45">
        <f t="shared" si="87"/>
        <v>80.959999999999994</v>
      </c>
      <c r="AH61" s="46">
        <f t="shared" si="40"/>
        <v>158483.53014294436</v>
      </c>
      <c r="AI61" s="46">
        <f t="shared" si="41"/>
        <v>-190937.5</v>
      </c>
      <c r="AJ61" s="45">
        <f t="shared" si="88"/>
        <v>100.875</v>
      </c>
      <c r="AK61" s="46">
        <f t="shared" si="43"/>
        <v>181724.33035714287</v>
      </c>
      <c r="AL61" s="47">
        <f t="shared" si="44"/>
        <v>-8470.7281203496968</v>
      </c>
      <c r="AM61" s="45">
        <f t="shared" si="89"/>
        <v>111.51</v>
      </c>
      <c r="AN61" s="46">
        <f t="shared" si="46"/>
        <v>647762.64463678747</v>
      </c>
      <c r="AO61" s="47">
        <f t="shared" si="47"/>
        <v>-196392.85714285713</v>
      </c>
      <c r="AP61" s="45">
        <f t="shared" si="90"/>
        <v>100.875</v>
      </c>
      <c r="AQ61" s="46">
        <f t="shared" si="49"/>
        <v>158426.33928571429</v>
      </c>
      <c r="AR61" s="47">
        <f t="shared" si="50"/>
        <v>-7384.7373356894823</v>
      </c>
      <c r="AS61" s="45">
        <f t="shared" si="91"/>
        <v>104.3125</v>
      </c>
      <c r="AT61" s="46">
        <f t="shared" si="52"/>
        <v>135602.67857142858</v>
      </c>
      <c r="AU61" s="47">
        <f t="shared" si="53"/>
        <v>3091.8829055059541</v>
      </c>
      <c r="AV61" s="45">
        <f t="shared" si="92"/>
        <v>98.53125</v>
      </c>
      <c r="AW61" s="46">
        <f t="shared" si="55"/>
        <v>281250</v>
      </c>
      <c r="AX61" s="47">
        <f t="shared" si="56"/>
        <v>8338.3235677083358</v>
      </c>
      <c r="AY61" s="79">
        <f t="shared" si="93"/>
        <v>-77752.872593111446</v>
      </c>
      <c r="AZ61" s="79">
        <v>0.381299</v>
      </c>
      <c r="BA61" s="79">
        <v>0.40603600000000001</v>
      </c>
      <c r="BB61" s="79">
        <f>$AO$4*SUM($AZ$14:AZ61)-$AP$4*SUM($BA$14:BA61)</f>
        <v>71425.005826778885</v>
      </c>
      <c r="BC61" s="79">
        <f t="shared" si="94"/>
        <v>-149177.87841989033</v>
      </c>
      <c r="BE61" s="72">
        <v>45853.625</v>
      </c>
      <c r="BF61" s="54">
        <v>79.849999999999994</v>
      </c>
      <c r="BG61" s="72">
        <v>45946.625</v>
      </c>
      <c r="BH61" s="54">
        <v>101.46875</v>
      </c>
      <c r="BI61" s="72">
        <v>45853.625</v>
      </c>
      <c r="BJ61" s="54">
        <v>107.66</v>
      </c>
      <c r="BK61" s="72">
        <v>45946.625</v>
      </c>
      <c r="BL61" s="54">
        <v>101.46875</v>
      </c>
      <c r="BM61" s="72">
        <v>45852.625</v>
      </c>
      <c r="BN61" s="54">
        <v>101.65625</v>
      </c>
      <c r="BO61" s="72">
        <v>45852.625</v>
      </c>
      <c r="BP61" s="54">
        <v>94.640625</v>
      </c>
      <c r="BR61" s="127">
        <f t="shared" si="20"/>
        <v>45931.625</v>
      </c>
      <c r="BS61" s="45">
        <f t="shared" si="95"/>
        <v>107.9406</v>
      </c>
      <c r="BT61" s="46">
        <f t="shared" si="58"/>
        <v>90624.999999999287</v>
      </c>
      <c r="BU61" s="46">
        <f t="shared" si="59"/>
        <v>225694.44444444447</v>
      </c>
      <c r="BV61" s="45">
        <f t="shared" si="96"/>
        <v>47.582000000000001</v>
      </c>
      <c r="BW61" s="46">
        <f t="shared" si="61"/>
        <v>148049.99999999988</v>
      </c>
      <c r="BX61" s="47">
        <f t="shared" si="62"/>
        <v>225694.44444444444</v>
      </c>
      <c r="BY61" s="45">
        <f t="shared" si="97"/>
        <v>-57425.000000000582</v>
      </c>
      <c r="CA61" s="125">
        <v>45856.625</v>
      </c>
      <c r="CB61" s="54">
        <v>107.51779999999999</v>
      </c>
      <c r="CC61" s="125">
        <v>45856.625</v>
      </c>
      <c r="CD61" s="54">
        <v>50.996000000000002</v>
      </c>
      <c r="CF61" s="127">
        <v>45931.625</v>
      </c>
      <c r="CG61" s="45">
        <f t="shared" si="98"/>
        <v>239.28700000000001</v>
      </c>
      <c r="CH61" s="46">
        <f t="shared" si="64"/>
        <v>257685.12000000008</v>
      </c>
      <c r="CI61" s="46">
        <f t="shared" si="65"/>
        <v>189583.33333333334</v>
      </c>
      <c r="CJ61" s="45">
        <f t="shared" si="99"/>
        <v>49.369</v>
      </c>
      <c r="CK61" s="46">
        <f t="shared" si="67"/>
        <v>148623.92999999985</v>
      </c>
      <c r="CL61" s="47">
        <f t="shared" si="68"/>
        <v>170625</v>
      </c>
      <c r="CM61" s="45">
        <f t="shared" si="100"/>
        <v>128019.52333333355</v>
      </c>
      <c r="CO61" s="125">
        <v>45854.625</v>
      </c>
      <c r="CP61" s="54">
        <v>285.31700000000001</v>
      </c>
      <c r="CQ61" s="125">
        <v>45854.625</v>
      </c>
      <c r="CR61" s="54">
        <v>55.634</v>
      </c>
      <c r="DF61" s="129">
        <v>45932.625</v>
      </c>
      <c r="DG61" s="56">
        <f t="shared" si="75"/>
        <v>5509.156430973293</v>
      </c>
      <c r="DH61" s="56">
        <f t="shared" si="76"/>
        <v>-173266.54322752077</v>
      </c>
      <c r="DI61" s="56">
        <f t="shared" si="77"/>
        <v>-69156.250000002387</v>
      </c>
      <c r="DJ61" s="56">
        <f t="shared" si="78"/>
        <v>133532.63000000024</v>
      </c>
      <c r="DK61" s="56">
        <f t="shared" si="79"/>
        <v>-10798.263305072702</v>
      </c>
      <c r="DL61" s="56">
        <f t="shared" si="80"/>
        <v>-24088.664807630441</v>
      </c>
      <c r="DM61" s="56">
        <f t="shared" si="81"/>
        <v>-11731.250000001804</v>
      </c>
      <c r="DN61" s="56">
        <f t="shared" si="82"/>
        <v>5513.1066666666884</v>
      </c>
      <c r="DO61" s="56">
        <f t="shared" si="83"/>
        <v>-10798.263305072702</v>
      </c>
      <c r="DP61" s="56">
        <f t="shared" si="84"/>
        <v>-24088.664807630441</v>
      </c>
      <c r="DQ61" s="56">
        <f t="shared" si="85"/>
        <v>-11731.250000001804</v>
      </c>
      <c r="DR61" s="56">
        <f t="shared" si="86"/>
        <v>5513.1066666666884</v>
      </c>
      <c r="DS61" s="56">
        <f>SUM(DO$15:DO61)</f>
        <v>-2885.1714895631012</v>
      </c>
      <c r="DT61" s="56">
        <f>SUM(DP$15:DP61)</f>
        <v>-165656.92280670436</v>
      </c>
      <c r="DU61" s="56">
        <f>SUM(DQ$15:DQ61)</f>
        <v>-54474.999999999709</v>
      </c>
      <c r="DV61" s="56">
        <f>SUM(DR$15:DR61)</f>
        <v>116018.86333333337</v>
      </c>
      <c r="DZ61" s="129">
        <v>45932.625</v>
      </c>
      <c r="EA61" s="146">
        <f t="shared" si="70"/>
        <v>-2885.1714895631012</v>
      </c>
      <c r="EB61" s="146">
        <f t="shared" si="72"/>
        <v>-165656.92280670436</v>
      </c>
      <c r="EC61" s="146">
        <f t="shared" si="73"/>
        <v>116018.86333333337</v>
      </c>
      <c r="ED61" s="146">
        <f t="shared" si="74"/>
        <v>-54474.999999999709</v>
      </c>
    </row>
    <row r="62" spans="1:134" ht="15" thickBot="1">
      <c r="A62" s="136">
        <v>45912.625</v>
      </c>
      <c r="B62" s="73">
        <f t="shared" si="27"/>
        <v>92.46</v>
      </c>
      <c r="C62" s="31">
        <f t="shared" si="28"/>
        <v>-322044.72843450803</v>
      </c>
      <c r="D62" s="32">
        <f t="shared" si="29"/>
        <v>-162854.99999999997</v>
      </c>
      <c r="E62" s="73">
        <f t="shared" si="30"/>
        <v>100.934</v>
      </c>
      <c r="F62" s="31">
        <f t="shared" si="31"/>
        <v>-51576.000000000364</v>
      </c>
      <c r="G62" s="32">
        <f t="shared" si="32"/>
        <v>-57980.824440000011</v>
      </c>
      <c r="H62" s="73">
        <f t="shared" si="33"/>
        <v>120.63</v>
      </c>
      <c r="I62" s="31">
        <f t="shared" si="34"/>
        <v>-376311.7309269929</v>
      </c>
      <c r="J62" s="32">
        <f t="shared" si="35"/>
        <v>-280110.59999999998</v>
      </c>
      <c r="K62" s="73">
        <f t="shared" si="36"/>
        <v>99.519000000000005</v>
      </c>
      <c r="L62" s="31">
        <f t="shared" si="37"/>
        <v>-83000.399999999892</v>
      </c>
      <c r="M62" s="32">
        <f t="shared" si="38"/>
        <v>-127533.20271999994</v>
      </c>
      <c r="N62" s="79">
        <f t="shared" si="17"/>
        <v>70545.8242124854</v>
      </c>
      <c r="O62" s="79"/>
      <c r="P62" s="79"/>
      <c r="Q62" s="79">
        <f>$G$5*SUM($O$14:O62)-$H$5*SUM($P$14:P62)</f>
        <v>-35590.730199999991</v>
      </c>
      <c r="R62" s="79">
        <f t="shared" si="18"/>
        <v>34955.09401248541</v>
      </c>
      <c r="S62" s="137"/>
      <c r="U62" s="72">
        <v>45855.625</v>
      </c>
      <c r="V62" s="54">
        <v>94.08</v>
      </c>
      <c r="W62" s="72">
        <v>45853.625</v>
      </c>
      <c r="X62" s="54">
        <v>101.23699999999999</v>
      </c>
      <c r="Y62" s="121">
        <v>45860.625</v>
      </c>
      <c r="Z62" s="54">
        <v>120.48</v>
      </c>
      <c r="AA62" s="72">
        <v>45929.625</v>
      </c>
      <c r="AB62" s="54">
        <v>99.456000000000003</v>
      </c>
      <c r="AF62" s="128">
        <v>45932.625</v>
      </c>
      <c r="AG62" s="45">
        <f t="shared" si="87"/>
        <v>80.930000000000007</v>
      </c>
      <c r="AH62" s="46">
        <f t="shared" si="40"/>
        <v>149160.96954630254</v>
      </c>
      <c r="AI62" s="46">
        <f t="shared" si="41"/>
        <v>-193874.99999999997</v>
      </c>
      <c r="AJ62" s="45">
        <f t="shared" si="88"/>
        <v>100.890625</v>
      </c>
      <c r="AK62" s="46">
        <f t="shared" si="43"/>
        <v>183900.66964285713</v>
      </c>
      <c r="AL62" s="47">
        <f t="shared" si="44"/>
        <v>-8601.0470145089203</v>
      </c>
      <c r="AM62" s="45">
        <f t="shared" si="89"/>
        <v>111.69</v>
      </c>
      <c r="AN62" s="46">
        <f t="shared" si="46"/>
        <v>690316.39501438069</v>
      </c>
      <c r="AO62" s="47">
        <f t="shared" si="47"/>
        <v>-199414.28571428571</v>
      </c>
      <c r="AP62" s="45">
        <f t="shared" si="90"/>
        <v>100.890625</v>
      </c>
      <c r="AQ62" s="46">
        <f t="shared" si="49"/>
        <v>160323.66071428571</v>
      </c>
      <c r="AR62" s="47">
        <f t="shared" si="50"/>
        <v>-7498.348679315488</v>
      </c>
      <c r="AS62" s="45">
        <f t="shared" si="91"/>
        <v>104.4375</v>
      </c>
      <c r="AT62" s="46">
        <f t="shared" si="52"/>
        <v>142299.10714285713</v>
      </c>
      <c r="AU62" s="47">
        <f t="shared" si="53"/>
        <v>3139.4503348214275</v>
      </c>
      <c r="AV62" s="45">
        <f t="shared" si="92"/>
        <v>98.8125</v>
      </c>
      <c r="AW62" s="46">
        <f t="shared" si="55"/>
        <v>302343.75</v>
      </c>
      <c r="AX62" s="47">
        <f t="shared" si="56"/>
        <v>8466.6054687500073</v>
      </c>
      <c r="AY62" s="79">
        <f t="shared" si="93"/>
        <v>-101841.53740074189</v>
      </c>
      <c r="AZ62" s="79"/>
      <c r="BA62" s="79"/>
      <c r="BB62" s="79">
        <f>$AO$4*SUM($AZ$14:AZ62)-$AP$4*SUM($BA$14:BA62)</f>
        <v>71425.005826778885</v>
      </c>
      <c r="BC62" s="79">
        <f t="shared" si="94"/>
        <v>-173266.54322752077</v>
      </c>
      <c r="BE62" s="72">
        <v>45854.625</v>
      </c>
      <c r="BF62" s="54">
        <v>80.06</v>
      </c>
      <c r="BG62" s="72">
        <v>45947.625</v>
      </c>
      <c r="BH62" s="54">
        <v>101.296875</v>
      </c>
      <c r="BI62" s="72">
        <v>45854.625</v>
      </c>
      <c r="BJ62" s="54">
        <v>107.83</v>
      </c>
      <c r="BK62" s="72">
        <v>45947.625</v>
      </c>
      <c r="BL62" s="54">
        <v>101.296875</v>
      </c>
      <c r="BM62" s="72">
        <v>45853.625</v>
      </c>
      <c r="BN62" s="54">
        <v>101.21875</v>
      </c>
      <c r="BO62" s="72">
        <v>45853.625</v>
      </c>
      <c r="BP62" s="54">
        <v>94.015625</v>
      </c>
      <c r="BR62" s="127">
        <f t="shared" si="20"/>
        <v>45932.625</v>
      </c>
      <c r="BS62" s="45">
        <f t="shared" si="95"/>
        <v>107.9785</v>
      </c>
      <c r="BT62" s="46">
        <f t="shared" si="58"/>
        <v>100099.99999999763</v>
      </c>
      <c r="BU62" s="46">
        <f t="shared" si="59"/>
        <v>229166.66666666666</v>
      </c>
      <c r="BV62" s="45">
        <f t="shared" si="96"/>
        <v>47.204999999999998</v>
      </c>
      <c r="BW62" s="46">
        <f t="shared" si="61"/>
        <v>169256.25000000003</v>
      </c>
      <c r="BX62" s="47">
        <f t="shared" si="62"/>
        <v>229166.66666666666</v>
      </c>
      <c r="BY62" s="45">
        <f t="shared" si="97"/>
        <v>-69156.250000002387</v>
      </c>
      <c r="CA62" s="125">
        <v>45859.625</v>
      </c>
      <c r="CB62" s="54">
        <v>107.4918</v>
      </c>
      <c r="CC62" s="125">
        <v>45859.625</v>
      </c>
      <c r="CD62" s="54">
        <v>51.058999999999997</v>
      </c>
      <c r="CF62" s="127">
        <v>45932.625</v>
      </c>
      <c r="CG62" s="45">
        <f t="shared" si="98"/>
        <v>236.33199999999999</v>
      </c>
      <c r="CH62" s="46">
        <f t="shared" si="64"/>
        <v>284989.32000000024</v>
      </c>
      <c r="CI62" s="46">
        <f t="shared" si="65"/>
        <v>192500</v>
      </c>
      <c r="CJ62" s="45">
        <f t="shared" si="99"/>
        <v>48.860999999999997</v>
      </c>
      <c r="CK62" s="46">
        <f t="shared" si="67"/>
        <v>170706.69</v>
      </c>
      <c r="CL62" s="47">
        <f t="shared" si="68"/>
        <v>173250</v>
      </c>
      <c r="CM62" s="45">
        <f t="shared" si="100"/>
        <v>133532.63000000024</v>
      </c>
      <c r="CO62" s="125">
        <v>45855.625</v>
      </c>
      <c r="CP62" s="54">
        <v>279.93299999999999</v>
      </c>
      <c r="CQ62" s="125">
        <v>45855.625</v>
      </c>
      <c r="CR62" s="54">
        <v>54.454000000000001</v>
      </c>
      <c r="DF62" s="129">
        <v>45933.625</v>
      </c>
      <c r="DG62" s="56">
        <f t="shared" si="75"/>
        <v>-21367.976860759081</v>
      </c>
      <c r="DH62" s="56">
        <f t="shared" si="76"/>
        <v>-198942.96744604659</v>
      </c>
      <c r="DI62" s="56">
        <f t="shared" si="77"/>
        <v>-76106.250000001397</v>
      </c>
      <c r="DJ62" s="56">
        <f t="shared" si="78"/>
        <v>130255.3466666668</v>
      </c>
      <c r="DK62" s="56">
        <f t="shared" si="79"/>
        <v>-26877.133291732374</v>
      </c>
      <c r="DL62" s="56">
        <f t="shared" si="80"/>
        <v>-25676.424218525819</v>
      </c>
      <c r="DM62" s="56">
        <f t="shared" si="81"/>
        <v>-6949.9999999990105</v>
      </c>
      <c r="DN62" s="56">
        <f t="shared" si="82"/>
        <v>-3277.283333333442</v>
      </c>
      <c r="DO62" s="56">
        <f t="shared" si="83"/>
        <v>-26877.133291732374</v>
      </c>
      <c r="DP62" s="56">
        <f t="shared" si="84"/>
        <v>-25676.424218525819</v>
      </c>
      <c r="DQ62" s="56">
        <f t="shared" si="85"/>
        <v>-6949.9999999990105</v>
      </c>
      <c r="DR62" s="56">
        <f t="shared" si="86"/>
        <v>-3277.283333333442</v>
      </c>
      <c r="DS62" s="56">
        <f>SUM(DO$15:DO62)</f>
        <v>-29762.304781295476</v>
      </c>
      <c r="DT62" s="56">
        <f>SUM(DP$15:DP62)</f>
        <v>-191333.34702523018</v>
      </c>
      <c r="DU62" s="56">
        <f>SUM(DQ$15:DQ62)</f>
        <v>-61424.999999998719</v>
      </c>
      <c r="DV62" s="56">
        <f>SUM(DR$15:DR62)</f>
        <v>112741.57999999993</v>
      </c>
      <c r="DZ62" s="129">
        <v>45933.625</v>
      </c>
      <c r="EA62" s="146">
        <f t="shared" si="70"/>
        <v>-29762.304781295476</v>
      </c>
      <c r="EB62" s="146">
        <f t="shared" si="72"/>
        <v>-191333.34702523018</v>
      </c>
      <c r="EC62" s="146">
        <f t="shared" si="73"/>
        <v>112741.57999999993</v>
      </c>
      <c r="ED62" s="146">
        <f t="shared" si="74"/>
        <v>-61424.999999998719</v>
      </c>
    </row>
    <row r="63" spans="1:134">
      <c r="A63" s="136">
        <v>45915.625</v>
      </c>
      <c r="B63" s="73">
        <f t="shared" si="27"/>
        <v>92.46</v>
      </c>
      <c r="C63" s="31">
        <f t="shared" si="28"/>
        <v>-322044.72843450803</v>
      </c>
      <c r="D63" s="32">
        <f t="shared" si="29"/>
        <v>-170257.5</v>
      </c>
      <c r="E63" s="73">
        <f t="shared" si="30"/>
        <v>100.944</v>
      </c>
      <c r="F63" s="31">
        <f t="shared" si="31"/>
        <v>-49895.999999999505</v>
      </c>
      <c r="G63" s="32">
        <f t="shared" si="32"/>
        <v>-60616.316459999987</v>
      </c>
      <c r="H63" s="73">
        <f t="shared" si="33"/>
        <v>120.7</v>
      </c>
      <c r="I63" s="31">
        <f t="shared" si="34"/>
        <v>-355570.13945857302</v>
      </c>
      <c r="J63" s="32">
        <f t="shared" si="35"/>
        <v>-292842.90000000002</v>
      </c>
      <c r="K63" s="73">
        <f t="shared" si="36"/>
        <v>99.558000000000007</v>
      </c>
      <c r="L63" s="31">
        <f t="shared" si="37"/>
        <v>-69568.799999999377</v>
      </c>
      <c r="M63" s="32">
        <f t="shared" si="38"/>
        <v>-133330.16648000001</v>
      </c>
      <c r="N63" s="79">
        <f t="shared" si="17"/>
        <v>63724.161004065099</v>
      </c>
      <c r="O63" s="79"/>
      <c r="P63" s="79"/>
      <c r="Q63" s="79">
        <f>$G$5*SUM($O$14:O63)-$H$5*SUM($P$14:P63)</f>
        <v>-35590.730199999991</v>
      </c>
      <c r="R63" s="79">
        <f t="shared" si="18"/>
        <v>28133.430804065109</v>
      </c>
      <c r="S63" s="137"/>
      <c r="U63" s="72">
        <v>45856.625</v>
      </c>
      <c r="V63" s="54">
        <v>94.09</v>
      </c>
      <c r="W63" s="72">
        <v>45854.625</v>
      </c>
      <c r="X63" s="54">
        <v>101.31</v>
      </c>
      <c r="Y63" s="121">
        <v>45861.625</v>
      </c>
      <c r="Z63" s="54">
        <v>120.5</v>
      </c>
      <c r="AA63" s="72">
        <v>45930.625</v>
      </c>
      <c r="AB63" s="54">
        <v>99.484999999999999</v>
      </c>
      <c r="AF63" s="129">
        <v>45933.625</v>
      </c>
      <c r="AG63" s="45">
        <f t="shared" si="87"/>
        <v>80.84</v>
      </c>
      <c r="AH63" s="46">
        <f t="shared" si="40"/>
        <v>121193.2877563715</v>
      </c>
      <c r="AI63" s="46">
        <f t="shared" si="41"/>
        <v>-196812.5</v>
      </c>
      <c r="AJ63" s="45">
        <f t="shared" si="88"/>
        <v>100.71875</v>
      </c>
      <c r="AK63" s="46">
        <f t="shared" si="43"/>
        <v>159960.9375</v>
      </c>
      <c r="AL63" s="47">
        <f t="shared" si="44"/>
        <v>-8731.3659086681437</v>
      </c>
      <c r="AM63" s="45">
        <f t="shared" si="89"/>
        <v>111.55</v>
      </c>
      <c r="AN63" s="46">
        <f t="shared" si="46"/>
        <v>657219.03360958025</v>
      </c>
      <c r="AO63" s="47">
        <f t="shared" si="47"/>
        <v>-202435.71428571429</v>
      </c>
      <c r="AP63" s="45">
        <f t="shared" si="90"/>
        <v>100.71875</v>
      </c>
      <c r="AQ63" s="46">
        <f t="shared" si="49"/>
        <v>139453.125</v>
      </c>
      <c r="AR63" s="47">
        <f t="shared" si="50"/>
        <v>-7611.9600229414646</v>
      </c>
      <c r="AS63" s="45">
        <f t="shared" si="91"/>
        <v>104.171875</v>
      </c>
      <c r="AT63" s="46">
        <f t="shared" si="52"/>
        <v>128069.19642857143</v>
      </c>
      <c r="AU63" s="47">
        <f t="shared" si="53"/>
        <v>3187.017764136901</v>
      </c>
      <c r="AV63" s="45">
        <f t="shared" si="92"/>
        <v>98.546875</v>
      </c>
      <c r="AW63" s="46">
        <f t="shared" si="55"/>
        <v>282421.875</v>
      </c>
      <c r="AX63" s="47">
        <f t="shared" si="56"/>
        <v>8594.8873697916715</v>
      </c>
      <c r="AY63" s="79">
        <f t="shared" si="93"/>
        <v>-127517.96161926772</v>
      </c>
      <c r="AZ63" s="79"/>
      <c r="BA63" s="79"/>
      <c r="BB63" s="79">
        <f>$AO$4*SUM($AZ$14:AZ63)-$AP$4*SUM($BA$14:BA63)</f>
        <v>71425.005826778885</v>
      </c>
      <c r="BC63" s="79">
        <f t="shared" si="94"/>
        <v>-198942.96744604659</v>
      </c>
      <c r="BE63" s="72">
        <v>45855.625</v>
      </c>
      <c r="BF63" s="54">
        <v>80.14</v>
      </c>
      <c r="BG63" s="72">
        <v>45950.625</v>
      </c>
      <c r="BH63" s="54">
        <v>101.3515625</v>
      </c>
      <c r="BI63" s="72">
        <v>45855.625</v>
      </c>
      <c r="BJ63" s="54">
        <v>108.09</v>
      </c>
      <c r="BK63" s="72">
        <v>45950.625</v>
      </c>
      <c r="BL63" s="54">
        <v>101.3515625</v>
      </c>
      <c r="BM63" s="72">
        <v>45854.625</v>
      </c>
      <c r="BN63" s="54">
        <v>101.484375</v>
      </c>
      <c r="BO63" s="72">
        <v>45854.625</v>
      </c>
      <c r="BP63" s="54">
        <v>94.140625</v>
      </c>
      <c r="BR63" s="127">
        <f t="shared" si="20"/>
        <v>45933.625</v>
      </c>
      <c r="BS63" s="45">
        <f t="shared" si="95"/>
        <v>107.9615</v>
      </c>
      <c r="BT63" s="46">
        <f t="shared" si="58"/>
        <v>95849.999999998661</v>
      </c>
      <c r="BU63" s="46">
        <f t="shared" si="59"/>
        <v>232638.88888888891</v>
      </c>
      <c r="BV63" s="45">
        <f t="shared" si="96"/>
        <v>47.156999999999996</v>
      </c>
      <c r="BW63" s="46">
        <f t="shared" si="61"/>
        <v>171956.25000000012</v>
      </c>
      <c r="BX63" s="47">
        <f t="shared" si="62"/>
        <v>232638.88888888888</v>
      </c>
      <c r="BY63" s="45">
        <f t="shared" si="97"/>
        <v>-76106.250000001397</v>
      </c>
      <c r="CA63" s="125">
        <v>45860.625</v>
      </c>
      <c r="CB63" s="54">
        <v>107.44840000000001</v>
      </c>
      <c r="CC63" s="125">
        <v>45860.625</v>
      </c>
      <c r="CD63" s="54">
        <v>51.103000000000002</v>
      </c>
      <c r="CF63" s="127">
        <v>45933.625</v>
      </c>
      <c r="CG63" s="45">
        <f t="shared" si="98"/>
        <v>235.94200000000001</v>
      </c>
      <c r="CH63" s="46">
        <f t="shared" si="64"/>
        <v>288592.92000000004</v>
      </c>
      <c r="CI63" s="46">
        <f t="shared" si="65"/>
        <v>195416.66666666669</v>
      </c>
      <c r="CJ63" s="45">
        <f t="shared" si="99"/>
        <v>48.695999999999998</v>
      </c>
      <c r="CK63" s="46">
        <f t="shared" si="67"/>
        <v>177879.23999999993</v>
      </c>
      <c r="CL63" s="47">
        <f t="shared" si="68"/>
        <v>175875</v>
      </c>
      <c r="CM63" s="45">
        <f t="shared" si="100"/>
        <v>130255.3466666668</v>
      </c>
      <c r="CO63" s="125">
        <v>45856.625</v>
      </c>
      <c r="CP63" s="54">
        <v>277.86799999999999</v>
      </c>
      <c r="CQ63" s="125">
        <v>45856.625</v>
      </c>
      <c r="CR63" s="54">
        <v>53.975999999999999</v>
      </c>
      <c r="DF63" s="129">
        <v>45936.625</v>
      </c>
      <c r="DG63" s="56">
        <f t="shared" si="75"/>
        <v>-31908.003082904004</v>
      </c>
      <c r="DH63" s="56">
        <f t="shared" si="76"/>
        <v>-179084.49672184521</v>
      </c>
      <c r="DI63" s="56">
        <f t="shared" si="77"/>
        <v>-69031.25000000163</v>
      </c>
      <c r="DJ63" s="56">
        <f t="shared" si="78"/>
        <v>139952.65666666697</v>
      </c>
      <c r="DK63" s="56">
        <f t="shared" si="79"/>
        <v>-10540.026222144923</v>
      </c>
      <c r="DL63" s="56">
        <f t="shared" si="80"/>
        <v>19858.470724201383</v>
      </c>
      <c r="DM63" s="56">
        <f t="shared" si="81"/>
        <v>7074.9999999997672</v>
      </c>
      <c r="DN63" s="56">
        <f t="shared" si="82"/>
        <v>9697.3100000001723</v>
      </c>
      <c r="DO63" s="56">
        <f t="shared" si="83"/>
        <v>-10540.026222144923</v>
      </c>
      <c r="DP63" s="56">
        <f t="shared" si="84"/>
        <v>19858.470724201383</v>
      </c>
      <c r="DQ63" s="56">
        <f t="shared" si="85"/>
        <v>7074.9999999997672</v>
      </c>
      <c r="DR63" s="56">
        <f t="shared" si="86"/>
        <v>9697.3100000001723</v>
      </c>
      <c r="DS63" s="56">
        <f>SUM(DO$15:DO63)</f>
        <v>-40302.331003440398</v>
      </c>
      <c r="DT63" s="56">
        <f>SUM(DP$15:DP63)</f>
        <v>-171474.87630102879</v>
      </c>
      <c r="DU63" s="56">
        <f>SUM(DQ$15:DQ63)</f>
        <v>-54349.999999998952</v>
      </c>
      <c r="DV63" s="56">
        <f>SUM(DR$15:DR63)</f>
        <v>122438.8900000001</v>
      </c>
      <c r="DZ63" s="129">
        <v>45936.625</v>
      </c>
      <c r="EA63" s="146">
        <f t="shared" si="70"/>
        <v>-40302.331003440398</v>
      </c>
      <c r="EB63" s="146">
        <f t="shared" si="72"/>
        <v>-171474.87630102879</v>
      </c>
      <c r="EC63" s="146">
        <f t="shared" si="73"/>
        <v>122438.8900000001</v>
      </c>
      <c r="ED63" s="146">
        <f t="shared" si="74"/>
        <v>-54349.999999998952</v>
      </c>
    </row>
    <row r="64" spans="1:134">
      <c r="A64" s="136">
        <v>45916.625</v>
      </c>
      <c r="B64" s="73">
        <f t="shared" si="27"/>
        <v>92.35</v>
      </c>
      <c r="C64" s="31">
        <f t="shared" si="28"/>
        <v>-346645.36741214315</v>
      </c>
      <c r="D64" s="32">
        <f t="shared" si="29"/>
        <v>-172725</v>
      </c>
      <c r="E64" s="73">
        <f t="shared" si="30"/>
        <v>100.953</v>
      </c>
      <c r="F64" s="31">
        <f t="shared" si="31"/>
        <v>-48383.999999999447</v>
      </c>
      <c r="G64" s="32">
        <f t="shared" si="32"/>
        <v>-61494.813800000004</v>
      </c>
      <c r="H64" s="73">
        <f t="shared" si="33"/>
        <v>120.66</v>
      </c>
      <c r="I64" s="31">
        <f t="shared" si="34"/>
        <v>-367422.47744052671</v>
      </c>
      <c r="J64" s="32">
        <f t="shared" si="35"/>
        <v>-297087</v>
      </c>
      <c r="K64" s="73">
        <f t="shared" si="36"/>
        <v>99.569000000000003</v>
      </c>
      <c r="L64" s="31">
        <f t="shared" si="37"/>
        <v>-65780.400000000853</v>
      </c>
      <c r="M64" s="32">
        <f t="shared" si="38"/>
        <v>-135262.48773333334</v>
      </c>
      <c r="N64" s="79">
        <f t="shared" si="17"/>
        <v>53975.036095048796</v>
      </c>
      <c r="O64" s="79"/>
      <c r="P64" s="79"/>
      <c r="Q64" s="79">
        <f>$G$5*SUM($O$14:O64)-$H$5*SUM($P$14:P64)</f>
        <v>-35590.730199999991</v>
      </c>
      <c r="R64" s="79">
        <f t="shared" si="18"/>
        <v>18384.305895048805</v>
      </c>
      <c r="S64" s="137"/>
      <c r="U64" s="72">
        <v>45859.625</v>
      </c>
      <c r="V64" s="54">
        <v>94.13</v>
      </c>
      <c r="W64" s="72">
        <v>45855.625</v>
      </c>
      <c r="X64" s="54">
        <v>101.328</v>
      </c>
      <c r="Y64" s="121">
        <v>45862.625</v>
      </c>
      <c r="Z64" s="54">
        <v>120.16</v>
      </c>
      <c r="AA64" s="72">
        <v>45931.625</v>
      </c>
      <c r="AB64" s="54">
        <v>99.536000000000001</v>
      </c>
      <c r="AF64" s="129">
        <v>45936.625</v>
      </c>
      <c r="AG64" s="45">
        <f t="shared" si="87"/>
        <v>80.86</v>
      </c>
      <c r="AH64" s="46">
        <f t="shared" si="40"/>
        <v>127408.32815413272</v>
      </c>
      <c r="AI64" s="46">
        <f t="shared" si="41"/>
        <v>-205624.99999999997</v>
      </c>
      <c r="AJ64" s="45">
        <f t="shared" si="88"/>
        <v>100.5859375</v>
      </c>
      <c r="AK64" s="46">
        <f t="shared" si="43"/>
        <v>141462.05357142858</v>
      </c>
      <c r="AL64" s="47">
        <f t="shared" si="44"/>
        <v>-9122.3225911458285</v>
      </c>
      <c r="AM64" s="45">
        <f t="shared" si="89"/>
        <v>111.19</v>
      </c>
      <c r="AN64" s="46">
        <f t="shared" si="46"/>
        <v>572111.53285438253</v>
      </c>
      <c r="AO64" s="47">
        <f t="shared" si="47"/>
        <v>-211500.00000000003</v>
      </c>
      <c r="AP64" s="45">
        <f t="shared" si="90"/>
        <v>100.5859375</v>
      </c>
      <c r="AQ64" s="46">
        <f t="shared" si="49"/>
        <v>123325.89285714287</v>
      </c>
      <c r="AR64" s="47">
        <f t="shared" si="50"/>
        <v>-7952.7940538194525</v>
      </c>
      <c r="AS64" s="45">
        <f t="shared" si="91"/>
        <v>103.828125</v>
      </c>
      <c r="AT64" s="46">
        <f t="shared" si="52"/>
        <v>109654.01785714287</v>
      </c>
      <c r="AU64" s="47">
        <f t="shared" si="53"/>
        <v>3329.7200520833358</v>
      </c>
      <c r="AV64" s="45">
        <f t="shared" si="92"/>
        <v>97.796875</v>
      </c>
      <c r="AW64" s="46">
        <f t="shared" si="55"/>
        <v>226171.875</v>
      </c>
      <c r="AX64" s="47">
        <f t="shared" si="56"/>
        <v>8979.7330729166642</v>
      </c>
      <c r="AY64" s="79">
        <f t="shared" si="93"/>
        <v>-107659.49089506632</v>
      </c>
      <c r="AZ64" s="79"/>
      <c r="BA64" s="79"/>
      <c r="BB64" s="79">
        <f>$AO$4*SUM($AZ$14:AZ64)-$AP$4*SUM($BA$14:BA64)</f>
        <v>71425.005826778885</v>
      </c>
      <c r="BC64" s="79">
        <f t="shared" si="94"/>
        <v>-179084.49672184521</v>
      </c>
      <c r="BE64" s="72">
        <v>45856.625</v>
      </c>
      <c r="BF64" s="54">
        <v>80.25</v>
      </c>
      <c r="BG64" s="72">
        <v>45951.625</v>
      </c>
      <c r="BH64" s="54">
        <v>101.421875</v>
      </c>
      <c r="BI64" s="72">
        <v>45856.625</v>
      </c>
      <c r="BJ64" s="54">
        <v>108.29</v>
      </c>
      <c r="BK64" s="72">
        <v>45951.625</v>
      </c>
      <c r="BL64" s="54">
        <v>101.421875</v>
      </c>
      <c r="BM64" s="72">
        <v>45855.625</v>
      </c>
      <c r="BN64" s="54">
        <v>101.421875</v>
      </c>
      <c r="BO64" s="72">
        <v>45855.625</v>
      </c>
      <c r="BP64" s="54">
        <v>94.078125</v>
      </c>
      <c r="BR64" s="127">
        <f t="shared" si="20"/>
        <v>45936.625</v>
      </c>
      <c r="BS64" s="45">
        <f t="shared" si="95"/>
        <v>108.1194</v>
      </c>
      <c r="BT64" s="46">
        <f t="shared" si="58"/>
        <v>135324.99999999814</v>
      </c>
      <c r="BU64" s="46">
        <f t="shared" si="59"/>
        <v>243055.55555555556</v>
      </c>
      <c r="BV64" s="45">
        <f t="shared" si="96"/>
        <v>46.581000000000003</v>
      </c>
      <c r="BW64" s="46">
        <f t="shared" si="61"/>
        <v>204356.24999999977</v>
      </c>
      <c r="BX64" s="47">
        <f t="shared" si="62"/>
        <v>243055.55555555556</v>
      </c>
      <c r="BY64" s="45">
        <f t="shared" si="97"/>
        <v>-69031.25000000163</v>
      </c>
      <c r="CA64" s="125">
        <v>45861.625</v>
      </c>
      <c r="CB64" s="54">
        <v>107.6756</v>
      </c>
      <c r="CC64" s="125">
        <v>45861.625</v>
      </c>
      <c r="CD64" s="54">
        <v>50.188000000000002</v>
      </c>
      <c r="CF64" s="127">
        <v>45936.625</v>
      </c>
      <c r="CG64" s="45">
        <f t="shared" si="98"/>
        <v>239.226</v>
      </c>
      <c r="CH64" s="46">
        <f t="shared" si="64"/>
        <v>258248.76000000013</v>
      </c>
      <c r="CI64" s="46">
        <f t="shared" si="65"/>
        <v>204166.66666666669</v>
      </c>
      <c r="CJ64" s="45">
        <f t="shared" si="99"/>
        <v>49.597000000000001</v>
      </c>
      <c r="CK64" s="46">
        <f t="shared" si="67"/>
        <v>138712.76999999981</v>
      </c>
      <c r="CL64" s="47">
        <f t="shared" si="68"/>
        <v>183750</v>
      </c>
      <c r="CM64" s="45">
        <f t="shared" si="100"/>
        <v>139952.65666666697</v>
      </c>
      <c r="CO64" s="125">
        <v>45859.625</v>
      </c>
      <c r="CP64" s="54">
        <v>278.05399999999997</v>
      </c>
      <c r="CQ64" s="125">
        <v>45859.625</v>
      </c>
      <c r="CR64" s="54">
        <v>54.119</v>
      </c>
      <c r="DF64" s="129">
        <v>45937.625</v>
      </c>
      <c r="DG64" s="56">
        <f t="shared" si="75"/>
        <v>-104281.8252669642</v>
      </c>
      <c r="DH64" s="56">
        <f t="shared" si="76"/>
        <v>-205138.2530238007</v>
      </c>
      <c r="DI64" s="56">
        <f t="shared" si="77"/>
        <v>-64131.250000001863</v>
      </c>
      <c r="DJ64" s="56">
        <f t="shared" si="78"/>
        <v>131938.61333333363</v>
      </c>
      <c r="DK64" s="56">
        <f t="shared" si="79"/>
        <v>-72373.822184060191</v>
      </c>
      <c r="DL64" s="56">
        <f t="shared" si="80"/>
        <v>-26053.756301955495</v>
      </c>
      <c r="DM64" s="56">
        <f t="shared" si="81"/>
        <v>4899.9999999997672</v>
      </c>
      <c r="DN64" s="56">
        <f t="shared" si="82"/>
        <v>-8014.0433333333349</v>
      </c>
      <c r="DO64" s="56">
        <f t="shared" si="83"/>
        <v>-72373.822184060191</v>
      </c>
      <c r="DP64" s="56">
        <f t="shared" si="84"/>
        <v>-26053.756301955495</v>
      </c>
      <c r="DQ64" s="56">
        <f t="shared" si="85"/>
        <v>4899.9999999997672</v>
      </c>
      <c r="DR64" s="56">
        <f t="shared" si="86"/>
        <v>-8014.0433333333349</v>
      </c>
      <c r="DS64" s="56">
        <f>SUM(DO$15:DO64)</f>
        <v>-112676.15318750059</v>
      </c>
      <c r="DT64" s="56">
        <f>SUM(DP$15:DP64)</f>
        <v>-197528.63260298429</v>
      </c>
      <c r="DU64" s="56">
        <f>SUM(DQ$15:DQ64)</f>
        <v>-49449.999999999185</v>
      </c>
      <c r="DV64" s="56">
        <f>SUM(DR$15:DR64)</f>
        <v>114424.84666666677</v>
      </c>
      <c r="DZ64" s="129">
        <v>45937.625</v>
      </c>
      <c r="EA64" s="146">
        <f t="shared" si="70"/>
        <v>-112676.15318750059</v>
      </c>
      <c r="EB64" s="146">
        <f t="shared" si="72"/>
        <v>-197528.63260298429</v>
      </c>
      <c r="EC64" s="146">
        <f t="shared" si="73"/>
        <v>114424.84666666677</v>
      </c>
      <c r="ED64" s="146">
        <f t="shared" si="74"/>
        <v>-49449.999999999185</v>
      </c>
    </row>
    <row r="65" spans="1:134">
      <c r="A65" s="136">
        <v>45917.625</v>
      </c>
      <c r="B65" s="73">
        <f t="shared" si="27"/>
        <v>92.39</v>
      </c>
      <c r="C65" s="31">
        <f t="shared" si="28"/>
        <v>-337699.68051118235</v>
      </c>
      <c r="D65" s="32">
        <f t="shared" si="29"/>
        <v>-175192.49999999997</v>
      </c>
      <c r="E65" s="73">
        <f t="shared" si="30"/>
        <v>100.971</v>
      </c>
      <c r="F65" s="31">
        <f t="shared" si="31"/>
        <v>-45359.999999999331</v>
      </c>
      <c r="G65" s="32">
        <f t="shared" si="32"/>
        <v>-62373.311140000005</v>
      </c>
      <c r="H65" s="73">
        <f t="shared" si="33"/>
        <v>120.67</v>
      </c>
      <c r="I65" s="31">
        <f t="shared" si="34"/>
        <v>-364459.39294503926</v>
      </c>
      <c r="J65" s="32">
        <f t="shared" si="35"/>
        <v>-301331.09999999998</v>
      </c>
      <c r="K65" s="73">
        <f t="shared" si="36"/>
        <v>99.600999999999999</v>
      </c>
      <c r="L65" s="31">
        <f t="shared" si="37"/>
        <v>-54759.600000002079</v>
      </c>
      <c r="M65" s="32">
        <f t="shared" si="38"/>
        <v>-137194.80898666667</v>
      </c>
      <c r="N65" s="79">
        <f t="shared" si="17"/>
        <v>68677.214587187511</v>
      </c>
      <c r="O65" s="79"/>
      <c r="P65" s="79"/>
      <c r="Q65" s="79">
        <f>$G$5*SUM($O$14:O65)-$H$5*SUM($P$14:P65)</f>
        <v>-35590.730199999991</v>
      </c>
      <c r="R65" s="79">
        <f t="shared" si="18"/>
        <v>33086.48438718752</v>
      </c>
      <c r="S65" s="137"/>
      <c r="U65" s="72">
        <v>45860.625</v>
      </c>
      <c r="V65" s="54">
        <v>94.13</v>
      </c>
      <c r="W65" s="72">
        <v>45856.625</v>
      </c>
      <c r="X65" s="54">
        <v>101.28</v>
      </c>
      <c r="Y65" s="121">
        <v>45863.625</v>
      </c>
      <c r="Z65" s="54">
        <v>120.06</v>
      </c>
      <c r="AA65" s="72">
        <v>45932.625</v>
      </c>
      <c r="AB65" s="54">
        <v>99.51</v>
      </c>
      <c r="AF65" s="129">
        <v>45937.625</v>
      </c>
      <c r="AG65" s="45">
        <f t="shared" si="87"/>
        <v>80.77</v>
      </c>
      <c r="AH65" s="46">
        <f t="shared" si="40"/>
        <v>99440.64636420169</v>
      </c>
      <c r="AI65" s="46">
        <f t="shared" si="41"/>
        <v>-208562.49999999997</v>
      </c>
      <c r="AJ65" s="45">
        <f t="shared" si="88"/>
        <v>100.7421875</v>
      </c>
      <c r="AK65" s="46">
        <f t="shared" si="43"/>
        <v>163225.44642857142</v>
      </c>
      <c r="AL65" s="47">
        <f t="shared" si="44"/>
        <v>-9252.6414853050665</v>
      </c>
      <c r="AM65" s="45">
        <f t="shared" si="89"/>
        <v>111.4</v>
      </c>
      <c r="AN65" s="46">
        <f t="shared" si="46"/>
        <v>621757.57496158313</v>
      </c>
      <c r="AO65" s="47">
        <f t="shared" si="47"/>
        <v>-214521.42857142858</v>
      </c>
      <c r="AP65" s="45">
        <f t="shared" si="90"/>
        <v>100.7421875</v>
      </c>
      <c r="AQ65" s="46">
        <f t="shared" si="49"/>
        <v>142299.10714285716</v>
      </c>
      <c r="AR65" s="47">
        <f t="shared" si="50"/>
        <v>-8066.4053974454291</v>
      </c>
      <c r="AS65" s="45">
        <f t="shared" si="91"/>
        <v>104.09375</v>
      </c>
      <c r="AT65" s="46">
        <f t="shared" si="52"/>
        <v>123883.92857142858</v>
      </c>
      <c r="AU65" s="47">
        <f t="shared" si="53"/>
        <v>3377.2874813988092</v>
      </c>
      <c r="AV65" s="45">
        <f t="shared" si="92"/>
        <v>98.328125</v>
      </c>
      <c r="AW65" s="46">
        <f t="shared" si="55"/>
        <v>266015.625</v>
      </c>
      <c r="AX65" s="47">
        <f t="shared" si="56"/>
        <v>9108.0149739583358</v>
      </c>
      <c r="AY65" s="79">
        <f t="shared" si="93"/>
        <v>-133713.24719702182</v>
      </c>
      <c r="AZ65" s="79"/>
      <c r="BA65" s="79"/>
      <c r="BB65" s="79">
        <f>$AO$4*SUM($AZ$14:AZ65)-$AP$4*SUM($BA$14:BA65)</f>
        <v>71425.005826778885</v>
      </c>
      <c r="BC65" s="79">
        <f t="shared" si="94"/>
        <v>-205138.2530238007</v>
      </c>
      <c r="BE65" s="72">
        <v>45859.625</v>
      </c>
      <c r="BF65" s="54">
        <v>80.36</v>
      </c>
      <c r="BG65" s="72">
        <v>45952.625</v>
      </c>
      <c r="BH65" s="54">
        <v>101.421875</v>
      </c>
      <c r="BI65" s="72">
        <v>45859.625</v>
      </c>
      <c r="BJ65" s="54">
        <v>108.71</v>
      </c>
      <c r="BK65" s="72">
        <v>45952.625</v>
      </c>
      <c r="BL65" s="54">
        <v>101.421875</v>
      </c>
      <c r="BM65" s="72">
        <v>45856.625</v>
      </c>
      <c r="BN65" s="54">
        <v>101.671875</v>
      </c>
      <c r="BO65" s="72">
        <v>45856.625</v>
      </c>
      <c r="BP65" s="54">
        <v>94.21875</v>
      </c>
      <c r="BR65" s="127">
        <f t="shared" si="20"/>
        <v>45937.625</v>
      </c>
      <c r="BS65" s="45">
        <f t="shared" si="95"/>
        <v>108.0094</v>
      </c>
      <c r="BT65" s="46">
        <f t="shared" si="58"/>
        <v>107824.99999999828</v>
      </c>
      <c r="BU65" s="46">
        <f t="shared" si="59"/>
        <v>246527.77777777775</v>
      </c>
      <c r="BV65" s="45">
        <f t="shared" si="96"/>
        <v>47.156999999999996</v>
      </c>
      <c r="BW65" s="46">
        <f t="shared" si="61"/>
        <v>171956.25000000012</v>
      </c>
      <c r="BX65" s="47">
        <f t="shared" si="62"/>
        <v>246527.77777777775</v>
      </c>
      <c r="BY65" s="45">
        <f t="shared" si="97"/>
        <v>-64131.250000001863</v>
      </c>
      <c r="CA65" s="125">
        <v>45862.625</v>
      </c>
      <c r="CB65" s="54">
        <v>107.5968</v>
      </c>
      <c r="CC65" s="125">
        <v>45862.625</v>
      </c>
      <c r="CD65" s="54">
        <v>50.165999999999997</v>
      </c>
      <c r="CF65" s="127">
        <v>45937.625</v>
      </c>
      <c r="CG65" s="45">
        <f t="shared" si="98"/>
        <v>242.00200000000001</v>
      </c>
      <c r="CH65" s="46">
        <f t="shared" si="64"/>
        <v>232598.52000000005</v>
      </c>
      <c r="CI65" s="46">
        <f t="shared" si="65"/>
        <v>207083.33333333334</v>
      </c>
      <c r="CJ65" s="45">
        <f t="shared" si="99"/>
        <v>49.996000000000002</v>
      </c>
      <c r="CK65" s="46">
        <f t="shared" si="67"/>
        <v>121368.23999999976</v>
      </c>
      <c r="CL65" s="47">
        <f t="shared" si="68"/>
        <v>186375</v>
      </c>
      <c r="CM65" s="45">
        <f t="shared" si="100"/>
        <v>131938.61333333363</v>
      </c>
      <c r="CO65" s="125">
        <v>45860.625</v>
      </c>
      <c r="CP65" s="54">
        <v>280.26299999999998</v>
      </c>
      <c r="CQ65" s="125">
        <v>45860.625</v>
      </c>
      <c r="CR65" s="54">
        <v>54.722000000000001</v>
      </c>
      <c r="DF65" s="129">
        <v>45938.625</v>
      </c>
      <c r="DG65" s="56">
        <f t="shared" si="75"/>
        <v>-124356.60667124439</v>
      </c>
      <c r="DH65" s="56">
        <f t="shared" si="76"/>
        <v>-206236.56819611689</v>
      </c>
      <c r="DI65" s="56">
        <f t="shared" si="77"/>
        <v>-65618.750000002794</v>
      </c>
      <c r="DJ65" s="56">
        <f t="shared" si="78"/>
        <v>114953.79000000027</v>
      </c>
      <c r="DK65" s="56">
        <f t="shared" si="79"/>
        <v>-20074.781404280191</v>
      </c>
      <c r="DL65" s="56">
        <f t="shared" si="80"/>
        <v>-1098.3151723161864</v>
      </c>
      <c r="DM65" s="56">
        <f t="shared" si="81"/>
        <v>-1487.5000000009313</v>
      </c>
      <c r="DN65" s="56">
        <f t="shared" si="82"/>
        <v>-16984.823333333363</v>
      </c>
      <c r="DO65" s="56">
        <f t="shared" si="83"/>
        <v>-20074.781404280191</v>
      </c>
      <c r="DP65" s="56">
        <f t="shared" si="84"/>
        <v>-1098.3151723161864</v>
      </c>
      <c r="DQ65" s="56">
        <f t="shared" si="85"/>
        <v>-1487.5000000009313</v>
      </c>
      <c r="DR65" s="56">
        <f t="shared" si="86"/>
        <v>-16984.823333333363</v>
      </c>
      <c r="DS65" s="56">
        <f>SUM(DO$15:DO65)</f>
        <v>-132750.93459178077</v>
      </c>
      <c r="DT65" s="56">
        <f>SUM(DP$15:DP65)</f>
        <v>-198626.94777530048</v>
      </c>
      <c r="DU65" s="56">
        <f>SUM(DQ$15:DQ65)</f>
        <v>-50937.500000000116</v>
      </c>
      <c r="DV65" s="56">
        <f>SUM(DR$15:DR65)</f>
        <v>97440.023333333404</v>
      </c>
      <c r="DZ65" s="129">
        <v>45938.625</v>
      </c>
      <c r="EA65" s="146">
        <f t="shared" si="70"/>
        <v>-132750.93459178077</v>
      </c>
      <c r="EB65" s="146">
        <f t="shared" si="72"/>
        <v>-198626.94777530048</v>
      </c>
      <c r="EC65" s="146">
        <f t="shared" si="73"/>
        <v>97440.023333333404</v>
      </c>
      <c r="ED65" s="146">
        <f t="shared" si="74"/>
        <v>-50937.500000000116</v>
      </c>
    </row>
    <row r="66" spans="1:134">
      <c r="A66" s="136">
        <v>45918.625</v>
      </c>
      <c r="B66" s="73">
        <f t="shared" si="27"/>
        <v>92.67</v>
      </c>
      <c r="C66" s="31">
        <f t="shared" si="28"/>
        <v>-275079.87220447336</v>
      </c>
      <c r="D66" s="32">
        <f t="shared" si="29"/>
        <v>-177660</v>
      </c>
      <c r="E66" s="73">
        <f t="shared" si="30"/>
        <v>100.956</v>
      </c>
      <c r="F66" s="31">
        <f t="shared" si="31"/>
        <v>-47879.999999999425</v>
      </c>
      <c r="G66" s="32">
        <f t="shared" si="32"/>
        <v>-63251.808479999992</v>
      </c>
      <c r="H66" s="73">
        <f t="shared" si="33"/>
        <v>120.7</v>
      </c>
      <c r="I66" s="31">
        <f t="shared" si="34"/>
        <v>-355570.13945857302</v>
      </c>
      <c r="J66" s="32">
        <f t="shared" si="35"/>
        <v>-305575.2</v>
      </c>
      <c r="K66" s="73">
        <f t="shared" si="36"/>
        <v>99.516000000000005</v>
      </c>
      <c r="L66" s="31">
        <f t="shared" si="37"/>
        <v>-84033.599999999919</v>
      </c>
      <c r="M66" s="32">
        <f t="shared" si="38"/>
        <v>-139127.13024000003</v>
      </c>
      <c r="N66" s="79">
        <f t="shared" si="17"/>
        <v>96376.545494099148</v>
      </c>
      <c r="O66" s="79"/>
      <c r="P66" s="79"/>
      <c r="Q66" s="79">
        <f>$G$5*SUM($O$14:O66)-$H$5*SUM($P$14:P66)</f>
        <v>-35590.730199999991</v>
      </c>
      <c r="R66" s="79">
        <f t="shared" si="18"/>
        <v>60785.815294099157</v>
      </c>
      <c r="S66" s="137"/>
      <c r="U66" s="72">
        <v>45861.625</v>
      </c>
      <c r="V66" s="54">
        <v>94.21</v>
      </c>
      <c r="W66" s="72">
        <v>45859.625</v>
      </c>
      <c r="X66" s="54">
        <v>101.45</v>
      </c>
      <c r="Y66" s="121">
        <v>45866.625</v>
      </c>
      <c r="Z66" s="54">
        <v>120.25</v>
      </c>
      <c r="AA66" s="72">
        <v>45933.625</v>
      </c>
      <c r="AB66" s="54">
        <v>99.492999999999995</v>
      </c>
      <c r="AF66" s="129">
        <v>45938.625</v>
      </c>
      <c r="AG66" s="45">
        <f t="shared" si="87"/>
        <v>80.650000000000006</v>
      </c>
      <c r="AH66" s="46">
        <f t="shared" si="40"/>
        <v>62150.403977628834</v>
      </c>
      <c r="AI66" s="46">
        <f t="shared" si="41"/>
        <v>-211500</v>
      </c>
      <c r="AJ66" s="45">
        <f t="shared" si="88"/>
        <v>100.6875</v>
      </c>
      <c r="AK66" s="46">
        <f t="shared" si="43"/>
        <v>155608.25892857142</v>
      </c>
      <c r="AL66" s="47">
        <f t="shared" si="44"/>
        <v>-9382.9603794642753</v>
      </c>
      <c r="AM66" s="45">
        <f t="shared" si="89"/>
        <v>111.26</v>
      </c>
      <c r="AN66" s="46">
        <f t="shared" si="46"/>
        <v>588660.2135567884</v>
      </c>
      <c r="AO66" s="47">
        <f t="shared" si="47"/>
        <v>-217542.85714285716</v>
      </c>
      <c r="AP66" s="45">
        <f t="shared" si="90"/>
        <v>100.6875</v>
      </c>
      <c r="AQ66" s="46">
        <f t="shared" si="49"/>
        <v>135658.48214285716</v>
      </c>
      <c r="AR66" s="47">
        <f t="shared" si="50"/>
        <v>-8180.0167410714203</v>
      </c>
      <c r="AS66" s="45">
        <f t="shared" si="91"/>
        <v>104.0625</v>
      </c>
      <c r="AT66" s="46">
        <f t="shared" si="52"/>
        <v>122209.82142857143</v>
      </c>
      <c r="AU66" s="47">
        <f t="shared" si="53"/>
        <v>3424.8549107142899</v>
      </c>
      <c r="AV66" s="45">
        <f t="shared" si="92"/>
        <v>98.375</v>
      </c>
      <c r="AW66" s="46">
        <f t="shared" si="55"/>
        <v>269531.25</v>
      </c>
      <c r="AX66" s="47">
        <f t="shared" si="56"/>
        <v>9236.2968750000073</v>
      </c>
      <c r="AY66" s="79">
        <f t="shared" si="93"/>
        <v>-134811.562369338</v>
      </c>
      <c r="AZ66" s="79"/>
      <c r="BA66" s="79"/>
      <c r="BB66" s="79">
        <f>$AO$4*SUM($AZ$14:AZ66)-$AP$4*SUM($BA$14:BA66)</f>
        <v>71425.005826778885</v>
      </c>
      <c r="BC66" s="79">
        <f t="shared" si="94"/>
        <v>-206236.56819611689</v>
      </c>
      <c r="BE66" s="72">
        <v>45860.625</v>
      </c>
      <c r="BF66" s="54">
        <v>80.5</v>
      </c>
      <c r="BG66" s="72">
        <v>45953.625</v>
      </c>
      <c r="BH66" s="54">
        <v>101.1875</v>
      </c>
      <c r="BI66" s="72">
        <v>45860.625</v>
      </c>
      <c r="BJ66" s="54">
        <v>108.97</v>
      </c>
      <c r="BK66" s="72">
        <v>45953.625</v>
      </c>
      <c r="BL66" s="54">
        <v>101.1875</v>
      </c>
      <c r="BM66" s="72">
        <v>45859.625</v>
      </c>
      <c r="BN66" s="54">
        <v>102.03125</v>
      </c>
      <c r="BO66" s="72">
        <v>45859.625</v>
      </c>
      <c r="BP66" s="54">
        <v>94.96875</v>
      </c>
      <c r="BR66" s="127">
        <f t="shared" si="20"/>
        <v>45938.625</v>
      </c>
      <c r="BS66" s="45">
        <f t="shared" si="95"/>
        <v>107.92919999999999</v>
      </c>
      <c r="BT66" s="46">
        <f t="shared" si="58"/>
        <v>87774.999999997046</v>
      </c>
      <c r="BU66" s="46">
        <f t="shared" si="59"/>
        <v>250000</v>
      </c>
      <c r="BV66" s="45">
        <f t="shared" si="96"/>
        <v>47.487000000000002</v>
      </c>
      <c r="BW66" s="46">
        <f t="shared" si="61"/>
        <v>153393.74999999983</v>
      </c>
      <c r="BX66" s="47">
        <f t="shared" si="62"/>
        <v>250000</v>
      </c>
      <c r="BY66" s="45">
        <f t="shared" si="97"/>
        <v>-65618.750000002794</v>
      </c>
      <c r="CA66" s="125">
        <v>45863.625</v>
      </c>
      <c r="CB66" s="54">
        <v>107.6135</v>
      </c>
      <c r="CC66" s="125">
        <v>45863.625</v>
      </c>
      <c r="CD66" s="54">
        <v>49.981999999999999</v>
      </c>
      <c r="CF66" s="127">
        <v>45938.625</v>
      </c>
      <c r="CG66" s="45">
        <f t="shared" si="98"/>
        <v>244.23400000000001</v>
      </c>
      <c r="CH66" s="46">
        <f t="shared" si="64"/>
        <v>211974.84000000008</v>
      </c>
      <c r="CI66" s="46">
        <f t="shared" si="65"/>
        <v>210000</v>
      </c>
      <c r="CJ66" s="45">
        <f t="shared" si="99"/>
        <v>50.073</v>
      </c>
      <c r="CK66" s="46">
        <f t="shared" si="67"/>
        <v>118021.04999999984</v>
      </c>
      <c r="CL66" s="47">
        <f t="shared" si="68"/>
        <v>189000</v>
      </c>
      <c r="CM66" s="45">
        <f t="shared" si="100"/>
        <v>114953.79000000027</v>
      </c>
      <c r="CO66" s="125">
        <v>45861.625</v>
      </c>
      <c r="CP66" s="54">
        <v>276.29399999999998</v>
      </c>
      <c r="CQ66" s="125">
        <v>45861.625</v>
      </c>
      <c r="CR66" s="54">
        <v>53.884</v>
      </c>
      <c r="DF66" s="129">
        <v>45939.625</v>
      </c>
      <c r="DG66" s="56">
        <f t="shared" si="75"/>
        <v>-143366.79284610899</v>
      </c>
      <c r="DH66" s="56">
        <f t="shared" si="76"/>
        <v>-232007.72939624547</v>
      </c>
      <c r="DI66" s="56">
        <f t="shared" si="77"/>
        <v>-84606.250000002678</v>
      </c>
      <c r="DJ66" s="56">
        <f t="shared" si="78"/>
        <v>96547.056666666991</v>
      </c>
      <c r="DK66" s="56">
        <f t="shared" si="79"/>
        <v>-19010.186174864604</v>
      </c>
      <c r="DL66" s="56">
        <f t="shared" si="80"/>
        <v>-25771.161200128583</v>
      </c>
      <c r="DM66" s="56">
        <f t="shared" si="81"/>
        <v>-18987.499999999884</v>
      </c>
      <c r="DN66" s="56">
        <f t="shared" si="82"/>
        <v>-18406.733333333279</v>
      </c>
      <c r="DO66" s="56">
        <f t="shared" si="83"/>
        <v>-19010.186174864604</v>
      </c>
      <c r="DP66" s="56">
        <f t="shared" si="84"/>
        <v>-25771.161200128583</v>
      </c>
      <c r="DQ66" s="56">
        <f t="shared" si="85"/>
        <v>-18987.499999999884</v>
      </c>
      <c r="DR66" s="56">
        <f t="shared" si="86"/>
        <v>-18406.733333333279</v>
      </c>
      <c r="DS66" s="56">
        <f>SUM(DO$15:DO66)</f>
        <v>-151761.12076664536</v>
      </c>
      <c r="DT66" s="56">
        <f>SUM(DP$15:DP66)</f>
        <v>-224398.10897542906</v>
      </c>
      <c r="DU66" s="56">
        <f>SUM(DQ$15:DQ66)</f>
        <v>-69925</v>
      </c>
      <c r="DV66" s="56">
        <f>SUM(DR$15:DR66)</f>
        <v>79033.290000000125</v>
      </c>
      <c r="DZ66" s="129">
        <v>45939.625</v>
      </c>
      <c r="EA66" s="146">
        <f t="shared" si="70"/>
        <v>-151761.12076664536</v>
      </c>
      <c r="EB66" s="146">
        <f t="shared" si="72"/>
        <v>-224398.10897542906</v>
      </c>
      <c r="EC66" s="146">
        <f t="shared" si="73"/>
        <v>79033.290000000125</v>
      </c>
      <c r="ED66" s="146">
        <f t="shared" si="74"/>
        <v>-69925</v>
      </c>
    </row>
    <row r="67" spans="1:134">
      <c r="A67" s="136">
        <v>45919.625</v>
      </c>
      <c r="B67" s="73">
        <f t="shared" si="27"/>
        <v>92.67</v>
      </c>
      <c r="C67" s="31">
        <f t="shared" si="28"/>
        <v>-275079.87220447336</v>
      </c>
      <c r="D67" s="32">
        <f t="shared" si="29"/>
        <v>-180127.5</v>
      </c>
      <c r="E67" s="73">
        <f t="shared" si="30"/>
        <v>100.904</v>
      </c>
      <c r="F67" s="31">
        <f t="shared" si="31"/>
        <v>-56616.000000000553</v>
      </c>
      <c r="G67" s="32">
        <f t="shared" si="32"/>
        <v>-64130.305820000009</v>
      </c>
      <c r="H67" s="73">
        <f t="shared" si="33"/>
        <v>120.71</v>
      </c>
      <c r="I67" s="31">
        <f t="shared" si="34"/>
        <v>-352607.05496308964</v>
      </c>
      <c r="J67" s="32">
        <f t="shared" si="35"/>
        <v>-309819.3</v>
      </c>
      <c r="K67" s="73">
        <f t="shared" si="36"/>
        <v>99.414000000000001</v>
      </c>
      <c r="L67" s="31">
        <f t="shared" si="37"/>
        <v>-119162.40000000126</v>
      </c>
      <c r="M67" s="32">
        <f t="shared" si="38"/>
        <v>-141059.45149333336</v>
      </c>
      <c r="N67" s="79">
        <f t="shared" si="17"/>
        <v>67743.437085282261</v>
      </c>
      <c r="O67" s="79"/>
      <c r="P67" s="79"/>
      <c r="Q67" s="79">
        <f>$G$5*SUM($O$14:O67)-$H$5*SUM($P$14:P67)</f>
        <v>-35590.730199999991</v>
      </c>
      <c r="R67" s="79">
        <f t="shared" si="18"/>
        <v>32152.70688528227</v>
      </c>
      <c r="S67" s="137"/>
      <c r="U67" s="72">
        <v>45862.625</v>
      </c>
      <c r="V67" s="54">
        <v>94.34</v>
      </c>
      <c r="W67" s="72">
        <v>45860.625</v>
      </c>
      <c r="X67" s="54">
        <v>101.5</v>
      </c>
      <c r="Y67" s="121">
        <v>45867.625</v>
      </c>
      <c r="Z67" s="54">
        <v>120.32</v>
      </c>
      <c r="AA67" s="72">
        <v>45936.625</v>
      </c>
      <c r="AB67" s="54">
        <v>99.536000000000001</v>
      </c>
      <c r="AF67" s="129">
        <v>45939.625</v>
      </c>
      <c r="AG67" s="45">
        <f t="shared" si="87"/>
        <v>80.42</v>
      </c>
      <c r="AH67" s="46">
        <f t="shared" si="40"/>
        <v>-9322.5605966446019</v>
      </c>
      <c r="AI67" s="46">
        <f t="shared" si="41"/>
        <v>-214437.49999999997</v>
      </c>
      <c r="AJ67" s="45">
        <f t="shared" si="88"/>
        <v>100.625</v>
      </c>
      <c r="AK67" s="46">
        <f t="shared" si="43"/>
        <v>146902.90178571429</v>
      </c>
      <c r="AL67" s="47">
        <f t="shared" si="44"/>
        <v>-9513.2792736235133</v>
      </c>
      <c r="AM67" s="45">
        <f t="shared" si="89"/>
        <v>111.04</v>
      </c>
      <c r="AN67" s="46">
        <f t="shared" si="46"/>
        <v>536650.074206391</v>
      </c>
      <c r="AO67" s="47">
        <f t="shared" si="47"/>
        <v>-220564.28571428571</v>
      </c>
      <c r="AP67" s="45">
        <f t="shared" si="90"/>
        <v>100.625</v>
      </c>
      <c r="AQ67" s="46">
        <f t="shared" si="49"/>
        <v>128069.19642857145</v>
      </c>
      <c r="AR67" s="47">
        <f t="shared" si="50"/>
        <v>-8293.6280846974114</v>
      </c>
      <c r="AS67" s="45">
        <f t="shared" si="91"/>
        <v>103.984375</v>
      </c>
      <c r="AT67" s="46">
        <f t="shared" si="52"/>
        <v>118024.55357142857</v>
      </c>
      <c r="AU67" s="47">
        <f t="shared" si="53"/>
        <v>3472.4223400297633</v>
      </c>
      <c r="AV67" s="45">
        <f t="shared" si="92"/>
        <v>98.328125</v>
      </c>
      <c r="AW67" s="46">
        <f t="shared" si="55"/>
        <v>266015.625</v>
      </c>
      <c r="AX67" s="47">
        <f t="shared" si="56"/>
        <v>9364.5787760416642</v>
      </c>
      <c r="AY67" s="79">
        <f t="shared" si="93"/>
        <v>-160582.72356946659</v>
      </c>
      <c r="AZ67" s="79"/>
      <c r="BA67" s="79"/>
      <c r="BB67" s="79">
        <f>$AO$4*SUM($AZ$14:AZ67)-$AP$4*SUM($BA$14:BA67)</f>
        <v>71425.005826778885</v>
      </c>
      <c r="BC67" s="79">
        <f t="shared" si="94"/>
        <v>-232007.72939624547</v>
      </c>
      <c r="BE67" s="72">
        <v>45861.625</v>
      </c>
      <c r="BF67" s="54">
        <v>80.540000000000006</v>
      </c>
      <c r="BG67" s="72">
        <v>45954.625</v>
      </c>
      <c r="BH67" s="54">
        <v>101.2265625</v>
      </c>
      <c r="BI67" s="72">
        <v>45861.625</v>
      </c>
      <c r="BJ67" s="54">
        <v>108.8</v>
      </c>
      <c r="BK67" s="72">
        <v>45954.625</v>
      </c>
      <c r="BL67" s="54">
        <v>101.2265625</v>
      </c>
      <c r="BM67" s="72">
        <v>45860.625</v>
      </c>
      <c r="BN67" s="54">
        <v>102.328125</v>
      </c>
      <c r="BO67" s="72">
        <v>45860.625</v>
      </c>
      <c r="BP67" s="54">
        <v>95.484375</v>
      </c>
      <c r="BR67" s="127">
        <f t="shared" si="20"/>
        <v>45939.625</v>
      </c>
      <c r="BS67" s="45">
        <f t="shared" si="95"/>
        <v>107.73399999999999</v>
      </c>
      <c r="BT67" s="46">
        <f t="shared" si="58"/>
        <v>38974.999999997097</v>
      </c>
      <c r="BU67" s="46">
        <f t="shared" si="59"/>
        <v>253472.22222222222</v>
      </c>
      <c r="BV67" s="45">
        <f t="shared" si="96"/>
        <v>48.017000000000003</v>
      </c>
      <c r="BW67" s="46">
        <f t="shared" si="61"/>
        <v>123581.24999999975</v>
      </c>
      <c r="BX67" s="47">
        <f t="shared" si="62"/>
        <v>253472.22222222225</v>
      </c>
      <c r="BY67" s="45">
        <f t="shared" si="97"/>
        <v>-84606.250000002678</v>
      </c>
      <c r="CA67" s="125">
        <v>45866.625</v>
      </c>
      <c r="CB67" s="54">
        <v>107.57810000000001</v>
      </c>
      <c r="CC67" s="125">
        <v>45866.625</v>
      </c>
      <c r="CD67" s="54">
        <v>50.213999999999999</v>
      </c>
      <c r="CF67" s="127">
        <v>45939.625</v>
      </c>
      <c r="CG67" s="45">
        <f t="shared" si="98"/>
        <v>249.739</v>
      </c>
      <c r="CH67" s="46">
        <f t="shared" si="64"/>
        <v>161108.64000000007</v>
      </c>
      <c r="CI67" s="46">
        <f t="shared" si="65"/>
        <v>212916.66666666666</v>
      </c>
      <c r="CJ67" s="45">
        <f t="shared" si="99"/>
        <v>50.813000000000002</v>
      </c>
      <c r="CK67" s="46">
        <f t="shared" si="67"/>
        <v>85853.249999999753</v>
      </c>
      <c r="CL67" s="47">
        <f t="shared" si="68"/>
        <v>191625</v>
      </c>
      <c r="CM67" s="45">
        <f t="shared" si="100"/>
        <v>96547.056666666991</v>
      </c>
      <c r="CO67" s="125">
        <v>45862.625</v>
      </c>
      <c r="CP67" s="54">
        <v>269.95100000000002</v>
      </c>
      <c r="CQ67" s="125">
        <v>45862.625</v>
      </c>
      <c r="CR67" s="54">
        <v>52.994999999999997</v>
      </c>
      <c r="DF67" s="129">
        <v>45940.625</v>
      </c>
      <c r="DG67" s="56">
        <f t="shared" si="75"/>
        <v>-139527.97921020104</v>
      </c>
      <c r="DH67" s="56">
        <f t="shared" si="76"/>
        <v>-303580.68973480002</v>
      </c>
      <c r="DI67" s="56">
        <f t="shared" si="77"/>
        <v>-95912.499999999651</v>
      </c>
      <c r="DJ67" s="56">
        <f t="shared" si="78"/>
        <v>93832.783333333849</v>
      </c>
      <c r="DK67" s="56">
        <f t="shared" si="79"/>
        <v>3838.8136359079508</v>
      </c>
      <c r="DL67" s="56">
        <f t="shared" si="80"/>
        <v>-71572.960338554549</v>
      </c>
      <c r="DM67" s="56">
        <f t="shared" si="81"/>
        <v>-11306.249999996973</v>
      </c>
      <c r="DN67" s="56">
        <f t="shared" si="82"/>
        <v>-2714.2733333331416</v>
      </c>
      <c r="DO67" s="56">
        <f t="shared" si="83"/>
        <v>3838.8136359079508</v>
      </c>
      <c r="DP67" s="56">
        <f t="shared" si="84"/>
        <v>-71572.960338554549</v>
      </c>
      <c r="DQ67" s="56">
        <f t="shared" si="85"/>
        <v>-11306.249999996973</v>
      </c>
      <c r="DR67" s="56">
        <f t="shared" si="86"/>
        <v>-2714.2733333331416</v>
      </c>
      <c r="DS67" s="56">
        <f>SUM(DO$15:DO67)</f>
        <v>-147922.3071307374</v>
      </c>
      <c r="DT67" s="56">
        <f>SUM(DP$15:DP67)</f>
        <v>-295971.06931398361</v>
      </c>
      <c r="DU67" s="56">
        <f>SUM(DQ$15:DQ67)</f>
        <v>-81231.249999996973</v>
      </c>
      <c r="DV67" s="56">
        <f>SUM(DR$15:DR67)</f>
        <v>76319.016666666983</v>
      </c>
      <c r="DZ67" s="129">
        <v>45940.625</v>
      </c>
      <c r="EA67" s="146">
        <f t="shared" si="70"/>
        <v>-147922.3071307374</v>
      </c>
      <c r="EB67" s="146">
        <f t="shared" si="72"/>
        <v>-295971.06931398361</v>
      </c>
      <c r="EC67" s="146">
        <f t="shared" si="73"/>
        <v>76319.016666666983</v>
      </c>
      <c r="ED67" s="146">
        <f t="shared" si="74"/>
        <v>-81231.249999996973</v>
      </c>
    </row>
    <row r="68" spans="1:134">
      <c r="A68" s="136">
        <v>45922.625</v>
      </c>
      <c r="B68" s="73">
        <f t="shared" si="27"/>
        <v>92.52</v>
      </c>
      <c r="C68" s="31">
        <f t="shared" si="28"/>
        <v>-308626.19808306923</v>
      </c>
      <c r="D68" s="32">
        <f t="shared" si="29"/>
        <v>-187529.99999999997</v>
      </c>
      <c r="E68" s="73">
        <f t="shared" si="30"/>
        <v>100.913</v>
      </c>
      <c r="F68" s="31">
        <f t="shared" si="31"/>
        <v>-55104.000000000495</v>
      </c>
      <c r="G68" s="32">
        <f t="shared" si="32"/>
        <v>-66765.797839999956</v>
      </c>
      <c r="H68" s="73">
        <f t="shared" si="33"/>
        <v>120.61</v>
      </c>
      <c r="I68" s="31">
        <f t="shared" si="34"/>
        <v>-382237.89991796773</v>
      </c>
      <c r="J68" s="32">
        <f t="shared" si="35"/>
        <v>-322551.59999999998</v>
      </c>
      <c r="K68" s="73">
        <f t="shared" si="36"/>
        <v>99.441000000000003</v>
      </c>
      <c r="L68" s="31">
        <f t="shared" si="37"/>
        <v>-109863.60000000089</v>
      </c>
      <c r="M68" s="32">
        <f t="shared" si="38"/>
        <v>-146856.41525333331</v>
      </c>
      <c r="N68" s="79">
        <f t="shared" si="17"/>
        <v>73783.084421564738</v>
      </c>
      <c r="O68" s="79"/>
      <c r="P68" s="79"/>
      <c r="Q68" s="79">
        <f>$G$5*SUM($O$14:O68)-$H$5*SUM($P$14:P68)</f>
        <v>-35590.730199999991</v>
      </c>
      <c r="R68" s="79">
        <f t="shared" si="18"/>
        <v>38192.354221564747</v>
      </c>
      <c r="S68" s="137"/>
      <c r="U68" s="72">
        <v>45863.625</v>
      </c>
      <c r="V68" s="54">
        <v>94.27</v>
      </c>
      <c r="W68" s="72">
        <v>45861.625</v>
      </c>
      <c r="X68" s="54">
        <v>101.505</v>
      </c>
      <c r="Y68" s="121">
        <v>45868.625</v>
      </c>
      <c r="Z68" s="54">
        <v>120.21</v>
      </c>
      <c r="AA68" s="72">
        <v>45937.625</v>
      </c>
      <c r="AB68" s="54">
        <v>99.483000000000004</v>
      </c>
      <c r="AF68" s="129">
        <v>45940.625</v>
      </c>
      <c r="AG68" s="45">
        <f t="shared" si="87"/>
        <v>79.984999999999999</v>
      </c>
      <c r="AH68" s="46">
        <f t="shared" si="40"/>
        <v>-144499.68924798162</v>
      </c>
      <c r="AI68" s="46">
        <f t="shared" si="41"/>
        <v>-217375</v>
      </c>
      <c r="AJ68" s="45">
        <f t="shared" si="88"/>
        <v>101.0078125</v>
      </c>
      <c r="AK68" s="46">
        <f t="shared" si="43"/>
        <v>200223.21428571429</v>
      </c>
      <c r="AL68" s="47">
        <f t="shared" si="44"/>
        <v>-9643.5981677827222</v>
      </c>
      <c r="AM68" s="45">
        <f t="shared" si="89"/>
        <v>111.36</v>
      </c>
      <c r="AN68" s="46">
        <f t="shared" si="46"/>
        <v>612301.18598878465</v>
      </c>
      <c r="AO68" s="47">
        <f t="shared" si="47"/>
        <v>-223585.71428571429</v>
      </c>
      <c r="AP68" s="45">
        <f t="shared" si="90"/>
        <v>101.0078125</v>
      </c>
      <c r="AQ68" s="46">
        <f t="shared" si="49"/>
        <v>174553.57142857145</v>
      </c>
      <c r="AR68" s="47">
        <f t="shared" si="50"/>
        <v>-8407.2394283234025</v>
      </c>
      <c r="AS68" s="45">
        <f t="shared" si="91"/>
        <v>104.671875</v>
      </c>
      <c r="AT68" s="46">
        <f t="shared" si="52"/>
        <v>154854.91071428574</v>
      </c>
      <c r="AU68" s="47">
        <f t="shared" si="53"/>
        <v>3519.989769345244</v>
      </c>
      <c r="AV68" s="45">
        <f t="shared" si="92"/>
        <v>99.78125</v>
      </c>
      <c r="AW68" s="46">
        <f t="shared" si="55"/>
        <v>375000</v>
      </c>
      <c r="AX68" s="47">
        <f t="shared" si="56"/>
        <v>9492.8606770833358</v>
      </c>
      <c r="AY68" s="79">
        <f t="shared" si="93"/>
        <v>-232155.68390802111</v>
      </c>
      <c r="AZ68" s="79"/>
      <c r="BA68" s="79"/>
      <c r="BB68" s="79">
        <f>$AO$4*SUM($AZ$14:AZ68)-$AP$4*SUM($BA$14:BA68)</f>
        <v>71425.005826778885</v>
      </c>
      <c r="BC68" s="79">
        <f t="shared" si="94"/>
        <v>-303580.68973480002</v>
      </c>
      <c r="BE68" s="72">
        <v>45862.625</v>
      </c>
      <c r="BF68" s="54">
        <v>80.44</v>
      </c>
      <c r="BG68" s="72">
        <v>45957.625</v>
      </c>
      <c r="BH68" s="54">
        <v>101.1640625</v>
      </c>
      <c r="BI68" s="72">
        <v>45862.625</v>
      </c>
      <c r="BJ68" s="54">
        <v>108.64</v>
      </c>
      <c r="BK68" s="72">
        <v>45957.625</v>
      </c>
      <c r="BL68" s="54">
        <v>101.1640625</v>
      </c>
      <c r="BM68" s="72">
        <v>45861.625</v>
      </c>
      <c r="BN68" s="54">
        <v>101.953125</v>
      </c>
      <c r="BO68" s="72">
        <v>45861.625</v>
      </c>
      <c r="BP68" s="54">
        <v>94.96875</v>
      </c>
      <c r="BR68" s="127">
        <f t="shared" si="20"/>
        <v>45940.625</v>
      </c>
      <c r="BS68" s="45">
        <f t="shared" si="95"/>
        <v>107.01220000000001</v>
      </c>
      <c r="BT68" s="46">
        <f t="shared" si="58"/>
        <v>-141474.9999999998</v>
      </c>
      <c r="BU68" s="46">
        <f t="shared" si="59"/>
        <v>256944.44444444447</v>
      </c>
      <c r="BV68" s="45">
        <f t="shared" si="96"/>
        <v>51.024000000000001</v>
      </c>
      <c r="BW68" s="46">
        <f t="shared" si="61"/>
        <v>-45562.500000000131</v>
      </c>
      <c r="BX68" s="47">
        <f t="shared" si="62"/>
        <v>256944.44444444444</v>
      </c>
      <c r="BY68" s="45">
        <f t="shared" si="97"/>
        <v>-95912.499999999651</v>
      </c>
      <c r="CA68" s="125">
        <v>45867.625</v>
      </c>
      <c r="CB68" s="54">
        <v>107.3954</v>
      </c>
      <c r="CC68" s="125">
        <v>45867.625</v>
      </c>
      <c r="CD68" s="54">
        <v>50.765000000000001</v>
      </c>
      <c r="CF68" s="127">
        <v>45940.625</v>
      </c>
      <c r="CG68" s="45">
        <f t="shared" si="98"/>
        <v>260.29199999999997</v>
      </c>
      <c r="CH68" s="46">
        <f t="shared" si="64"/>
        <v>63598.920000000362</v>
      </c>
      <c r="CI68" s="46">
        <f t="shared" si="65"/>
        <v>215833.33333333331</v>
      </c>
      <c r="CJ68" s="45">
        <f t="shared" si="99"/>
        <v>52.987000000000002</v>
      </c>
      <c r="CK68" s="46">
        <f t="shared" si="67"/>
        <v>-8650.5300000002244</v>
      </c>
      <c r="CL68" s="47">
        <f t="shared" si="68"/>
        <v>194250</v>
      </c>
      <c r="CM68" s="45">
        <f t="shared" si="100"/>
        <v>93832.783333333849</v>
      </c>
      <c r="CO68" s="125">
        <v>45863.625</v>
      </c>
      <c r="CP68" s="54">
        <v>269.66199999999998</v>
      </c>
      <c r="CQ68" s="125">
        <v>45863.625</v>
      </c>
      <c r="CR68" s="54">
        <v>52.911000000000001</v>
      </c>
      <c r="DF68" s="129">
        <v>45943.625</v>
      </c>
      <c r="DG68" s="56">
        <f t="shared" si="75"/>
        <v>-124190.47417984054</v>
      </c>
      <c r="DH68" s="56">
        <f t="shared" si="76"/>
        <v>-220751.04391397614</v>
      </c>
      <c r="DI68" s="56">
        <f t="shared" si="77"/>
        <v>-95912.499999999593</v>
      </c>
      <c r="DJ68" s="56">
        <f t="shared" si="78"/>
        <v>99275.493333333521</v>
      </c>
      <c r="DK68" s="56">
        <f t="shared" si="79"/>
        <v>15337.505030360495</v>
      </c>
      <c r="DL68" s="56">
        <f t="shared" si="80"/>
        <v>82829.645820823876</v>
      </c>
      <c r="DM68" s="56">
        <f t="shared" si="81"/>
        <v>0</v>
      </c>
      <c r="DN68" s="56">
        <f t="shared" si="82"/>
        <v>5442.7099999996717</v>
      </c>
      <c r="DO68" s="56">
        <f t="shared" si="83"/>
        <v>15337.505030360495</v>
      </c>
      <c r="DP68" s="56">
        <f t="shared" si="84"/>
        <v>82829.645820823876</v>
      </c>
      <c r="DQ68" s="56">
        <f t="shared" si="85"/>
        <v>0</v>
      </c>
      <c r="DR68" s="56">
        <f t="shared" si="86"/>
        <v>5442.7099999996717</v>
      </c>
      <c r="DS68" s="56">
        <f>SUM(DO$15:DO68)</f>
        <v>-132584.80210037692</v>
      </c>
      <c r="DT68" s="56">
        <f>SUM(DP$15:DP68)</f>
        <v>-213141.42349315973</v>
      </c>
      <c r="DU68" s="56">
        <f>SUM(DQ$15:DQ68)</f>
        <v>-81231.249999996973</v>
      </c>
      <c r="DV68" s="56">
        <f>SUM(DR$15:DR68)</f>
        <v>81761.726666666655</v>
      </c>
      <c r="DZ68" s="129">
        <v>45943.625</v>
      </c>
      <c r="EA68" s="146">
        <f t="shared" si="70"/>
        <v>-132584.80210037692</v>
      </c>
      <c r="EB68" s="146">
        <f t="shared" si="72"/>
        <v>-213141.42349315973</v>
      </c>
      <c r="EC68" s="146">
        <f t="shared" si="73"/>
        <v>81761.726666666655</v>
      </c>
      <c r="ED68" s="146">
        <f t="shared" si="74"/>
        <v>-81231.249999996973</v>
      </c>
    </row>
    <row r="69" spans="1:134">
      <c r="A69" s="136">
        <v>45923.625</v>
      </c>
      <c r="B69" s="73">
        <f t="shared" si="27"/>
        <v>92.67</v>
      </c>
      <c r="C69" s="31">
        <f t="shared" si="28"/>
        <v>-275079.87220447336</v>
      </c>
      <c r="D69" s="32">
        <f t="shared" si="29"/>
        <v>-189997.49999999997</v>
      </c>
      <c r="E69" s="73">
        <f t="shared" si="30"/>
        <v>100.883</v>
      </c>
      <c r="F69" s="31">
        <f t="shared" si="31"/>
        <v>-60144.000000000691</v>
      </c>
      <c r="G69" s="32">
        <f t="shared" si="32"/>
        <v>-67644.295179999986</v>
      </c>
      <c r="H69" s="73">
        <f t="shared" si="33"/>
        <v>120.6</v>
      </c>
      <c r="I69" s="31">
        <f t="shared" si="34"/>
        <v>-385200.98441345512</v>
      </c>
      <c r="J69" s="32">
        <f t="shared" si="35"/>
        <v>-326795.69999999995</v>
      </c>
      <c r="K69" s="73">
        <f t="shared" si="36"/>
        <v>99.381</v>
      </c>
      <c r="L69" s="31">
        <f t="shared" si="37"/>
        <v>-130527.60000000169</v>
      </c>
      <c r="M69" s="32">
        <f t="shared" si="38"/>
        <v>-148788.73650666664</v>
      </c>
      <c r="N69" s="79">
        <f t="shared" si="17"/>
        <v>95391.2708823141</v>
      </c>
      <c r="O69" s="79"/>
      <c r="P69" s="79"/>
      <c r="Q69" s="79">
        <f>$G$5*SUM($O$14:O69)-$H$5*SUM($P$14:P69)</f>
        <v>-35590.730199999991</v>
      </c>
      <c r="R69" s="79">
        <f t="shared" si="18"/>
        <v>59800.540682314109</v>
      </c>
      <c r="S69" s="137"/>
      <c r="U69" s="72">
        <v>45866.625</v>
      </c>
      <c r="V69" s="54">
        <v>94.37</v>
      </c>
      <c r="W69" s="72">
        <v>45862.625</v>
      </c>
      <c r="X69" s="54">
        <v>101.15300000000001</v>
      </c>
      <c r="Y69" s="121">
        <v>45869.625</v>
      </c>
      <c r="Z69" s="54">
        <v>120.26</v>
      </c>
      <c r="AA69" s="72">
        <v>45938.625</v>
      </c>
      <c r="AB69" s="54">
        <v>99.673000000000002</v>
      </c>
      <c r="AF69" s="129">
        <v>45943.625</v>
      </c>
      <c r="AG69" s="45">
        <f t="shared" si="87"/>
        <v>80.45</v>
      </c>
      <c r="AH69" s="46">
        <f t="shared" si="40"/>
        <v>0</v>
      </c>
      <c r="AI69" s="46">
        <f t="shared" si="41"/>
        <v>-226187.49999999997</v>
      </c>
      <c r="AJ69" s="45">
        <f t="shared" si="88"/>
        <v>101.109375</v>
      </c>
      <c r="AK69" s="46">
        <f t="shared" si="43"/>
        <v>214369.41964285716</v>
      </c>
      <c r="AL69" s="47">
        <f t="shared" si="44"/>
        <v>-10034.554850260407</v>
      </c>
      <c r="AM69" s="45">
        <f t="shared" si="89"/>
        <v>111.73</v>
      </c>
      <c r="AN69" s="46">
        <f t="shared" si="46"/>
        <v>699772.78398718487</v>
      </c>
      <c r="AO69" s="47">
        <f t="shared" si="47"/>
        <v>-232649.99999999997</v>
      </c>
      <c r="AP69" s="45">
        <f t="shared" si="90"/>
        <v>101.109375</v>
      </c>
      <c r="AQ69" s="46">
        <f t="shared" si="49"/>
        <v>186886.16071428571</v>
      </c>
      <c r="AR69" s="47">
        <f t="shared" si="50"/>
        <v>-8748.073459201376</v>
      </c>
      <c r="AS69" s="45">
        <f t="shared" si="91"/>
        <v>104.84375</v>
      </c>
      <c r="AT69" s="46">
        <f t="shared" si="52"/>
        <v>164062.5</v>
      </c>
      <c r="AU69" s="47">
        <f t="shared" si="53"/>
        <v>3662.6920572916715</v>
      </c>
      <c r="AV69" s="45">
        <f t="shared" si="92"/>
        <v>100.015625</v>
      </c>
      <c r="AW69" s="46">
        <f t="shared" si="55"/>
        <v>392578.125</v>
      </c>
      <c r="AX69" s="47">
        <f t="shared" si="56"/>
        <v>9877.7063802083358</v>
      </c>
      <c r="AY69" s="79">
        <f t="shared" si="93"/>
        <v>-149326.03808719726</v>
      </c>
      <c r="AZ69" s="79"/>
      <c r="BA69" s="79"/>
      <c r="BB69" s="79">
        <f>$AO$4*SUM($AZ$14:AZ69)-$AP$4*SUM($BA$14:BA69)</f>
        <v>71425.005826778885</v>
      </c>
      <c r="BC69" s="79">
        <f t="shared" si="94"/>
        <v>-220751.04391397614</v>
      </c>
      <c r="BE69" s="72">
        <v>45863.625</v>
      </c>
      <c r="BF69" s="54">
        <v>80.489999999999995</v>
      </c>
      <c r="BG69" s="72">
        <v>45958.625</v>
      </c>
      <c r="BH69" s="54">
        <v>101.203125</v>
      </c>
      <c r="BI69" s="72">
        <v>45863.625</v>
      </c>
      <c r="BJ69" s="54">
        <v>108.99</v>
      </c>
      <c r="BK69" s="72">
        <v>45958.625</v>
      </c>
      <c r="BL69" s="54">
        <v>101.203125</v>
      </c>
      <c r="BM69" s="72">
        <v>45862.625</v>
      </c>
      <c r="BN69" s="54">
        <v>101.796875</v>
      </c>
      <c r="BO69" s="72">
        <v>45862.625</v>
      </c>
      <c r="BP69" s="54">
        <v>94.84375</v>
      </c>
      <c r="BR69" s="127">
        <f t="shared" si="20"/>
        <v>45943.625</v>
      </c>
      <c r="BS69" s="45">
        <f t="shared" si="95"/>
        <v>107.01220000000001</v>
      </c>
      <c r="BT69" s="46">
        <f t="shared" si="58"/>
        <v>-141474.9999999998</v>
      </c>
      <c r="BU69" s="46">
        <f t="shared" si="59"/>
        <v>267361.11111111112</v>
      </c>
      <c r="BV69" s="45">
        <f t="shared" si="96"/>
        <v>51.024000000000001</v>
      </c>
      <c r="BW69" s="46">
        <f t="shared" si="61"/>
        <v>-45562.500000000131</v>
      </c>
      <c r="BX69" s="47">
        <f t="shared" si="62"/>
        <v>267361.11111111107</v>
      </c>
      <c r="BY69" s="45">
        <f t="shared" si="97"/>
        <v>-95912.499999999593</v>
      </c>
      <c r="CA69" s="125">
        <v>45868.625</v>
      </c>
      <c r="CB69" s="54">
        <v>107.27</v>
      </c>
      <c r="CC69" s="125">
        <v>45868.625</v>
      </c>
      <c r="CD69" s="54">
        <v>50.996000000000002</v>
      </c>
      <c r="CF69" s="127">
        <v>45943.625</v>
      </c>
      <c r="CG69" s="45">
        <f t="shared" si="98"/>
        <v>260.25400000000002</v>
      </c>
      <c r="CH69" s="46">
        <f t="shared" si="64"/>
        <v>63950.039999999943</v>
      </c>
      <c r="CI69" s="46">
        <f t="shared" si="65"/>
        <v>224583.33333333331</v>
      </c>
      <c r="CJ69" s="45">
        <f t="shared" si="99"/>
        <v>53.084000000000003</v>
      </c>
      <c r="CK69" s="46">
        <f t="shared" si="67"/>
        <v>-12867.120000000281</v>
      </c>
      <c r="CL69" s="47">
        <f t="shared" si="68"/>
        <v>202125</v>
      </c>
      <c r="CM69" s="45">
        <f t="shared" si="100"/>
        <v>99275.493333333521</v>
      </c>
      <c r="CO69" s="125">
        <v>45866.625</v>
      </c>
      <c r="CP69" s="54">
        <v>267.17500000000001</v>
      </c>
      <c r="CQ69" s="125">
        <v>45866.625</v>
      </c>
      <c r="CR69" s="54">
        <v>52.787999999999997</v>
      </c>
      <c r="DF69" s="129">
        <v>45944.625</v>
      </c>
      <c r="DG69" s="56">
        <f t="shared" si="75"/>
        <v>-123426.01269662936</v>
      </c>
      <c r="DH69" s="56">
        <f t="shared" si="76"/>
        <v>-273114.63538440625</v>
      </c>
      <c r="DI69" s="56">
        <f t="shared" si="77"/>
        <v>-102756.25000000201</v>
      </c>
      <c r="DJ69" s="56">
        <f t="shared" si="78"/>
        <v>85794.730000000389</v>
      </c>
      <c r="DK69" s="56">
        <f t="shared" si="79"/>
        <v>764.4614832111838</v>
      </c>
      <c r="DL69" s="56">
        <f t="shared" si="80"/>
        <v>-52363.59147043011</v>
      </c>
      <c r="DM69" s="56">
        <f t="shared" si="81"/>
        <v>-6843.7500000024156</v>
      </c>
      <c r="DN69" s="56">
        <f t="shared" si="82"/>
        <v>-13480.763333333132</v>
      </c>
      <c r="DO69" s="56">
        <f t="shared" si="83"/>
        <v>764.4614832111838</v>
      </c>
      <c r="DP69" s="56">
        <f t="shared" si="84"/>
        <v>-52363.59147043011</v>
      </c>
      <c r="DQ69" s="56">
        <f t="shared" si="85"/>
        <v>-6843.7500000024156</v>
      </c>
      <c r="DR69" s="56">
        <f t="shared" si="86"/>
        <v>-13480.763333333132</v>
      </c>
      <c r="DS69" s="56">
        <f>SUM(DO$15:DO69)</f>
        <v>-131820.34061716573</v>
      </c>
      <c r="DT69" s="56">
        <f>SUM(DP$15:DP69)</f>
        <v>-265505.01496358984</v>
      </c>
      <c r="DU69" s="56">
        <f>SUM(DQ$15:DQ69)</f>
        <v>-88074.999999999389</v>
      </c>
      <c r="DV69" s="56">
        <f>SUM(DR$15:DR69)</f>
        <v>68280.963333333522</v>
      </c>
      <c r="DZ69" s="129">
        <v>45944.625</v>
      </c>
      <c r="EA69" s="146">
        <f t="shared" si="70"/>
        <v>-131820.34061716573</v>
      </c>
      <c r="EB69" s="146">
        <f t="shared" si="72"/>
        <v>-265505.01496358984</v>
      </c>
      <c r="EC69" s="146">
        <f t="shared" si="73"/>
        <v>68280.963333333522</v>
      </c>
      <c r="ED69" s="146">
        <f t="shared" si="74"/>
        <v>-88074.999999999389</v>
      </c>
    </row>
    <row r="70" spans="1:134">
      <c r="A70" s="136">
        <v>45924.625</v>
      </c>
      <c r="B70" s="73">
        <f t="shared" si="27"/>
        <v>92.59</v>
      </c>
      <c r="C70" s="31">
        <f t="shared" si="28"/>
        <v>-292971.24600639025</v>
      </c>
      <c r="D70" s="32">
        <f t="shared" si="29"/>
        <v>-192465</v>
      </c>
      <c r="E70" s="73">
        <f t="shared" si="30"/>
        <v>100.893</v>
      </c>
      <c r="F70" s="31">
        <f t="shared" si="31"/>
        <v>-58463.999999999825</v>
      </c>
      <c r="G70" s="32">
        <f t="shared" si="32"/>
        <v>-68522.792520000003</v>
      </c>
      <c r="H70" s="73">
        <f t="shared" si="33"/>
        <v>120.67</v>
      </c>
      <c r="I70" s="31">
        <f t="shared" si="34"/>
        <v>-364459.39294503926</v>
      </c>
      <c r="J70" s="32">
        <f t="shared" si="35"/>
        <v>-331039.8</v>
      </c>
      <c r="K70" s="73">
        <f t="shared" si="36"/>
        <v>99.414000000000001</v>
      </c>
      <c r="L70" s="31">
        <f t="shared" si="37"/>
        <v>-119162.40000000126</v>
      </c>
      <c r="M70" s="32">
        <f t="shared" si="38"/>
        <v>-150721.05776</v>
      </c>
      <c r="N70" s="79">
        <f t="shared" si="17"/>
        <v>67166.281698647595</v>
      </c>
      <c r="O70" s="79"/>
      <c r="P70" s="79"/>
      <c r="Q70" s="79">
        <f>$G$5*SUM($O$14:O70)-$H$5*SUM($P$14:P70)</f>
        <v>-35590.730199999991</v>
      </c>
      <c r="R70" s="79">
        <f t="shared" si="18"/>
        <v>31575.551498647605</v>
      </c>
      <c r="S70" s="137"/>
      <c r="U70" s="72">
        <v>45867.625</v>
      </c>
      <c r="V70" s="54">
        <v>94.46</v>
      </c>
      <c r="W70" s="72">
        <v>45863.625</v>
      </c>
      <c r="X70" s="54">
        <v>101.054</v>
      </c>
      <c r="Y70" s="121">
        <v>45870.625</v>
      </c>
      <c r="Z70" s="54">
        <v>120.22</v>
      </c>
      <c r="AA70" s="72">
        <v>45939.625</v>
      </c>
      <c r="AB70" s="54">
        <v>99.552999999999997</v>
      </c>
      <c r="AF70" s="129">
        <v>45944.625</v>
      </c>
      <c r="AG70" s="45">
        <f t="shared" si="87"/>
        <v>80.540000000000006</v>
      </c>
      <c r="AH70" s="46">
        <f t="shared" si="40"/>
        <v>27967.68178993103</v>
      </c>
      <c r="AI70" s="46">
        <f t="shared" si="41"/>
        <v>-229125</v>
      </c>
      <c r="AJ70" s="45">
        <f t="shared" si="88"/>
        <v>101.25</v>
      </c>
      <c r="AK70" s="46">
        <f t="shared" si="43"/>
        <v>233956.47321428571</v>
      </c>
      <c r="AL70" s="47">
        <f t="shared" si="44"/>
        <v>-10164.87374441963</v>
      </c>
      <c r="AM70" s="45">
        <f t="shared" si="89"/>
        <v>112.1</v>
      </c>
      <c r="AN70" s="46">
        <f t="shared" si="46"/>
        <v>787244.38198557938</v>
      </c>
      <c r="AO70" s="47">
        <f t="shared" si="47"/>
        <v>-235671.42857142858</v>
      </c>
      <c r="AP70" s="45">
        <f t="shared" si="90"/>
        <v>101.25</v>
      </c>
      <c r="AQ70" s="46">
        <f t="shared" si="49"/>
        <v>203962.05357142858</v>
      </c>
      <c r="AR70" s="47">
        <f t="shared" si="50"/>
        <v>-8861.6848028273816</v>
      </c>
      <c r="AS70" s="45">
        <f t="shared" si="91"/>
        <v>104.953125</v>
      </c>
      <c r="AT70" s="46">
        <f t="shared" si="52"/>
        <v>169921.875</v>
      </c>
      <c r="AU70" s="47">
        <f t="shared" si="53"/>
        <v>3710.2594866071377</v>
      </c>
      <c r="AV70" s="45">
        <f t="shared" si="92"/>
        <v>100.0625</v>
      </c>
      <c r="AW70" s="46">
        <f t="shared" si="55"/>
        <v>396093.75</v>
      </c>
      <c r="AX70" s="47">
        <f t="shared" si="56"/>
        <v>10005.98828125</v>
      </c>
      <c r="AY70" s="79">
        <f t="shared" si="93"/>
        <v>-201689.62955762737</v>
      </c>
      <c r="AZ70" s="79"/>
      <c r="BA70" s="79"/>
      <c r="BB70" s="79">
        <f>$AO$4*SUM($AZ$14:AZ70)-$AP$4*SUM($BA$14:BA70)</f>
        <v>71425.005826778885</v>
      </c>
      <c r="BC70" s="79">
        <f t="shared" si="94"/>
        <v>-273114.63538440625</v>
      </c>
      <c r="BE70" s="72">
        <v>45866.625</v>
      </c>
      <c r="BF70" s="54">
        <v>80.45</v>
      </c>
      <c r="BG70" s="72">
        <v>45959.625</v>
      </c>
      <c r="BH70" s="54">
        <v>100.7578125</v>
      </c>
      <c r="BI70" s="72">
        <v>45866.625</v>
      </c>
      <c r="BJ70" s="54">
        <v>108.77</v>
      </c>
      <c r="BK70" s="72">
        <v>45959.625</v>
      </c>
      <c r="BL70" s="54">
        <v>100.7578125</v>
      </c>
      <c r="BM70" s="72">
        <v>45863.625</v>
      </c>
      <c r="BN70" s="54">
        <v>102.015625</v>
      </c>
      <c r="BO70" s="72">
        <v>45863.625</v>
      </c>
      <c r="BP70" s="54">
        <v>95.34375</v>
      </c>
      <c r="BR70" s="127">
        <f t="shared" si="20"/>
        <v>45944.625</v>
      </c>
      <c r="BS70" s="45">
        <f t="shared" si="95"/>
        <v>107.4841</v>
      </c>
      <c r="BT70" s="46">
        <f t="shared" si="58"/>
        <v>-23500.000000002077</v>
      </c>
      <c r="BU70" s="46">
        <f t="shared" si="59"/>
        <v>270833.33333333337</v>
      </c>
      <c r="BV70" s="45">
        <f t="shared" si="96"/>
        <v>48.805</v>
      </c>
      <c r="BW70" s="46">
        <f t="shared" si="61"/>
        <v>79256.249999999942</v>
      </c>
      <c r="BX70" s="47">
        <f t="shared" si="62"/>
        <v>270833.33333333337</v>
      </c>
      <c r="BY70" s="45">
        <f t="shared" si="97"/>
        <v>-102756.25000000201</v>
      </c>
      <c r="CA70" s="125">
        <v>45869.625</v>
      </c>
      <c r="CB70" s="54">
        <v>107.2366</v>
      </c>
      <c r="CC70" s="125">
        <v>45869.625</v>
      </c>
      <c r="CD70" s="54">
        <v>51.091000000000001</v>
      </c>
      <c r="CF70" s="127">
        <v>45944.625</v>
      </c>
      <c r="CG70" s="45">
        <f t="shared" si="98"/>
        <v>257.16699999999997</v>
      </c>
      <c r="CH70" s="46">
        <f t="shared" si="64"/>
        <v>92473.920000000362</v>
      </c>
      <c r="CI70" s="46">
        <f t="shared" si="65"/>
        <v>227500</v>
      </c>
      <c r="CJ70" s="45">
        <f t="shared" si="99"/>
        <v>52.110999999999997</v>
      </c>
      <c r="CK70" s="46">
        <f t="shared" si="67"/>
        <v>29429.189999999981</v>
      </c>
      <c r="CL70" s="47">
        <f t="shared" si="68"/>
        <v>204750</v>
      </c>
      <c r="CM70" s="45">
        <f t="shared" si="100"/>
        <v>85794.730000000389</v>
      </c>
      <c r="CO70" s="125">
        <v>45867.625</v>
      </c>
      <c r="CP70" s="54">
        <v>264.13499999999999</v>
      </c>
      <c r="CQ70" s="125">
        <v>45867.625</v>
      </c>
      <c r="CR70" s="54">
        <v>52.537999999999997</v>
      </c>
      <c r="DF70" s="129">
        <v>45945.625</v>
      </c>
      <c r="DG70" s="56">
        <f t="shared" si="75"/>
        <v>-72586.033982760768</v>
      </c>
      <c r="DH70" s="56">
        <f t="shared" si="76"/>
        <v>-213192.17833260354</v>
      </c>
      <c r="DI70" s="56">
        <f t="shared" si="77"/>
        <v>-83668.749999999825</v>
      </c>
      <c r="DJ70" s="56">
        <f t="shared" si="78"/>
        <v>97274.566666667059</v>
      </c>
      <c r="DK70" s="56">
        <f t="shared" si="79"/>
        <v>50839.978713868593</v>
      </c>
      <c r="DL70" s="56">
        <f t="shared" si="80"/>
        <v>59922.457051802718</v>
      </c>
      <c r="DM70" s="56">
        <f t="shared" si="81"/>
        <v>19087.500000002183</v>
      </c>
      <c r="DN70" s="56">
        <f t="shared" si="82"/>
        <v>11479.83666666667</v>
      </c>
      <c r="DO70" s="56">
        <f t="shared" si="83"/>
        <v>50839.978713868593</v>
      </c>
      <c r="DP70" s="56">
        <f t="shared" si="84"/>
        <v>59922.457051802718</v>
      </c>
      <c r="DQ70" s="56">
        <f t="shared" si="85"/>
        <v>19087.500000002183</v>
      </c>
      <c r="DR70" s="56">
        <f t="shared" si="86"/>
        <v>11479.83666666667</v>
      </c>
      <c r="DS70" s="56">
        <f>SUM(DO$15:DO70)</f>
        <v>-80980.361903297133</v>
      </c>
      <c r="DT70" s="56">
        <f>SUM(DP$15:DP70)</f>
        <v>-205582.55791178712</v>
      </c>
      <c r="DU70" s="56">
        <f>SUM(DQ$15:DQ70)</f>
        <v>-68987.499999997206</v>
      </c>
      <c r="DV70" s="56">
        <f>SUM(DR$15:DR70)</f>
        <v>79760.800000000192</v>
      </c>
      <c r="DZ70" s="129">
        <v>45945.625</v>
      </c>
      <c r="EA70" s="146">
        <f t="shared" si="70"/>
        <v>-80980.361903297133</v>
      </c>
      <c r="EB70" s="146">
        <f t="shared" si="72"/>
        <v>-205582.55791178712</v>
      </c>
      <c r="EC70" s="146">
        <f t="shared" si="73"/>
        <v>79760.800000000192</v>
      </c>
      <c r="ED70" s="146">
        <f t="shared" si="74"/>
        <v>-68987.499999997206</v>
      </c>
    </row>
    <row r="71" spans="1:134">
      <c r="A71" s="136">
        <v>45925.625</v>
      </c>
      <c r="B71" s="73">
        <f t="shared" si="27"/>
        <v>92.45</v>
      </c>
      <c r="C71" s="31">
        <f t="shared" si="28"/>
        <v>-324281.15015974588</v>
      </c>
      <c r="D71" s="32">
        <f t="shared" si="29"/>
        <v>-194932.49999999997</v>
      </c>
      <c r="E71" s="73">
        <f t="shared" si="30"/>
        <v>100.822</v>
      </c>
      <c r="F71" s="31">
        <f t="shared" si="31"/>
        <v>-70391.999999999476</v>
      </c>
      <c r="G71" s="32">
        <f t="shared" si="32"/>
        <v>-69401.28985999999</v>
      </c>
      <c r="H71" s="73">
        <f t="shared" si="33"/>
        <v>120.43</v>
      </c>
      <c r="I71" s="31">
        <f t="shared" si="34"/>
        <v>-435573.4208367531</v>
      </c>
      <c r="J71" s="32">
        <f t="shared" si="35"/>
        <v>-335283.89999999997</v>
      </c>
      <c r="K71" s="73">
        <f t="shared" si="36"/>
        <v>99.263000000000005</v>
      </c>
      <c r="L71" s="31">
        <f t="shared" si="37"/>
        <v>-171166.79999999996</v>
      </c>
      <c r="M71" s="32">
        <f t="shared" si="38"/>
        <v>-152653.37901333332</v>
      </c>
      <c r="N71" s="79">
        <f t="shared" si="17"/>
        <v>67616.781523673388</v>
      </c>
      <c r="O71" s="79"/>
      <c r="P71" s="79"/>
      <c r="Q71" s="79">
        <f>$G$5*SUM($O$14:O71)-$H$5*SUM($P$14:P71)</f>
        <v>-35590.730199999991</v>
      </c>
      <c r="R71" s="79">
        <f t="shared" si="18"/>
        <v>32026.051323673397</v>
      </c>
      <c r="S71" s="137"/>
      <c r="U71" s="72">
        <v>45868.625</v>
      </c>
      <c r="V71" s="54">
        <v>94.48</v>
      </c>
      <c r="W71" s="72">
        <v>45866.625</v>
      </c>
      <c r="X71" s="54">
        <v>101.17</v>
      </c>
      <c r="Y71" s="121">
        <v>45873.625</v>
      </c>
      <c r="Z71" s="54">
        <v>120.41</v>
      </c>
      <c r="AA71" s="72">
        <v>45940.625</v>
      </c>
      <c r="AB71" s="54">
        <v>99.754000000000005</v>
      </c>
      <c r="AF71" s="129">
        <v>45945.625</v>
      </c>
      <c r="AG71" s="45">
        <f t="shared" si="87"/>
        <v>80.8</v>
      </c>
      <c r="AH71" s="46">
        <f t="shared" si="40"/>
        <v>108763.20696084351</v>
      </c>
      <c r="AI71" s="46">
        <f t="shared" si="41"/>
        <v>-232062.49999999997</v>
      </c>
      <c r="AJ71" s="45">
        <f t="shared" si="88"/>
        <v>101.140625</v>
      </c>
      <c r="AK71" s="46">
        <f t="shared" si="43"/>
        <v>218722.09821428571</v>
      </c>
      <c r="AL71" s="47">
        <f t="shared" si="44"/>
        <v>-10295.192638578868</v>
      </c>
      <c r="AM71" s="45">
        <f t="shared" si="89"/>
        <v>112.1</v>
      </c>
      <c r="AN71" s="46">
        <f t="shared" si="46"/>
        <v>787244.38198557938</v>
      </c>
      <c r="AO71" s="47">
        <f t="shared" si="47"/>
        <v>-238692.85714285716</v>
      </c>
      <c r="AP71" s="45">
        <f t="shared" si="90"/>
        <v>101.140625</v>
      </c>
      <c r="AQ71" s="46">
        <f t="shared" si="49"/>
        <v>190680.80357142855</v>
      </c>
      <c r="AR71" s="47">
        <f t="shared" si="50"/>
        <v>-8975.2961464533582</v>
      </c>
      <c r="AS71" s="45">
        <f t="shared" si="91"/>
        <v>104.828125</v>
      </c>
      <c r="AT71" s="46">
        <f t="shared" si="52"/>
        <v>163225.44642857142</v>
      </c>
      <c r="AU71" s="47">
        <f t="shared" si="53"/>
        <v>3757.8269159226256</v>
      </c>
      <c r="AV71" s="45">
        <f t="shared" si="92"/>
        <v>99.84375</v>
      </c>
      <c r="AW71" s="46">
        <f t="shared" si="55"/>
        <v>379687.5</v>
      </c>
      <c r="AX71" s="47">
        <f t="shared" si="56"/>
        <v>10134.270182291672</v>
      </c>
      <c r="AY71" s="79">
        <f t="shared" si="93"/>
        <v>-141767.17250582465</v>
      </c>
      <c r="AZ71" s="79"/>
      <c r="BA71" s="79"/>
      <c r="BB71" s="79">
        <f>$AO$4*SUM($AZ$14:AZ71)-$AP$4*SUM($BA$14:BA71)</f>
        <v>71425.005826778885</v>
      </c>
      <c r="BC71" s="79">
        <f t="shared" si="94"/>
        <v>-213192.17833260354</v>
      </c>
      <c r="BE71" s="72">
        <v>45867.625</v>
      </c>
      <c r="BF71" s="54">
        <v>80.5</v>
      </c>
      <c r="BG71" s="72">
        <v>45960.625</v>
      </c>
      <c r="BH71" s="54">
        <v>100.71875</v>
      </c>
      <c r="BI71" s="72">
        <v>45867.625</v>
      </c>
      <c r="BJ71" s="54">
        <v>109.49</v>
      </c>
      <c r="BK71" s="72">
        <v>45960.625</v>
      </c>
      <c r="BL71" s="54">
        <v>100.71875</v>
      </c>
      <c r="BM71" s="72">
        <v>45866.625</v>
      </c>
      <c r="BN71" s="54">
        <v>101.78125</v>
      </c>
      <c r="BO71" s="72">
        <v>45866.625</v>
      </c>
      <c r="BP71" s="54">
        <v>94.78125</v>
      </c>
      <c r="BR71" s="127">
        <f t="shared" si="20"/>
        <v>45945.625</v>
      </c>
      <c r="BS71" s="45">
        <f t="shared" si="95"/>
        <v>107.62390000000001</v>
      </c>
      <c r="BT71" s="46">
        <f t="shared" si="58"/>
        <v>11449.99999999996</v>
      </c>
      <c r="BU71" s="46">
        <f t="shared" si="59"/>
        <v>274305.55555555556</v>
      </c>
      <c r="BV71" s="45">
        <f t="shared" si="96"/>
        <v>48.523000000000003</v>
      </c>
      <c r="BW71" s="46">
        <f t="shared" si="61"/>
        <v>95118.749999999753</v>
      </c>
      <c r="BX71" s="47">
        <f t="shared" si="62"/>
        <v>274305.55555555556</v>
      </c>
      <c r="BY71" s="45">
        <f t="shared" si="97"/>
        <v>-83668.749999999825</v>
      </c>
      <c r="CA71" s="125">
        <v>45870.625</v>
      </c>
      <c r="CB71" s="54">
        <v>106.53149999999999</v>
      </c>
      <c r="CC71" s="125">
        <v>45870.625</v>
      </c>
      <c r="CD71" s="54">
        <v>54.185000000000002</v>
      </c>
      <c r="CF71" s="127">
        <v>45945.625</v>
      </c>
      <c r="CG71" s="45">
        <f t="shared" si="98"/>
        <v>245.131</v>
      </c>
      <c r="CH71" s="46">
        <f t="shared" si="64"/>
        <v>203686.56000000011</v>
      </c>
      <c r="CI71" s="46">
        <f t="shared" si="65"/>
        <v>230416.66666666666</v>
      </c>
      <c r="CJ71" s="45">
        <f t="shared" si="99"/>
        <v>49.81</v>
      </c>
      <c r="CK71" s="46">
        <f t="shared" si="67"/>
        <v>129453.65999999976</v>
      </c>
      <c r="CL71" s="47">
        <f t="shared" si="68"/>
        <v>207375</v>
      </c>
      <c r="CM71" s="45">
        <f t="shared" si="100"/>
        <v>97274.566666667059</v>
      </c>
      <c r="CO71" s="125">
        <v>45868.625</v>
      </c>
      <c r="CP71" s="54">
        <v>265.81200000000001</v>
      </c>
      <c r="CQ71" s="125">
        <v>45868.625</v>
      </c>
      <c r="CR71" s="54">
        <v>52.783999999999999</v>
      </c>
      <c r="DF71" s="129">
        <v>45946.625</v>
      </c>
      <c r="DG71" s="56">
        <f t="shared" si="75"/>
        <v>-111260.21478370373</v>
      </c>
      <c r="DH71" s="56">
        <f t="shared" si="76"/>
        <v>-301508.55114452378</v>
      </c>
      <c r="DI71" s="56">
        <f t="shared" si="77"/>
        <v>-97062.500000001659</v>
      </c>
      <c r="DJ71" s="56">
        <f t="shared" si="78"/>
        <v>79248.563333333645</v>
      </c>
      <c r="DK71" s="56">
        <f t="shared" si="79"/>
        <v>-38674.180800942966</v>
      </c>
      <c r="DL71" s="56">
        <f t="shared" si="80"/>
        <v>-88316.372811920242</v>
      </c>
      <c r="DM71" s="56">
        <f t="shared" si="81"/>
        <v>-13393.750000001834</v>
      </c>
      <c r="DN71" s="56">
        <f t="shared" si="82"/>
        <v>-18026.003333333414</v>
      </c>
      <c r="DO71" s="56">
        <f t="shared" si="83"/>
        <v>-38674.180800942966</v>
      </c>
      <c r="DP71" s="56">
        <f t="shared" si="84"/>
        <v>-88316.372811920242</v>
      </c>
      <c r="DQ71" s="56">
        <f t="shared" si="85"/>
        <v>-13393.750000001834</v>
      </c>
      <c r="DR71" s="56">
        <f t="shared" si="86"/>
        <v>-18026.003333333414</v>
      </c>
      <c r="DS71" s="56">
        <f>SUM(DO$15:DO71)</f>
        <v>-119654.5427042401</v>
      </c>
      <c r="DT71" s="56">
        <f>SUM(DP$15:DP71)</f>
        <v>-293898.93072370737</v>
      </c>
      <c r="DU71" s="56">
        <f>SUM(DQ$15:DQ71)</f>
        <v>-82381.24999999904</v>
      </c>
      <c r="DV71" s="56">
        <f>SUM(DR$15:DR71)</f>
        <v>61734.796666666778</v>
      </c>
      <c r="DZ71" s="129">
        <v>45946.625</v>
      </c>
      <c r="EA71" s="146">
        <f t="shared" si="70"/>
        <v>-119654.5427042401</v>
      </c>
      <c r="EB71" s="146">
        <f t="shared" si="72"/>
        <v>-293898.93072370737</v>
      </c>
      <c r="EC71" s="146">
        <f t="shared" si="73"/>
        <v>61734.796666666778</v>
      </c>
      <c r="ED71" s="146">
        <f t="shared" si="74"/>
        <v>-82381.24999999904</v>
      </c>
    </row>
    <row r="72" spans="1:134">
      <c r="A72" s="136">
        <v>45926.625</v>
      </c>
      <c r="B72" s="73">
        <f t="shared" si="27"/>
        <v>92.46</v>
      </c>
      <c r="C72" s="31">
        <f t="shared" si="28"/>
        <v>-322044.72843450803</v>
      </c>
      <c r="D72" s="32">
        <f t="shared" si="29"/>
        <v>-197399.99999999997</v>
      </c>
      <c r="E72" s="73">
        <f t="shared" si="30"/>
        <v>100.866</v>
      </c>
      <c r="F72" s="31">
        <f t="shared" si="31"/>
        <v>-63000</v>
      </c>
      <c r="G72" s="32">
        <f t="shared" si="32"/>
        <v>-70279.787199999962</v>
      </c>
      <c r="H72" s="73">
        <f t="shared" si="33"/>
        <v>120.43</v>
      </c>
      <c r="I72" s="31">
        <f t="shared" si="34"/>
        <v>-435573.4208367531</v>
      </c>
      <c r="J72" s="32">
        <f t="shared" si="35"/>
        <v>-339527.99999999994</v>
      </c>
      <c r="K72" s="73">
        <f t="shared" si="36"/>
        <v>99.38</v>
      </c>
      <c r="L72" s="31">
        <f t="shared" si="37"/>
        <v>-130872.00000000333</v>
      </c>
      <c r="M72" s="32">
        <f t="shared" si="38"/>
        <v>-154585.70026666665</v>
      </c>
      <c r="N72" s="79">
        <f t="shared" si="17"/>
        <v>103478.77933557506</v>
      </c>
      <c r="O72" s="79"/>
      <c r="P72" s="79"/>
      <c r="Q72" s="79">
        <f>$G$5*SUM($O$14:O72)-$H$5*SUM($P$14:P72)</f>
        <v>-35590.730199999991</v>
      </c>
      <c r="R72" s="79">
        <f t="shared" si="18"/>
        <v>67888.049135575071</v>
      </c>
      <c r="S72" s="137"/>
      <c r="U72" s="72">
        <v>45869.625</v>
      </c>
      <c r="V72" s="54">
        <v>94.45</v>
      </c>
      <c r="W72" s="72">
        <v>45867.625</v>
      </c>
      <c r="X72" s="54">
        <v>101.105</v>
      </c>
      <c r="Y72" s="121">
        <v>45874.625</v>
      </c>
      <c r="Z72" s="54">
        <v>120.52</v>
      </c>
      <c r="AA72" s="72">
        <v>45943.625</v>
      </c>
      <c r="AB72" s="54">
        <v>99.923000000000002</v>
      </c>
      <c r="AF72" s="129">
        <v>45946.625</v>
      </c>
      <c r="AG72" s="45">
        <f t="shared" si="87"/>
        <v>80.510000000000005</v>
      </c>
      <c r="AH72" s="46">
        <f t="shared" si="40"/>
        <v>18645.121193289204</v>
      </c>
      <c r="AI72" s="46">
        <f t="shared" si="41"/>
        <v>-234999.99999999997</v>
      </c>
      <c r="AJ72" s="45">
        <f t="shared" si="88"/>
        <v>101.46875</v>
      </c>
      <c r="AK72" s="46">
        <f t="shared" si="43"/>
        <v>264425.22321428574</v>
      </c>
      <c r="AL72" s="47">
        <f t="shared" si="44"/>
        <v>-10425.511532738092</v>
      </c>
      <c r="AM72" s="45">
        <f t="shared" si="89"/>
        <v>112.42</v>
      </c>
      <c r="AN72" s="46">
        <f t="shared" si="46"/>
        <v>862895.49376797862</v>
      </c>
      <c r="AO72" s="47">
        <f t="shared" si="47"/>
        <v>-241714.28571428571</v>
      </c>
      <c r="AP72" s="45">
        <f t="shared" si="90"/>
        <v>101.46875</v>
      </c>
      <c r="AQ72" s="46">
        <f t="shared" si="49"/>
        <v>230524.55357142861</v>
      </c>
      <c r="AR72" s="47">
        <f t="shared" si="50"/>
        <v>-9088.9074900793639</v>
      </c>
      <c r="AS72" s="45">
        <f t="shared" si="91"/>
        <v>105.328125</v>
      </c>
      <c r="AT72" s="46">
        <f t="shared" si="52"/>
        <v>190011.16071428571</v>
      </c>
      <c r="AU72" s="47">
        <f t="shared" si="53"/>
        <v>3805.394345238099</v>
      </c>
      <c r="AV72" s="45">
        <f t="shared" si="92"/>
        <v>100.59375</v>
      </c>
      <c r="AW72" s="46">
        <f t="shared" si="55"/>
        <v>435937.5</v>
      </c>
      <c r="AX72" s="47">
        <f t="shared" si="56"/>
        <v>10262.552083333343</v>
      </c>
      <c r="AY72" s="79">
        <f t="shared" si="93"/>
        <v>-230083.54531774487</v>
      </c>
      <c r="AZ72" s="79"/>
      <c r="BA72" s="79"/>
      <c r="BB72" s="79">
        <f>$AO$4*SUM($AZ$14:AZ72)-$AP$4*SUM($BA$14:BA72)</f>
        <v>71425.005826778885</v>
      </c>
      <c r="BC72" s="79">
        <f t="shared" si="94"/>
        <v>-301508.55114452378</v>
      </c>
      <c r="BE72" s="72">
        <v>45868.625</v>
      </c>
      <c r="BF72" s="54">
        <v>80.33</v>
      </c>
      <c r="BI72" s="72">
        <v>45868.625</v>
      </c>
      <c r="BJ72" s="54">
        <v>109.08</v>
      </c>
      <c r="BM72" s="72">
        <v>45867.625</v>
      </c>
      <c r="BN72" s="54">
        <v>102.484375</v>
      </c>
      <c r="BO72" s="72">
        <v>45867.625</v>
      </c>
      <c r="BP72" s="54">
        <v>96.3125</v>
      </c>
      <c r="BR72" s="127">
        <f t="shared" si="20"/>
        <v>45946.625</v>
      </c>
      <c r="BS72" s="45">
        <f t="shared" si="95"/>
        <v>107.2029</v>
      </c>
      <c r="BT72" s="46">
        <f t="shared" si="58"/>
        <v>-93800.000000001659</v>
      </c>
      <c r="BU72" s="46">
        <f t="shared" si="59"/>
        <v>277777.77777777775</v>
      </c>
      <c r="BV72" s="45">
        <f t="shared" si="96"/>
        <v>50.155999999999999</v>
      </c>
      <c r="BW72" s="46">
        <f t="shared" si="61"/>
        <v>3262.4999999999909</v>
      </c>
      <c r="BX72" s="47">
        <f t="shared" si="62"/>
        <v>277777.77777777775</v>
      </c>
      <c r="BY72" s="45">
        <f t="shared" si="97"/>
        <v>-97062.500000001659</v>
      </c>
      <c r="CA72" s="125">
        <v>45873.625</v>
      </c>
      <c r="CB72" s="54">
        <v>107.0245</v>
      </c>
      <c r="CC72" s="125">
        <v>45873.625</v>
      </c>
      <c r="CD72" s="54">
        <v>52.07</v>
      </c>
      <c r="CF72" s="127">
        <v>45946.625</v>
      </c>
      <c r="CG72" s="45">
        <f t="shared" si="98"/>
        <v>250.49600000000001</v>
      </c>
      <c r="CH72" s="46">
        <f t="shared" si="64"/>
        <v>154113.96000000005</v>
      </c>
      <c r="CI72" s="46">
        <f t="shared" si="65"/>
        <v>233333.33333333331</v>
      </c>
      <c r="CJ72" s="45">
        <f t="shared" si="99"/>
        <v>50.529000000000003</v>
      </c>
      <c r="CK72" s="46">
        <f t="shared" si="67"/>
        <v>98198.72999999969</v>
      </c>
      <c r="CL72" s="47">
        <f t="shared" si="68"/>
        <v>210000</v>
      </c>
      <c r="CM72" s="45">
        <f t="shared" si="100"/>
        <v>79248.563333333645</v>
      </c>
      <c r="CO72" s="125">
        <v>45869.625</v>
      </c>
      <c r="CP72" s="54">
        <v>268.60899999999998</v>
      </c>
      <c r="CQ72" s="125">
        <v>45869.625</v>
      </c>
      <c r="CR72" s="54">
        <v>53.713999999999999</v>
      </c>
      <c r="DF72" s="136">
        <v>45947.625</v>
      </c>
      <c r="DG72" s="56">
        <f t="shared" ref="DG72:DG75" si="101">VLOOKUP(DF72,A73:R145,18)</f>
        <v>-118663.56066576528</v>
      </c>
      <c r="DH72" s="56">
        <f t="shared" ref="DH72:DH75" si="102">VLOOKUP(DF72,AF73:BC109,24)</f>
        <v>-206676.05573673226</v>
      </c>
      <c r="DI72" s="56">
        <f t="shared" ref="DI72:DI75" si="103">VLOOKUP(DF72,BR73:BY109,8)</f>
        <v>-109543.7500000002</v>
      </c>
      <c r="DJ72" s="56">
        <f t="shared" ref="DJ72:DJ75" si="104">VLOOKUP(DF72,CF73:CM109,8)</f>
        <v>95208.540000000445</v>
      </c>
      <c r="DK72" s="56">
        <f t="shared" ref="DK72:DK75" si="105">DG72-DG71</f>
        <v>-7403.3458820615488</v>
      </c>
      <c r="DL72" s="56">
        <f t="shared" ref="DL72:DL75" si="106">DH72-DH71</f>
        <v>94832.495407791517</v>
      </c>
      <c r="DM72" s="56">
        <f t="shared" ref="DM72:DM75" si="107">DI72-DI71</f>
        <v>-12481.249999998545</v>
      </c>
      <c r="DN72" s="56">
        <f t="shared" ref="DN72:DN75" si="108">DJ72-DJ71</f>
        <v>15959.9766666668</v>
      </c>
      <c r="DO72" s="56">
        <f t="shared" ref="DO72:DO75" si="109">DK$11*DK72</f>
        <v>-7403.3458820615488</v>
      </c>
      <c r="DP72" s="56">
        <f t="shared" ref="DP72:DP75" si="110">DL$11*DL72</f>
        <v>94832.495407791517</v>
      </c>
      <c r="DQ72" s="56">
        <f t="shared" ref="DQ72:DQ75" si="111">DM$11*DM72</f>
        <v>-12481.249999998545</v>
      </c>
      <c r="DR72" s="56">
        <f t="shared" ref="DR72:DR75" si="112">DN$11*DN72</f>
        <v>15959.9766666668</v>
      </c>
      <c r="DS72" s="56">
        <f>SUM(DO$15:DO72)</f>
        <v>-127057.88858630165</v>
      </c>
      <c r="DT72" s="56">
        <f>SUM(DP$15:DP72)</f>
        <v>-199066.43531591585</v>
      </c>
      <c r="DU72" s="56">
        <f>SUM(DQ$15:DQ72)</f>
        <v>-94862.499999997584</v>
      </c>
      <c r="DV72" s="56">
        <f>SUM(DR$15:DR72)</f>
        <v>77694.773333333578</v>
      </c>
      <c r="DZ72" s="136">
        <v>45947.625</v>
      </c>
      <c r="EA72" s="146">
        <f t="shared" si="70"/>
        <v>-127057.88858630165</v>
      </c>
      <c r="EB72" s="146">
        <f t="shared" si="72"/>
        <v>-199066.43531591585</v>
      </c>
      <c r="EC72" s="146">
        <f t="shared" si="73"/>
        <v>77694.773333333578</v>
      </c>
      <c r="ED72" s="146">
        <f t="shared" si="74"/>
        <v>-94862.499999997584</v>
      </c>
    </row>
    <row r="73" spans="1:134">
      <c r="A73" s="136">
        <v>45929.625</v>
      </c>
      <c r="B73" s="73">
        <f t="shared" si="27"/>
        <v>92.5</v>
      </c>
      <c r="C73" s="31">
        <f t="shared" si="28"/>
        <v>-313099.04153354728</v>
      </c>
      <c r="D73" s="32">
        <f t="shared" si="29"/>
        <v>-204802.50000000003</v>
      </c>
      <c r="E73" s="73">
        <f t="shared" si="30"/>
        <v>100.89</v>
      </c>
      <c r="F73" s="31">
        <f t="shared" si="31"/>
        <v>-58967.999999999847</v>
      </c>
      <c r="G73" s="32">
        <f t="shared" si="32"/>
        <v>-72915.279219999997</v>
      </c>
      <c r="H73" s="73">
        <f t="shared" si="33"/>
        <v>120.76</v>
      </c>
      <c r="I73" s="31">
        <f t="shared" si="34"/>
        <v>-337791.6324856446</v>
      </c>
      <c r="J73" s="32">
        <f t="shared" si="35"/>
        <v>-352260.30000000005</v>
      </c>
      <c r="K73" s="73">
        <f t="shared" si="36"/>
        <v>99.456000000000003</v>
      </c>
      <c r="L73" s="31">
        <f t="shared" si="37"/>
        <v>-104697.6000000007</v>
      </c>
      <c r="M73" s="32">
        <f t="shared" si="38"/>
        <v>-160382.66402666672</v>
      </c>
      <c r="N73" s="79">
        <f t="shared" si="17"/>
        <v>38953.406145429675</v>
      </c>
      <c r="O73" s="79"/>
      <c r="P73" s="79"/>
      <c r="Q73" s="79">
        <f>$G$5*SUM($O$14:O73)-$H$5*SUM($P$14:P73)</f>
        <v>-35590.730199999991</v>
      </c>
      <c r="R73" s="79">
        <f t="shared" si="18"/>
        <v>3362.6759454296844</v>
      </c>
      <c r="S73" s="137"/>
      <c r="U73" s="72">
        <v>45870.625</v>
      </c>
      <c r="V73" s="54">
        <v>94.32</v>
      </c>
      <c r="W73" s="72">
        <v>45868.625</v>
      </c>
      <c r="X73" s="54">
        <v>101.048</v>
      </c>
      <c r="Y73" s="121">
        <v>45875.625</v>
      </c>
      <c r="Z73" s="54">
        <v>120.41</v>
      </c>
      <c r="AA73" s="72">
        <v>45944.625</v>
      </c>
      <c r="AB73" s="54">
        <v>99.977999999999994</v>
      </c>
      <c r="AF73" s="136">
        <v>45947.625</v>
      </c>
      <c r="AG73" s="45">
        <f t="shared" ref="AG73:AG76" si="113">VLOOKUP($AF73+$J$1,BE:BF,2)</f>
        <v>80.72</v>
      </c>
      <c r="AH73" s="46">
        <f t="shared" si="40"/>
        <v>83903.045369793093</v>
      </c>
      <c r="AI73" s="46">
        <f t="shared" si="41"/>
        <v>-237937.49999999997</v>
      </c>
      <c r="AJ73" s="45">
        <f t="shared" ref="AJ73:AJ76" si="114">VLOOKUP($AF73+$J$1,BG:BH,2)</f>
        <v>101.296875</v>
      </c>
      <c r="AK73" s="46">
        <f t="shared" si="43"/>
        <v>240485.49107142858</v>
      </c>
      <c r="AL73" s="47">
        <f t="shared" si="44"/>
        <v>-10555.83042689733</v>
      </c>
      <c r="AM73" s="45">
        <f t="shared" ref="AM73:AM76" si="115">VLOOKUP($AF73+$J$1,BI:BJ,2)</f>
        <v>112.2</v>
      </c>
      <c r="AN73" s="46">
        <f t="shared" si="46"/>
        <v>810885.35441758134</v>
      </c>
      <c r="AO73" s="47">
        <f t="shared" si="47"/>
        <v>-244735.71428571429</v>
      </c>
      <c r="AP73" s="45">
        <f t="shared" ref="AP73:AP76" si="116">VLOOKUP($AF73+$J$1,BK:BL,2)</f>
        <v>101.296875</v>
      </c>
      <c r="AQ73" s="46">
        <f t="shared" si="49"/>
        <v>209654.01785714287</v>
      </c>
      <c r="AR73" s="47">
        <f t="shared" si="50"/>
        <v>-9202.5188337053405</v>
      </c>
      <c r="AS73" s="45">
        <f t="shared" ref="AS73:AS76" si="117">VLOOKUP($AF73+$J$1,BM:BN,2)</f>
        <v>105.109375</v>
      </c>
      <c r="AT73" s="46">
        <f t="shared" si="52"/>
        <v>178292.41071428571</v>
      </c>
      <c r="AU73" s="47">
        <f t="shared" si="53"/>
        <v>3852.9617745535725</v>
      </c>
      <c r="AV73" s="45">
        <f t="shared" ref="AV73:AV76" si="118">VLOOKUP($AF73+$J$1,BO:BP,2)</f>
        <v>100.40625</v>
      </c>
      <c r="AW73" s="46">
        <f t="shared" si="55"/>
        <v>421875</v>
      </c>
      <c r="AX73" s="47">
        <f t="shared" si="56"/>
        <v>10390.833984375</v>
      </c>
      <c r="AY73" s="79">
        <f t="shared" ref="AY73:AY76" si="119">AH73+AI73-AK73-AL73-AN73-AO73+AQ73+AR73+AT73+AU73+AW73+AX73</f>
        <v>-135251.04990995338</v>
      </c>
      <c r="AZ73" s="79"/>
      <c r="BA73" s="79"/>
      <c r="BB73" s="79">
        <f>$AO$4*SUM($AZ$14:AZ73)-$AP$4*SUM($BA$14:BA73)</f>
        <v>71425.005826778885</v>
      </c>
      <c r="BC73" s="79">
        <f t="shared" ref="BC73:BC76" si="120">AY73-BB73</f>
        <v>-206676.05573673226</v>
      </c>
      <c r="BE73" s="72">
        <v>45869.625</v>
      </c>
      <c r="BF73" s="54">
        <v>80.38</v>
      </c>
      <c r="BI73" s="72">
        <v>45869.625</v>
      </c>
      <c r="BJ73" s="54">
        <v>109.11</v>
      </c>
      <c r="BM73" s="72">
        <v>45868.625</v>
      </c>
      <c r="BN73" s="54">
        <v>102.125</v>
      </c>
      <c r="BO73" s="72">
        <v>45868.625</v>
      </c>
      <c r="BP73" s="54">
        <v>95.75</v>
      </c>
      <c r="BR73" s="127">
        <f t="shared" si="20"/>
        <v>45947.625</v>
      </c>
      <c r="BS73" s="45">
        <f t="shared" ref="BS73:BS76" si="121">VLOOKUP(BR73+BV$4,CA:CB,2)</f>
        <v>107.2891</v>
      </c>
      <c r="BT73" s="46">
        <f t="shared" si="58"/>
        <v>-72250.000000000378</v>
      </c>
      <c r="BU73" s="46">
        <f t="shared" si="59"/>
        <v>281250</v>
      </c>
      <c r="BV73" s="45">
        <f t="shared" ref="BV73:BV76" si="122">VLOOKUP(BR73+BV$4,CC:CD,2)</f>
        <v>49.551000000000002</v>
      </c>
      <c r="BW73" s="46">
        <f t="shared" si="61"/>
        <v>37293.749999999818</v>
      </c>
      <c r="BX73" s="47">
        <f t="shared" si="62"/>
        <v>281250</v>
      </c>
      <c r="BY73" s="45">
        <f t="shared" ref="BY73:BY76" si="123">BT73+BU73-BW73-BX73</f>
        <v>-109543.7500000002</v>
      </c>
      <c r="CA73" s="125">
        <v>45874.625</v>
      </c>
      <c r="CB73" s="54">
        <v>106.9378</v>
      </c>
      <c r="CC73" s="125">
        <v>45874.625</v>
      </c>
      <c r="CD73" s="54">
        <v>52.485999999999997</v>
      </c>
      <c r="CF73" s="136">
        <v>45947.625</v>
      </c>
      <c r="CG73" s="45">
        <f t="shared" ref="CG73:CG77" si="124">VLOOKUP(CF73+CJ$4,CO:CP,2)</f>
        <v>255.01499999999999</v>
      </c>
      <c r="CH73" s="46">
        <f t="shared" si="64"/>
        <v>112358.40000000024</v>
      </c>
      <c r="CI73" s="46">
        <f t="shared" si="65"/>
        <v>236250</v>
      </c>
      <c r="CJ73" s="45">
        <f t="shared" ref="CJ73:CJ77" si="125">VLOOKUP(CF73+CJ$4,CQ:CR,2)</f>
        <v>51.85</v>
      </c>
      <c r="CK73" s="46">
        <f t="shared" si="67"/>
        <v>40774.859999999797</v>
      </c>
      <c r="CL73" s="47">
        <f t="shared" si="68"/>
        <v>212625</v>
      </c>
      <c r="CM73" s="45">
        <f t="shared" ref="CM73:CM77" si="126">CH73+CI73-CK73-CL73</f>
        <v>95208.540000000445</v>
      </c>
      <c r="CO73" s="125">
        <v>45870.625</v>
      </c>
      <c r="CP73" s="54">
        <v>281.363</v>
      </c>
      <c r="CQ73" s="125">
        <v>45870.625</v>
      </c>
      <c r="CR73" s="54">
        <v>56.575000000000003</v>
      </c>
      <c r="DF73" s="136">
        <v>45948.625</v>
      </c>
      <c r="DG73" s="56">
        <f t="shared" si="101"/>
        <v>-117940.78457909863</v>
      </c>
      <c r="DH73" s="56">
        <f t="shared" si="102"/>
        <v>-206399.57028441329</v>
      </c>
      <c r="DI73" s="56">
        <f t="shared" si="103"/>
        <v>-109543.7500000002</v>
      </c>
      <c r="DJ73" s="56">
        <f t="shared" si="104"/>
        <v>95500.206666667073</v>
      </c>
      <c r="DK73" s="56">
        <f t="shared" si="105"/>
        <v>722.77608666665037</v>
      </c>
      <c r="DL73" s="56">
        <f t="shared" si="106"/>
        <v>276.48545231897151</v>
      </c>
      <c r="DM73" s="56">
        <f t="shared" si="107"/>
        <v>0</v>
      </c>
      <c r="DN73" s="56">
        <f t="shared" si="108"/>
        <v>291.66666666662786</v>
      </c>
      <c r="DO73" s="56">
        <f t="shared" si="109"/>
        <v>722.77608666665037</v>
      </c>
      <c r="DP73" s="56">
        <f t="shared" si="110"/>
        <v>276.48545231897151</v>
      </c>
      <c r="DQ73" s="56">
        <f t="shared" si="111"/>
        <v>0</v>
      </c>
      <c r="DR73" s="56">
        <f t="shared" si="112"/>
        <v>291.66666666662786</v>
      </c>
      <c r="DS73" s="56">
        <f>SUM(DO$15:DO73)</f>
        <v>-126335.112499635</v>
      </c>
      <c r="DT73" s="56">
        <f>SUM(DP$15:DP73)</f>
        <v>-198789.94986359688</v>
      </c>
      <c r="DU73" s="56">
        <f>SUM(DQ$15:DQ73)</f>
        <v>-94862.499999997584</v>
      </c>
      <c r="DV73" s="56">
        <f>SUM(DR$15:DR73)</f>
        <v>77986.440000000206</v>
      </c>
      <c r="DZ73" s="136">
        <v>45948.625</v>
      </c>
      <c r="EA73" s="146">
        <f t="shared" si="70"/>
        <v>-126335.112499635</v>
      </c>
      <c r="EB73" s="146">
        <f t="shared" si="72"/>
        <v>-198789.94986359688</v>
      </c>
      <c r="EC73" s="146">
        <f t="shared" si="73"/>
        <v>77986.440000000206</v>
      </c>
      <c r="ED73" s="146">
        <f t="shared" si="74"/>
        <v>-94862.499999997584</v>
      </c>
    </row>
    <row r="74" spans="1:134">
      <c r="A74" s="136">
        <v>45930.625</v>
      </c>
      <c r="B74" s="73">
        <f t="shared" si="27"/>
        <v>92.47</v>
      </c>
      <c r="C74" s="31">
        <f t="shared" si="28"/>
        <v>-319808.30670926551</v>
      </c>
      <c r="D74" s="32">
        <f t="shared" si="29"/>
        <v>-207270</v>
      </c>
      <c r="E74" s="73">
        <f t="shared" si="30"/>
        <v>100.89400000000001</v>
      </c>
      <c r="F74" s="31">
        <f t="shared" si="31"/>
        <v>-58295.999999999025</v>
      </c>
      <c r="G74" s="32">
        <f t="shared" si="32"/>
        <v>-73793.776559999998</v>
      </c>
      <c r="H74" s="73">
        <f t="shared" si="33"/>
        <v>120.78</v>
      </c>
      <c r="I74" s="31">
        <f t="shared" si="34"/>
        <v>-331865.46349466976</v>
      </c>
      <c r="J74" s="32">
        <f t="shared" si="35"/>
        <v>-356504.4</v>
      </c>
      <c r="K74" s="73">
        <f t="shared" si="36"/>
        <v>99.484999999999999</v>
      </c>
      <c r="L74" s="31">
        <f t="shared" si="37"/>
        <v>-94710.00000000195</v>
      </c>
      <c r="M74" s="32">
        <f t="shared" si="38"/>
        <v>-162314.98527999996</v>
      </c>
      <c r="N74" s="79">
        <f t="shared" si="17"/>
        <v>36356.348065401282</v>
      </c>
      <c r="O74" s="79"/>
      <c r="P74" s="79"/>
      <c r="Q74" s="79">
        <f>$G$5*SUM($O$14:O74)-$H$5*SUM($P$14:P74)</f>
        <v>-35590.730199999991</v>
      </c>
      <c r="R74" s="79">
        <f t="shared" si="18"/>
        <v>765.61786540129106</v>
      </c>
      <c r="S74" s="137"/>
      <c r="U74" s="72">
        <v>45873.625</v>
      </c>
      <c r="V74" s="54">
        <v>94.38</v>
      </c>
      <c r="W74" s="72">
        <v>45869.625</v>
      </c>
      <c r="X74" s="54">
        <v>101.02200000000001</v>
      </c>
      <c r="Y74" s="121">
        <v>45876.625</v>
      </c>
      <c r="Z74" s="54">
        <v>120.52</v>
      </c>
      <c r="AA74" s="72">
        <v>45945.625</v>
      </c>
      <c r="AB74" s="54">
        <v>100.18899999999999</v>
      </c>
      <c r="AF74" s="136">
        <v>45948.625</v>
      </c>
      <c r="AG74" s="45">
        <f t="shared" si="113"/>
        <v>80.72</v>
      </c>
      <c r="AH74" s="46">
        <f t="shared" si="40"/>
        <v>83903.045369793093</v>
      </c>
      <c r="AI74" s="46">
        <f t="shared" si="41"/>
        <v>-240874.99999999997</v>
      </c>
      <c r="AJ74" s="45">
        <f t="shared" si="114"/>
        <v>101.296875</v>
      </c>
      <c r="AK74" s="46">
        <f t="shared" si="43"/>
        <v>240485.49107142858</v>
      </c>
      <c r="AL74" s="47">
        <f t="shared" si="44"/>
        <v>-10686.149321056568</v>
      </c>
      <c r="AM74" s="45">
        <f t="shared" si="115"/>
        <v>112.2</v>
      </c>
      <c r="AN74" s="46">
        <f t="shared" si="46"/>
        <v>810885.35441758134</v>
      </c>
      <c r="AO74" s="47">
        <f t="shared" si="47"/>
        <v>-247757.14285714284</v>
      </c>
      <c r="AP74" s="45">
        <f t="shared" si="116"/>
        <v>101.296875</v>
      </c>
      <c r="AQ74" s="46">
        <f t="shared" si="49"/>
        <v>209654.01785714287</v>
      </c>
      <c r="AR74" s="47">
        <f t="shared" si="50"/>
        <v>-9316.1301773313462</v>
      </c>
      <c r="AS74" s="45">
        <f t="shared" si="117"/>
        <v>105.109375</v>
      </c>
      <c r="AT74" s="46">
        <f t="shared" si="52"/>
        <v>178292.41071428571</v>
      </c>
      <c r="AU74" s="47">
        <f t="shared" si="53"/>
        <v>3900.5292038690532</v>
      </c>
      <c r="AV74" s="45">
        <f t="shared" si="118"/>
        <v>100.40625</v>
      </c>
      <c r="AW74" s="46">
        <f t="shared" si="55"/>
        <v>421875</v>
      </c>
      <c r="AX74" s="47">
        <f t="shared" si="56"/>
        <v>10519.115885416672</v>
      </c>
      <c r="AY74" s="79">
        <f t="shared" si="119"/>
        <v>-134974.56445763441</v>
      </c>
      <c r="AZ74" s="79"/>
      <c r="BA74" s="79"/>
      <c r="BB74" s="79">
        <f>$AO$4*SUM($AZ$14:AZ74)-$AP$4*SUM($BA$14:BA74)</f>
        <v>71425.005826778885</v>
      </c>
      <c r="BC74" s="79">
        <f t="shared" si="120"/>
        <v>-206399.57028441329</v>
      </c>
      <c r="BE74" s="72">
        <v>45870.625</v>
      </c>
      <c r="BF74" s="54">
        <v>79.98</v>
      </c>
      <c r="BI74" s="72">
        <v>45870.625</v>
      </c>
      <c r="BJ74" s="54">
        <v>109.63</v>
      </c>
      <c r="BM74" s="72">
        <v>45869.625</v>
      </c>
      <c r="BN74" s="54">
        <v>102.1875</v>
      </c>
      <c r="BO74" s="72">
        <v>45869.625</v>
      </c>
      <c r="BP74" s="54">
        <v>95.828125</v>
      </c>
      <c r="BR74" s="127">
        <f t="shared" si="20"/>
        <v>45948.625</v>
      </c>
      <c r="BS74" s="45">
        <f t="shared" si="121"/>
        <v>107.2891</v>
      </c>
      <c r="BT74" s="46">
        <f t="shared" si="58"/>
        <v>-72250.000000000378</v>
      </c>
      <c r="BU74" s="46">
        <f t="shared" si="59"/>
        <v>284722.22222222219</v>
      </c>
      <c r="BV74" s="45">
        <f t="shared" si="122"/>
        <v>49.551000000000002</v>
      </c>
      <c r="BW74" s="46">
        <f t="shared" si="61"/>
        <v>37293.749999999818</v>
      </c>
      <c r="BX74" s="47">
        <f t="shared" si="62"/>
        <v>284722.22222222219</v>
      </c>
      <c r="BY74" s="45">
        <f t="shared" si="123"/>
        <v>-109543.7500000002</v>
      </c>
      <c r="CA74" s="125">
        <v>45875.625</v>
      </c>
      <c r="CB74" s="54">
        <v>107.005</v>
      </c>
      <c r="CC74" s="125">
        <v>45875.625</v>
      </c>
      <c r="CD74" s="54">
        <v>52.058999999999997</v>
      </c>
      <c r="CF74" s="136">
        <v>45948.625</v>
      </c>
      <c r="CG74" s="45">
        <f t="shared" si="124"/>
        <v>255.01499999999999</v>
      </c>
      <c r="CH74" s="46">
        <f t="shared" si="64"/>
        <v>112358.40000000024</v>
      </c>
      <c r="CI74" s="46">
        <f t="shared" si="65"/>
        <v>239166.66666666666</v>
      </c>
      <c r="CJ74" s="45">
        <f t="shared" si="125"/>
        <v>51.85</v>
      </c>
      <c r="CK74" s="46">
        <f t="shared" si="67"/>
        <v>40774.859999999797</v>
      </c>
      <c r="CL74" s="47">
        <f t="shared" si="68"/>
        <v>215250</v>
      </c>
      <c r="CM74" s="45">
        <f t="shared" si="126"/>
        <v>95500.206666667073</v>
      </c>
      <c r="CO74" s="125">
        <v>45873.625</v>
      </c>
      <c r="CP74" s="54">
        <v>276.33199999999999</v>
      </c>
      <c r="CQ74" s="125">
        <v>45873.625</v>
      </c>
      <c r="CR74" s="54">
        <v>55.798000000000002</v>
      </c>
      <c r="DF74" s="136">
        <v>45949.625</v>
      </c>
      <c r="DG74" s="56">
        <f t="shared" si="101"/>
        <v>-117218.00849243195</v>
      </c>
      <c r="DH74" s="56">
        <f t="shared" si="102"/>
        <v>-206123.08483209435</v>
      </c>
      <c r="DI74" s="56">
        <f t="shared" si="103"/>
        <v>-109543.75000000026</v>
      </c>
      <c r="DJ74" s="56">
        <f t="shared" si="104"/>
        <v>95791.873333333817</v>
      </c>
      <c r="DK74" s="56">
        <f t="shared" si="105"/>
        <v>722.77608666667948</v>
      </c>
      <c r="DL74" s="56">
        <f t="shared" si="106"/>
        <v>276.48545231894241</v>
      </c>
      <c r="DM74" s="56">
        <f t="shared" si="107"/>
        <v>0</v>
      </c>
      <c r="DN74" s="56">
        <f t="shared" si="108"/>
        <v>291.66666666674428</v>
      </c>
      <c r="DO74" s="56">
        <f t="shared" si="109"/>
        <v>722.77608666667948</v>
      </c>
      <c r="DP74" s="56">
        <f t="shared" si="110"/>
        <v>276.48545231894241</v>
      </c>
      <c r="DQ74" s="56">
        <f t="shared" si="111"/>
        <v>0</v>
      </c>
      <c r="DR74" s="56">
        <f t="shared" si="112"/>
        <v>291.66666666674428</v>
      </c>
      <c r="DS74" s="56">
        <f>SUM(DO$15:DO74)</f>
        <v>-125612.33641296832</v>
      </c>
      <c r="DT74" s="56">
        <f>SUM(DP$15:DP74)</f>
        <v>-198513.46441127794</v>
      </c>
      <c r="DU74" s="56">
        <f>SUM(DQ$15:DQ74)</f>
        <v>-94862.499999997584</v>
      </c>
      <c r="DV74" s="56">
        <f>SUM(DR$15:DR74)</f>
        <v>78278.10666666695</v>
      </c>
      <c r="DZ74" s="136">
        <v>45949.625</v>
      </c>
      <c r="EA74" s="146">
        <f t="shared" si="70"/>
        <v>-125612.33641296832</v>
      </c>
      <c r="EB74" s="146">
        <f t="shared" si="72"/>
        <v>-198513.46441127794</v>
      </c>
      <c r="EC74" s="146">
        <f t="shared" si="73"/>
        <v>78278.10666666695</v>
      </c>
      <c r="ED74" s="146">
        <f t="shared" si="74"/>
        <v>-94862.499999997584</v>
      </c>
    </row>
    <row r="75" spans="1:134">
      <c r="A75" s="136">
        <v>45931.625</v>
      </c>
      <c r="B75" s="73">
        <f t="shared" si="27"/>
        <v>92.57</v>
      </c>
      <c r="C75" s="31">
        <f t="shared" si="28"/>
        <v>-297444.08945687296</v>
      </c>
      <c r="D75" s="32">
        <f t="shared" si="29"/>
        <v>-209737.5</v>
      </c>
      <c r="E75" s="73">
        <f t="shared" si="30"/>
        <v>100.92</v>
      </c>
      <c r="F75" s="31">
        <f t="shared" si="31"/>
        <v>-53927.999999999651</v>
      </c>
      <c r="G75" s="32">
        <f t="shared" si="32"/>
        <v>-74672.273900000015</v>
      </c>
      <c r="H75" s="73">
        <f t="shared" si="33"/>
        <v>120.85</v>
      </c>
      <c r="I75" s="31">
        <f t="shared" si="34"/>
        <v>-311123.8720262539</v>
      </c>
      <c r="J75" s="32">
        <f t="shared" si="35"/>
        <v>-360748.5</v>
      </c>
      <c r="K75" s="73">
        <f t="shared" si="36"/>
        <v>99.536000000000001</v>
      </c>
      <c r="L75" s="31">
        <f t="shared" si="37"/>
        <v>-77145.600000001286</v>
      </c>
      <c r="M75" s="32">
        <f t="shared" si="38"/>
        <v>-164247.30653333335</v>
      </c>
      <c r="N75" s="79">
        <f t="shared" si="17"/>
        <v>51898.149936045986</v>
      </c>
      <c r="O75" s="79"/>
      <c r="P75" s="79"/>
      <c r="Q75" s="79">
        <f>$G$5*SUM($O$14:O75)-$H$5*SUM($P$14:P75)</f>
        <v>-35590.730199999991</v>
      </c>
      <c r="R75" s="79">
        <f t="shared" si="18"/>
        <v>16307.419736045995</v>
      </c>
      <c r="S75" s="137"/>
      <c r="U75" s="72">
        <v>45874.625</v>
      </c>
      <c r="V75" s="54">
        <v>94.45</v>
      </c>
      <c r="W75" s="72">
        <v>45870.625</v>
      </c>
      <c r="X75" s="54">
        <v>101.155</v>
      </c>
      <c r="Y75" s="121">
        <v>45877.625</v>
      </c>
      <c r="Z75" s="54">
        <v>120.29</v>
      </c>
      <c r="AA75" s="72">
        <v>45946.625</v>
      </c>
      <c r="AB75" s="54">
        <v>100.14700000000001</v>
      </c>
      <c r="AF75" s="136">
        <v>45949.625</v>
      </c>
      <c r="AG75" s="45">
        <f t="shared" si="113"/>
        <v>80.72</v>
      </c>
      <c r="AH75" s="46">
        <f t="shared" si="40"/>
        <v>83903.045369793093</v>
      </c>
      <c r="AI75" s="46">
        <f t="shared" si="41"/>
        <v>-243812.5</v>
      </c>
      <c r="AJ75" s="45">
        <f t="shared" si="114"/>
        <v>101.296875</v>
      </c>
      <c r="AK75" s="46">
        <f t="shared" si="43"/>
        <v>240485.49107142858</v>
      </c>
      <c r="AL75" s="47">
        <f t="shared" si="44"/>
        <v>-10816.468215215762</v>
      </c>
      <c r="AM75" s="45">
        <f t="shared" si="115"/>
        <v>112.2</v>
      </c>
      <c r="AN75" s="46">
        <f t="shared" si="46"/>
        <v>810885.35441758134</v>
      </c>
      <c r="AO75" s="47">
        <f t="shared" si="47"/>
        <v>-250778.57142857145</v>
      </c>
      <c r="AP75" s="45">
        <f t="shared" si="116"/>
        <v>101.296875</v>
      </c>
      <c r="AQ75" s="46">
        <f t="shared" si="49"/>
        <v>209654.01785714287</v>
      </c>
      <c r="AR75" s="47">
        <f t="shared" si="50"/>
        <v>-9429.7415209573228</v>
      </c>
      <c r="AS75" s="45">
        <f t="shared" si="117"/>
        <v>105.109375</v>
      </c>
      <c r="AT75" s="46">
        <f t="shared" si="52"/>
        <v>178292.41071428571</v>
      </c>
      <c r="AU75" s="47">
        <f t="shared" si="53"/>
        <v>3948.0966331845339</v>
      </c>
      <c r="AV75" s="45">
        <f t="shared" si="118"/>
        <v>100.40625</v>
      </c>
      <c r="AW75" s="46">
        <f t="shared" si="55"/>
        <v>421875</v>
      </c>
      <c r="AX75" s="47">
        <f t="shared" si="56"/>
        <v>10647.397786458343</v>
      </c>
      <c r="AY75" s="79">
        <f t="shared" si="119"/>
        <v>-134698.07900531546</v>
      </c>
      <c r="AZ75" s="79"/>
      <c r="BA75" s="79"/>
      <c r="BB75" s="79">
        <f>$AO$4*SUM($AZ$14:AZ75)-$AP$4*SUM($BA$14:BA75)</f>
        <v>71425.005826778885</v>
      </c>
      <c r="BC75" s="79">
        <f t="shared" si="120"/>
        <v>-206123.08483209435</v>
      </c>
      <c r="BE75" s="72">
        <v>45873.625</v>
      </c>
      <c r="BF75" s="54">
        <v>80.25</v>
      </c>
      <c r="BI75" s="72">
        <v>45873.625</v>
      </c>
      <c r="BJ75" s="54">
        <v>109.82</v>
      </c>
      <c r="BM75" s="72">
        <v>45870.625</v>
      </c>
      <c r="BN75" s="54">
        <v>103.359375</v>
      </c>
      <c r="BO75" s="72">
        <v>45870.625</v>
      </c>
      <c r="BP75" s="54">
        <v>97.03125</v>
      </c>
      <c r="BR75" s="127">
        <f t="shared" si="20"/>
        <v>45949.625</v>
      </c>
      <c r="BS75" s="45">
        <f t="shared" si="121"/>
        <v>107.2891</v>
      </c>
      <c r="BT75" s="46">
        <f t="shared" si="58"/>
        <v>-72250.000000000378</v>
      </c>
      <c r="BU75" s="46">
        <f t="shared" si="59"/>
        <v>288194.44444444444</v>
      </c>
      <c r="BV75" s="45">
        <f t="shared" si="122"/>
        <v>49.551000000000002</v>
      </c>
      <c r="BW75" s="46">
        <f t="shared" si="61"/>
        <v>37293.749999999818</v>
      </c>
      <c r="BX75" s="47">
        <f t="shared" si="62"/>
        <v>288194.4444444445</v>
      </c>
      <c r="BY75" s="45">
        <f t="shared" si="123"/>
        <v>-109543.75000000026</v>
      </c>
      <c r="CA75" s="125">
        <v>45876.625</v>
      </c>
      <c r="CB75" s="54">
        <v>106.95959999999999</v>
      </c>
      <c r="CC75" s="125">
        <v>45876.625</v>
      </c>
      <c r="CD75" s="54">
        <v>52.031999999999996</v>
      </c>
      <c r="CF75" s="136">
        <v>45949.625</v>
      </c>
      <c r="CG75" s="45">
        <f t="shared" si="124"/>
        <v>255.01499999999999</v>
      </c>
      <c r="CH75" s="46">
        <f t="shared" si="64"/>
        <v>112358.40000000024</v>
      </c>
      <c r="CI75" s="46">
        <f t="shared" si="65"/>
        <v>242083.33333333337</v>
      </c>
      <c r="CJ75" s="45">
        <f t="shared" si="125"/>
        <v>51.85</v>
      </c>
      <c r="CK75" s="46">
        <f t="shared" si="67"/>
        <v>40774.859999999797</v>
      </c>
      <c r="CL75" s="47">
        <f t="shared" si="68"/>
        <v>217875</v>
      </c>
      <c r="CM75" s="45">
        <f t="shared" si="126"/>
        <v>95791.873333333817</v>
      </c>
      <c r="CO75" s="125">
        <v>45874.625</v>
      </c>
      <c r="CP75" s="54">
        <v>275.041</v>
      </c>
      <c r="CQ75" s="125">
        <v>45874.625</v>
      </c>
      <c r="CR75" s="54">
        <v>55.579000000000001</v>
      </c>
      <c r="DF75" s="136">
        <v>45950.625</v>
      </c>
      <c r="DG75" s="56">
        <f t="shared" si="101"/>
        <v>-96108.039698179142</v>
      </c>
      <c r="DH75" s="56">
        <f t="shared" si="102"/>
        <v>-202995.53782361589</v>
      </c>
      <c r="DI75" s="56">
        <f t="shared" si="103"/>
        <v>-124100.00000000338</v>
      </c>
      <c r="DJ75" s="56">
        <f t="shared" si="104"/>
        <v>89817.770000000251</v>
      </c>
      <c r="DK75" s="56">
        <f t="shared" si="105"/>
        <v>21109.968794252811</v>
      </c>
      <c r="DL75" s="56">
        <f t="shared" si="106"/>
        <v>3127.5470084784611</v>
      </c>
      <c r="DM75" s="56">
        <f t="shared" si="107"/>
        <v>-14556.250000003114</v>
      </c>
      <c r="DN75" s="56">
        <f t="shared" si="108"/>
        <v>-5974.1033333335654</v>
      </c>
      <c r="DO75" s="56">
        <f t="shared" si="109"/>
        <v>21109.968794252811</v>
      </c>
      <c r="DP75" s="56">
        <f t="shared" si="110"/>
        <v>3127.5470084784611</v>
      </c>
      <c r="DQ75" s="56">
        <f t="shared" si="111"/>
        <v>-14556.250000003114</v>
      </c>
      <c r="DR75" s="56">
        <f t="shared" si="112"/>
        <v>-5974.1033333335654</v>
      </c>
      <c r="DS75" s="56">
        <f>SUM(DO$15:DO75)</f>
        <v>-104502.36761871551</v>
      </c>
      <c r="DT75" s="56">
        <f>SUM(DP$15:DP75)</f>
        <v>-195385.91740279947</v>
      </c>
      <c r="DU75" s="56">
        <f>SUM(DQ$15:DQ75)</f>
        <v>-109418.7500000007</v>
      </c>
      <c r="DV75" s="56">
        <f>SUM(DR$15:DR75)</f>
        <v>72304.003333333385</v>
      </c>
      <c r="DZ75" s="136">
        <v>45950.625</v>
      </c>
      <c r="EA75" s="146">
        <f t="shared" si="70"/>
        <v>-104502.36761871551</v>
      </c>
      <c r="EB75" s="146">
        <f t="shared" si="72"/>
        <v>-195385.91740279947</v>
      </c>
      <c r="EC75" s="146">
        <f t="shared" si="73"/>
        <v>72304.003333333385</v>
      </c>
      <c r="ED75" s="146">
        <f t="shared" si="74"/>
        <v>-109418.7500000007</v>
      </c>
    </row>
    <row r="76" spans="1:134">
      <c r="A76" s="136">
        <v>45932.625</v>
      </c>
      <c r="B76" s="73">
        <f t="shared" si="27"/>
        <v>92.64</v>
      </c>
      <c r="C76" s="31">
        <f t="shared" si="28"/>
        <v>-281789.13738019398</v>
      </c>
      <c r="D76" s="32">
        <f t="shared" si="29"/>
        <v>-212205</v>
      </c>
      <c r="E76" s="73">
        <f t="shared" si="30"/>
        <v>100.905</v>
      </c>
      <c r="F76" s="31">
        <f t="shared" si="31"/>
        <v>-56447.999999999753</v>
      </c>
      <c r="G76" s="32">
        <f t="shared" si="32"/>
        <v>-75550.771240000031</v>
      </c>
      <c r="H76" s="73">
        <f t="shared" si="33"/>
        <v>120.92</v>
      </c>
      <c r="I76" s="31">
        <f t="shared" si="34"/>
        <v>-290382.28055783408</v>
      </c>
      <c r="J76" s="32">
        <f t="shared" si="35"/>
        <v>-364992.6</v>
      </c>
      <c r="K76" s="73">
        <f t="shared" si="36"/>
        <v>99.51</v>
      </c>
      <c r="L76" s="31">
        <f t="shared" si="37"/>
        <v>-86100</v>
      </c>
      <c r="M76" s="32">
        <f t="shared" si="38"/>
        <v>-166179.62778666659</v>
      </c>
      <c r="N76" s="79">
        <f t="shared" si="17"/>
        <v>41099.886630973284</v>
      </c>
      <c r="O76" s="79"/>
      <c r="P76" s="79"/>
      <c r="Q76" s="79">
        <f>$G$5*SUM($O$14:O76)-$H$5*SUM($P$14:P76)</f>
        <v>-35590.730199999991</v>
      </c>
      <c r="R76" s="79">
        <f t="shared" si="18"/>
        <v>5509.156430973293</v>
      </c>
      <c r="S76" s="137"/>
      <c r="U76" s="72">
        <v>45875.625</v>
      </c>
      <c r="V76" s="54">
        <v>94.47</v>
      </c>
      <c r="W76" s="72">
        <v>45873.625</v>
      </c>
      <c r="X76" s="54">
        <v>101.214</v>
      </c>
      <c r="Y76" s="121">
        <v>45880.625</v>
      </c>
      <c r="Z76" s="54">
        <v>120.27</v>
      </c>
      <c r="AA76" s="72">
        <v>45947.625</v>
      </c>
      <c r="AB76" s="54">
        <v>100.146</v>
      </c>
      <c r="AF76" s="136">
        <v>45950.625</v>
      </c>
      <c r="AG76" s="45">
        <f t="shared" si="113"/>
        <v>80.88</v>
      </c>
      <c r="AH76" s="46">
        <f t="shared" si="40"/>
        <v>133623.36855189395</v>
      </c>
      <c r="AI76" s="46">
        <f t="shared" si="41"/>
        <v>-246749.99999999997</v>
      </c>
      <c r="AJ76" s="45">
        <f t="shared" si="114"/>
        <v>101.3515625</v>
      </c>
      <c r="AK76" s="46">
        <f t="shared" si="43"/>
        <v>248102.67857142855</v>
      </c>
      <c r="AL76" s="47">
        <f t="shared" si="44"/>
        <v>-10946.787109375</v>
      </c>
      <c r="AM76" s="45">
        <f t="shared" si="115"/>
        <v>112.54</v>
      </c>
      <c r="AN76" s="46">
        <f t="shared" si="46"/>
        <v>891264.66068637988</v>
      </c>
      <c r="AO76" s="47">
        <f t="shared" si="47"/>
        <v>-253800.00000000003</v>
      </c>
      <c r="AP76" s="45">
        <f t="shared" si="116"/>
        <v>101.3515625</v>
      </c>
      <c r="AQ76" s="46">
        <f t="shared" si="49"/>
        <v>216294.64285714284</v>
      </c>
      <c r="AR76" s="47">
        <f t="shared" si="50"/>
        <v>-9543.3528645833285</v>
      </c>
      <c r="AS76" s="45">
        <f t="shared" si="117"/>
        <v>105.25</v>
      </c>
      <c r="AT76" s="46">
        <f t="shared" si="52"/>
        <v>185825.89285714287</v>
      </c>
      <c r="AU76" s="47">
        <f t="shared" si="53"/>
        <v>3995.6640625</v>
      </c>
      <c r="AV76" s="45">
        <f t="shared" si="118"/>
        <v>100.765625</v>
      </c>
      <c r="AW76" s="46">
        <f t="shared" si="55"/>
        <v>448828.125</v>
      </c>
      <c r="AX76" s="47">
        <f t="shared" si="56"/>
        <v>10775.6796875</v>
      </c>
      <c r="AY76" s="79">
        <f t="shared" si="119"/>
        <v>-131570.531996837</v>
      </c>
      <c r="AZ76" s="79"/>
      <c r="BA76" s="79"/>
      <c r="BB76" s="79">
        <f>$AO$4*SUM($AZ$14:AZ76)-$AP$4*SUM($BA$14:BA76)</f>
        <v>71425.005826778885</v>
      </c>
      <c r="BC76" s="79">
        <f t="shared" si="120"/>
        <v>-202995.53782361589</v>
      </c>
      <c r="BE76" s="72">
        <v>45874.625</v>
      </c>
      <c r="BF76" s="54">
        <v>80.209999999999994</v>
      </c>
      <c r="BI76" s="72">
        <v>45874.625</v>
      </c>
      <c r="BJ76" s="54">
        <v>109.9</v>
      </c>
      <c r="BM76" s="72">
        <v>45873.625</v>
      </c>
      <c r="BN76" s="54">
        <v>103.46875</v>
      </c>
      <c r="BO76" s="72">
        <v>45873.625</v>
      </c>
      <c r="BP76" s="54">
        <v>97.28125</v>
      </c>
      <c r="BR76" s="127">
        <f t="shared" si="20"/>
        <v>45950.625</v>
      </c>
      <c r="BS76" s="45">
        <f t="shared" si="121"/>
        <v>107.59739999999999</v>
      </c>
      <c r="BT76" s="46">
        <f t="shared" si="58"/>
        <v>4824.9999999967486</v>
      </c>
      <c r="BU76" s="46">
        <f t="shared" si="59"/>
        <v>291666.66666666669</v>
      </c>
      <c r="BV76" s="45">
        <f t="shared" si="122"/>
        <v>47.921999999999997</v>
      </c>
      <c r="BW76" s="46">
        <f t="shared" si="61"/>
        <v>128925.00000000012</v>
      </c>
      <c r="BX76" s="47">
        <f t="shared" si="62"/>
        <v>291666.66666666669</v>
      </c>
      <c r="BY76" s="45">
        <f t="shared" si="123"/>
        <v>-124100.00000000338</v>
      </c>
      <c r="CA76" s="125">
        <v>45877.625</v>
      </c>
      <c r="CB76" s="54">
        <v>107.1588</v>
      </c>
      <c r="CC76" s="125">
        <v>45877.625</v>
      </c>
      <c r="CD76" s="54">
        <v>51.154000000000003</v>
      </c>
      <c r="CF76" s="136">
        <v>45950.625</v>
      </c>
      <c r="CG76" s="45">
        <f t="shared" si="124"/>
        <v>246.98500000000001</v>
      </c>
      <c r="CH76" s="46">
        <f t="shared" si="64"/>
        <v>186555.6</v>
      </c>
      <c r="CI76" s="46">
        <f t="shared" si="65"/>
        <v>245000</v>
      </c>
      <c r="CJ76" s="45">
        <f t="shared" si="125"/>
        <v>49.999000000000002</v>
      </c>
      <c r="CK76" s="46">
        <f t="shared" si="67"/>
        <v>121237.82999999975</v>
      </c>
      <c r="CL76" s="47">
        <f t="shared" si="68"/>
        <v>220500</v>
      </c>
      <c r="CM76" s="45">
        <f t="shared" si="126"/>
        <v>89817.770000000251</v>
      </c>
      <c r="CO76" s="125">
        <v>45875.625</v>
      </c>
      <c r="CP76" s="54">
        <v>276.83699999999999</v>
      </c>
      <c r="CQ76" s="125">
        <v>45875.625</v>
      </c>
      <c r="CR76" s="54">
        <v>55.622999999999998</v>
      </c>
      <c r="DF76" s="136">
        <v>45951.625</v>
      </c>
      <c r="DG76" s="56">
        <f t="shared" ref="DG76" si="127">VLOOKUP(DF76,A77:R149,18)</f>
        <v>-67497.263611509843</v>
      </c>
      <c r="DH76" s="56">
        <f t="shared" ref="DH76" si="128">VLOOKUP(DF76,AF77:BC113,24)</f>
        <v>-197611.37317284028</v>
      </c>
      <c r="DI76" s="56">
        <f t="shared" ref="DI76" si="129">VLOOKUP(DF76,BR77:BY113,8)</f>
        <v>-116825.00000000119</v>
      </c>
      <c r="DJ76" s="56">
        <f t="shared" ref="DJ76" si="130">VLOOKUP(DF76,CF77:CM113,8)</f>
        <v>78120.326666666951</v>
      </c>
      <c r="DK76" s="56">
        <f t="shared" ref="DK76" si="131">DG76-DG75</f>
        <v>28610.776086669299</v>
      </c>
      <c r="DL76" s="56">
        <f t="shared" ref="DL76" si="132">DH76-DH75</f>
        <v>5384.1646507756086</v>
      </c>
      <c r="DM76" s="56">
        <f t="shared" ref="DM76" si="133">DI76-DI75</f>
        <v>7275.0000000021828</v>
      </c>
      <c r="DN76" s="56">
        <f t="shared" ref="DN76" si="134">DJ76-DJ75</f>
        <v>-11697.4433333333</v>
      </c>
      <c r="DO76" s="56">
        <f t="shared" ref="DO76" si="135">DK$11*DK76</f>
        <v>28610.776086669299</v>
      </c>
      <c r="DP76" s="56">
        <f t="shared" ref="DP76" si="136">DL$11*DL76</f>
        <v>5384.1646507756086</v>
      </c>
      <c r="DQ76" s="56">
        <f t="shared" ref="DQ76" si="137">DM$11*DM76</f>
        <v>7275.0000000021828</v>
      </c>
      <c r="DR76" s="56">
        <f t="shared" ref="DR76" si="138">DN$11*DN76</f>
        <v>-11697.4433333333</v>
      </c>
      <c r="DS76" s="56">
        <f>SUM(DO$15:DO76)</f>
        <v>-75891.591532046208</v>
      </c>
      <c r="DT76" s="56">
        <f>SUM(DP$15:DP76)</f>
        <v>-190001.75275202387</v>
      </c>
      <c r="DU76" s="56">
        <f>SUM(DQ$15:DQ76)</f>
        <v>-102143.74999999852</v>
      </c>
      <c r="DV76" s="56">
        <f>SUM(DR$15:DR76)</f>
        <v>60606.560000000085</v>
      </c>
      <c r="DZ76" s="136">
        <v>45951.625</v>
      </c>
      <c r="EA76" s="146">
        <f t="shared" ref="EA76" si="139">VLOOKUP(DZ76,DF:DS,14)</f>
        <v>-75891.591532046208</v>
      </c>
      <c r="EB76" s="146">
        <f t="shared" ref="EB76" si="140">VLOOKUP(DZ76,DF:DT,15)</f>
        <v>-190001.75275202387</v>
      </c>
      <c r="EC76" s="146">
        <f t="shared" ref="EC76" si="141">VLOOKUP(DZ76,DF:DV,17)</f>
        <v>60606.560000000085</v>
      </c>
      <c r="ED76" s="146">
        <f t="shared" ref="ED76" si="142">VLOOKUP(DZ76,DF:DU,16)</f>
        <v>-102143.74999999852</v>
      </c>
    </row>
    <row r="77" spans="1:134">
      <c r="A77" s="136">
        <v>45933.625</v>
      </c>
      <c r="B77" s="73">
        <f t="shared" si="27"/>
        <v>92.6</v>
      </c>
      <c r="C77" s="31">
        <f t="shared" si="28"/>
        <v>-290734.8242811524</v>
      </c>
      <c r="D77" s="32">
        <f t="shared" si="29"/>
        <v>-214672.49999999997</v>
      </c>
      <c r="E77" s="73">
        <f t="shared" si="30"/>
        <v>100.893</v>
      </c>
      <c r="F77" s="31">
        <f t="shared" si="31"/>
        <v>-58463.999999999825</v>
      </c>
      <c r="G77" s="32">
        <f t="shared" si="32"/>
        <v>-76429.268579999931</v>
      </c>
      <c r="H77" s="73">
        <f t="shared" si="33"/>
        <v>120.97</v>
      </c>
      <c r="I77" s="31">
        <f t="shared" si="34"/>
        <v>-275566.85808039701</v>
      </c>
      <c r="J77" s="32">
        <f t="shared" si="35"/>
        <v>-369236.69999999995</v>
      </c>
      <c r="K77" s="73">
        <f t="shared" si="36"/>
        <v>99.492999999999995</v>
      </c>
      <c r="L77" s="31">
        <f t="shared" si="37"/>
        <v>-91954.800000003481</v>
      </c>
      <c r="M77" s="32">
        <f t="shared" si="38"/>
        <v>-168111.94903999998</v>
      </c>
      <c r="N77" s="79">
        <f t="shared" si="17"/>
        <v>14222.75333924091</v>
      </c>
      <c r="O77" s="79"/>
      <c r="P77" s="79"/>
      <c r="Q77" s="79">
        <f>$G$5*SUM($O$14:O77)-$H$5*SUM($P$14:P77)</f>
        <v>-35590.730199999991</v>
      </c>
      <c r="R77" s="79">
        <f t="shared" si="18"/>
        <v>-21367.976860759081</v>
      </c>
      <c r="S77" s="137"/>
      <c r="U77" s="72">
        <v>45876.625</v>
      </c>
      <c r="V77" s="54">
        <v>94.64</v>
      </c>
      <c r="W77" s="72">
        <v>45874.625</v>
      </c>
      <c r="X77" s="54">
        <v>101.217</v>
      </c>
      <c r="Y77" s="121">
        <v>45881.625</v>
      </c>
      <c r="Z77" s="54">
        <v>120.15</v>
      </c>
      <c r="AA77" s="72">
        <v>45950.625</v>
      </c>
      <c r="AB77" s="54">
        <v>100.10599999999999</v>
      </c>
      <c r="AF77" s="136">
        <v>45951.625</v>
      </c>
      <c r="AG77" s="45">
        <f t="shared" ref="AG77" si="143">VLOOKUP($AF77+$J$1,BE:BF,2)</f>
        <v>80.760000000000005</v>
      </c>
      <c r="AH77" s="46">
        <f t="shared" si="40"/>
        <v>96333.126165321082</v>
      </c>
      <c r="AI77" s="46">
        <f t="shared" si="41"/>
        <v>-249687.5</v>
      </c>
      <c r="AJ77" s="45">
        <f t="shared" ref="AJ77" si="144">VLOOKUP($AF77+$J$1,BG:BH,2)</f>
        <v>101.421875</v>
      </c>
      <c r="AK77" s="46">
        <f t="shared" si="43"/>
        <v>257896.20535714287</v>
      </c>
      <c r="AL77" s="47">
        <f t="shared" si="44"/>
        <v>-11077.106003534223</v>
      </c>
      <c r="AM77" s="45">
        <f t="shared" ref="AM77" si="145">VLOOKUP($AF77+$J$1,BI:BJ,2)</f>
        <v>112.56</v>
      </c>
      <c r="AN77" s="46">
        <f t="shared" si="46"/>
        <v>895992.85517277906</v>
      </c>
      <c r="AO77" s="47">
        <f t="shared" si="47"/>
        <v>-256821.42857142858</v>
      </c>
      <c r="AP77" s="45">
        <f t="shared" ref="AP77" si="146">VLOOKUP($AF77+$J$1,BK:BL,2)</f>
        <v>101.421875</v>
      </c>
      <c r="AQ77" s="46">
        <f t="shared" si="49"/>
        <v>224832.58928571432</v>
      </c>
      <c r="AR77" s="47">
        <f t="shared" si="50"/>
        <v>-9656.9642082093342</v>
      </c>
      <c r="AS77" s="45">
        <f t="shared" ref="AS77" si="147">VLOOKUP($AF77+$J$1,BM:BN,2)</f>
        <v>105.453125</v>
      </c>
      <c r="AT77" s="46">
        <f t="shared" si="52"/>
        <v>196707.58928571429</v>
      </c>
      <c r="AU77" s="47">
        <f t="shared" si="53"/>
        <v>4043.2314918154734</v>
      </c>
      <c r="AV77" s="45">
        <f t="shared" ref="AV77" si="148">VLOOKUP($AF77+$J$1,BO:BP,2)</f>
        <v>101.265625</v>
      </c>
      <c r="AW77" s="46">
        <f t="shared" si="55"/>
        <v>486328.12500000006</v>
      </c>
      <c r="AX77" s="47">
        <f t="shared" si="56"/>
        <v>10903.961588541672</v>
      </c>
      <c r="AY77" s="79">
        <f t="shared" ref="AY77" si="149">AH77+AI77-AK77-AL77-AN77-AO77+AQ77+AR77+AT77+AU77+AW77+AX77</f>
        <v>-126186.36734606141</v>
      </c>
      <c r="AZ77" s="79"/>
      <c r="BA77" s="79"/>
      <c r="BB77" s="79">
        <f>$AO$4*SUM($AZ$14:AZ77)-$AP$4*SUM($BA$14:BA77)</f>
        <v>71425.005826778885</v>
      </c>
      <c r="BC77" s="79">
        <f t="shared" ref="BC77" si="150">AY77-BB77</f>
        <v>-197611.37317284028</v>
      </c>
      <c r="BE77" s="72">
        <v>45875.625</v>
      </c>
      <c r="BF77" s="54">
        <v>80.290000000000006</v>
      </c>
      <c r="BI77" s="72">
        <v>45875.625</v>
      </c>
      <c r="BJ77" s="54">
        <v>109.87</v>
      </c>
      <c r="BM77" s="72">
        <v>45874.625</v>
      </c>
      <c r="BN77" s="54">
        <v>103.4375</v>
      </c>
      <c r="BO77" s="72">
        <v>45874.625</v>
      </c>
      <c r="BP77" s="54">
        <v>97.59375</v>
      </c>
      <c r="BR77" s="127">
        <f t="shared" si="20"/>
        <v>45951.625</v>
      </c>
      <c r="BS77" s="45">
        <f t="shared" ref="BS77" si="151">VLOOKUP(BR77+BV$4,CA:CB,2)</f>
        <v>107.5437</v>
      </c>
      <c r="BT77" s="46">
        <f t="shared" si="58"/>
        <v>-8600.0000000012733</v>
      </c>
      <c r="BU77" s="46">
        <f t="shared" si="59"/>
        <v>295138.88888888893</v>
      </c>
      <c r="BV77" s="45">
        <f t="shared" ref="BV77" si="152">VLOOKUP(BR77+BV$4,CC:CD,2)</f>
        <v>48.29</v>
      </c>
      <c r="BW77" s="46">
        <f t="shared" si="61"/>
        <v>108224.99999999997</v>
      </c>
      <c r="BX77" s="47">
        <f t="shared" si="62"/>
        <v>295138.88888888888</v>
      </c>
      <c r="BY77" s="45">
        <f t="shared" ref="BY77" si="153">BT77+BU77-BW77-BX77</f>
        <v>-116825.00000000119</v>
      </c>
      <c r="CA77" s="125">
        <v>45880.625</v>
      </c>
      <c r="CB77" s="54">
        <v>107.04949999999999</v>
      </c>
      <c r="CC77" s="125">
        <v>45880.625</v>
      </c>
      <c r="CD77" s="54">
        <v>51.481000000000002</v>
      </c>
      <c r="CF77" s="136">
        <v>45951.625</v>
      </c>
      <c r="CG77" s="45">
        <f t="shared" si="124"/>
        <v>245.77500000000001</v>
      </c>
      <c r="CH77" s="46">
        <f t="shared" si="64"/>
        <v>197736.00000000009</v>
      </c>
      <c r="CI77" s="46">
        <f t="shared" si="65"/>
        <v>247916.66666666666</v>
      </c>
      <c r="CJ77" s="45">
        <f t="shared" si="125"/>
        <v>49.466000000000001</v>
      </c>
      <c r="CK77" s="46">
        <f t="shared" si="67"/>
        <v>144407.33999999979</v>
      </c>
      <c r="CL77" s="47">
        <f t="shared" si="68"/>
        <v>223125</v>
      </c>
      <c r="CM77" s="45">
        <f t="shared" si="126"/>
        <v>78120.326666666951</v>
      </c>
      <c r="CO77" s="125">
        <v>45876.625</v>
      </c>
      <c r="CP77" s="54">
        <v>269.959</v>
      </c>
      <c r="CQ77" s="125">
        <v>45876.625</v>
      </c>
      <c r="CR77" s="54">
        <v>54.149000000000001</v>
      </c>
      <c r="DF77" s="136">
        <v>45952.625</v>
      </c>
      <c r="DG77" s="56">
        <f t="shared" ref="DG77" si="154">VLOOKUP(DF77,A78:R150,18)</f>
        <v>-100248.67658779188</v>
      </c>
      <c r="DH77" s="56">
        <f t="shared" ref="DH77" si="155">VLOOKUP(DF77,AF78:BC114,24)</f>
        <v>-240666.63684391332</v>
      </c>
      <c r="DI77" s="56">
        <f t="shared" ref="DI77" si="156">VLOOKUP(DF77,BR78:BY114,8)</f>
        <v>-128781.25000000093</v>
      </c>
      <c r="DJ77" s="56">
        <f t="shared" ref="DJ77" si="157">VLOOKUP(DF77,CF78:CM114,8)</f>
        <v>80658.573333333537</v>
      </c>
      <c r="DK77" s="56">
        <f t="shared" ref="DK77" si="158">DG77-DG76</f>
        <v>-32751.412976282038</v>
      </c>
      <c r="DL77" s="56">
        <f t="shared" ref="DL77" si="159">DH77-DH76</f>
        <v>-43055.263671073044</v>
      </c>
      <c r="DM77" s="56">
        <f t="shared" ref="DM77" si="160">DI77-DI76</f>
        <v>-11956.249999999738</v>
      </c>
      <c r="DN77" s="56">
        <f t="shared" ref="DN77" si="161">DJ77-DJ76</f>
        <v>2538.246666666586</v>
      </c>
      <c r="DO77" s="56">
        <f t="shared" ref="DO77" si="162">DK$11*DK77</f>
        <v>-32751.412976282038</v>
      </c>
      <c r="DP77" s="56">
        <f t="shared" ref="DP77" si="163">DL$11*DL77</f>
        <v>-43055.263671073044</v>
      </c>
      <c r="DQ77" s="56">
        <f t="shared" ref="DQ77" si="164">DM$11*DM77</f>
        <v>-11956.249999999738</v>
      </c>
      <c r="DR77" s="56">
        <f t="shared" ref="DR77" si="165">DN$11*DN77</f>
        <v>2538.246666666586</v>
      </c>
      <c r="DS77" s="56">
        <f>SUM(DO$15:DO77)</f>
        <v>-108643.00450832825</v>
      </c>
      <c r="DT77" s="56">
        <f>SUM(DP$15:DP77)</f>
        <v>-233057.01642309691</v>
      </c>
      <c r="DU77" s="56">
        <f>SUM(DQ$15:DQ77)</f>
        <v>-114099.99999999825</v>
      </c>
      <c r="DV77" s="56">
        <f>SUM(DR$15:DR77)</f>
        <v>63144.806666666671</v>
      </c>
      <c r="DZ77" s="136">
        <v>45952.625</v>
      </c>
      <c r="EA77" s="146">
        <f t="shared" ref="EA77" si="166">VLOOKUP(DZ77,DF:DS,14)</f>
        <v>-108643.00450832825</v>
      </c>
      <c r="EB77" s="146">
        <f t="shared" ref="EB77" si="167">VLOOKUP(DZ77,DF:DT,15)</f>
        <v>-233057.01642309691</v>
      </c>
      <c r="EC77" s="146">
        <f t="shared" ref="EC77" si="168">VLOOKUP(DZ77,DF:DV,17)</f>
        <v>63144.806666666671</v>
      </c>
      <c r="ED77" s="146">
        <f t="shared" ref="ED77" si="169">VLOOKUP(DZ77,DF:DU,16)</f>
        <v>-114099.99999999825</v>
      </c>
    </row>
    <row r="78" spans="1:134">
      <c r="A78" s="136">
        <v>45936.625</v>
      </c>
      <c r="B78" s="73">
        <f t="shared" si="27"/>
        <v>92.49</v>
      </c>
      <c r="C78" s="31">
        <f t="shared" si="28"/>
        <v>-315335.46325878747</v>
      </c>
      <c r="D78" s="32">
        <f t="shared" si="29"/>
        <v>-222075</v>
      </c>
      <c r="E78" s="73">
        <f t="shared" si="30"/>
        <v>100.928</v>
      </c>
      <c r="F78" s="31">
        <f t="shared" si="31"/>
        <v>-52584.0000000004</v>
      </c>
      <c r="G78" s="32">
        <f t="shared" si="32"/>
        <v>-79064.76059999998</v>
      </c>
      <c r="H78" s="73">
        <f t="shared" si="33"/>
        <v>120.96</v>
      </c>
      <c r="I78" s="31">
        <f t="shared" si="34"/>
        <v>-278529.9425758844</v>
      </c>
      <c r="J78" s="32">
        <f t="shared" si="35"/>
        <v>-381969</v>
      </c>
      <c r="K78" s="73">
        <f t="shared" si="36"/>
        <v>99.536000000000001</v>
      </c>
      <c r="L78" s="31">
        <f t="shared" si="37"/>
        <v>-77145.600000001286</v>
      </c>
      <c r="M78" s="32">
        <f t="shared" si="38"/>
        <v>-173908.91279999999</v>
      </c>
      <c r="N78" s="79">
        <f t="shared" si="17"/>
        <v>3682.7271170959866</v>
      </c>
      <c r="O78" s="79"/>
      <c r="P78" s="79"/>
      <c r="Q78" s="79">
        <f>$G$5*SUM($O$14:O78)-$H$5*SUM($P$14:P78)</f>
        <v>-35590.730199999991</v>
      </c>
      <c r="R78" s="79">
        <f t="shared" si="18"/>
        <v>-31908.003082904004</v>
      </c>
      <c r="S78" s="137"/>
      <c r="U78" s="72">
        <v>45877.625</v>
      </c>
      <c r="V78" s="54">
        <v>94.67</v>
      </c>
      <c r="W78" s="72">
        <v>45875.625</v>
      </c>
      <c r="X78" s="54">
        <v>101.197</v>
      </c>
      <c r="Y78" s="121">
        <v>45882.625</v>
      </c>
      <c r="Z78" s="54">
        <v>120.52</v>
      </c>
      <c r="AA78" s="72">
        <v>45951.625</v>
      </c>
      <c r="AB78" s="54">
        <v>100.206</v>
      </c>
      <c r="AF78" s="136">
        <v>45952.625</v>
      </c>
      <c r="AG78" s="45">
        <f t="shared" ref="AG78" si="170">VLOOKUP($AF78+$J$1,BE:BF,2)</f>
        <v>80.680000000000007</v>
      </c>
      <c r="AH78" s="46">
        <f t="shared" si="40"/>
        <v>71472.964574270663</v>
      </c>
      <c r="AI78" s="46">
        <f t="shared" si="41"/>
        <v>-252625.00000000003</v>
      </c>
      <c r="AJ78" s="45">
        <f t="shared" ref="AJ78" si="171">VLOOKUP($AF78+$J$1,BG:BH,2)</f>
        <v>101.421875</v>
      </c>
      <c r="AK78" s="46">
        <f t="shared" si="43"/>
        <v>257896.20535714287</v>
      </c>
      <c r="AL78" s="47">
        <f t="shared" si="44"/>
        <v>-11207.424897693418</v>
      </c>
      <c r="AM78" s="45">
        <f t="shared" ref="AM78" si="172">VLOOKUP($AF78+$J$1,BI:BJ,2)</f>
        <v>112.67</v>
      </c>
      <c r="AN78" s="46">
        <f t="shared" si="46"/>
        <v>921997.9248479777</v>
      </c>
      <c r="AO78" s="47">
        <f t="shared" si="47"/>
        <v>-259842.85714285716</v>
      </c>
      <c r="AP78" s="45">
        <f t="shared" ref="AP78" si="173">VLOOKUP($AF78+$J$1,BK:BL,2)</f>
        <v>101.421875</v>
      </c>
      <c r="AQ78" s="46">
        <f t="shared" si="49"/>
        <v>224832.58928571432</v>
      </c>
      <c r="AR78" s="47">
        <f t="shared" si="50"/>
        <v>-9770.5755518353108</v>
      </c>
      <c r="AS78" s="45">
        <f t="shared" ref="AS78" si="174">VLOOKUP($AF78+$J$1,BM:BN,2)</f>
        <v>105.484375</v>
      </c>
      <c r="AT78" s="46">
        <f t="shared" si="52"/>
        <v>198381.69642857145</v>
      </c>
      <c r="AU78" s="47">
        <f t="shared" si="53"/>
        <v>4090.7989211309541</v>
      </c>
      <c r="AV78" s="45">
        <f t="shared" ref="AV78" si="175">VLOOKUP($AF78+$J$1,BO:BP,2)</f>
        <v>101.34375</v>
      </c>
      <c r="AW78" s="46">
        <f t="shared" si="55"/>
        <v>492187.5</v>
      </c>
      <c r="AX78" s="47">
        <f t="shared" si="56"/>
        <v>11032.243489583343</v>
      </c>
      <c r="AY78" s="79">
        <f t="shared" ref="AY78" si="176">AH78+AI78-AK78-AL78-AN78-AO78+AQ78+AR78+AT78+AU78+AW78+AX78</f>
        <v>-169241.63101713444</v>
      </c>
      <c r="AZ78" s="79"/>
      <c r="BA78" s="79"/>
      <c r="BB78" s="79">
        <f>$AO$4*SUM($AZ$14:AZ78)-$AP$4*SUM($BA$14:BA78)</f>
        <v>71425.005826778885</v>
      </c>
      <c r="BC78" s="79">
        <f t="shared" ref="BC78" si="177">AY78-BB78</f>
        <v>-240666.63684391332</v>
      </c>
      <c r="BE78" s="72">
        <v>45876.625</v>
      </c>
      <c r="BF78" s="54">
        <v>80.209999999999994</v>
      </c>
      <c r="BI78" s="72">
        <v>45876.625</v>
      </c>
      <c r="BJ78" s="54">
        <v>109.76</v>
      </c>
      <c r="BM78" s="72">
        <v>45875.625</v>
      </c>
      <c r="BN78" s="54">
        <v>103.296875</v>
      </c>
      <c r="BO78" s="72">
        <v>45875.625</v>
      </c>
      <c r="BP78" s="54">
        <v>97</v>
      </c>
      <c r="BR78" s="127">
        <f t="shared" si="20"/>
        <v>45952.625</v>
      </c>
      <c r="BS78" s="45">
        <f t="shared" ref="BS78" si="178">VLOOKUP(BR78+BV$4,CA:CB,2)</f>
        <v>107.3845</v>
      </c>
      <c r="BT78" s="46">
        <f t="shared" si="58"/>
        <v>-48400.000000000888</v>
      </c>
      <c r="BU78" s="46">
        <f t="shared" si="59"/>
        <v>298611.11111111118</v>
      </c>
      <c r="BV78" s="45">
        <f t="shared" ref="BV78" si="179">VLOOKUP(BR78+BV$4,CC:CD,2)</f>
        <v>48.784999999999997</v>
      </c>
      <c r="BW78" s="46">
        <f t="shared" si="61"/>
        <v>80381.250000000131</v>
      </c>
      <c r="BX78" s="47">
        <f t="shared" si="62"/>
        <v>298611.11111111112</v>
      </c>
      <c r="BY78" s="45">
        <f t="shared" ref="BY78" si="180">BT78+BU78-BW78-BX78</f>
        <v>-128781.25000000093</v>
      </c>
      <c r="CA78" s="125">
        <v>45881.625</v>
      </c>
      <c r="CB78" s="54">
        <v>107.3578</v>
      </c>
      <c r="CC78" s="125">
        <v>45881.625</v>
      </c>
      <c r="CD78" s="54">
        <v>50.027000000000001</v>
      </c>
      <c r="CF78" s="136">
        <v>45952.625</v>
      </c>
      <c r="CG78" s="45">
        <f t="shared" ref="CG78" si="181">VLOOKUP(CF78+CJ$4,CO:CP,2)</f>
        <v>247.32900000000001</v>
      </c>
      <c r="CH78" s="46">
        <f t="shared" si="64"/>
        <v>183377.04000000004</v>
      </c>
      <c r="CI78" s="46">
        <f t="shared" si="65"/>
        <v>250833.33333333337</v>
      </c>
      <c r="CJ78" s="45">
        <f t="shared" ref="CJ78" si="182">VLOOKUP(CF78+CJ$4,CQ:CR,2)</f>
        <v>49.847999999999999</v>
      </c>
      <c r="CK78" s="46">
        <f t="shared" si="67"/>
        <v>127801.79999999989</v>
      </c>
      <c r="CL78" s="47">
        <f t="shared" si="68"/>
        <v>225750</v>
      </c>
      <c r="CM78" s="45">
        <f t="shared" ref="CM78" si="183">CH78+CI78-CK78-CL78</f>
        <v>80658.573333333537</v>
      </c>
      <c r="CO78" s="125">
        <v>45877.625</v>
      </c>
      <c r="CP78" s="54">
        <v>267.15899999999999</v>
      </c>
      <c r="CQ78" s="125">
        <v>45877.625</v>
      </c>
      <c r="CR78" s="54">
        <v>53.585000000000001</v>
      </c>
      <c r="DF78" s="136">
        <v>45953.625</v>
      </c>
      <c r="DG78" s="56">
        <f t="shared" ref="DG78" si="184">VLOOKUP(DF78,A79:R151,18)</f>
        <v>-64933.680091057002</v>
      </c>
      <c r="DH78" s="56">
        <f t="shared" ref="DH78" si="185">VLOOKUP(DF78,AF79:BC115,24)</f>
        <v>-220759.58946296124</v>
      </c>
      <c r="DI78" s="56">
        <f t="shared" ref="DI78" si="186">VLOOKUP(DF78,BR79:BY115,8)</f>
        <v>-126625.00000000146</v>
      </c>
      <c r="DJ78" s="56">
        <f t="shared" ref="DJ78" si="187">VLOOKUP(DF78,CF79:CM115,8)</f>
        <v>67449.130000000179</v>
      </c>
      <c r="DK78" s="56">
        <f t="shared" ref="DK78" si="188">DG78-DG77</f>
        <v>35314.996496734879</v>
      </c>
      <c r="DL78" s="56">
        <f t="shared" ref="DL78" si="189">DH78-DH77</f>
        <v>19907.047380952077</v>
      </c>
      <c r="DM78" s="56">
        <f t="shared" ref="DM78" si="190">DI78-DI77</f>
        <v>2156.2499999994761</v>
      </c>
      <c r="DN78" s="56">
        <f t="shared" ref="DN78" si="191">DJ78-DJ77</f>
        <v>-13209.443333333358</v>
      </c>
      <c r="DO78" s="56">
        <f t="shared" ref="DO78" si="192">DK$11*DK78</f>
        <v>35314.996496734879</v>
      </c>
      <c r="DP78" s="56">
        <f t="shared" ref="DP78" si="193">DL$11*DL78</f>
        <v>19907.047380952077</v>
      </c>
      <c r="DQ78" s="56">
        <f t="shared" ref="DQ78" si="194">DM$11*DM78</f>
        <v>2156.2499999994761</v>
      </c>
      <c r="DR78" s="56">
        <f t="shared" ref="DR78" si="195">DN$11*DN78</f>
        <v>-13209.443333333358</v>
      </c>
      <c r="DS78" s="56">
        <f>SUM(DO$15:DO78)</f>
        <v>-73328.008011593367</v>
      </c>
      <c r="DT78" s="56">
        <f>SUM(DP$15:DP78)</f>
        <v>-213149.96904214483</v>
      </c>
      <c r="DU78" s="56">
        <f>SUM(DQ$15:DQ78)</f>
        <v>-111943.74999999878</v>
      </c>
      <c r="DV78" s="56">
        <f>SUM(DR$15:DR78)</f>
        <v>49935.363333333313</v>
      </c>
      <c r="DZ78" s="136">
        <v>45953.625</v>
      </c>
      <c r="EA78" s="146">
        <f t="shared" ref="EA78" si="196">VLOOKUP(DZ78,DF:DS,14)</f>
        <v>-73328.008011593367</v>
      </c>
      <c r="EB78" s="146">
        <f t="shared" ref="EB78" si="197">VLOOKUP(DZ78,DF:DT,15)</f>
        <v>-213149.96904214483</v>
      </c>
      <c r="EC78" s="146">
        <f t="shared" ref="EC78" si="198">VLOOKUP(DZ78,DF:DV,17)</f>
        <v>49935.363333333313</v>
      </c>
      <c r="ED78" s="146">
        <f t="shared" ref="ED78" si="199">VLOOKUP(DZ78,DF:DU,16)</f>
        <v>-111943.74999999878</v>
      </c>
    </row>
    <row r="79" spans="1:134">
      <c r="A79" s="136">
        <v>45937.625</v>
      </c>
      <c r="B79" s="73">
        <f t="shared" si="27"/>
        <v>92.19</v>
      </c>
      <c r="C79" s="31">
        <f t="shared" si="28"/>
        <v>-382428.11501597683</v>
      </c>
      <c r="D79" s="32">
        <f t="shared" si="29"/>
        <v>-224542.49999999997</v>
      </c>
      <c r="E79" s="73">
        <f t="shared" si="30"/>
        <v>100.908</v>
      </c>
      <c r="F79" s="31">
        <f t="shared" si="31"/>
        <v>-55943.999999999731</v>
      </c>
      <c r="G79" s="32">
        <f t="shared" si="32"/>
        <v>-79943.257939999952</v>
      </c>
      <c r="H79" s="73">
        <f t="shared" si="33"/>
        <v>120.93</v>
      </c>
      <c r="I79" s="31">
        <f t="shared" si="34"/>
        <v>-287419.19606234663</v>
      </c>
      <c r="J79" s="32">
        <f t="shared" si="35"/>
        <v>-386213.1</v>
      </c>
      <c r="K79" s="73">
        <f t="shared" si="36"/>
        <v>99.483000000000004</v>
      </c>
      <c r="L79" s="31">
        <f t="shared" si="37"/>
        <v>-95398.800000000352</v>
      </c>
      <c r="M79" s="32">
        <f t="shared" si="38"/>
        <v>-175841.23405333332</v>
      </c>
      <c r="N79" s="79">
        <f t="shared" ref="N79:N86" si="200">C79+D79-F79-G79-I79-J79+L79+M79</f>
        <v>-68691.095066964204</v>
      </c>
      <c r="O79" s="79"/>
      <c r="P79" s="79"/>
      <c r="Q79" s="79">
        <f>$G$5*SUM($O$14:O79)-$H$5*SUM($P$14:P79)</f>
        <v>-35590.730199999991</v>
      </c>
      <c r="R79" s="79">
        <f t="shared" ref="R79:R86" si="201">N79+Q79</f>
        <v>-104281.8252669642</v>
      </c>
      <c r="S79" s="137"/>
      <c r="U79" s="72">
        <v>45880.625</v>
      </c>
      <c r="V79" s="54">
        <v>94.66</v>
      </c>
      <c r="W79" s="72">
        <v>45876.625</v>
      </c>
      <c r="X79" s="54">
        <v>101.16500000000001</v>
      </c>
      <c r="Y79" s="121">
        <v>45883.625</v>
      </c>
      <c r="Z79" s="54">
        <v>120.46</v>
      </c>
      <c r="AA79" s="72">
        <v>45952.625</v>
      </c>
      <c r="AB79" s="54">
        <v>100.13800000000001</v>
      </c>
      <c r="AF79" s="136">
        <v>45953.625</v>
      </c>
      <c r="AG79" s="45">
        <f t="shared" ref="AG79" si="202">VLOOKUP($AF79+$J$1,BE:BF,2)</f>
        <v>80.849999999999994</v>
      </c>
      <c r="AH79" s="46">
        <f t="shared" si="40"/>
        <v>124300.80795524656</v>
      </c>
      <c r="AI79" s="46">
        <f t="shared" si="41"/>
        <v>-255562.5</v>
      </c>
      <c r="AJ79" s="45">
        <f t="shared" ref="AJ79" si="203">VLOOKUP($AF79+$J$1,BG:BH,2)</f>
        <v>101.1875</v>
      </c>
      <c r="AK79" s="46">
        <f t="shared" si="43"/>
        <v>225251.11607142855</v>
      </c>
      <c r="AL79" s="47">
        <f t="shared" si="44"/>
        <v>-11337.743791852656</v>
      </c>
      <c r="AM79" s="45">
        <f t="shared" ref="AM79" si="204">VLOOKUP($AF79+$J$1,BI:BJ,2)</f>
        <v>112.53</v>
      </c>
      <c r="AN79" s="46">
        <f t="shared" si="46"/>
        <v>888900.56344317738</v>
      </c>
      <c r="AO79" s="47">
        <f t="shared" si="47"/>
        <v>-262864.28571428568</v>
      </c>
      <c r="AP79" s="45">
        <f t="shared" ref="AP79" si="205">VLOOKUP($AF79+$J$1,BK:BL,2)</f>
        <v>101.1875</v>
      </c>
      <c r="AQ79" s="46">
        <f t="shared" si="49"/>
        <v>196372.76785714284</v>
      </c>
      <c r="AR79" s="47">
        <f t="shared" si="50"/>
        <v>-9884.1868954613165</v>
      </c>
      <c r="AS79" s="45">
        <f t="shared" ref="AS79" si="206">VLOOKUP($AF79+$J$1,BM:BN,2)</f>
        <v>105.109375</v>
      </c>
      <c r="AT79" s="46">
        <f t="shared" si="52"/>
        <v>178292.41071428571</v>
      </c>
      <c r="AU79" s="47">
        <f t="shared" si="53"/>
        <v>4138.3663504464275</v>
      </c>
      <c r="AV79" s="45">
        <f t="shared" ref="AV79" si="207">VLOOKUP($AF79+$J$1,BO:BP,2)</f>
        <v>100.671875</v>
      </c>
      <c r="AW79" s="46">
        <f t="shared" si="55"/>
        <v>441796.875</v>
      </c>
      <c r="AX79" s="47">
        <f t="shared" si="56"/>
        <v>11160.525390625</v>
      </c>
      <c r="AY79" s="79">
        <f t="shared" ref="AY79" si="208">AH79+AI79-AK79-AL79-AN79-AO79+AQ79+AR79+AT79+AU79+AW79+AX79</f>
        <v>-149334.58363618236</v>
      </c>
      <c r="AZ79" s="79"/>
      <c r="BA79" s="79"/>
      <c r="BB79" s="79">
        <f>$AO$4*SUM($AZ$14:AZ79)-$AP$4*SUM($BA$14:BA79)</f>
        <v>71425.005826778885</v>
      </c>
      <c r="BC79" s="79">
        <f t="shared" ref="BC79" si="209">AY79-BB79</f>
        <v>-220759.58946296124</v>
      </c>
      <c r="BE79" s="72">
        <v>45877.625</v>
      </c>
      <c r="BF79" s="54">
        <v>80.22</v>
      </c>
      <c r="BI79" s="72">
        <v>45877.625</v>
      </c>
      <c r="BJ79" s="54">
        <v>109.41</v>
      </c>
      <c r="BM79" s="72">
        <v>45876.625</v>
      </c>
      <c r="BN79" s="54">
        <v>103.21875</v>
      </c>
      <c r="BO79" s="72">
        <v>45876.625</v>
      </c>
      <c r="BP79" s="54">
        <v>96.84375</v>
      </c>
      <c r="BR79" s="127">
        <f t="shared" ref="BR79:BR85" si="210">AF79</f>
        <v>45953.625</v>
      </c>
      <c r="BS79" s="45">
        <f t="shared" ref="BS79" si="211">VLOOKUP(BR79+BV$4,CA:CB,2)</f>
        <v>107.6143</v>
      </c>
      <c r="BT79" s="46">
        <f t="shared" si="58"/>
        <v>9049.9999999984484</v>
      </c>
      <c r="BU79" s="46">
        <f t="shared" si="59"/>
        <v>302083.33333333337</v>
      </c>
      <c r="BV79" s="45">
        <f t="shared" ref="BV79" si="212">VLOOKUP(BR79+BV$4,CC:CD,2)</f>
        <v>47.802</v>
      </c>
      <c r="BW79" s="46">
        <f t="shared" si="61"/>
        <v>135674.99999999994</v>
      </c>
      <c r="BX79" s="47">
        <f t="shared" si="62"/>
        <v>302083.33333333331</v>
      </c>
      <c r="BY79" s="45">
        <f t="shared" ref="BY79" si="213">BT79+BU79-BW79-BX79</f>
        <v>-126625.00000000146</v>
      </c>
      <c r="CA79" s="125">
        <v>45882.625</v>
      </c>
      <c r="CB79" s="54">
        <v>107.5305</v>
      </c>
      <c r="CC79" s="125">
        <v>45882.625</v>
      </c>
      <c r="CD79" s="54">
        <v>49.564</v>
      </c>
      <c r="CF79" s="136">
        <v>45953.625</v>
      </c>
      <c r="CG79" s="45">
        <f t="shared" ref="CG79" si="214">VLOOKUP(CF79+CJ$4,CO:CP,2)</f>
        <v>246.86600000000001</v>
      </c>
      <c r="CH79" s="46">
        <f t="shared" si="64"/>
        <v>187655.16</v>
      </c>
      <c r="CI79" s="46">
        <f t="shared" si="65"/>
        <v>253750</v>
      </c>
      <c r="CJ79" s="45">
        <f t="shared" ref="CJ79" si="215">VLOOKUP(CF79+CJ$4,CQ:CR,2)</f>
        <v>49.439</v>
      </c>
      <c r="CK79" s="46">
        <f t="shared" si="67"/>
        <v>145581.02999999985</v>
      </c>
      <c r="CL79" s="47">
        <f t="shared" si="68"/>
        <v>228375</v>
      </c>
      <c r="CM79" s="45">
        <f t="shared" ref="CM79" si="216">CH79+CI79-CK79-CL79</f>
        <v>67449.130000000179</v>
      </c>
      <c r="CO79" s="125">
        <v>45880.625</v>
      </c>
      <c r="CP79" s="54">
        <v>267.584</v>
      </c>
      <c r="CQ79" s="125">
        <v>45880.625</v>
      </c>
      <c r="CR79" s="54">
        <v>53.674999999999997</v>
      </c>
      <c r="DF79" s="136">
        <v>45954.625</v>
      </c>
      <c r="DG79" s="56">
        <f t="shared" ref="DG79" si="217">VLOOKUP(DF79,A80:R152,18)</f>
        <v>-82452.159707094776</v>
      </c>
      <c r="DH79" s="56">
        <f t="shared" ref="DH79" si="218">VLOOKUP(DF79,AF80:BC116,24)</f>
        <v>-197973.74598573882</v>
      </c>
      <c r="DI79" s="56">
        <f t="shared" ref="DI79" si="219">VLOOKUP(DF79,BR80:BY116,8)</f>
        <v>-120750.00000000253</v>
      </c>
      <c r="DJ79" s="56">
        <f t="shared" ref="DJ79" si="220">VLOOKUP(DF79,CF80:CM116,8)</f>
        <v>72190.696666666947</v>
      </c>
      <c r="DK79" s="56">
        <f t="shared" ref="DK79" si="221">DG79-DG78</f>
        <v>-17518.479616037774</v>
      </c>
      <c r="DL79" s="56">
        <f t="shared" ref="DL79" si="222">DH79-DH78</f>
        <v>22785.843477222428</v>
      </c>
      <c r="DM79" s="56">
        <f t="shared" ref="DM79" si="223">DI79-DI78</f>
        <v>5874.9999999989232</v>
      </c>
      <c r="DN79" s="56">
        <f t="shared" ref="DN79" si="224">DJ79-DJ78</f>
        <v>4741.5666666667676</v>
      </c>
      <c r="DO79" s="56">
        <f t="shared" ref="DO79" si="225">DK$11*DK79</f>
        <v>-17518.479616037774</v>
      </c>
      <c r="DP79" s="56">
        <f t="shared" ref="DP79" si="226">DL$11*DL79</f>
        <v>22785.843477222428</v>
      </c>
      <c r="DQ79" s="56">
        <f t="shared" ref="DQ79" si="227">DM$11*DM79</f>
        <v>5874.9999999989232</v>
      </c>
      <c r="DR79" s="56">
        <f t="shared" ref="DR79" si="228">DN$11*DN79</f>
        <v>4741.5666666667676</v>
      </c>
      <c r="DS79" s="56">
        <f>SUM(DO$15:DO79)</f>
        <v>-90846.487627631141</v>
      </c>
      <c r="DT79" s="56">
        <f>SUM(DP$15:DP79)</f>
        <v>-190364.1255649224</v>
      </c>
      <c r="DU79" s="56">
        <f>SUM(DQ$15:DQ79)</f>
        <v>-106068.74999999985</v>
      </c>
      <c r="DV79" s="56">
        <f>SUM(DR$15:DR79)</f>
        <v>54676.93000000008</v>
      </c>
      <c r="DZ79" s="136">
        <v>45954.625</v>
      </c>
      <c r="EA79" s="146">
        <f t="shared" ref="EA79" si="229">VLOOKUP(DZ79,DF:DS,14)</f>
        <v>-90846.487627631141</v>
      </c>
      <c r="EB79" s="146">
        <f t="shared" ref="EB79" si="230">VLOOKUP(DZ79,DF:DT,15)</f>
        <v>-190364.1255649224</v>
      </c>
      <c r="EC79" s="146">
        <f t="shared" ref="EC79" si="231">VLOOKUP(DZ79,DF:DV,17)</f>
        <v>54676.93000000008</v>
      </c>
      <c r="ED79" s="146">
        <f t="shared" ref="ED79" si="232">VLOOKUP(DZ79,DF:DU,16)</f>
        <v>-106068.74999999985</v>
      </c>
    </row>
    <row r="80" spans="1:134">
      <c r="A80" s="136">
        <v>45938.625</v>
      </c>
      <c r="B80" s="73">
        <f t="shared" ref="B80:B86" si="233">VLOOKUP($A80+$I$2,U$3:V$500,2)</f>
        <v>92.12</v>
      </c>
      <c r="C80" s="31">
        <f t="shared" ref="C80:C96" si="234">(B80/$B$14-1)*$B$5</f>
        <v>-398083.06709265115</v>
      </c>
      <c r="D80" s="32">
        <f t="shared" ref="D80:D96" si="235">-1*(A80-$A$14)/360*$B$7*$B$5</f>
        <v>-227009.99999999997</v>
      </c>
      <c r="E80" s="73">
        <f t="shared" ref="E80:E86" si="236">VLOOKUP($A80+$I$2,W$3:X$500,2)</f>
        <v>100.99299999999999</v>
      </c>
      <c r="F80" s="31">
        <f t="shared" ref="F80:F96" si="237">(E80-$E$14)/100*$C$5</f>
        <v>-41664.000000000779</v>
      </c>
      <c r="G80" s="32">
        <f t="shared" ref="G80:G96" si="238">(A80-$A$14)/360*$C$6*$C$5-(A80-$A$14)/360*$C$7*$C$5*$E$14/100</f>
        <v>-80821.755279999998</v>
      </c>
      <c r="H80" s="73">
        <f t="shared" ref="H80:H86" si="239">VLOOKUP($A80+$I$2,Y$3:Z$500,2)</f>
        <v>121.12</v>
      </c>
      <c r="I80" s="31">
        <f t="shared" ref="I80:I96" si="240">(H80/$H$14-1)*$D$5</f>
        <v>-231120.59064807388</v>
      </c>
      <c r="J80" s="32">
        <f t="shared" ref="J80:J96" si="241">-1*(A80-$A$14)/360*$D$7*$D$5</f>
        <v>-390457.19999999995</v>
      </c>
      <c r="K80" s="73">
        <f t="shared" ref="K80:K86" si="242">VLOOKUP($A80+$I$2,AA$3:AB$500,2)</f>
        <v>99.673000000000002</v>
      </c>
      <c r="L80" s="31">
        <f t="shared" ref="L80:L96" si="243">(K80-$K$14)/100*$E$5</f>
        <v>-29962.800000001134</v>
      </c>
      <c r="M80" s="32">
        <f t="shared" ref="M80:M96" si="244">(A80-$A$14)/360*$E$6*$E$5-(A80-$A$14)/360*$E$7*$E$5*$K$14/100</f>
        <v>-177773.55530666673</v>
      </c>
      <c r="N80" s="79">
        <f t="shared" si="200"/>
        <v>-88765.876471244395</v>
      </c>
      <c r="O80" s="79"/>
      <c r="P80" s="79"/>
      <c r="Q80" s="79">
        <f>$G$5*SUM($O$14:O80)-$H$5*SUM($P$14:P80)</f>
        <v>-35590.730199999991</v>
      </c>
      <c r="R80" s="79">
        <f t="shared" si="201"/>
        <v>-124356.60667124439</v>
      </c>
      <c r="S80" s="137"/>
      <c r="U80" s="72">
        <v>45881.625</v>
      </c>
      <c r="V80" s="54">
        <v>94.75</v>
      </c>
      <c r="W80" s="72">
        <v>45877.625</v>
      </c>
      <c r="X80" s="54">
        <v>101.039</v>
      </c>
      <c r="Y80" s="121">
        <v>45887.625</v>
      </c>
      <c r="Z80" s="54">
        <v>120.14</v>
      </c>
      <c r="AA80" s="72">
        <v>45953.625</v>
      </c>
      <c r="AB80" s="54">
        <v>100.104</v>
      </c>
      <c r="AF80" s="136">
        <v>45954.625</v>
      </c>
      <c r="AG80" s="45">
        <f t="shared" ref="AG80" si="245">VLOOKUP($AF80+$J$1,BE:BF,2)</f>
        <v>81.08</v>
      </c>
      <c r="AH80" s="46">
        <f t="shared" ref="AH80:AH82" si="246">(AG80/$AG$14-1)*$AG$5</f>
        <v>195773.77252952277</v>
      </c>
      <c r="AI80" s="46">
        <f t="shared" ref="AI80:AI82" si="247">-1*(AF80-$AF$14)/360*$AG$5*$AG$7</f>
        <v>-258499.99999999997</v>
      </c>
      <c r="AJ80" s="45">
        <f t="shared" ref="AJ80" si="248">VLOOKUP($AF80+$J$1,BG:BH,2)</f>
        <v>101.2265625</v>
      </c>
      <c r="AK80" s="46">
        <f t="shared" ref="AK80:AK82" si="249">(AJ80-$AJ$14)/100*$AH$5</f>
        <v>230691.96428571432</v>
      </c>
      <c r="AL80" s="47">
        <f t="shared" ref="AL80:AL82" si="250">(AF80-$AF$14)/360*$AH$5*$AH$6-(AF80-$AF$14)/360*$AH$5*$AH$7*$AJ$14/100</f>
        <v>-11468.062686011923</v>
      </c>
      <c r="AM80" s="45">
        <f t="shared" ref="AM80" si="251">VLOOKUP($AF80+$J$1,BI:BJ,2)</f>
        <v>112.72</v>
      </c>
      <c r="AN80" s="46">
        <f t="shared" ref="AN80:AN82" si="252">(AM80/$AM$14-1)*$AI$5</f>
        <v>933818.41106397868</v>
      </c>
      <c r="AO80" s="47">
        <f t="shared" ref="AO80:AO82" si="253">-1*(AF80-$AF$14)/360*$AI$5*$AI$7</f>
        <v>-265885.71428571432</v>
      </c>
      <c r="AP80" s="45">
        <f t="shared" ref="AP80" si="254">VLOOKUP($AF80+$J$1,BK:BL,2)</f>
        <v>101.2265625</v>
      </c>
      <c r="AQ80" s="46">
        <f t="shared" ref="AQ80:AQ82" si="255">(AP80-$AP$14)/100*$AJ$5</f>
        <v>201116.07142857145</v>
      </c>
      <c r="AR80" s="47">
        <f t="shared" ref="AR80:AR82" si="256">(AF80-$AF$14)/360*$AJ$5*$AJ$6-(AF80-$AF$14)/360*$AJ$5*$AJ$7*$AP$14/100</f>
        <v>-9997.798239087293</v>
      </c>
      <c r="AS80" s="45">
        <f t="shared" ref="AS80" si="257">VLOOKUP($AF80+$J$1,BM:BN,2)</f>
        <v>105.15625</v>
      </c>
      <c r="AT80" s="46">
        <f t="shared" ref="AT80:AT82" si="258">(AS80-$AS$14)/100*$AK$5</f>
        <v>180803.57142857145</v>
      </c>
      <c r="AU80" s="47">
        <f t="shared" ref="AU80:AU82" si="259">(AF80-$AF$14)/360*$AK$5*$AK$6-(AF80-$AF$14)/360*$AK$5*$AK$7*$AS$14/100</f>
        <v>4185.933779761901</v>
      </c>
      <c r="AV80" s="45">
        <f t="shared" ref="AV80" si="260">VLOOKUP($AF80+$J$1,BO:BP,2)</f>
        <v>100.59375</v>
      </c>
      <c r="AW80" s="46">
        <f t="shared" ref="AW80:AW82" si="261">(AV80-$AV$14)/100*$AL$5</f>
        <v>435937.5</v>
      </c>
      <c r="AX80" s="47">
        <f t="shared" ref="AX80:AX82" si="262">(AF80-$AF$14)/360*$AL$5*$AL$6-(AF80-$AF$14)/360*$AL$5*$AL$7*$AV$14/100</f>
        <v>11288.807291666672</v>
      </c>
      <c r="AY80" s="79">
        <f t="shared" ref="AY80" si="263">AH80+AI80-AK80-AL80-AN80-AO80+AQ80+AR80+AT80+AU80+AW80+AX80</f>
        <v>-126548.74015895995</v>
      </c>
      <c r="AZ80" s="79"/>
      <c r="BA80" s="79"/>
      <c r="BB80" s="79">
        <f>$AO$4*SUM($AZ$14:AZ80)-$AP$4*SUM($BA$14:BA80)</f>
        <v>71425.005826778885</v>
      </c>
      <c r="BC80" s="79">
        <f t="shared" ref="BC80" si="264">AY80-BB80</f>
        <v>-197973.74598573882</v>
      </c>
      <c r="BE80" s="72">
        <v>45880.625</v>
      </c>
      <c r="BF80" s="54">
        <v>80.22</v>
      </c>
      <c r="BI80" s="72">
        <v>45880.625</v>
      </c>
      <c r="BJ80" s="54">
        <v>109.58499999999999</v>
      </c>
      <c r="BM80" s="72">
        <v>45877.625</v>
      </c>
      <c r="BN80" s="54">
        <v>102.90625</v>
      </c>
      <c r="BO80" s="72">
        <v>45877.625</v>
      </c>
      <c r="BP80" s="54">
        <v>96.375</v>
      </c>
      <c r="BR80" s="127">
        <f t="shared" si="210"/>
        <v>45954.625</v>
      </c>
      <c r="BS80" s="45">
        <f t="shared" ref="BS80" si="265">VLOOKUP(BR80+BV$4,CA:CB,2)</f>
        <v>107.7854</v>
      </c>
      <c r="BT80" s="46">
        <f t="shared" ref="BT80:BT82" si="266">(BS80-$BS$14)/100*$BS$5</f>
        <v>51824.999999997352</v>
      </c>
      <c r="BU80" s="46">
        <f t="shared" ref="BU80:BU82" si="267">(BR80-BR$14)/360*$BS$5*$BS$6</f>
        <v>305555.55555555556</v>
      </c>
      <c r="BV80" s="45">
        <f t="shared" ref="BV80" si="268">VLOOKUP(BR80+BV$4,CC:CD,2)</f>
        <v>47.146000000000001</v>
      </c>
      <c r="BW80" s="46">
        <f t="shared" ref="BW80:BW82" si="269">-1*(BV80-$BV$14)*10^-4*$BT$8*$BT$5</f>
        <v>172574.99999999991</v>
      </c>
      <c r="BX80" s="47">
        <f t="shared" ref="BX80:BX82" si="270">(BR80-BR$14)/360*$BT$5*$BT$6</f>
        <v>305555.55555555556</v>
      </c>
      <c r="BY80" s="45">
        <f t="shared" ref="BY80" si="271">BT80+BU80-BW80-BX80</f>
        <v>-120750.00000000253</v>
      </c>
      <c r="CA80" s="125">
        <v>45883.625</v>
      </c>
      <c r="CB80" s="54">
        <v>107.40009999999999</v>
      </c>
      <c r="CC80" s="125">
        <v>45883.625</v>
      </c>
      <c r="CD80" s="54">
        <v>49.968000000000004</v>
      </c>
      <c r="CF80" s="136">
        <v>45954.625</v>
      </c>
      <c r="CG80" s="45">
        <f t="shared" ref="CG80" si="272">VLOOKUP(CF80+CJ$4,CO:CP,2)</f>
        <v>242.23500000000001</v>
      </c>
      <c r="CH80" s="46">
        <f t="shared" ref="CH80:CH82" si="273">-1*(CG80-$CG$14)*$CG$8*10^-4*$CG$5</f>
        <v>230445.60000000003</v>
      </c>
      <c r="CI80" s="46">
        <f t="shared" ref="CI80:CI82" si="274">(CF80-CF$14)/360*$CG$5*$CG$6</f>
        <v>256666.66666666666</v>
      </c>
      <c r="CJ80" s="45">
        <f t="shared" ref="CJ80" si="275">VLOOKUP(CF80+CJ$4,CQ:CR,2)</f>
        <v>48.557000000000002</v>
      </c>
      <c r="CK80" s="46">
        <f t="shared" ref="CK80:CK82" si="276">-1*(CJ80-$CJ$14)*10^-4*$CH$8*$CH$5</f>
        <v>183921.56999999977</v>
      </c>
      <c r="CL80" s="47">
        <f t="shared" ref="CL80:CL82" si="277">(CF80-CF$14)/360*$CH$5*$CH$6</f>
        <v>231000</v>
      </c>
      <c r="CM80" s="45">
        <f t="shared" ref="CM80" si="278">CH80+CI80-CK80-CL80</f>
        <v>72190.696666666947</v>
      </c>
      <c r="CO80" s="125">
        <v>45881.625</v>
      </c>
      <c r="CP80" s="54">
        <v>265.14</v>
      </c>
      <c r="CQ80" s="125">
        <v>45881.625</v>
      </c>
      <c r="CR80" s="54">
        <v>52.881999999999998</v>
      </c>
      <c r="DF80" s="136">
        <v>45957.625</v>
      </c>
      <c r="DG80" s="56">
        <f t="shared" ref="DG80" si="279">VLOOKUP(DF80,A81:R153,18)</f>
        <v>-38768.617014274816</v>
      </c>
      <c r="DH80" s="56">
        <f t="shared" ref="DH80" si="280">VLOOKUP(DF80,AF81:BC117,24)</f>
        <v>-150168.42970052559</v>
      </c>
      <c r="DI80" s="56">
        <f t="shared" ref="DI80" si="281">VLOOKUP(DF80,BR81:BY117,8)</f>
        <v>-120806.25000000207</v>
      </c>
      <c r="DJ80" s="56">
        <f t="shared" ref="DJ80" si="282">VLOOKUP(DF80,CF81:CM117,8)</f>
        <v>71070.696666667121</v>
      </c>
      <c r="DK80" s="56">
        <f t="shared" ref="DK80" si="283">DG80-DG79</f>
        <v>43683.542692819959</v>
      </c>
      <c r="DL80" s="56">
        <f t="shared" ref="DL80" si="284">DH80-DH79</f>
        <v>47805.316285213223</v>
      </c>
      <c r="DM80" s="56">
        <f t="shared" ref="DM80" si="285">DI80-DI79</f>
        <v>-56.249999999534339</v>
      </c>
      <c r="DN80" s="56">
        <f t="shared" ref="DN80" si="286">DJ80-DJ79</f>
        <v>-1119.9999999998254</v>
      </c>
      <c r="DO80" s="56">
        <f t="shared" ref="DO80" si="287">DK$11*DK80</f>
        <v>43683.542692819959</v>
      </c>
      <c r="DP80" s="56">
        <f t="shared" ref="DP80" si="288">DL$11*DL80</f>
        <v>47805.316285213223</v>
      </c>
      <c r="DQ80" s="56">
        <f t="shared" ref="DQ80" si="289">DM$11*DM80</f>
        <v>-56.249999999534339</v>
      </c>
      <c r="DR80" s="56">
        <f t="shared" ref="DR80" si="290">DN$11*DN80</f>
        <v>-1119.9999999998254</v>
      </c>
      <c r="DS80" s="56">
        <f>SUM(DO$15:DO80)</f>
        <v>-47162.944934811181</v>
      </c>
      <c r="DT80" s="56">
        <f>SUM(DP$15:DP80)</f>
        <v>-142558.80927970918</v>
      </c>
      <c r="DU80" s="56">
        <f>SUM(DQ$15:DQ80)</f>
        <v>-106124.99999999939</v>
      </c>
      <c r="DV80" s="56">
        <f>SUM(DR$15:DR80)</f>
        <v>53556.930000000255</v>
      </c>
      <c r="DZ80" s="136">
        <v>45957.625</v>
      </c>
      <c r="EA80" s="146">
        <f t="shared" ref="EA80" si="291">VLOOKUP(DZ80,DF:DS,14)</f>
        <v>-47162.944934811181</v>
      </c>
      <c r="EB80" s="146">
        <f t="shared" ref="EB80" si="292">VLOOKUP(DZ80,DF:DT,15)</f>
        <v>-142558.80927970918</v>
      </c>
      <c r="EC80" s="146">
        <f t="shared" ref="EC80" si="293">VLOOKUP(DZ80,DF:DV,17)</f>
        <v>53556.930000000255</v>
      </c>
      <c r="ED80" s="146">
        <f t="shared" ref="ED80" si="294">VLOOKUP(DZ80,DF:DU,16)</f>
        <v>-106124.99999999939</v>
      </c>
    </row>
    <row r="81" spans="1:134">
      <c r="A81" s="136">
        <v>45939.625</v>
      </c>
      <c r="B81" s="73">
        <f t="shared" si="233"/>
        <v>92</v>
      </c>
      <c r="C81" s="31">
        <f t="shared" si="234"/>
        <v>-424920.1277955288</v>
      </c>
      <c r="D81" s="32">
        <f t="shared" si="235"/>
        <v>-229477.5</v>
      </c>
      <c r="E81" s="73">
        <f t="shared" si="236"/>
        <v>100.934</v>
      </c>
      <c r="F81" s="31">
        <f t="shared" si="237"/>
        <v>-51576.000000000364</v>
      </c>
      <c r="G81" s="32">
        <f t="shared" si="238"/>
        <v>-81700.25261999997</v>
      </c>
      <c r="H81" s="73">
        <f t="shared" si="239"/>
        <v>120.99</v>
      </c>
      <c r="I81" s="31">
        <f t="shared" si="240"/>
        <v>-269640.68908942223</v>
      </c>
      <c r="J81" s="32">
        <f t="shared" si="241"/>
        <v>-394701.3</v>
      </c>
      <c r="K81" s="73">
        <f t="shared" si="242"/>
        <v>99.552999999999997</v>
      </c>
      <c r="L81" s="31">
        <f t="shared" si="243"/>
        <v>-71290.800000002695</v>
      </c>
      <c r="M81" s="32">
        <f t="shared" si="244"/>
        <v>-179705.87656</v>
      </c>
      <c r="N81" s="79">
        <f t="shared" si="200"/>
        <v>-107776.062646109</v>
      </c>
      <c r="O81" s="79"/>
      <c r="P81" s="79"/>
      <c r="Q81" s="79">
        <f>$G$5*SUM($O$14:O81)-$H$5*SUM($P$14:P81)</f>
        <v>-35590.730199999991</v>
      </c>
      <c r="R81" s="79">
        <f t="shared" si="201"/>
        <v>-143366.79284610899</v>
      </c>
      <c r="S81" s="137"/>
      <c r="U81" s="72">
        <v>45882.625</v>
      </c>
      <c r="V81" s="54">
        <v>94.88</v>
      </c>
      <c r="W81" s="72">
        <v>45880.625</v>
      </c>
      <c r="X81" s="54">
        <v>101.004</v>
      </c>
      <c r="Y81" s="121">
        <v>45888.625</v>
      </c>
      <c r="Z81" s="54">
        <v>120.27</v>
      </c>
      <c r="AA81" s="72">
        <v>45954.625</v>
      </c>
      <c r="AB81" s="54">
        <v>99.841999999999999</v>
      </c>
      <c r="AF81" s="136">
        <v>45957.625</v>
      </c>
      <c r="AG81" s="45">
        <f t="shared" ref="AG81" si="295">VLOOKUP($AF81+$J$1,BE:BF,2)</f>
        <v>81.28</v>
      </c>
      <c r="AH81" s="46">
        <f t="shared" si="246"/>
        <v>257924.17650714604</v>
      </c>
      <c r="AI81" s="46">
        <f t="shared" si="247"/>
        <v>-267312.49999999994</v>
      </c>
      <c r="AJ81" s="45">
        <f t="shared" ref="AJ81" si="296">VLOOKUP($AF81+$J$1,BG:BH,2)</f>
        <v>101.1640625</v>
      </c>
      <c r="AK81" s="46">
        <f t="shared" si="249"/>
        <v>221986.60714285716</v>
      </c>
      <c r="AL81" s="47">
        <f t="shared" si="250"/>
        <v>-11859.019368489564</v>
      </c>
      <c r="AM81" s="45">
        <f t="shared" ref="AM81" si="297">VLOOKUP($AF81+$J$1,BI:BJ,2)</f>
        <v>112.91</v>
      </c>
      <c r="AN81" s="46">
        <f t="shared" si="252"/>
        <v>978736.2586847744</v>
      </c>
      <c r="AO81" s="47">
        <f t="shared" si="253"/>
        <v>-274950</v>
      </c>
      <c r="AP81" s="45">
        <f t="shared" ref="AP81" si="298">VLOOKUP($AF81+$J$1,BK:BL,2)</f>
        <v>101.1640625</v>
      </c>
      <c r="AQ81" s="46">
        <f t="shared" si="255"/>
        <v>193526.78571428574</v>
      </c>
      <c r="AR81" s="47">
        <f t="shared" si="256"/>
        <v>-10338.632269965281</v>
      </c>
      <c r="AS81" s="45">
        <f t="shared" ref="AS81" si="299">VLOOKUP($AF81+$J$1,BM:BN,2)</f>
        <v>105.1875</v>
      </c>
      <c r="AT81" s="46">
        <f t="shared" si="258"/>
        <v>182477.67857142858</v>
      </c>
      <c r="AU81" s="47">
        <f t="shared" si="259"/>
        <v>4328.6360677083358</v>
      </c>
      <c r="AV81" s="45">
        <f t="shared" ref="AV81" si="300">VLOOKUP($AF81+$J$1,BO:BP,2)</f>
        <v>100.953125</v>
      </c>
      <c r="AW81" s="46">
        <f t="shared" si="261"/>
        <v>462890.625</v>
      </c>
      <c r="AX81" s="47">
        <f t="shared" si="262"/>
        <v>11673.652994791672</v>
      </c>
      <c r="AY81" s="79">
        <f t="shared" ref="AY81" si="301">AH81+AI81-AK81-AL81-AN81-AO81+AQ81+AR81+AT81+AU81+AW81+AX81</f>
        <v>-78743.423873746724</v>
      </c>
      <c r="AZ81" s="79"/>
      <c r="BA81" s="79"/>
      <c r="BB81" s="79">
        <f>$AO$4*SUM($AZ$14:AZ81)-$AP$4*SUM($BA$14:BA81)</f>
        <v>71425.005826778885</v>
      </c>
      <c r="BC81" s="79">
        <f t="shared" ref="BC81" si="302">AY81-BB81</f>
        <v>-150168.42970052559</v>
      </c>
      <c r="BE81" s="72">
        <v>45881.625</v>
      </c>
      <c r="BF81" s="54">
        <v>80.400000000000006</v>
      </c>
      <c r="BI81" s="72">
        <v>45881.625</v>
      </c>
      <c r="BJ81" s="54">
        <v>109.68</v>
      </c>
      <c r="BM81" s="72">
        <v>45880.625</v>
      </c>
      <c r="BN81" s="54">
        <v>102.953125</v>
      </c>
      <c r="BO81" s="72">
        <v>45880.625</v>
      </c>
      <c r="BP81" s="54">
        <v>96.46875</v>
      </c>
      <c r="BR81" s="127">
        <f t="shared" si="210"/>
        <v>45957.625</v>
      </c>
      <c r="BS81" s="45">
        <f t="shared" ref="BS81" si="303">VLOOKUP(BR81+BV$4,CA:CB,2)</f>
        <v>108.077</v>
      </c>
      <c r="BT81" s="46">
        <f t="shared" si="266"/>
        <v>124724.99999999798</v>
      </c>
      <c r="BU81" s="46">
        <f t="shared" si="267"/>
        <v>315972.22222222225</v>
      </c>
      <c r="BV81" s="45">
        <f t="shared" ref="BV81" si="304">VLOOKUP(BR81+BV$4,CC:CD,2)</f>
        <v>45.848999999999997</v>
      </c>
      <c r="BW81" s="46">
        <f t="shared" si="269"/>
        <v>245531.25000000009</v>
      </c>
      <c r="BX81" s="47">
        <f t="shared" si="270"/>
        <v>315972.22222222219</v>
      </c>
      <c r="BY81" s="45">
        <f t="shared" ref="BY81" si="305">BT81+BU81-BW81-BX81</f>
        <v>-120806.25000000207</v>
      </c>
      <c r="CA81" s="125">
        <v>45884.625</v>
      </c>
      <c r="CB81" s="54">
        <v>107.37390000000001</v>
      </c>
      <c r="CC81" s="125">
        <v>45884.625</v>
      </c>
      <c r="CD81" s="54">
        <v>49.91</v>
      </c>
      <c r="CF81" s="136">
        <v>45957.625</v>
      </c>
      <c r="CG81" s="45">
        <f t="shared" ref="CG81" si="306">VLOOKUP(CF81+CJ$4,CO:CP,2)</f>
        <v>235.50700000000001</v>
      </c>
      <c r="CH81" s="46">
        <f t="shared" si="273"/>
        <v>292612.32000000007</v>
      </c>
      <c r="CI81" s="46">
        <f t="shared" si="274"/>
        <v>265416.66666666669</v>
      </c>
      <c r="CJ81" s="45">
        <f t="shared" ref="CJ81" si="307">VLOOKUP(CF81+CJ$4,CQ:CR,2)</f>
        <v>47.081000000000003</v>
      </c>
      <c r="CK81" s="46">
        <f t="shared" si="276"/>
        <v>248083.28999999972</v>
      </c>
      <c r="CL81" s="47">
        <f t="shared" si="277"/>
        <v>238875</v>
      </c>
      <c r="CM81" s="45">
        <f t="shared" ref="CM81" si="308">CH81+CI81-CK81-CL81</f>
        <v>71070.696666667121</v>
      </c>
      <c r="CO81" s="125">
        <v>45882.625</v>
      </c>
      <c r="CP81" s="54">
        <v>260.87599999999998</v>
      </c>
      <c r="CQ81" s="125">
        <v>45882.625</v>
      </c>
      <c r="CR81" s="54">
        <v>51.805</v>
      </c>
      <c r="DF81" s="36">
        <v>45958.625</v>
      </c>
      <c r="DG81" s="56">
        <f t="shared" ref="DG81" si="309">VLOOKUP(DF81,A82:R154,18)</f>
        <v>-50250.885130288341</v>
      </c>
      <c r="DH81" s="56">
        <f t="shared" ref="DH81" si="310">VLOOKUP(DF81,AF82:BC118,24)</f>
        <v>-154878.47986817386</v>
      </c>
      <c r="DI81" s="56">
        <f t="shared" ref="DI81" si="311">VLOOKUP(DF81,BR82:BY118,8)</f>
        <v>-133837.50000000143</v>
      </c>
      <c r="DJ81" s="56">
        <f t="shared" ref="DJ81" si="312">VLOOKUP(DF81,CF82:CM118,8)</f>
        <v>46026.073333333625</v>
      </c>
      <c r="DK81" s="56">
        <f t="shared" ref="DK81" si="313">DG81-DG80</f>
        <v>-11482.268116013525</v>
      </c>
      <c r="DL81" s="56">
        <f t="shared" ref="DL81" si="314">DH81-DH80</f>
        <v>-4710.0501676482672</v>
      </c>
      <c r="DM81" s="56">
        <f t="shared" ref="DM81" si="315">DI81-DI80</f>
        <v>-13031.24999999936</v>
      </c>
      <c r="DN81" s="56">
        <f t="shared" ref="DN81" si="316">DJ81-DJ80</f>
        <v>-25044.623333333497</v>
      </c>
      <c r="DO81" s="56">
        <f t="shared" ref="DO81" si="317">DK$11*DK81</f>
        <v>-11482.268116013525</v>
      </c>
      <c r="DP81" s="56">
        <f t="shared" ref="DP81" si="318">DL$11*DL81</f>
        <v>-4710.0501676482672</v>
      </c>
      <c r="DQ81" s="56">
        <f t="shared" ref="DQ81" si="319">DM$11*DM81</f>
        <v>-13031.24999999936</v>
      </c>
      <c r="DR81" s="56">
        <f t="shared" ref="DR81" si="320">DN$11*DN81</f>
        <v>-25044.623333333497</v>
      </c>
      <c r="DS81" s="56">
        <f>SUM(DO$15:DO81)</f>
        <v>-58645.213050824706</v>
      </c>
      <c r="DT81" s="56">
        <f>SUM(DP$15:DP81)</f>
        <v>-147268.85944735745</v>
      </c>
      <c r="DU81" s="56">
        <f>SUM(DQ$15:DQ81)</f>
        <v>-119156.24999999875</v>
      </c>
      <c r="DV81" s="56">
        <f>SUM(DR$15:DR81)</f>
        <v>28512.306666666758</v>
      </c>
      <c r="DZ81" s="136">
        <v>45958.625</v>
      </c>
      <c r="EA81" s="146">
        <f t="shared" ref="EA81" si="321">VLOOKUP(DZ81,DF:DS,14)</f>
        <v>-58645.213050824706</v>
      </c>
      <c r="EB81" s="146">
        <f t="shared" ref="EB81" si="322">VLOOKUP(DZ81,DF:DT,15)</f>
        <v>-147268.85944735745</v>
      </c>
      <c r="EC81" s="146">
        <f t="shared" ref="EC81" si="323">VLOOKUP(DZ81,DF:DV,17)</f>
        <v>28512.306666666758</v>
      </c>
      <c r="ED81" s="146">
        <f t="shared" ref="ED81" si="324">VLOOKUP(DZ81,DF:DU,16)</f>
        <v>-119156.24999999875</v>
      </c>
    </row>
    <row r="82" spans="1:134">
      <c r="A82" s="136">
        <v>45940.625</v>
      </c>
      <c r="B82" s="73">
        <f t="shared" si="233"/>
        <v>91.78</v>
      </c>
      <c r="C82" s="31">
        <f t="shared" si="234"/>
        <v>-474121.40575079899</v>
      </c>
      <c r="D82" s="32">
        <f t="shared" si="235"/>
        <v>-231944.99999999997</v>
      </c>
      <c r="E82" s="73">
        <f t="shared" si="236"/>
        <v>101.017</v>
      </c>
      <c r="F82" s="31">
        <f t="shared" si="237"/>
        <v>-37632.000000000633</v>
      </c>
      <c r="G82" s="32">
        <f t="shared" si="238"/>
        <v>-82578.749959999986</v>
      </c>
      <c r="H82" s="73">
        <f t="shared" si="239"/>
        <v>121</v>
      </c>
      <c r="I82" s="31">
        <f t="shared" si="240"/>
        <v>-266677.60459393077</v>
      </c>
      <c r="J82" s="32">
        <f t="shared" si="241"/>
        <v>-398945.39999999997</v>
      </c>
      <c r="K82" s="73">
        <f t="shared" si="242"/>
        <v>99.754000000000005</v>
      </c>
      <c r="L82" s="31">
        <f t="shared" si="243"/>
        <v>-2066.4000000000783</v>
      </c>
      <c r="M82" s="32">
        <f t="shared" si="244"/>
        <v>-181638.19781333333</v>
      </c>
      <c r="N82" s="79">
        <f t="shared" si="200"/>
        <v>-103937.24901020105</v>
      </c>
      <c r="O82" s="79"/>
      <c r="P82" s="79"/>
      <c r="Q82" s="79">
        <f>$G$5*SUM($O$14:O82)-$H$5*SUM($P$14:P82)</f>
        <v>-35590.730199999991</v>
      </c>
      <c r="R82" s="79">
        <f t="shared" si="201"/>
        <v>-139527.97921020104</v>
      </c>
      <c r="S82" s="137"/>
      <c r="U82" s="72">
        <v>45883.625</v>
      </c>
      <c r="V82" s="54">
        <v>94.94</v>
      </c>
      <c r="W82" s="72">
        <v>45881.625</v>
      </c>
      <c r="X82" s="54">
        <v>100.947</v>
      </c>
      <c r="Y82" s="121">
        <v>45889.625</v>
      </c>
      <c r="Z82" s="54">
        <v>120.39</v>
      </c>
      <c r="AA82" s="72">
        <v>45957.625</v>
      </c>
      <c r="AB82" s="54">
        <v>99.850999999999999</v>
      </c>
      <c r="AF82" s="136">
        <v>45958.625</v>
      </c>
      <c r="AG82" s="45">
        <f t="shared" ref="AG82" si="325">VLOOKUP($AF82+$J$1,BE:BF,2)</f>
        <v>81.2</v>
      </c>
      <c r="AH82" s="46">
        <f t="shared" si="246"/>
        <v>233064.01491609562</v>
      </c>
      <c r="AI82" s="46">
        <f t="shared" si="247"/>
        <v>-270249.99999999994</v>
      </c>
      <c r="AJ82" s="45">
        <f t="shared" ref="AJ82" si="326">VLOOKUP($AF82+$J$1,BG:BH,2)</f>
        <v>101.203125</v>
      </c>
      <c r="AK82" s="46">
        <f t="shared" si="249"/>
        <v>227427.45535714284</v>
      </c>
      <c r="AL82" s="47">
        <f t="shared" si="250"/>
        <v>-11989.338262648816</v>
      </c>
      <c r="AM82" s="45">
        <f t="shared" ref="AM82" si="327">VLOOKUP($AF82+$J$1,BI:BJ,2)</f>
        <v>112.92</v>
      </c>
      <c r="AN82" s="46">
        <f t="shared" si="252"/>
        <v>981100.3559279769</v>
      </c>
      <c r="AO82" s="47">
        <f t="shared" si="253"/>
        <v>-277971.42857142858</v>
      </c>
      <c r="AP82" s="45">
        <f t="shared" ref="AP82" si="328">VLOOKUP($AF82+$J$1,BK:BL,2)</f>
        <v>101.203125</v>
      </c>
      <c r="AQ82" s="46">
        <f t="shared" si="255"/>
        <v>198270.08928571429</v>
      </c>
      <c r="AR82" s="47">
        <f t="shared" si="256"/>
        <v>-10452.243613591272</v>
      </c>
      <c r="AS82" s="45">
        <f t="shared" ref="AS82" si="329">VLOOKUP($AF82+$J$1,BM:BN,2)</f>
        <v>105.265625</v>
      </c>
      <c r="AT82" s="46">
        <f t="shared" si="258"/>
        <v>186662.94642857142</v>
      </c>
      <c r="AU82" s="47">
        <f t="shared" si="259"/>
        <v>4376.2034970238092</v>
      </c>
      <c r="AV82" s="45">
        <f t="shared" ref="AV82" si="330">VLOOKUP($AF82+$J$1,BO:BP,2)</f>
        <v>101.203125</v>
      </c>
      <c r="AW82" s="46">
        <f t="shared" si="261"/>
        <v>481640.62500000006</v>
      </c>
      <c r="AX82" s="47">
        <f t="shared" si="262"/>
        <v>11801.934895833343</v>
      </c>
      <c r="AY82" s="79">
        <f t="shared" ref="AY82" si="331">AH82+AI82-AK82-AL82-AN82-AO82+AQ82+AR82+AT82+AU82+AW82+AX82</f>
        <v>-83453.474041394977</v>
      </c>
      <c r="AZ82" s="79"/>
      <c r="BA82" s="79"/>
      <c r="BB82" s="79">
        <f>$AO$4*SUM($AZ$14:AZ82)-$AP$4*SUM($BA$14:BA82)</f>
        <v>71425.005826778885</v>
      </c>
      <c r="BC82" s="79">
        <f t="shared" ref="BC82" si="332">AY82-BB82</f>
        <v>-154878.47986817386</v>
      </c>
      <c r="BE82" s="72">
        <v>45882.625</v>
      </c>
      <c r="BF82" s="54">
        <v>80.61</v>
      </c>
      <c r="BI82" s="72">
        <v>45882.625</v>
      </c>
      <c r="BJ82" s="54">
        <v>110.26</v>
      </c>
      <c r="BM82" s="72">
        <v>45881.625</v>
      </c>
      <c r="BN82" s="54">
        <v>102.84375</v>
      </c>
      <c r="BO82" s="72">
        <v>45881.625</v>
      </c>
      <c r="BP82" s="54">
        <v>95.96875</v>
      </c>
      <c r="BR82" s="127">
        <f t="shared" si="210"/>
        <v>45958.625</v>
      </c>
      <c r="BS82" s="45">
        <f t="shared" ref="BS82" si="333">VLOOKUP(BR82+BV$4,CA:CB,2)</f>
        <v>107.9234</v>
      </c>
      <c r="BT82" s="46">
        <f t="shared" si="266"/>
        <v>86324.999999998647</v>
      </c>
      <c r="BU82" s="46">
        <f t="shared" si="267"/>
        <v>319444.44444444444</v>
      </c>
      <c r="BV82" s="45">
        <f t="shared" ref="BV82" si="334">VLOOKUP(BR82+BV$4,CC:CD,2)</f>
        <v>46.3</v>
      </c>
      <c r="BW82" s="46">
        <f t="shared" si="269"/>
        <v>220162.50000000009</v>
      </c>
      <c r="BX82" s="47">
        <f t="shared" si="270"/>
        <v>319444.44444444444</v>
      </c>
      <c r="BY82" s="45">
        <f t="shared" ref="BY82" si="335">BT82+BU82-BW82-BX82</f>
        <v>-133837.50000000143</v>
      </c>
      <c r="CA82" s="125">
        <v>45887.625</v>
      </c>
      <c r="CB82" s="54">
        <v>107.3562</v>
      </c>
      <c r="CC82" s="125">
        <v>45887.625</v>
      </c>
      <c r="CD82" s="54">
        <v>50.018000000000001</v>
      </c>
      <c r="CF82" s="136">
        <v>45958.625</v>
      </c>
      <c r="CG82" s="45">
        <f t="shared" ref="CG82" si="336">VLOOKUP(CF82+CJ$4,CO:CP,2)</f>
        <v>239.77799999999999</v>
      </c>
      <c r="CH82" s="46">
        <f t="shared" si="273"/>
        <v>253148.2800000002</v>
      </c>
      <c r="CI82" s="46">
        <f t="shared" si="274"/>
        <v>268333.33333333331</v>
      </c>
      <c r="CJ82" s="45">
        <f t="shared" ref="CJ82" si="337">VLOOKUP(CF82+CJ$4,CQ:CR,2)</f>
        <v>47.405999999999999</v>
      </c>
      <c r="CK82" s="46">
        <f t="shared" si="276"/>
        <v>233955.53999999989</v>
      </c>
      <c r="CL82" s="47">
        <f t="shared" si="277"/>
        <v>241499.99999999997</v>
      </c>
      <c r="CM82" s="45">
        <f t="shared" ref="CM82" si="338">CH82+CI82-CK82-CL82</f>
        <v>46026.073333333625</v>
      </c>
      <c r="CO82" s="125">
        <v>45883.625</v>
      </c>
      <c r="CP82" s="54">
        <v>260.50799999999998</v>
      </c>
      <c r="CQ82" s="125">
        <v>45883.625</v>
      </c>
      <c r="CR82" s="54">
        <v>51.789000000000001</v>
      </c>
      <c r="DF82" s="36">
        <v>45959.625</v>
      </c>
      <c r="DG82" s="56">
        <f t="shared" ref="DG82:DG84" si="339">VLOOKUP(DF82,A83:R155,18)</f>
        <v>-72107.153246306407</v>
      </c>
      <c r="DH82" s="56">
        <f t="shared" ref="DH82:DH84" si="340">VLOOKUP(DF82,AF83:BC119,24)</f>
        <v>-188883.98118023126</v>
      </c>
      <c r="DI82" s="56">
        <f t="shared" ref="DI82:DI84" si="341">VLOOKUP(DF82,BR83:BY119,8)</f>
        <v>-134293.75000000247</v>
      </c>
      <c r="DJ82" s="56">
        <f t="shared" ref="DJ82:DJ84" si="342">VLOOKUP(DF82,CF83:CM119,8)</f>
        <v>22095.710000000399</v>
      </c>
      <c r="DK82" s="56">
        <f t="shared" ref="DK82:DK84" si="343">DG82-DG81</f>
        <v>-21856.268116018065</v>
      </c>
      <c r="DL82" s="56">
        <f t="shared" ref="DL82:DL84" si="344">DH82-DH81</f>
        <v>-34005.5013120574</v>
      </c>
      <c r="DM82" s="56">
        <f t="shared" ref="DM82:DM84" si="345">DI82-DI81</f>
        <v>-456.25000000104774</v>
      </c>
      <c r="DN82" s="56">
        <f t="shared" ref="DN82:DN84" si="346">DJ82-DJ81</f>
        <v>-23930.363333333225</v>
      </c>
      <c r="DO82" s="56">
        <f t="shared" ref="DO82:DO84" si="347">DK$11*DK82</f>
        <v>-21856.268116018065</v>
      </c>
      <c r="DP82" s="56">
        <f t="shared" ref="DP82:DP84" si="348">DL$11*DL82</f>
        <v>-34005.5013120574</v>
      </c>
      <c r="DQ82" s="56">
        <f t="shared" ref="DQ82:DQ84" si="349">DM$11*DM82</f>
        <v>-456.25000000104774</v>
      </c>
      <c r="DR82" s="56">
        <f t="shared" ref="DR82:DR84" si="350">DN$11*DN82</f>
        <v>-23930.363333333225</v>
      </c>
      <c r="DS82" s="56">
        <f>SUM(DO$15:DO82)</f>
        <v>-80501.481166842772</v>
      </c>
      <c r="DT82" s="56">
        <f>SUM(DP$15:DP82)</f>
        <v>-181274.36075941485</v>
      </c>
      <c r="DU82" s="56">
        <f>SUM(DQ$15:DQ82)</f>
        <v>-119612.4999999998</v>
      </c>
      <c r="DV82" s="56">
        <f>SUM(DR$15:DR82)</f>
        <v>4581.9433333335328</v>
      </c>
      <c r="DZ82" s="136">
        <v>45959.625</v>
      </c>
      <c r="EA82" s="146">
        <f t="shared" ref="EA82" si="351">VLOOKUP(DZ82,DF:DS,14)</f>
        <v>-80501.481166842772</v>
      </c>
      <c r="EB82" s="146">
        <f t="shared" ref="EB82" si="352">VLOOKUP(DZ82,DF:DT,15)</f>
        <v>-181274.36075941485</v>
      </c>
      <c r="EC82" s="146">
        <f t="shared" ref="EC82" si="353">VLOOKUP(DZ82,DF:DV,17)</f>
        <v>4581.9433333335328</v>
      </c>
      <c r="ED82" s="146">
        <f t="shared" ref="ED82" si="354">VLOOKUP(DZ82,DF:DU,16)</f>
        <v>-119612.4999999998</v>
      </c>
    </row>
    <row r="83" spans="1:134">
      <c r="A83" s="136">
        <v>45943.625</v>
      </c>
      <c r="B83" s="73">
        <f t="shared" si="233"/>
        <v>91.79</v>
      </c>
      <c r="C83" s="31">
        <f t="shared" si="234"/>
        <v>-471884.98402555881</v>
      </c>
      <c r="D83" s="32">
        <f t="shared" si="235"/>
        <v>-239347.49999999994</v>
      </c>
      <c r="E83" s="73">
        <f t="shared" si="236"/>
        <v>101.122</v>
      </c>
      <c r="F83" s="31">
        <f t="shared" si="237"/>
        <v>-19991.99999999996</v>
      </c>
      <c r="G83" s="32">
        <f t="shared" si="238"/>
        <v>-85214.241979999962</v>
      </c>
      <c r="H83" s="73">
        <f t="shared" si="239"/>
        <v>121.1</v>
      </c>
      <c r="I83" s="31">
        <f t="shared" si="240"/>
        <v>-237046.7596390527</v>
      </c>
      <c r="J83" s="32">
        <f t="shared" si="241"/>
        <v>-411677.69999999995</v>
      </c>
      <c r="K83" s="73">
        <f t="shared" si="242"/>
        <v>99.923000000000002</v>
      </c>
      <c r="L83" s="31">
        <f t="shared" si="243"/>
        <v>56137.199999998862</v>
      </c>
      <c r="M83" s="32">
        <f t="shared" si="244"/>
        <v>-187435.16157333329</v>
      </c>
      <c r="N83" s="79">
        <f t="shared" si="200"/>
        <v>-88599.743979840554</v>
      </c>
      <c r="O83" s="79"/>
      <c r="P83" s="79"/>
      <c r="Q83" s="79">
        <f>$G$5*SUM($O$14:O83)-$H$5*SUM($P$14:P83)</f>
        <v>-35590.730199999991</v>
      </c>
      <c r="R83" s="79">
        <f t="shared" si="201"/>
        <v>-124190.47417984054</v>
      </c>
      <c r="S83" s="137"/>
      <c r="U83" s="72">
        <v>45884.625</v>
      </c>
      <c r="V83" s="54">
        <v>94.87</v>
      </c>
      <c r="W83" s="72">
        <v>45882.625</v>
      </c>
      <c r="X83" s="54">
        <v>101.11799999999999</v>
      </c>
      <c r="Y83" s="121">
        <v>45890.625</v>
      </c>
      <c r="Z83" s="54">
        <v>120.12</v>
      </c>
      <c r="AA83" s="72">
        <v>45958.625</v>
      </c>
      <c r="AB83" s="54">
        <v>99.867999999999995</v>
      </c>
      <c r="AF83" s="136">
        <v>45959.625</v>
      </c>
      <c r="AG83" s="45">
        <f t="shared" ref="AG83" si="355">VLOOKUP($AF83+$J$1,BE:BF,2)</f>
        <v>80.95</v>
      </c>
      <c r="AH83" s="46">
        <f t="shared" ref="AH83" si="356">(AG83/$AG$14-1)*$AG$5</f>
        <v>155376.00994406376</v>
      </c>
      <c r="AI83" s="46">
        <f t="shared" ref="AI83" si="357">-1*(AF83-$AF$14)/360*$AG$5*$AG$7</f>
        <v>-273187.5</v>
      </c>
      <c r="AJ83" s="45">
        <f t="shared" ref="AJ83" si="358">VLOOKUP($AF83+$J$1,BG:BH,2)</f>
        <v>100.7578125</v>
      </c>
      <c r="AK83" s="46">
        <f t="shared" ref="AK83" si="359">(AJ83-$AJ$14)/100*$AH$5</f>
        <v>165401.78571428571</v>
      </c>
      <c r="AL83" s="47">
        <f t="shared" ref="AL83" si="360">(AF83-$AF$14)/360*$AH$5*$AH$6-(AF83-$AF$14)/360*$AH$5*$AH$7*$AJ$14/100</f>
        <v>-12119.657156807982</v>
      </c>
      <c r="AM83" s="45">
        <f t="shared" ref="AM83" si="361">VLOOKUP($AF83+$J$1,BI:BJ,2)</f>
        <v>112.28</v>
      </c>
      <c r="AN83" s="46">
        <f t="shared" ref="AN83" si="362">(AM83/$AM$14-1)*$AI$5</f>
        <v>829798.1323631783</v>
      </c>
      <c r="AO83" s="47">
        <f t="shared" ref="AO83" si="363">-1*(AF83-$AF$14)/360*$AI$5*$AI$7</f>
        <v>-280992.85714285716</v>
      </c>
      <c r="AP83" s="45">
        <f t="shared" ref="AP83" si="364">VLOOKUP($AF83+$J$1,BK:BL,2)</f>
        <v>100.7578125</v>
      </c>
      <c r="AQ83" s="46">
        <f t="shared" ref="AQ83" si="365">(AP83-$AP$14)/100*$AJ$5</f>
        <v>144196.42857142858</v>
      </c>
      <c r="AR83" s="47">
        <f t="shared" ref="AR83" si="366">(AF83-$AF$14)/360*$AJ$5*$AJ$6-(AF83-$AF$14)/360*$AJ$5*$AJ$7*$AP$14/100</f>
        <v>-10565.854957217263</v>
      </c>
      <c r="AS83" s="45">
        <f t="shared" ref="AS83" si="367">VLOOKUP($AF83+$J$1,BM:BN,2)</f>
        <v>104.546875</v>
      </c>
      <c r="AT83" s="46">
        <f t="shared" ref="AT83" si="368">(AS83-$AS$14)/100*$AK$5</f>
        <v>148158.48214285716</v>
      </c>
      <c r="AU83" s="47">
        <f t="shared" ref="AU83" si="369">(AF83-$AF$14)/360*$AK$5*$AK$6-(AF83-$AF$14)/360*$AK$5*$AK$7*$AS$14/100</f>
        <v>4423.7709263392899</v>
      </c>
      <c r="AV83" s="45">
        <f t="shared" ref="AV83" si="370">VLOOKUP($AF83+$J$1,BO:BP,2)</f>
        <v>100.171875</v>
      </c>
      <c r="AW83" s="46">
        <f t="shared" ref="AW83" si="371">(AV83-$AV$14)/100*$AL$5</f>
        <v>404296.875</v>
      </c>
      <c r="AX83" s="47">
        <f t="shared" ref="AX83" si="372">(AF83-$AF$14)/360*$AL$5*$AL$6-(AF83-$AF$14)/360*$AL$5*$AL$7*$AV$14/100</f>
        <v>11930.216796875015</v>
      </c>
      <c r="AY83" s="79">
        <f t="shared" ref="AY83" si="373">AH83+AI83-AK83-AL83-AN83-AO83+AQ83+AR83+AT83+AU83+AW83+AX83</f>
        <v>-117458.97535345236</v>
      </c>
      <c r="AZ83" s="79"/>
      <c r="BA83" s="79"/>
      <c r="BB83" s="79">
        <f>$AO$4*SUM($AZ$14:AZ83)-$AP$4*SUM($BA$14:BA83)</f>
        <v>71425.005826778885</v>
      </c>
      <c r="BC83" s="79">
        <f t="shared" ref="BC83" si="374">AY83-BB83</f>
        <v>-188883.98118023126</v>
      </c>
      <c r="BE83" s="72">
        <v>45883.625</v>
      </c>
      <c r="BF83" s="54">
        <v>80.400000000000006</v>
      </c>
      <c r="BI83" s="72">
        <v>45883.625</v>
      </c>
      <c r="BJ83" s="54">
        <v>109.88</v>
      </c>
      <c r="BM83" s="72">
        <v>45882.625</v>
      </c>
      <c r="BN83" s="54">
        <v>103.28125</v>
      </c>
      <c r="BO83" s="72">
        <v>45882.625</v>
      </c>
      <c r="BP83" s="54">
        <v>96.765625</v>
      </c>
      <c r="BR83" s="127">
        <f t="shared" si="210"/>
        <v>45959.625</v>
      </c>
      <c r="BS83" s="45">
        <f t="shared" ref="BS83" si="375">VLOOKUP(BR83+BV$4,CA:CB,2)</f>
        <v>107.8282</v>
      </c>
      <c r="BT83" s="46">
        <f t="shared" ref="BT83" si="376">(BS83-$BS$14)/100*$BS$5</f>
        <v>62524.999999997272</v>
      </c>
      <c r="BU83" s="46">
        <f t="shared" ref="BU83" si="377">(BR83-BR$14)/360*$BS$5*$BS$6</f>
        <v>322916.66666666674</v>
      </c>
      <c r="BV83" s="45">
        <f t="shared" ref="BV83" si="378">VLOOKUP(BR83+BV$4,CC:CD,2)</f>
        <v>46.715000000000003</v>
      </c>
      <c r="BW83" s="46">
        <f t="shared" ref="BW83" si="379">-1*(BV83-$BV$14)*10^-4*$BT$8*$BT$5</f>
        <v>196818.74999999974</v>
      </c>
      <c r="BX83" s="47">
        <f t="shared" ref="BX83" si="380">(BR83-BR$14)/360*$BT$5*$BT$6</f>
        <v>322916.66666666674</v>
      </c>
      <c r="BY83" s="45">
        <f t="shared" ref="BY83" si="381">BT83+BU83-BW83-BX83</f>
        <v>-134293.75000000247</v>
      </c>
      <c r="CA83" s="125">
        <v>45888.625</v>
      </c>
      <c r="CB83" s="54">
        <v>107.22490000000001</v>
      </c>
      <c r="CC83" s="125">
        <v>45888.625</v>
      </c>
      <c r="CD83" s="54">
        <v>50.395000000000003</v>
      </c>
      <c r="CF83" s="136">
        <v>45959.625</v>
      </c>
      <c r="CG83" s="45">
        <f t="shared" ref="CG83" si="382">VLOOKUP(CF83+CJ$4,CO:CP,2)</f>
        <v>241.02099999999999</v>
      </c>
      <c r="CH83" s="46">
        <f t="shared" ref="CH83" si="383">-1*(CG83-$CG$14)*$CG$8*10^-4*$CG$5</f>
        <v>241662.96000000025</v>
      </c>
      <c r="CI83" s="46">
        <f t="shared" ref="CI83" si="384">(CF83-CF$14)/360*$CG$5*$CG$6</f>
        <v>271250.00000000006</v>
      </c>
      <c r="CJ83" s="45">
        <f t="shared" ref="CJ83" si="385">VLOOKUP(CF83+CJ$4,CQ:CR,2)</f>
        <v>47.113</v>
      </c>
      <c r="CK83" s="46">
        <f t="shared" ref="CK83" si="386">-1*(CJ83-$CJ$14)*10^-4*$CH$8*$CH$5</f>
        <v>246692.24999999988</v>
      </c>
      <c r="CL83" s="47">
        <f t="shared" ref="CL83" si="387">(CF83-CF$14)/360*$CH$5*$CH$6</f>
        <v>244125.00000000003</v>
      </c>
      <c r="CM83" s="45">
        <f t="shared" ref="CM83" si="388">CH83+CI83-CK83-CL83</f>
        <v>22095.710000000399</v>
      </c>
      <c r="CO83" s="125">
        <v>45884.625</v>
      </c>
      <c r="CP83" s="54">
        <v>259.67399999999998</v>
      </c>
      <c r="CQ83" s="125">
        <v>45884.625</v>
      </c>
      <c r="CR83" s="54">
        <v>51.633000000000003</v>
      </c>
      <c r="DF83" s="36">
        <v>45960.625</v>
      </c>
      <c r="DG83" s="56">
        <f t="shared" si="339"/>
        <v>-124224.56223670288</v>
      </c>
      <c r="DH83" s="56">
        <f t="shared" si="340"/>
        <v>-144072.00876199518</v>
      </c>
      <c r="DI83" s="56">
        <f t="shared" si="341"/>
        <v>-125912.50000000114</v>
      </c>
      <c r="DJ83" s="56">
        <f t="shared" si="342"/>
        <v>28444.406666666735</v>
      </c>
      <c r="DK83" s="56">
        <f t="shared" si="343"/>
        <v>-52117.408990396478</v>
      </c>
      <c r="DL83" s="56">
        <f t="shared" si="344"/>
        <v>44811.972418236081</v>
      </c>
      <c r="DM83" s="56">
        <f t="shared" si="345"/>
        <v>8381.2500000013388</v>
      </c>
      <c r="DN83" s="56">
        <f t="shared" si="346"/>
        <v>6348.6966666663357</v>
      </c>
      <c r="DO83" s="56">
        <f t="shared" si="347"/>
        <v>-52117.408990396478</v>
      </c>
      <c r="DP83" s="56">
        <f t="shared" si="348"/>
        <v>44811.972418236081</v>
      </c>
      <c r="DQ83" s="56">
        <f t="shared" si="349"/>
        <v>8381.2500000013388</v>
      </c>
      <c r="DR83" s="56">
        <f t="shared" si="350"/>
        <v>6348.6966666663357</v>
      </c>
      <c r="DS83" s="56">
        <f>SUM(DO$15:DO83)</f>
        <v>-132618.89015723925</v>
      </c>
      <c r="DT83" s="56">
        <f>SUM(DP$15:DP83)</f>
        <v>-136462.38834117877</v>
      </c>
      <c r="DU83" s="56">
        <f>SUM(DQ$15:DQ83)</f>
        <v>-111231.24999999846</v>
      </c>
      <c r="DV83" s="56">
        <f>SUM(DR$15:DR83)</f>
        <v>10930.639999999868</v>
      </c>
      <c r="DZ83" s="136">
        <v>45960.625</v>
      </c>
      <c r="EA83" s="146">
        <f t="shared" ref="EA83" si="389">VLOOKUP(DZ83,DF:DS,14)</f>
        <v>-132618.89015723925</v>
      </c>
      <c r="EB83" s="146">
        <f t="shared" ref="EB83" si="390">VLOOKUP(DZ83,DF:DT,15)</f>
        <v>-136462.38834117877</v>
      </c>
      <c r="EC83" s="146">
        <f t="shared" ref="EC83" si="391">VLOOKUP(DZ83,DF:DV,17)</f>
        <v>10930.639999999868</v>
      </c>
      <c r="ED83" s="146">
        <f t="shared" ref="ED83" si="392">VLOOKUP(DZ83,DF:DU,16)</f>
        <v>-111231.24999999846</v>
      </c>
    </row>
    <row r="84" spans="1:134">
      <c r="A84" s="136">
        <v>45944.625</v>
      </c>
      <c r="B84" s="73">
        <f t="shared" si="233"/>
        <v>91.85</v>
      </c>
      <c r="C84" s="31">
        <f t="shared" si="234"/>
        <v>-458466.45367412461</v>
      </c>
      <c r="D84" s="32">
        <f t="shared" si="235"/>
        <v>-241814.99999999994</v>
      </c>
      <c r="E84" s="73">
        <f t="shared" si="236"/>
        <v>101.13800000000001</v>
      </c>
      <c r="F84" s="31">
        <f t="shared" si="237"/>
        <v>-17303.999999999065</v>
      </c>
      <c r="G84" s="32">
        <f t="shared" si="238"/>
        <v>-86092.739319999979</v>
      </c>
      <c r="H84" s="73">
        <f t="shared" si="239"/>
        <v>121.2</v>
      </c>
      <c r="I84" s="31">
        <f t="shared" si="240"/>
        <v>-207415.91468416661</v>
      </c>
      <c r="J84" s="32">
        <f t="shared" si="241"/>
        <v>-415921.79999999993</v>
      </c>
      <c r="K84" s="73">
        <f t="shared" si="242"/>
        <v>99.977999999999994</v>
      </c>
      <c r="L84" s="31">
        <f t="shared" si="243"/>
        <v>75079.199999996315</v>
      </c>
      <c r="M84" s="32">
        <f t="shared" si="244"/>
        <v>-189367.48282666667</v>
      </c>
      <c r="N84" s="79">
        <f t="shared" si="200"/>
        <v>-87835.28249662937</v>
      </c>
      <c r="O84" s="79"/>
      <c r="P84" s="79"/>
      <c r="Q84" s="79">
        <f>$G$5*SUM($O$14:O84)-$H$5*SUM($P$14:P84)</f>
        <v>-35590.730199999991</v>
      </c>
      <c r="R84" s="79">
        <f t="shared" si="201"/>
        <v>-123426.01269662936</v>
      </c>
      <c r="S84" s="137"/>
      <c r="U84" s="72">
        <v>45887.625</v>
      </c>
      <c r="V84" s="54">
        <v>94.83</v>
      </c>
      <c r="W84" s="72">
        <v>45883.625</v>
      </c>
      <c r="X84" s="54">
        <v>101.057</v>
      </c>
      <c r="Y84" s="121">
        <v>45891.625</v>
      </c>
      <c r="Z84" s="54">
        <v>120.28</v>
      </c>
      <c r="AA84" s="72">
        <v>45959.625</v>
      </c>
      <c r="AB84" s="54">
        <v>99.85</v>
      </c>
      <c r="AF84" s="136">
        <v>45960.625</v>
      </c>
      <c r="AG84" s="45">
        <f t="shared" ref="AG84" si="393">VLOOKUP($AF84+$J$1,BE:BF,2)</f>
        <v>80.8</v>
      </c>
      <c r="AH84" s="46">
        <f t="shared" ref="AH84:AH85" si="394">(AG84/$AG$14-1)*$AG$5</f>
        <v>108763.20696084351</v>
      </c>
      <c r="AI84" s="46">
        <f t="shared" ref="AI84:AI85" si="395">-1*(AF84-$AF$14)/360*$AG$5*$AG$7</f>
        <v>-276125</v>
      </c>
      <c r="AJ84" s="45">
        <f t="shared" ref="AJ84" si="396">VLOOKUP($AF84+$J$1,BG:BH,2)</f>
        <v>100.71875</v>
      </c>
      <c r="AK84" s="46">
        <f t="shared" ref="AK84:AK85" si="397">(AJ84-$AJ$14)/100*$AH$5</f>
        <v>159960.9375</v>
      </c>
      <c r="AL84" s="47">
        <f t="shared" ref="AL84:AL85" si="398">(AF84-$AF$14)/360*$AH$5*$AH$6-(AF84-$AF$14)/360*$AH$5*$AH$7*$AJ$14/100</f>
        <v>-12249.976050967234</v>
      </c>
      <c r="AM84" s="45">
        <f t="shared" ref="AM84" si="399">VLOOKUP($AF84+$J$1,BI:BJ,2)</f>
        <v>111.68</v>
      </c>
      <c r="AN84" s="46">
        <f t="shared" ref="AN84:AN85" si="400">(AM84/$AM$14-1)*$AI$5</f>
        <v>687952.29777118389</v>
      </c>
      <c r="AO84" s="47">
        <f t="shared" ref="AO84:AO85" si="401">-1*(AF84-$AF$14)/360*$AI$5*$AI$7</f>
        <v>-284014.28571428574</v>
      </c>
      <c r="AP84" s="45">
        <f t="shared" ref="AP84" si="402">VLOOKUP($AF84+$J$1,BK:BL,2)</f>
        <v>100.71875</v>
      </c>
      <c r="AQ84" s="46">
        <f t="shared" ref="AQ84:AQ85" si="403">(AP84-$AP$14)/100*$AJ$5</f>
        <v>139453.125</v>
      </c>
      <c r="AR84" s="47">
        <f t="shared" ref="AR84:AR85" si="404">(AF84-$AF$14)/360*$AJ$5*$AJ$6-(AF84-$AF$14)/360*$AJ$5*$AJ$7*$AP$14/100</f>
        <v>-10679.466300843254</v>
      </c>
      <c r="AS84" s="45">
        <f t="shared" ref="AS84" si="405">VLOOKUP($AF84+$J$1,BM:BN,2)</f>
        <v>104.375</v>
      </c>
      <c r="AT84" s="46">
        <f t="shared" ref="AT84:AT85" si="406">(AS84-$AS$14)/100*$AK$5</f>
        <v>138950.89285714284</v>
      </c>
      <c r="AU84" s="47">
        <f t="shared" ref="AU84:AU85" si="407">(AF84-$AF$14)/360*$AK$5*$AK$6-(AF84-$AF$14)/360*$AK$5*$AK$7*$AS$14/100</f>
        <v>4471.3383556547706</v>
      </c>
      <c r="AV84" s="45">
        <f t="shared" ref="AV84" si="408">VLOOKUP($AF84+$J$1,BO:BP,2)</f>
        <v>99.609375</v>
      </c>
      <c r="AW84" s="46">
        <f t="shared" ref="AW84:AW85" si="409">(AV84-$AV$14)/100*$AL$5</f>
        <v>362109.375</v>
      </c>
      <c r="AX84" s="47">
        <f t="shared" ref="AX84:AX85" si="410">(AF84-$AF$14)/360*$AL$5*$AL$6-(AF84-$AF$14)/360*$AL$5*$AL$7*$AV$14/100</f>
        <v>12058.498697916672</v>
      </c>
      <c r="AY84" s="79">
        <f t="shared" ref="AY84" si="411">AH84+AI84-AK84-AL84-AN84-AO84+AQ84+AR84+AT84+AU84+AW84+AX84</f>
        <v>-72647.002935216311</v>
      </c>
      <c r="AZ84" s="79"/>
      <c r="BA84" s="79"/>
      <c r="BB84" s="79">
        <f>$AO$4*SUM($AZ$14:AZ84)-$AP$4*SUM($BA$14:BA84)</f>
        <v>71425.005826778885</v>
      </c>
      <c r="BC84" s="79">
        <f t="shared" ref="BC84" si="412">AY84-BB84</f>
        <v>-144072.00876199518</v>
      </c>
      <c r="BE84" s="72">
        <v>45884.625</v>
      </c>
      <c r="BF84" s="54">
        <v>80.459999999999994</v>
      </c>
      <c r="BI84" s="72">
        <v>45884.625</v>
      </c>
      <c r="BJ84" s="54">
        <v>109.74</v>
      </c>
      <c r="BM84" s="72">
        <v>45883.625</v>
      </c>
      <c r="BN84" s="54">
        <v>102.859375</v>
      </c>
      <c r="BO84" s="72">
        <v>45883.625</v>
      </c>
      <c r="BP84" s="54">
        <v>96.015625</v>
      </c>
      <c r="BR84" s="127">
        <f t="shared" si="210"/>
        <v>45960.625</v>
      </c>
      <c r="BS84" s="45">
        <f t="shared" ref="BS84" si="413">VLOOKUP(BR84+BV$4,CA:CB,2)</f>
        <v>107.5942</v>
      </c>
      <c r="BT84" s="46">
        <f t="shared" ref="BT84:BT85" si="414">(BS84-$BS$14)/100*$BS$5</f>
        <v>4024.999999998613</v>
      </c>
      <c r="BU84" s="46">
        <f t="shared" ref="BU84:BU85" si="415">(BR84-BR$14)/360*$BS$5*$BS$6</f>
        <v>326388.88888888893</v>
      </c>
      <c r="BV84" s="45">
        <f t="shared" ref="BV84" si="416">VLOOKUP(BR84+BV$4,CC:CD,2)</f>
        <v>47.904000000000003</v>
      </c>
      <c r="BW84" s="46">
        <f t="shared" ref="BW84:BW85" si="417">-1*(BV84-$BV$14)*10^-4*$BT$8*$BT$5</f>
        <v>129937.49999999974</v>
      </c>
      <c r="BX84" s="47">
        <f t="shared" ref="BX84:BX85" si="418">(BR84-BR$14)/360*$BT$5*$BT$6</f>
        <v>326388.88888888893</v>
      </c>
      <c r="BY84" s="45">
        <f t="shared" ref="BY84" si="419">BT84+BU84-BW84-BX84</f>
        <v>-125912.50000000114</v>
      </c>
      <c r="CA84" s="125">
        <v>45889.625</v>
      </c>
      <c r="CB84" s="54">
        <v>107.1161</v>
      </c>
      <c r="CC84" s="125">
        <v>45889.625</v>
      </c>
      <c r="CD84" s="54">
        <v>50.768000000000001</v>
      </c>
      <c r="CF84" s="136">
        <v>45960.625</v>
      </c>
      <c r="CG84" s="45">
        <f t="shared" ref="CG84" si="420">VLOOKUP(CF84+CJ$4,CO:CP,2)</f>
        <v>243.08</v>
      </c>
      <c r="CH84" s="46">
        <f t="shared" ref="CH84:CH85" si="421">-1*(CG84-$CG$14)*$CG$8*10^-4*$CG$5</f>
        <v>222637.8</v>
      </c>
      <c r="CI84" s="46">
        <f t="shared" ref="CI84:CI85" si="422">(CF84-CF$14)/360*$CG$5*$CG$6</f>
        <v>274166.66666666669</v>
      </c>
      <c r="CJ84" s="45">
        <f t="shared" ref="CJ84" si="423">VLOOKUP(CF84+CJ$4,CQ:CR,2)</f>
        <v>47.69</v>
      </c>
      <c r="CK84" s="46">
        <f t="shared" ref="CK84:CK85" si="424">-1*(CJ84-$CJ$14)*10^-4*$CH$8*$CH$5</f>
        <v>221610.05999999994</v>
      </c>
      <c r="CL84" s="47">
        <f t="shared" ref="CL84:CL85" si="425">(CF84-CF$14)/360*$CH$5*$CH$6</f>
        <v>246750</v>
      </c>
      <c r="CM84" s="45">
        <f t="shared" ref="CM84" si="426">CH84+CI84-CK84-CL84</f>
        <v>28444.406666666735</v>
      </c>
      <c r="CO84" s="125">
        <v>45887.625</v>
      </c>
      <c r="CP84" s="54">
        <v>260.94299999999998</v>
      </c>
      <c r="CQ84" s="125">
        <v>45887.625</v>
      </c>
      <c r="CR84" s="54">
        <v>51.783999999999999</v>
      </c>
      <c r="DF84" s="36">
        <v>45961.625</v>
      </c>
      <c r="DG84" s="56">
        <f t="shared" si="339"/>
        <v>-73063.060271443625</v>
      </c>
      <c r="DH84" s="56">
        <f t="shared" si="340"/>
        <v>-75290.219354784727</v>
      </c>
      <c r="DI84" s="56">
        <f t="shared" si="341"/>
        <v>-115282.62500000256</v>
      </c>
      <c r="DJ84" s="56">
        <f t="shared" si="342"/>
        <v>41958.124833333539</v>
      </c>
      <c r="DK84" s="56">
        <f t="shared" si="343"/>
        <v>51161.50196525926</v>
      </c>
      <c r="DL84" s="56">
        <f t="shared" si="344"/>
        <v>68781.789407210454</v>
      </c>
      <c r="DM84" s="56">
        <f t="shared" si="345"/>
        <v>10629.874999998574</v>
      </c>
      <c r="DN84" s="56">
        <f t="shared" si="346"/>
        <v>13513.718166666804</v>
      </c>
      <c r="DO84" s="56">
        <f t="shared" si="347"/>
        <v>51161.50196525926</v>
      </c>
      <c r="DP84" s="56">
        <f t="shared" si="348"/>
        <v>68781.789407210454</v>
      </c>
      <c r="DQ84" s="56">
        <f t="shared" si="349"/>
        <v>10629.874999998574</v>
      </c>
      <c r="DR84" s="56">
        <f t="shared" si="350"/>
        <v>13513.718166666804</v>
      </c>
      <c r="DS84" s="56">
        <f>SUM(DO$15:DO84)</f>
        <v>-81457.38819197999</v>
      </c>
      <c r="DT84" s="56">
        <f>SUM(DP$15:DP84)</f>
        <v>-67680.598933968315</v>
      </c>
      <c r="DU84" s="56">
        <f>SUM(DQ$15:DQ84)</f>
        <v>-100601.37499999988</v>
      </c>
      <c r="DV84" s="56">
        <f>SUM(DR$15:DR84)</f>
        <v>24444.358166666672</v>
      </c>
      <c r="DZ84" s="136">
        <v>45961.625</v>
      </c>
      <c r="EA84" s="146">
        <f t="shared" ref="EA84" si="427">VLOOKUP(DZ84,DF:DS,14)</f>
        <v>-81457.38819197999</v>
      </c>
      <c r="EB84" s="146">
        <f t="shared" ref="EB84" si="428">VLOOKUP(DZ84,DF:DT,15)</f>
        <v>-67680.598933968315</v>
      </c>
      <c r="EC84" s="146">
        <f t="shared" ref="EC84" si="429">VLOOKUP(DZ84,DF:DV,17)</f>
        <v>24444.358166666672</v>
      </c>
      <c r="ED84" s="146">
        <f t="shared" ref="ED84" si="430">VLOOKUP(DZ84,DF:DU,16)</f>
        <v>-100601.37499999988</v>
      </c>
    </row>
    <row r="85" spans="1:134">
      <c r="A85" s="136">
        <v>45945.625</v>
      </c>
      <c r="B85" s="73">
        <f t="shared" si="233"/>
        <v>92.38</v>
      </c>
      <c r="C85" s="31">
        <f t="shared" si="234"/>
        <v>-339936.10223642492</v>
      </c>
      <c r="D85" s="32">
        <f t="shared" si="235"/>
        <v>-244282.5</v>
      </c>
      <c r="E85" s="73">
        <f t="shared" si="236"/>
        <v>101.23699999999999</v>
      </c>
      <c r="F85" s="31">
        <f t="shared" si="237"/>
        <v>-672.00000000082127</v>
      </c>
      <c r="G85" s="32">
        <f t="shared" si="238"/>
        <v>-86971.23666000001</v>
      </c>
      <c r="H85" s="73">
        <f t="shared" si="239"/>
        <v>121.62</v>
      </c>
      <c r="I85" s="31">
        <f t="shared" si="240"/>
        <v>-82966.365873667441</v>
      </c>
      <c r="J85" s="32">
        <f t="shared" si="241"/>
        <v>-420165.9</v>
      </c>
      <c r="K85" s="73">
        <f t="shared" si="242"/>
        <v>100.18899999999999</v>
      </c>
      <c r="L85" s="31">
        <f t="shared" si="243"/>
        <v>147747.59999999581</v>
      </c>
      <c r="M85" s="32">
        <f t="shared" si="244"/>
        <v>-191299.80407999997</v>
      </c>
      <c r="N85" s="79">
        <f t="shared" si="200"/>
        <v>-36995.303782760777</v>
      </c>
      <c r="O85" s="79"/>
      <c r="P85" s="79"/>
      <c r="Q85" s="79">
        <f>$G$5*SUM($O$14:O85)-$H$5*SUM($P$14:P85)</f>
        <v>-35590.730199999991</v>
      </c>
      <c r="R85" s="79">
        <f t="shared" si="201"/>
        <v>-72586.033982760768</v>
      </c>
      <c r="S85" s="137"/>
      <c r="U85" s="72">
        <v>45888.625</v>
      </c>
      <c r="V85" s="54">
        <v>94.8</v>
      </c>
      <c r="W85" s="72">
        <v>45884.625</v>
      </c>
      <c r="X85" s="54">
        <v>100.946</v>
      </c>
      <c r="Y85" s="121">
        <v>45898.625</v>
      </c>
      <c r="Z85" s="54">
        <v>120.25</v>
      </c>
      <c r="AA85" s="72">
        <v>45960.625</v>
      </c>
      <c r="AB85" s="54">
        <v>99.772999999999996</v>
      </c>
      <c r="AF85" s="136">
        <v>45961.625</v>
      </c>
      <c r="AG85" s="45">
        <f>AG10</f>
        <v>80.814999999999998</v>
      </c>
      <c r="AH85" s="46">
        <f t="shared" si="394"/>
        <v>113424.4872591672</v>
      </c>
      <c r="AI85" s="46">
        <f t="shared" si="395"/>
        <v>-279062.5</v>
      </c>
      <c r="AJ85" s="45">
        <f>AH10</f>
        <v>100.7421875</v>
      </c>
      <c r="AK85" s="46">
        <f t="shared" si="397"/>
        <v>163225.44642857142</v>
      </c>
      <c r="AL85" s="47">
        <f t="shared" si="398"/>
        <v>-12380.294945126516</v>
      </c>
      <c r="AM85" s="45">
        <f>AI10</f>
        <v>111.28</v>
      </c>
      <c r="AN85" s="46">
        <f t="shared" si="400"/>
        <v>593388.40804318758</v>
      </c>
      <c r="AO85" s="47">
        <f t="shared" si="401"/>
        <v>-287035.71428571432</v>
      </c>
      <c r="AP85" s="45">
        <f>AJ10</f>
        <v>100.7421875</v>
      </c>
      <c r="AQ85" s="46">
        <f t="shared" si="403"/>
        <v>142299.10714285716</v>
      </c>
      <c r="AR85" s="47">
        <f t="shared" si="404"/>
        <v>-10793.077644469246</v>
      </c>
      <c r="AS85" s="45">
        <f>AK10</f>
        <v>104.3125</v>
      </c>
      <c r="AT85" s="46">
        <f t="shared" si="406"/>
        <v>135602.67857142858</v>
      </c>
      <c r="AU85" s="47">
        <f t="shared" si="407"/>
        <v>4518.905784970244</v>
      </c>
      <c r="AV85" s="45">
        <f>AL10</f>
        <v>99.25</v>
      </c>
      <c r="AW85" s="46">
        <f t="shared" si="409"/>
        <v>335156.25</v>
      </c>
      <c r="AX85" s="47">
        <f t="shared" si="410"/>
        <v>12186.780598958343</v>
      </c>
      <c r="AY85" s="79">
        <f>AH85+AI85-AK85-AL85-AN85-AO85+AQ85+AR85+AT85+AU85+AW85+AX85</f>
        <v>-3865.2135280058428</v>
      </c>
      <c r="AZ85" s="79"/>
      <c r="BA85" s="79"/>
      <c r="BB85" s="79">
        <f>$AO$4*SUM($AZ$14:AZ85)-$AP$4*SUM($BA$14:BA85)</f>
        <v>71425.005826778885</v>
      </c>
      <c r="BC85" s="79">
        <f>AY85-BB85</f>
        <v>-75290.219354784727</v>
      </c>
      <c r="BE85" s="72">
        <v>45887.625</v>
      </c>
      <c r="BF85" s="54">
        <v>80.400000000000006</v>
      </c>
      <c r="BI85" s="72">
        <v>45887.625</v>
      </c>
      <c r="BJ85" s="54">
        <v>109.54</v>
      </c>
      <c r="BM85" s="72">
        <v>45884.625</v>
      </c>
      <c r="BN85" s="54">
        <v>102.609375</v>
      </c>
      <c r="BO85" s="72">
        <v>45884.625</v>
      </c>
      <c r="BP85" s="54">
        <v>95.359375</v>
      </c>
      <c r="BR85" s="127">
        <f t="shared" si="210"/>
        <v>45961.625</v>
      </c>
      <c r="BS85" s="45">
        <f>BS10</f>
        <v>107.5311</v>
      </c>
      <c r="BT85" s="46">
        <f t="shared" si="414"/>
        <v>-11750.000000002814</v>
      </c>
      <c r="BU85" s="46">
        <f t="shared" si="415"/>
        <v>329861.11111111112</v>
      </c>
      <c r="BV85" s="45">
        <f>BT10</f>
        <v>48.373420000000003</v>
      </c>
      <c r="BW85" s="46">
        <f t="shared" si="417"/>
        <v>103532.62499999977</v>
      </c>
      <c r="BX85" s="47">
        <f t="shared" si="418"/>
        <v>329861.11111111112</v>
      </c>
      <c r="BY85" s="45">
        <f t="shared" ref="BY85" si="431">BT85+BU85-BW85-BX85</f>
        <v>-115282.62500000256</v>
      </c>
      <c r="CA85" s="125">
        <v>45890.625</v>
      </c>
      <c r="CB85" s="54">
        <v>106.9358</v>
      </c>
      <c r="CC85" s="125">
        <v>45890.625</v>
      </c>
      <c r="CD85" s="54">
        <v>51.694000000000003</v>
      </c>
      <c r="CF85" s="136">
        <v>45961.625</v>
      </c>
      <c r="CG85" s="45">
        <f>CG10</f>
        <v>245.95769999999999</v>
      </c>
      <c r="CH85" s="46">
        <f t="shared" si="421"/>
        <v>196047.85200000022</v>
      </c>
      <c r="CI85" s="46">
        <f t="shared" si="422"/>
        <v>277083.33333333337</v>
      </c>
      <c r="CJ85" s="45">
        <f>CH10</f>
        <v>48.605849999999997</v>
      </c>
      <c r="CK85" s="46">
        <f t="shared" si="424"/>
        <v>181798.06049999999</v>
      </c>
      <c r="CL85" s="47">
        <f t="shared" si="425"/>
        <v>249375</v>
      </c>
      <c r="CM85" s="45">
        <f>CH85+CI85-CK85-CL85</f>
        <v>41958.124833333539</v>
      </c>
      <c r="CO85" s="125">
        <v>45888.625</v>
      </c>
      <c r="CP85" s="54">
        <v>260.10500000000002</v>
      </c>
      <c r="CQ85" s="125">
        <v>45888.625</v>
      </c>
      <c r="CR85" s="54">
        <v>51.459000000000003</v>
      </c>
      <c r="DF85" s="36">
        <v>45964</v>
      </c>
      <c r="DZ85" s="36">
        <v>45964</v>
      </c>
    </row>
    <row r="86" spans="1:134">
      <c r="A86" s="136">
        <v>45946.625</v>
      </c>
      <c r="B86" s="73">
        <f t="shared" si="233"/>
        <v>92.23</v>
      </c>
      <c r="C86" s="31">
        <f t="shared" si="234"/>
        <v>-373482.42811501608</v>
      </c>
      <c r="D86" s="32">
        <f t="shared" si="235"/>
        <v>-246750</v>
      </c>
      <c r="E86" s="73">
        <f t="shared" si="236"/>
        <v>101.221</v>
      </c>
      <c r="F86" s="31">
        <f t="shared" si="237"/>
        <v>-3359.9999999993315</v>
      </c>
      <c r="G86" s="32">
        <f t="shared" si="238"/>
        <v>-87849.733999999997</v>
      </c>
      <c r="H86" s="73">
        <f t="shared" si="239"/>
        <v>121.6</v>
      </c>
      <c r="I86" s="31">
        <f t="shared" si="240"/>
        <v>-88892.534864646266</v>
      </c>
      <c r="J86" s="32">
        <f t="shared" si="241"/>
        <v>-424410</v>
      </c>
      <c r="K86" s="73">
        <f t="shared" si="242"/>
        <v>100.14700000000001</v>
      </c>
      <c r="L86" s="31">
        <f t="shared" si="243"/>
        <v>133282.80000000016</v>
      </c>
      <c r="M86" s="32">
        <f t="shared" si="244"/>
        <v>-193232.12533333333</v>
      </c>
      <c r="N86" s="79">
        <f t="shared" si="200"/>
        <v>-75669.484583703743</v>
      </c>
      <c r="O86" s="79"/>
      <c r="P86" s="79"/>
      <c r="Q86" s="79">
        <f>$G$5*SUM($O$14:O86)-$H$5*SUM($P$14:P86)</f>
        <v>-35590.730199999991</v>
      </c>
      <c r="R86" s="79">
        <f t="shared" si="201"/>
        <v>-111260.21478370373</v>
      </c>
      <c r="S86" s="137"/>
      <c r="U86" s="72">
        <v>45889.625</v>
      </c>
      <c r="V86" s="54">
        <v>94.64</v>
      </c>
      <c r="W86" s="72">
        <v>45887.625</v>
      </c>
      <c r="X86" s="54">
        <v>100.953</v>
      </c>
      <c r="Y86" s="121">
        <v>45901.625</v>
      </c>
      <c r="Z86" s="54">
        <v>120.1</v>
      </c>
      <c r="AA86" s="72">
        <v>45961.625</v>
      </c>
      <c r="AB86" s="54">
        <v>99.798000000000002</v>
      </c>
      <c r="AF86" s="36">
        <v>45964</v>
      </c>
      <c r="AM86" s="72"/>
      <c r="AO86" s="72"/>
      <c r="BE86" s="72">
        <v>45888.625</v>
      </c>
      <c r="BF86" s="54">
        <v>80.38</v>
      </c>
      <c r="BI86" s="72">
        <v>45888.625</v>
      </c>
      <c r="BJ86" s="54">
        <v>109.71</v>
      </c>
      <c r="BM86" s="72">
        <v>45887.625</v>
      </c>
      <c r="BN86" s="54">
        <v>102.484375</v>
      </c>
      <c r="BO86" s="72">
        <v>45887.625</v>
      </c>
      <c r="BP86" s="54">
        <v>95.0625</v>
      </c>
      <c r="BR86" s="36">
        <v>45964</v>
      </c>
      <c r="BY86" s="72"/>
      <c r="CA86" s="125">
        <v>45891.625</v>
      </c>
      <c r="CB86" s="54">
        <v>107.5735</v>
      </c>
      <c r="CC86" s="125">
        <v>45891.625</v>
      </c>
      <c r="CD86" s="54">
        <v>49.182000000000002</v>
      </c>
      <c r="CF86" s="36">
        <v>45964</v>
      </c>
      <c r="CO86" s="125">
        <v>45889.625</v>
      </c>
      <c r="CP86" s="54">
        <v>265.99299999999999</v>
      </c>
      <c r="CQ86" s="125">
        <v>45889.625</v>
      </c>
      <c r="CR86" s="54">
        <v>52.55</v>
      </c>
      <c r="DF86" s="36">
        <v>45965</v>
      </c>
      <c r="DZ86" s="36">
        <v>45965</v>
      </c>
    </row>
    <row r="87" spans="1:134">
      <c r="A87" s="136">
        <v>45947.625</v>
      </c>
      <c r="B87" s="73">
        <f t="shared" ref="B87:B90" si="432">VLOOKUP($A87+$I$2,U$3:V$500,2)</f>
        <v>92.1</v>
      </c>
      <c r="C87" s="31">
        <f t="shared" si="234"/>
        <v>-402555.91054313391</v>
      </c>
      <c r="D87" s="32">
        <f t="shared" si="235"/>
        <v>-249217.5</v>
      </c>
      <c r="E87" s="73">
        <f t="shared" ref="E87:E90" si="433">VLOOKUP($A87+$I$2,W$3:X$500,2)</f>
        <v>101.253</v>
      </c>
      <c r="F87" s="31">
        <f t="shared" si="237"/>
        <v>2016.0000000000764</v>
      </c>
      <c r="G87" s="32">
        <f t="shared" si="238"/>
        <v>-88728.231339999998</v>
      </c>
      <c r="H87" s="73">
        <f t="shared" ref="H87:H90" si="434">VLOOKUP($A87+$I$2,Y$3:Z$500,2)</f>
        <v>121.51</v>
      </c>
      <c r="I87" s="31">
        <f t="shared" si="240"/>
        <v>-115560.29532403694</v>
      </c>
      <c r="J87" s="32">
        <f t="shared" si="241"/>
        <v>-428654.1</v>
      </c>
      <c r="K87" s="73">
        <f t="shared" ref="K87:K90" si="435">VLOOKUP($A87+$I$2,AA$3:AB$500,2)</f>
        <v>100.146</v>
      </c>
      <c r="L87" s="31">
        <f t="shared" si="243"/>
        <v>132938.39999999851</v>
      </c>
      <c r="M87" s="32">
        <f t="shared" si="244"/>
        <v>-195164.44658666672</v>
      </c>
      <c r="N87" s="79">
        <f t="shared" ref="N87:N90" si="436">C87+D87-F87-G87-I87-J87+L87+M87</f>
        <v>-83072.830465765292</v>
      </c>
      <c r="O87" s="79"/>
      <c r="P87" s="79"/>
      <c r="Q87" s="79">
        <f>$G$5*SUM($O$14:O87)-$H$5*SUM($P$14:P87)</f>
        <v>-35590.730199999991</v>
      </c>
      <c r="R87" s="79">
        <f t="shared" ref="R87:R90" si="437">N87+Q87</f>
        <v>-118663.56066576528</v>
      </c>
      <c r="U87" s="72">
        <v>45890.625</v>
      </c>
      <c r="V87" s="54">
        <v>94.47</v>
      </c>
      <c r="W87" s="72">
        <v>45888.625</v>
      </c>
      <c r="X87" s="54">
        <v>100.99</v>
      </c>
      <c r="Y87" s="121">
        <v>45902.625</v>
      </c>
      <c r="Z87" s="54">
        <v>119.81</v>
      </c>
      <c r="AF87" s="36">
        <v>45965</v>
      </c>
      <c r="AM87" s="72"/>
      <c r="AO87" s="72"/>
      <c r="BE87" s="72">
        <v>45889.625</v>
      </c>
      <c r="BF87" s="54">
        <v>80.349999999999994</v>
      </c>
      <c r="BI87" s="72">
        <v>45889.625</v>
      </c>
      <c r="BJ87" s="54">
        <v>109.76</v>
      </c>
      <c r="BM87" s="72">
        <v>45888.625</v>
      </c>
      <c r="BN87" s="54">
        <v>102.765625</v>
      </c>
      <c r="BO87" s="72">
        <v>45888.625</v>
      </c>
      <c r="BP87" s="54">
        <v>95.625</v>
      </c>
      <c r="BR87" s="36">
        <v>45965</v>
      </c>
      <c r="BY87" s="72"/>
      <c r="CA87" s="125">
        <v>45894.625</v>
      </c>
      <c r="CB87" s="54">
        <v>107.43819999999999</v>
      </c>
      <c r="CC87" s="125">
        <v>45894.625</v>
      </c>
      <c r="CD87" s="54">
        <v>49.68</v>
      </c>
      <c r="CF87" s="36">
        <v>45965</v>
      </c>
      <c r="CO87" s="125">
        <v>45890.625</v>
      </c>
      <c r="CP87" s="54">
        <v>266.79599999999999</v>
      </c>
      <c r="CQ87" s="125">
        <v>45890.625</v>
      </c>
      <c r="CR87" s="54">
        <v>52.808999999999997</v>
      </c>
      <c r="DF87" s="36">
        <v>45966</v>
      </c>
      <c r="DZ87" s="36">
        <v>45966</v>
      </c>
    </row>
    <row r="88" spans="1:134">
      <c r="A88" s="136">
        <v>45948.625</v>
      </c>
      <c r="B88" s="73">
        <f t="shared" si="432"/>
        <v>92.1</v>
      </c>
      <c r="C88" s="31">
        <f t="shared" si="234"/>
        <v>-402555.91054313391</v>
      </c>
      <c r="D88" s="32">
        <f t="shared" si="235"/>
        <v>-251684.99999999997</v>
      </c>
      <c r="E88" s="73">
        <f t="shared" si="433"/>
        <v>101.253</v>
      </c>
      <c r="F88" s="31">
        <f t="shared" si="237"/>
        <v>2016.0000000000764</v>
      </c>
      <c r="G88" s="32">
        <f t="shared" si="238"/>
        <v>-89606.728679999971</v>
      </c>
      <c r="H88" s="73">
        <f t="shared" si="434"/>
        <v>121.51</v>
      </c>
      <c r="I88" s="31">
        <f t="shared" si="240"/>
        <v>-115560.29532403694</v>
      </c>
      <c r="J88" s="32">
        <f t="shared" si="241"/>
        <v>-432898.19999999995</v>
      </c>
      <c r="K88" s="73">
        <f t="shared" si="435"/>
        <v>100.146</v>
      </c>
      <c r="L88" s="31">
        <f t="shared" si="243"/>
        <v>132938.39999999851</v>
      </c>
      <c r="M88" s="32">
        <f t="shared" si="244"/>
        <v>-197096.76784000004</v>
      </c>
      <c r="N88" s="79">
        <f t="shared" si="436"/>
        <v>-82350.054379098641</v>
      </c>
      <c r="O88" s="79"/>
      <c r="P88" s="79"/>
      <c r="Q88" s="79">
        <f>$G$5*SUM($O$14:O88)-$H$5*SUM($P$14:P88)</f>
        <v>-35590.730199999991</v>
      </c>
      <c r="R88" s="79">
        <f t="shared" si="437"/>
        <v>-117940.78457909863</v>
      </c>
      <c r="U88" s="72">
        <v>45891.625</v>
      </c>
      <c r="V88" s="54">
        <v>94.76</v>
      </c>
      <c r="W88" s="72">
        <v>45889.625</v>
      </c>
      <c r="X88" s="54">
        <v>101.083</v>
      </c>
      <c r="Y88" s="121">
        <v>45903.625</v>
      </c>
      <c r="Z88" s="54">
        <v>120.08</v>
      </c>
      <c r="AF88" s="36">
        <v>45966</v>
      </c>
      <c r="AM88" s="72"/>
      <c r="AO88" s="72"/>
      <c r="BE88" s="72">
        <v>45890.625</v>
      </c>
      <c r="BF88" s="54">
        <v>80.2</v>
      </c>
      <c r="BI88" s="72">
        <v>45890.625</v>
      </c>
      <c r="BJ88" s="54">
        <v>109.34</v>
      </c>
      <c r="BM88" s="72">
        <v>45889.625</v>
      </c>
      <c r="BN88" s="54">
        <v>102.890625</v>
      </c>
      <c r="BO88" s="72">
        <v>45889.625</v>
      </c>
      <c r="BP88" s="54">
        <v>95.78125</v>
      </c>
      <c r="BR88" s="36">
        <v>45966</v>
      </c>
      <c r="BY88" s="72"/>
      <c r="CA88" s="125">
        <v>45895.625</v>
      </c>
      <c r="CB88" s="54">
        <v>107.50369999999999</v>
      </c>
      <c r="CC88" s="125">
        <v>45895.625</v>
      </c>
      <c r="CD88" s="54">
        <v>49.631</v>
      </c>
      <c r="CF88" s="36">
        <v>45966</v>
      </c>
      <c r="CO88" s="125">
        <v>45891.625</v>
      </c>
      <c r="CP88" s="54">
        <v>261.90800000000002</v>
      </c>
      <c r="CQ88" s="125">
        <v>45891.625</v>
      </c>
      <c r="CR88" s="54">
        <v>51.709000000000003</v>
      </c>
      <c r="DF88" s="36">
        <v>45967</v>
      </c>
      <c r="DZ88" s="36">
        <v>45967</v>
      </c>
    </row>
    <row r="89" spans="1:134">
      <c r="A89" s="136">
        <v>45949.625</v>
      </c>
      <c r="B89" s="73">
        <f t="shared" si="432"/>
        <v>92.1</v>
      </c>
      <c r="C89" s="31">
        <f t="shared" si="234"/>
        <v>-402555.91054313391</v>
      </c>
      <c r="D89" s="32">
        <f t="shared" si="235"/>
        <v>-254152.49999999997</v>
      </c>
      <c r="E89" s="73">
        <f>VLOOKUP($A89+$I$2,W$3:X$500,2)</f>
        <v>101.253</v>
      </c>
      <c r="F89" s="31">
        <f t="shared" si="237"/>
        <v>2016.0000000000764</v>
      </c>
      <c r="G89" s="32">
        <f t="shared" si="238"/>
        <v>-90485.226019999973</v>
      </c>
      <c r="H89" s="73">
        <f t="shared" si="434"/>
        <v>121.51</v>
      </c>
      <c r="I89" s="31">
        <f t="shared" si="240"/>
        <v>-115560.29532403694</v>
      </c>
      <c r="J89" s="32">
        <f t="shared" si="241"/>
        <v>-437142.29999999993</v>
      </c>
      <c r="K89" s="73">
        <f t="shared" si="435"/>
        <v>100.146</v>
      </c>
      <c r="L89" s="31">
        <f t="shared" si="243"/>
        <v>132938.39999999851</v>
      </c>
      <c r="M89" s="32">
        <f t="shared" si="244"/>
        <v>-199029.08909333334</v>
      </c>
      <c r="N89" s="79">
        <f t="shared" si="436"/>
        <v>-81627.278292431962</v>
      </c>
      <c r="O89" s="79"/>
      <c r="P89" s="79"/>
      <c r="Q89" s="79">
        <f>$G$5*SUM($O$14:O89)-$H$5*SUM($P$14:P89)</f>
        <v>-35590.730199999991</v>
      </c>
      <c r="R89" s="79">
        <f t="shared" si="437"/>
        <v>-117218.00849243195</v>
      </c>
      <c r="U89" s="72">
        <v>45895.625</v>
      </c>
      <c r="V89" s="54">
        <v>94.59</v>
      </c>
      <c r="W89" s="72">
        <v>45890.625</v>
      </c>
      <c r="X89" s="54">
        <v>100.955</v>
      </c>
      <c r="Y89" s="121">
        <v>45904.625</v>
      </c>
      <c r="Z89" s="54">
        <v>120.3</v>
      </c>
      <c r="AF89" s="36">
        <v>45967</v>
      </c>
      <c r="AM89" s="72"/>
      <c r="AO89" s="72"/>
      <c r="BE89" s="72">
        <v>45891.625</v>
      </c>
      <c r="BF89" s="54">
        <v>80.849999999999994</v>
      </c>
      <c r="BI89" s="72">
        <v>45891.625</v>
      </c>
      <c r="BJ89" s="54">
        <v>110.2</v>
      </c>
      <c r="BM89" s="72">
        <v>45890.625</v>
      </c>
      <c r="BN89" s="54">
        <v>102.5625</v>
      </c>
      <c r="BO89" s="72">
        <v>45890.625</v>
      </c>
      <c r="BP89" s="54">
        <v>95.3125</v>
      </c>
      <c r="BR89" s="36">
        <v>45967</v>
      </c>
      <c r="BY89" s="72"/>
      <c r="CA89" s="125">
        <v>45896.625</v>
      </c>
      <c r="CB89" s="54">
        <v>107.3715</v>
      </c>
      <c r="CC89" s="125">
        <v>45896.625</v>
      </c>
      <c r="CD89" s="54">
        <v>50.168999999999997</v>
      </c>
      <c r="CF89" s="36">
        <v>45967</v>
      </c>
      <c r="CO89" s="125">
        <v>45895.625</v>
      </c>
      <c r="CP89" s="54">
        <v>267.59399999999999</v>
      </c>
      <c r="CQ89" s="125">
        <v>45895.625</v>
      </c>
      <c r="CR89" s="54">
        <v>53.003</v>
      </c>
      <c r="DF89" s="36">
        <v>45968</v>
      </c>
      <c r="DZ89" s="36">
        <v>45968</v>
      </c>
    </row>
    <row r="90" spans="1:134">
      <c r="A90" s="136">
        <v>45950.625</v>
      </c>
      <c r="B90" s="73">
        <f t="shared" si="432"/>
        <v>92.33</v>
      </c>
      <c r="C90" s="31">
        <f t="shared" si="234"/>
        <v>-351118.2108626212</v>
      </c>
      <c r="D90" s="32">
        <f t="shared" si="235"/>
        <v>-256619.99999999997</v>
      </c>
      <c r="E90" s="73">
        <f t="shared" si="433"/>
        <v>101.25</v>
      </c>
      <c r="F90" s="31">
        <f t="shared" si="237"/>
        <v>1512.0000000000573</v>
      </c>
      <c r="G90" s="32">
        <f t="shared" si="238"/>
        <v>-91363.723359999945</v>
      </c>
      <c r="H90" s="73">
        <f t="shared" si="434"/>
        <v>121.57</v>
      </c>
      <c r="I90" s="31">
        <f t="shared" si="240"/>
        <v>-97781.788351112496</v>
      </c>
      <c r="J90" s="32">
        <f t="shared" si="241"/>
        <v>-441386.39999999991</v>
      </c>
      <c r="K90" s="73">
        <f t="shared" si="435"/>
        <v>100.10599999999999</v>
      </c>
      <c r="L90" s="31">
        <f t="shared" si="243"/>
        <v>119162.39999999636</v>
      </c>
      <c r="M90" s="32">
        <f t="shared" si="244"/>
        <v>-200961.41034666667</v>
      </c>
      <c r="N90" s="79">
        <f t="shared" si="436"/>
        <v>-60517.309498179151</v>
      </c>
      <c r="O90" s="79"/>
      <c r="P90" s="79"/>
      <c r="Q90" s="79">
        <f>$G$5*SUM($O$14:O90)-$H$5*SUM($P$14:P90)</f>
        <v>-35590.730199999991</v>
      </c>
      <c r="R90" s="79">
        <f t="shared" si="437"/>
        <v>-96108.039698179142</v>
      </c>
      <c r="U90" s="72">
        <v>45896.625</v>
      </c>
      <c r="V90" s="54">
        <v>94.56</v>
      </c>
      <c r="W90" s="72">
        <v>45891.625</v>
      </c>
      <c r="X90" s="54">
        <v>101.027</v>
      </c>
      <c r="Y90" s="121">
        <v>45905.625</v>
      </c>
      <c r="Z90" s="54">
        <v>120.64</v>
      </c>
      <c r="AF90" s="36">
        <v>45968</v>
      </c>
      <c r="AM90" s="72"/>
      <c r="AO90" s="72"/>
      <c r="BE90" s="72">
        <v>45894.625</v>
      </c>
      <c r="BF90" s="54">
        <v>80.69</v>
      </c>
      <c r="BI90" s="72">
        <v>45894.625</v>
      </c>
      <c r="BJ90" s="54">
        <v>109.91</v>
      </c>
      <c r="BM90" s="72">
        <v>45891.625</v>
      </c>
      <c r="BN90" s="54">
        <v>103.125</v>
      </c>
      <c r="BO90" s="72">
        <v>45891.625</v>
      </c>
      <c r="BP90" s="54">
        <v>95.9375</v>
      </c>
      <c r="BR90" s="36">
        <v>45968</v>
      </c>
      <c r="BY90" s="72"/>
      <c r="CA90" s="125">
        <v>45897.625</v>
      </c>
      <c r="CB90" s="54">
        <v>107.40689999999999</v>
      </c>
      <c r="CC90" s="125">
        <v>45897.625</v>
      </c>
      <c r="CD90" s="54">
        <v>50.031999999999996</v>
      </c>
      <c r="CF90" s="36">
        <v>45968</v>
      </c>
      <c r="CO90" s="125">
        <v>45896.625</v>
      </c>
      <c r="CP90" s="54">
        <v>274.23899999999998</v>
      </c>
      <c r="CQ90" s="125">
        <v>45896.625</v>
      </c>
      <c r="CR90" s="54">
        <v>54.777000000000001</v>
      </c>
      <c r="DF90" s="36">
        <v>45969</v>
      </c>
      <c r="DZ90" s="36">
        <v>45969</v>
      </c>
    </row>
    <row r="91" spans="1:134">
      <c r="A91" s="136">
        <v>45951.625</v>
      </c>
      <c r="B91" s="73">
        <f t="shared" ref="B91" si="438">VLOOKUP($A91+$I$2,U$3:V$500,2)</f>
        <v>92.33</v>
      </c>
      <c r="C91" s="31">
        <f t="shared" si="234"/>
        <v>-351118.2108626212</v>
      </c>
      <c r="D91" s="32">
        <f t="shared" si="235"/>
        <v>-259087.5</v>
      </c>
      <c r="E91" s="73">
        <f t="shared" ref="E91" si="439">VLOOKUP($A91+$I$2,W$3:X$500,2)</f>
        <v>101.289</v>
      </c>
      <c r="F91" s="31">
        <f t="shared" si="237"/>
        <v>8064.0000000003056</v>
      </c>
      <c r="G91" s="32">
        <f t="shared" si="238"/>
        <v>-92242.220699999991</v>
      </c>
      <c r="H91" s="73">
        <f t="shared" ref="H91" si="440">VLOOKUP($A91+$I$2,Y$3:Z$500,2)</f>
        <v>121.57</v>
      </c>
      <c r="I91" s="31">
        <f t="shared" si="240"/>
        <v>-97781.788351112496</v>
      </c>
      <c r="J91" s="32">
        <f t="shared" si="241"/>
        <v>-445630.5</v>
      </c>
      <c r="K91" s="73">
        <f t="shared" ref="K91" si="441">VLOOKUP($A91+$I$2,AA$3:AB$500,2)</f>
        <v>100.206</v>
      </c>
      <c r="L91" s="31">
        <f t="shared" si="243"/>
        <v>153602.3999999993</v>
      </c>
      <c r="M91" s="32">
        <f t="shared" si="244"/>
        <v>-202893.73160000006</v>
      </c>
      <c r="N91" s="79">
        <f t="shared" ref="N91" si="442">C91+D91-F91-G91-I91-J91+L91+M91</f>
        <v>-31906.533411509852</v>
      </c>
      <c r="O91" s="79"/>
      <c r="P91" s="79"/>
      <c r="Q91" s="79">
        <f>$G$5*SUM($O$14:O91)-$H$5*SUM($P$14:P91)</f>
        <v>-35590.730199999991</v>
      </c>
      <c r="R91" s="79">
        <f t="shared" ref="R91" si="443">N91+Q91</f>
        <v>-67497.263611509843</v>
      </c>
      <c r="U91" s="72">
        <v>45897.625</v>
      </c>
      <c r="V91" s="54">
        <v>94.44</v>
      </c>
      <c r="W91" s="72">
        <v>45894.625</v>
      </c>
      <c r="X91" s="54">
        <v>100.916</v>
      </c>
      <c r="Y91" s="121">
        <v>45908.625</v>
      </c>
      <c r="Z91" s="54">
        <v>120.74</v>
      </c>
      <c r="AF91" s="36">
        <v>45969</v>
      </c>
      <c r="AM91" s="72"/>
      <c r="BE91" s="72">
        <v>45895.625</v>
      </c>
      <c r="BF91" s="54">
        <v>80.87</v>
      </c>
      <c r="BI91" s="72">
        <v>45895.625</v>
      </c>
      <c r="BJ91" s="54">
        <v>109.99</v>
      </c>
      <c r="BM91" s="72">
        <v>45894.625</v>
      </c>
      <c r="BN91" s="54">
        <v>102.9375</v>
      </c>
      <c r="BO91" s="72">
        <v>45894.625</v>
      </c>
      <c r="BP91" s="54">
        <v>95.71875</v>
      </c>
      <c r="BR91" s="36">
        <v>45969</v>
      </c>
      <c r="BY91" s="72"/>
      <c r="CA91" s="125">
        <v>45898.625</v>
      </c>
      <c r="CB91" s="54">
        <v>107.20489999999999</v>
      </c>
      <c r="CC91" s="125">
        <v>45898.625</v>
      </c>
      <c r="CD91" s="54">
        <v>50.929000000000002</v>
      </c>
      <c r="CF91" s="36">
        <v>45969</v>
      </c>
      <c r="CO91" s="125">
        <v>45897.625</v>
      </c>
      <c r="CP91" s="54">
        <v>264.39100000000002</v>
      </c>
      <c r="CQ91" s="125">
        <v>45897.625</v>
      </c>
      <c r="CR91" s="54">
        <v>54.683</v>
      </c>
      <c r="DF91" s="36">
        <v>45970</v>
      </c>
      <c r="DZ91" s="36">
        <v>45970</v>
      </c>
    </row>
    <row r="92" spans="1:134">
      <c r="A92" s="136">
        <v>45952.625</v>
      </c>
      <c r="B92" s="73">
        <f t="shared" ref="B92" si="444">VLOOKUP($A92+$I$2,U$3:V$500,2)</f>
        <v>92.37</v>
      </c>
      <c r="C92" s="31">
        <f t="shared" si="234"/>
        <v>-342172.52396166045</v>
      </c>
      <c r="D92" s="32">
        <f t="shared" si="235"/>
        <v>-261554.99999999997</v>
      </c>
      <c r="E92" s="73">
        <f t="shared" ref="E92" si="445">VLOOKUP($A92+$I$2,W$3:X$500,2)</f>
        <v>101.261</v>
      </c>
      <c r="F92" s="31">
        <f t="shared" si="237"/>
        <v>3359.9999999993315</v>
      </c>
      <c r="G92" s="32">
        <f t="shared" si="238"/>
        <v>-93120.718039999963</v>
      </c>
      <c r="H92" s="73">
        <f t="shared" ref="H92" si="446">VLOOKUP($A92+$I$2,Y$3:Z$500,2)</f>
        <v>121.65</v>
      </c>
      <c r="I92" s="31">
        <f t="shared" si="240"/>
        <v>-74077.11238720121</v>
      </c>
      <c r="J92" s="32">
        <f t="shared" si="241"/>
        <v>-449874.6</v>
      </c>
      <c r="K92" s="73">
        <f t="shared" ref="K92" si="447">VLOOKUP($A92+$I$2,AA$3:AB$500,2)</f>
        <v>100.13800000000001</v>
      </c>
      <c r="L92" s="31">
        <f t="shared" si="243"/>
        <v>130183.20000000004</v>
      </c>
      <c r="M92" s="32">
        <f t="shared" si="244"/>
        <v>-204826.05285333333</v>
      </c>
      <c r="N92" s="79">
        <f t="shared" ref="N92" si="448">C92+D92-F92-G92-I92-J92+L92+M92</f>
        <v>-64657.94638779189</v>
      </c>
      <c r="O92" s="79"/>
      <c r="P92" s="79"/>
      <c r="Q92" s="79">
        <f>$G$5*SUM($O$14:O92)-$H$5*SUM($P$14:P92)</f>
        <v>-35590.730199999991</v>
      </c>
      <c r="R92" s="79">
        <f t="shared" ref="R92" si="449">N92+Q92</f>
        <v>-100248.67658779188</v>
      </c>
      <c r="U92" s="72">
        <v>45898.625</v>
      </c>
      <c r="V92" s="54">
        <v>94.44</v>
      </c>
      <c r="W92" s="72">
        <v>45895.625</v>
      </c>
      <c r="X92" s="54">
        <v>101.051</v>
      </c>
      <c r="Y92" s="121">
        <v>45909.625</v>
      </c>
      <c r="Z92" s="54">
        <v>120.66</v>
      </c>
      <c r="AF92" s="36">
        <v>45970</v>
      </c>
      <c r="AM92" s="72"/>
      <c r="BE92" s="72">
        <v>45896.625</v>
      </c>
      <c r="BF92" s="54">
        <v>80.97</v>
      </c>
      <c r="BI92" s="72">
        <v>45896.625</v>
      </c>
      <c r="BJ92" s="54">
        <v>110.03</v>
      </c>
      <c r="BM92" s="72">
        <v>45895.625</v>
      </c>
      <c r="BN92" s="54">
        <v>103.171875</v>
      </c>
      <c r="BO92" s="72">
        <v>45895.625</v>
      </c>
      <c r="BP92" s="54">
        <v>95.609375</v>
      </c>
      <c r="BR92" s="36">
        <v>45970</v>
      </c>
      <c r="BY92" s="72"/>
      <c r="CA92" s="125">
        <v>45902.625</v>
      </c>
      <c r="CB92" s="54">
        <v>107.1491</v>
      </c>
      <c r="CC92" s="125">
        <v>45902.625</v>
      </c>
      <c r="CD92" s="54">
        <v>51.244999999999997</v>
      </c>
      <c r="CF92" s="36">
        <v>45970</v>
      </c>
      <c r="CO92" s="125">
        <v>45898.625</v>
      </c>
      <c r="CP92" s="54">
        <v>267.71499999999997</v>
      </c>
      <c r="CQ92" s="125">
        <v>45898.625</v>
      </c>
      <c r="CR92" s="54">
        <v>55.435000000000002</v>
      </c>
    </row>
    <row r="93" spans="1:134">
      <c r="A93" s="136">
        <v>45953.625</v>
      </c>
      <c r="B93" s="73">
        <f t="shared" ref="B93" si="450">VLOOKUP($A93+$I$2,U$3:V$500,2)</f>
        <v>92.5</v>
      </c>
      <c r="C93" s="31">
        <f t="shared" si="234"/>
        <v>-313099.04153354728</v>
      </c>
      <c r="D93" s="32">
        <f t="shared" si="235"/>
        <v>-264022.49999999994</v>
      </c>
      <c r="E93" s="73">
        <f t="shared" ref="E93" si="451">VLOOKUP($A93+$I$2,W$3:X$500,2)</f>
        <v>101.229</v>
      </c>
      <c r="F93" s="31">
        <f t="shared" si="237"/>
        <v>-2016.0000000000764</v>
      </c>
      <c r="G93" s="32">
        <f t="shared" si="238"/>
        <v>-93999.21537999998</v>
      </c>
      <c r="H93" s="73">
        <f t="shared" ref="H93" si="452">VLOOKUP($A93+$I$2,Y$3:Z$500,2)</f>
        <v>121.61</v>
      </c>
      <c r="I93" s="31">
        <f t="shared" si="240"/>
        <v>-85929.450369158862</v>
      </c>
      <c r="J93" s="32">
        <f t="shared" si="241"/>
        <v>-454118.69999999995</v>
      </c>
      <c r="K93" s="73">
        <f t="shared" ref="K93" si="453">VLOOKUP($A93+$I$2,AA$3:AB$500,2)</f>
        <v>100.104</v>
      </c>
      <c r="L93" s="31">
        <f t="shared" si="243"/>
        <v>118473.59999999797</v>
      </c>
      <c r="M93" s="32">
        <f t="shared" si="244"/>
        <v>-206758.37410666666</v>
      </c>
      <c r="N93" s="79">
        <f t="shared" ref="N93" si="454">C93+D93-F93-G93-I93-J93+L93+M93</f>
        <v>-29342.949891057011</v>
      </c>
      <c r="O93" s="79"/>
      <c r="P93" s="79"/>
      <c r="Q93" s="79">
        <f>$G$5*SUM($O$14:O93)-$H$5*SUM($P$14:P93)</f>
        <v>-35590.730199999991</v>
      </c>
      <c r="R93" s="79">
        <f t="shared" ref="R93" si="455">N93+Q93</f>
        <v>-64933.680091057002</v>
      </c>
      <c r="U93" s="72">
        <v>45901.625</v>
      </c>
      <c r="V93" s="54">
        <v>94.4</v>
      </c>
      <c r="W93" s="72">
        <v>45896.625</v>
      </c>
      <c r="X93" s="54">
        <v>101.142</v>
      </c>
      <c r="Y93" s="121">
        <v>45910.625</v>
      </c>
      <c r="Z93" s="54">
        <v>120.75</v>
      </c>
      <c r="AM93" s="72"/>
      <c r="BE93" s="72">
        <v>45897.625</v>
      </c>
      <c r="BF93" s="54">
        <v>81.010000000000005</v>
      </c>
      <c r="BI93" s="72">
        <v>45897.625</v>
      </c>
      <c r="BJ93" s="54">
        <v>110.2</v>
      </c>
      <c r="BM93" s="72">
        <v>45896.625</v>
      </c>
      <c r="BN93" s="54">
        <v>103.34375</v>
      </c>
      <c r="BO93" s="72">
        <v>45896.625</v>
      </c>
      <c r="BP93" s="54">
        <v>95.46875</v>
      </c>
      <c r="BY93" s="72"/>
      <c r="CA93" s="125">
        <v>45903.625</v>
      </c>
      <c r="CB93" s="54">
        <v>107.15860000000001</v>
      </c>
      <c r="CC93" s="125">
        <v>45903.625</v>
      </c>
      <c r="CD93" s="54">
        <v>50.915999999999997</v>
      </c>
      <c r="CO93" s="125">
        <v>45901.625</v>
      </c>
      <c r="CP93" s="54">
        <v>268.10199999999998</v>
      </c>
      <c r="CQ93" s="125">
        <v>45901.625</v>
      </c>
      <c r="CR93" s="54">
        <v>55.500999999999998</v>
      </c>
    </row>
    <row r="94" spans="1:134">
      <c r="A94" s="136">
        <v>45954.625</v>
      </c>
      <c r="B94" s="73">
        <f t="shared" ref="B94" si="456">VLOOKUP($A94+$I$2,U$3:V$500,2)</f>
        <v>92.56</v>
      </c>
      <c r="C94" s="31">
        <f t="shared" si="234"/>
        <v>-299680.51118210849</v>
      </c>
      <c r="D94" s="32">
        <f t="shared" si="235"/>
        <v>-266489.99999999994</v>
      </c>
      <c r="E94" s="73">
        <f t="shared" ref="E94" si="457">VLOOKUP($A94+$I$2,W$3:X$500,2)</f>
        <v>101.092</v>
      </c>
      <c r="F94" s="31">
        <f t="shared" si="237"/>
        <v>-25032.000000000153</v>
      </c>
      <c r="G94" s="32">
        <f t="shared" si="238"/>
        <v>-94877.712719999952</v>
      </c>
      <c r="H94" s="73">
        <f t="shared" ref="H94" si="458">VLOOKUP($A94+$I$2,Y$3:Z$500,2)</f>
        <v>121.49</v>
      </c>
      <c r="I94" s="31">
        <f t="shared" si="240"/>
        <v>-121486.46431501576</v>
      </c>
      <c r="J94" s="32">
        <f t="shared" si="241"/>
        <v>-458362.79999999993</v>
      </c>
      <c r="K94" s="73">
        <f t="shared" ref="K94" si="459">VLOOKUP($A94+$I$2,AA$3:AB$500,2)</f>
        <v>99.841999999999999</v>
      </c>
      <c r="L94" s="31">
        <f t="shared" si="243"/>
        <v>28240.799999997809</v>
      </c>
      <c r="M94" s="32">
        <f t="shared" si="244"/>
        <v>-208690.69535999993</v>
      </c>
      <c r="N94" s="79">
        <f t="shared" ref="N94" si="460">C94+D94-F94-G94-I94-J94+L94+M94</f>
        <v>-46861.429507094785</v>
      </c>
      <c r="O94" s="79"/>
      <c r="P94" s="79"/>
      <c r="Q94" s="79">
        <f>$G$5*SUM($O$14:O94)-$H$5*SUM($P$14:P94)</f>
        <v>-35590.730199999991</v>
      </c>
      <c r="R94" s="79">
        <f t="shared" ref="R94" si="461">N94+Q94</f>
        <v>-82452.159707094776</v>
      </c>
      <c r="U94" s="72">
        <v>45902.625</v>
      </c>
      <c r="V94" s="54">
        <v>94.24</v>
      </c>
      <c r="W94" s="72">
        <v>45897.625</v>
      </c>
      <c r="X94" s="54">
        <v>101.092</v>
      </c>
      <c r="Y94" s="121">
        <v>45911.625</v>
      </c>
      <c r="Z94" s="54">
        <v>120.76</v>
      </c>
      <c r="AM94" s="72"/>
      <c r="BE94" s="72">
        <v>45898.625</v>
      </c>
      <c r="BF94" s="54">
        <v>80.86</v>
      </c>
      <c r="BI94" s="72">
        <v>45898.625</v>
      </c>
      <c r="BJ94" s="54">
        <v>109.83</v>
      </c>
      <c r="BM94" s="72">
        <v>45897.625</v>
      </c>
      <c r="BN94" s="54">
        <v>103.59375</v>
      </c>
      <c r="BO94" s="72">
        <v>45897.625</v>
      </c>
      <c r="BP94" s="54">
        <v>96.0625</v>
      </c>
      <c r="BY94" s="72"/>
      <c r="CA94" s="125">
        <v>45904.625</v>
      </c>
      <c r="CB94" s="54">
        <v>107.4136</v>
      </c>
      <c r="CC94" s="125">
        <v>45904.625</v>
      </c>
      <c r="CD94" s="54">
        <v>49.465000000000003</v>
      </c>
      <c r="CO94" s="125">
        <v>45902.625</v>
      </c>
      <c r="CP94" s="54">
        <v>274.209</v>
      </c>
      <c r="CQ94" s="125">
        <v>45902.625</v>
      </c>
      <c r="CR94" s="54">
        <v>56.918999999999997</v>
      </c>
    </row>
    <row r="95" spans="1:134">
      <c r="A95" s="136">
        <v>45957.625</v>
      </c>
      <c r="B95" s="73">
        <f t="shared" ref="B95" si="462">VLOOKUP($A95+$I$2,U$3:V$500,2)</f>
        <v>92.8</v>
      </c>
      <c r="C95" s="31">
        <f t="shared" si="234"/>
        <v>-246006.38977636024</v>
      </c>
      <c r="D95" s="32">
        <f t="shared" si="235"/>
        <v>-273892.5</v>
      </c>
      <c r="E95" s="73">
        <f t="shared" ref="E95" si="463">VLOOKUP($A95+$I$2,W$3:X$500,2)</f>
        <v>101.077</v>
      </c>
      <c r="F95" s="31">
        <f t="shared" si="237"/>
        <v>-27552.000000000247</v>
      </c>
      <c r="G95" s="32">
        <f t="shared" si="238"/>
        <v>-97513.204739999986</v>
      </c>
      <c r="H95" s="73">
        <f t="shared" ref="H95" si="464">VLOOKUP($A95+$I$2,Y$3:Z$500,2)</f>
        <v>121.55</v>
      </c>
      <c r="I95" s="31">
        <f t="shared" si="240"/>
        <v>-103707.95734208732</v>
      </c>
      <c r="J95" s="32">
        <f t="shared" si="241"/>
        <v>-471095.10000000003</v>
      </c>
      <c r="K95" s="73">
        <f t="shared" ref="K95" si="465">VLOOKUP($A95+$I$2,AA$3:AB$500,2)</f>
        <v>99.850999999999999</v>
      </c>
      <c r="L95" s="31">
        <f t="shared" si="243"/>
        <v>31340.399999997924</v>
      </c>
      <c r="M95" s="32">
        <f t="shared" si="244"/>
        <v>-214487.65912000003</v>
      </c>
      <c r="N95" s="79">
        <f t="shared" ref="N95" si="466">C95+D95-F95-G95-I95-J95+L95+M95</f>
        <v>-3177.8868142748252</v>
      </c>
      <c r="O95" s="79"/>
      <c r="P95" s="79"/>
      <c r="Q95" s="79">
        <f>$G$5*SUM($O$14:O95)-$H$5*SUM($P$14:P95)</f>
        <v>-35590.730199999991</v>
      </c>
      <c r="R95" s="79">
        <f t="shared" ref="R95" si="467">N95+Q95</f>
        <v>-38768.617014274816</v>
      </c>
      <c r="U95" s="72">
        <v>45903.625</v>
      </c>
      <c r="V95" s="54">
        <v>94.38</v>
      </c>
      <c r="W95" s="72">
        <v>45898.625</v>
      </c>
      <c r="X95" s="54">
        <v>101.096</v>
      </c>
      <c r="Y95" s="121">
        <v>45912.625</v>
      </c>
      <c r="Z95" s="54">
        <v>120.63</v>
      </c>
      <c r="BE95" s="72">
        <v>45902.625</v>
      </c>
      <c r="BF95" s="54">
        <v>80.39</v>
      </c>
      <c r="BI95" s="72">
        <v>45902.625</v>
      </c>
      <c r="BJ95" s="54">
        <v>109.05</v>
      </c>
      <c r="BM95" s="72">
        <v>45898.625</v>
      </c>
      <c r="BN95" s="54">
        <v>103.453125</v>
      </c>
      <c r="BO95" s="72">
        <v>45898.625</v>
      </c>
      <c r="BP95" s="54">
        <v>95.375</v>
      </c>
      <c r="CA95" s="125">
        <v>45905.625</v>
      </c>
      <c r="CB95" s="54">
        <v>107.2762</v>
      </c>
      <c r="CC95" s="125">
        <v>45905.625</v>
      </c>
      <c r="CD95" s="54">
        <v>50.021000000000001</v>
      </c>
      <c r="CO95" s="125">
        <v>45903.625</v>
      </c>
      <c r="CP95" s="54">
        <v>267.14</v>
      </c>
      <c r="CQ95" s="125">
        <v>45903.625</v>
      </c>
      <c r="CR95" s="54">
        <v>55.265000000000001</v>
      </c>
    </row>
    <row r="96" spans="1:134">
      <c r="A96" s="136">
        <v>45958.625</v>
      </c>
      <c r="B96" s="73">
        <f t="shared" ref="B96" si="468">VLOOKUP($A96+$I$2,U$3:V$500,2)</f>
        <v>92.79</v>
      </c>
      <c r="C96" s="31">
        <f t="shared" si="234"/>
        <v>-248242.8115015981</v>
      </c>
      <c r="D96" s="32">
        <f t="shared" si="235"/>
        <v>-276360</v>
      </c>
      <c r="E96" s="73">
        <f t="shared" ref="E96" si="469">VLOOKUP($A96+$I$2,W$3:X$500,2)</f>
        <v>101.083</v>
      </c>
      <c r="F96" s="31">
        <f t="shared" si="237"/>
        <v>-26544.000000000211</v>
      </c>
      <c r="G96" s="32">
        <f t="shared" si="238"/>
        <v>-98391.702080000017</v>
      </c>
      <c r="H96" s="73">
        <f t="shared" ref="H96" si="470">VLOOKUP($A96+$I$2,Y$3:Z$500,2)</f>
        <v>121.6</v>
      </c>
      <c r="I96" s="31">
        <f t="shared" si="240"/>
        <v>-88892.534864646266</v>
      </c>
      <c r="J96" s="32">
        <f t="shared" si="241"/>
        <v>-475339.2</v>
      </c>
      <c r="K96" s="73">
        <f t="shared" ref="K96" si="471">VLOOKUP($A96+$I$2,AA$3:AB$500,2)</f>
        <v>99.867999999999995</v>
      </c>
      <c r="L96" s="31">
        <f t="shared" si="243"/>
        <v>37195.199999996512</v>
      </c>
      <c r="M96" s="32">
        <f t="shared" si="244"/>
        <v>-216419.9803733333</v>
      </c>
      <c r="N96" s="79">
        <f t="shared" ref="N96" si="472">C96+D96-F96-G96-I96-J96+L96+M96</f>
        <v>-14660.15493028835</v>
      </c>
      <c r="O96" s="79"/>
      <c r="P96" s="79"/>
      <c r="Q96" s="79">
        <f>$G$5*SUM($O$14:O96)-$H$5*SUM($P$14:P96)</f>
        <v>-35590.730199999991</v>
      </c>
      <c r="R96" s="79">
        <f t="shared" ref="R96" si="473">N96+Q96</f>
        <v>-50250.885130288341</v>
      </c>
      <c r="U96" s="72">
        <v>45904.625</v>
      </c>
      <c r="V96" s="54">
        <v>94.54</v>
      </c>
      <c r="W96" s="72">
        <v>45901.625</v>
      </c>
      <c r="X96" s="54">
        <v>101.01900000000001</v>
      </c>
      <c r="Y96" s="121">
        <v>45915.625</v>
      </c>
      <c r="Z96" s="54">
        <v>120.7</v>
      </c>
      <c r="BE96" s="72">
        <v>45903.625</v>
      </c>
      <c r="BF96" s="54">
        <v>80.61</v>
      </c>
      <c r="BI96" s="72">
        <v>45903.625</v>
      </c>
      <c r="BJ96" s="54">
        <v>109.7</v>
      </c>
      <c r="BM96" s="72">
        <v>45901.625</v>
      </c>
      <c r="BN96" s="54">
        <v>103.40625</v>
      </c>
      <c r="BO96" s="72">
        <v>45901.625</v>
      </c>
      <c r="BP96" s="54">
        <v>95.28125</v>
      </c>
      <c r="CA96" s="125">
        <v>45908.625</v>
      </c>
      <c r="CB96" s="54">
        <v>107.2625</v>
      </c>
      <c r="CC96" s="125">
        <v>45908.625</v>
      </c>
      <c r="CD96" s="54">
        <v>49.890999999999998</v>
      </c>
      <c r="CO96" s="125">
        <v>45904.625</v>
      </c>
      <c r="CP96" s="54">
        <v>264.74099999999999</v>
      </c>
      <c r="CQ96" s="125">
        <v>45904.625</v>
      </c>
      <c r="CR96" s="54">
        <v>54.372999999999998</v>
      </c>
    </row>
    <row r="97" spans="1:96">
      <c r="A97" s="136">
        <v>45959.625</v>
      </c>
      <c r="B97" s="73">
        <f t="shared" ref="B97" si="474">VLOOKUP($A97+$I$2,U$3:V$500,2)</f>
        <v>92.78</v>
      </c>
      <c r="C97" s="31">
        <f t="shared" ref="C97" si="475">(B97/$B$14-1)*$B$5</f>
        <v>-250479.23322683829</v>
      </c>
      <c r="D97" s="32">
        <f t="shared" ref="D97" si="476">-1*(A97-$A$14)/360*$B$7*$B$5</f>
        <v>-278827.5</v>
      </c>
      <c r="E97" s="73">
        <f t="shared" ref="E97" si="477">VLOOKUP($A97+$I$2,W$3:X$500,2)</f>
        <v>101.07899999999999</v>
      </c>
      <c r="F97" s="31">
        <f t="shared" ref="F97" si="478">(E97-$E$14)/100*$C$5</f>
        <v>-27216.000000001033</v>
      </c>
      <c r="G97" s="32">
        <f t="shared" ref="G97" si="479">(A97-$A$14)/360*$C$6*$C$5-(A97-$A$14)/360*$C$7*$C$5*$E$14/100</f>
        <v>-99270.199420000019</v>
      </c>
      <c r="H97" s="73">
        <f t="shared" ref="H97" si="480">VLOOKUP($A97+$I$2,Y$3:Z$500,2)</f>
        <v>121.65</v>
      </c>
      <c r="I97" s="31">
        <f t="shared" ref="I97" si="481">(H97/$H$14-1)*$D$5</f>
        <v>-74077.11238720121</v>
      </c>
      <c r="J97" s="32">
        <f t="shared" ref="J97" si="482">-1*(A97-$A$14)/360*$D$7*$D$5</f>
        <v>-479583.3</v>
      </c>
      <c r="K97" s="73">
        <f t="shared" ref="K97" si="483">VLOOKUP($A97+$I$2,AA$3:AB$500,2)</f>
        <v>99.85</v>
      </c>
      <c r="L97" s="31">
        <f t="shared" ref="L97" si="484">(K97-$K$14)/100*$E$5</f>
        <v>30995.999999996278</v>
      </c>
      <c r="M97" s="32">
        <f t="shared" ref="M97" si="485">(A97-$A$14)/360*$E$6*$E$5-(A97-$A$14)/360*$E$7*$E$5*$K$14/100</f>
        <v>-218352.30162666668</v>
      </c>
      <c r="N97" s="79">
        <f t="shared" ref="N97" si="486">C97+D97-F97-G97-I97-J97+L97+M97</f>
        <v>-36516.423046306416</v>
      </c>
      <c r="O97" s="79"/>
      <c r="P97" s="79"/>
      <c r="Q97" s="79">
        <f>$G$5*SUM($O$14:O97)-$H$5*SUM($P$14:P97)</f>
        <v>-35590.730199999991</v>
      </c>
      <c r="R97" s="79">
        <f t="shared" ref="R97" si="487">N97+Q97</f>
        <v>-72107.153246306407</v>
      </c>
      <c r="U97" s="72">
        <v>45905.625</v>
      </c>
      <c r="V97" s="54">
        <v>94.64</v>
      </c>
      <c r="W97" s="72">
        <v>45902.625</v>
      </c>
      <c r="X97" s="54">
        <v>100.976</v>
      </c>
      <c r="Y97" s="121">
        <v>45916.625</v>
      </c>
      <c r="Z97" s="54">
        <v>120.66</v>
      </c>
      <c r="BE97" s="72">
        <v>45904.625</v>
      </c>
      <c r="BF97" s="54">
        <v>80.819999999999993</v>
      </c>
      <c r="BI97" s="72">
        <v>45904.625</v>
      </c>
      <c r="BJ97" s="54">
        <v>110.45</v>
      </c>
      <c r="BM97" s="72">
        <v>45902.625</v>
      </c>
      <c r="BN97" s="54">
        <v>103.09375</v>
      </c>
      <c r="BO97" s="72">
        <v>45902.625</v>
      </c>
      <c r="BP97" s="54">
        <v>94.6875</v>
      </c>
      <c r="CA97" s="125">
        <v>45909.625</v>
      </c>
      <c r="CB97" s="54">
        <v>107.24930000000001</v>
      </c>
      <c r="CC97" s="125">
        <v>45909.625</v>
      </c>
      <c r="CD97" s="54">
        <v>49.667000000000002</v>
      </c>
      <c r="CO97" s="125">
        <v>45905.625</v>
      </c>
      <c r="CP97" s="54">
        <v>263.56599999999997</v>
      </c>
      <c r="CQ97" s="125">
        <v>45905.625</v>
      </c>
      <c r="CR97" s="54">
        <v>54.095999999999997</v>
      </c>
    </row>
    <row r="98" spans="1:96">
      <c r="A98" s="136">
        <v>45960.625</v>
      </c>
      <c r="B98" s="73">
        <f t="shared" ref="B98" si="488">VLOOKUP($A98+$I$2,U$3:V$500,2)</f>
        <v>92.49</v>
      </c>
      <c r="C98" s="31">
        <f t="shared" ref="C98:C99" si="489">(B98/$B$14-1)*$B$5</f>
        <v>-315335.46325878747</v>
      </c>
      <c r="D98" s="32">
        <f t="shared" ref="D98:D99" si="490">-1*(A98-$A$14)/360*$B$7*$B$5</f>
        <v>-281295</v>
      </c>
      <c r="E98" s="73">
        <f t="shared" ref="E98" si="491">VLOOKUP($A98+$I$2,W$3:X$500,2)</f>
        <v>101.026</v>
      </c>
      <c r="F98" s="31">
        <f t="shared" ref="F98:F99" si="492">(E98-$E$14)/100*$C$5</f>
        <v>-36120.000000000575</v>
      </c>
      <c r="G98" s="32">
        <f t="shared" ref="G98:G99" si="493">(A98-$A$14)/360*$C$6*$C$5-(A98-$A$14)/360*$C$7*$C$5*$E$14/100</f>
        <v>-100148.69675999996</v>
      </c>
      <c r="H98" s="73">
        <f t="shared" ref="H98" si="494">VLOOKUP($A98+$I$2,Y$3:Z$500,2)</f>
        <v>121.55</v>
      </c>
      <c r="I98" s="31">
        <f t="shared" ref="I98:I99" si="495">(H98/$H$14-1)*$D$5</f>
        <v>-103707.95734208732</v>
      </c>
      <c r="J98" s="32">
        <f t="shared" ref="J98:J99" si="496">-1*(A98-$A$14)/360*$D$7*$D$5</f>
        <v>-483827.39999999997</v>
      </c>
      <c r="K98" s="73">
        <f t="shared" ref="K98" si="497">VLOOKUP($A98+$I$2,AA$3:AB$500,2)</f>
        <v>99.772999999999996</v>
      </c>
      <c r="L98" s="31">
        <f t="shared" ref="L98:L99" si="498">(K98-$K$14)/100*$E$5</f>
        <v>4477.1999999969066</v>
      </c>
      <c r="M98" s="32">
        <f t="shared" ref="M98:M99" si="499">(A98-$A$14)/360*$E$6*$E$5-(A98-$A$14)/360*$E$7*$E$5*$K$14/100</f>
        <v>-220284.62288000007</v>
      </c>
      <c r="N98" s="79">
        <f t="shared" ref="N98" si="500">C98+D98-F98-G98-I98-J98+L98+M98</f>
        <v>-88633.832036702894</v>
      </c>
      <c r="O98" s="79"/>
      <c r="P98" s="79"/>
      <c r="Q98" s="79">
        <f>$G$5*SUM($O$14:O98)-$H$5*SUM($P$14:P98)</f>
        <v>-35590.730199999991</v>
      </c>
      <c r="R98" s="79">
        <f t="shared" ref="R98" si="501">N98+Q98</f>
        <v>-124224.56223670288</v>
      </c>
      <c r="U98" s="72">
        <v>45908.625</v>
      </c>
      <c r="V98" s="54">
        <v>94.65</v>
      </c>
      <c r="W98" s="72">
        <v>45903.625</v>
      </c>
      <c r="X98" s="54">
        <v>101.038</v>
      </c>
      <c r="Y98" s="121">
        <v>45917.625</v>
      </c>
      <c r="Z98" s="54">
        <v>120.67</v>
      </c>
      <c r="BE98" s="72">
        <v>45905.625</v>
      </c>
      <c r="BF98" s="54">
        <v>80.87</v>
      </c>
      <c r="BI98" s="72">
        <v>45905.625</v>
      </c>
      <c r="BJ98" s="54">
        <v>111.17</v>
      </c>
      <c r="BM98" s="72">
        <v>45903.625</v>
      </c>
      <c r="BN98" s="54">
        <v>103.46875</v>
      </c>
      <c r="BO98" s="72">
        <v>45903.625</v>
      </c>
      <c r="BP98" s="54">
        <v>95.6875</v>
      </c>
      <c r="CA98" s="125">
        <v>45910.625</v>
      </c>
      <c r="CB98" s="54">
        <v>107.3793</v>
      </c>
      <c r="CC98" s="125">
        <v>45910.625</v>
      </c>
      <c r="CD98" s="54">
        <v>49.031999999999996</v>
      </c>
      <c r="CO98" s="125">
        <v>45908.625</v>
      </c>
      <c r="CP98" s="54">
        <v>261.50299999999999</v>
      </c>
      <c r="CQ98" s="125">
        <v>45908.625</v>
      </c>
      <c r="CR98" s="54">
        <v>53.42</v>
      </c>
    </row>
    <row r="99" spans="1:96">
      <c r="A99" s="136">
        <v>45961.625</v>
      </c>
      <c r="B99" s="73">
        <f>B10</f>
        <v>92.64</v>
      </c>
      <c r="C99" s="31">
        <f t="shared" si="489"/>
        <v>-281789.13738019398</v>
      </c>
      <c r="D99" s="32">
        <f t="shared" si="490"/>
        <v>-283762.49999999994</v>
      </c>
      <c r="E99" s="73">
        <f>C10</f>
        <v>101.071</v>
      </c>
      <c r="F99" s="31">
        <f t="shared" si="492"/>
        <v>-28560.000000000287</v>
      </c>
      <c r="G99" s="32">
        <f t="shared" si="493"/>
        <v>-101027.19409999996</v>
      </c>
      <c r="H99" s="73">
        <f>D10</f>
        <v>121.55</v>
      </c>
      <c r="I99" s="31">
        <f t="shared" si="495"/>
        <v>-103707.95734208732</v>
      </c>
      <c r="J99" s="32">
        <f t="shared" si="496"/>
        <v>-488071.49999999994</v>
      </c>
      <c r="K99" s="73">
        <f>E10</f>
        <v>99.843999999999994</v>
      </c>
      <c r="L99" s="31">
        <f t="shared" si="498"/>
        <v>28929.599999996204</v>
      </c>
      <c r="M99" s="32">
        <f t="shared" si="499"/>
        <v>-222216.94413333334</v>
      </c>
      <c r="N99" s="79">
        <f>C99+D99-F99-G99-I99-J99+L99+M99</f>
        <v>-37472.330071443634</v>
      </c>
      <c r="O99" s="79"/>
      <c r="P99" s="79"/>
      <c r="Q99" s="79">
        <f>$G$5*SUM($O$14:O99)-$H$5*SUM($P$14:P99)</f>
        <v>-35590.730199999991</v>
      </c>
      <c r="R99" s="79">
        <f t="shared" ref="R99" si="502">N99+Q99</f>
        <v>-73063.060271443625</v>
      </c>
      <c r="U99" s="72">
        <v>45909.625</v>
      </c>
      <c r="V99" s="54">
        <v>94.54</v>
      </c>
      <c r="W99" s="72">
        <v>45904.625</v>
      </c>
      <c r="X99" s="54">
        <v>101.06399999999999</v>
      </c>
      <c r="Y99" s="121">
        <v>45918.625</v>
      </c>
      <c r="Z99" s="54">
        <v>120.7</v>
      </c>
      <c r="BE99" s="72">
        <v>45908.625</v>
      </c>
      <c r="BF99" s="54">
        <v>80.87</v>
      </c>
      <c r="BI99" s="72">
        <v>45908.625</v>
      </c>
      <c r="BJ99" s="54">
        <v>111.56</v>
      </c>
      <c r="BM99" s="72">
        <v>45904.625</v>
      </c>
      <c r="BN99" s="54">
        <v>103.9375</v>
      </c>
      <c r="BO99" s="72">
        <v>45904.625</v>
      </c>
      <c r="BP99" s="54">
        <v>96.328125</v>
      </c>
      <c r="CA99" s="125">
        <v>45911.625</v>
      </c>
      <c r="CB99" s="54">
        <v>107.7234</v>
      </c>
      <c r="CC99" s="125">
        <v>45911.625</v>
      </c>
      <c r="CD99" s="54">
        <v>47.65</v>
      </c>
      <c r="CO99" s="125">
        <v>45909.625</v>
      </c>
      <c r="CP99" s="54">
        <v>261.88799999999998</v>
      </c>
      <c r="CQ99" s="125">
        <v>45909.625</v>
      </c>
      <c r="CR99" s="54">
        <v>53.2</v>
      </c>
    </row>
    <row r="100" spans="1:96">
      <c r="A100" s="36">
        <v>45964</v>
      </c>
      <c r="U100" s="72">
        <v>45910.625</v>
      </c>
      <c r="V100" s="54">
        <v>94.53</v>
      </c>
      <c r="W100" s="72">
        <v>45905.625</v>
      </c>
      <c r="X100" s="54">
        <v>101.19</v>
      </c>
      <c r="Y100" s="121">
        <v>45919.625</v>
      </c>
      <c r="Z100" s="54">
        <v>120.71</v>
      </c>
      <c r="BE100" s="72">
        <v>45909.625</v>
      </c>
      <c r="BF100" s="54">
        <v>80.78</v>
      </c>
      <c r="BI100" s="72">
        <v>45909.625</v>
      </c>
      <c r="BJ100" s="54">
        <v>111.36</v>
      </c>
      <c r="BM100" s="72">
        <v>45905.625</v>
      </c>
      <c r="BN100" s="54">
        <v>104.5</v>
      </c>
      <c r="BO100" s="72">
        <v>45905.625</v>
      </c>
      <c r="BP100" s="54">
        <v>97.703125</v>
      </c>
      <c r="CA100" s="125">
        <v>45912.625</v>
      </c>
      <c r="CB100" s="54">
        <v>107.64149999999999</v>
      </c>
      <c r="CC100" s="125">
        <v>45912.625</v>
      </c>
      <c r="CD100" s="54">
        <v>47.94</v>
      </c>
      <c r="CO100" s="125">
        <v>45910.625</v>
      </c>
      <c r="CP100" s="54">
        <v>258.988</v>
      </c>
      <c r="CQ100" s="125">
        <v>45910.625</v>
      </c>
      <c r="CR100" s="54">
        <v>52.481000000000002</v>
      </c>
    </row>
    <row r="101" spans="1:96">
      <c r="A101" s="36">
        <v>45965</v>
      </c>
      <c r="U101" s="72">
        <v>45911.625</v>
      </c>
      <c r="V101" s="54">
        <v>92.29</v>
      </c>
      <c r="W101" s="72">
        <v>45908.625</v>
      </c>
      <c r="X101" s="54">
        <v>101.23099999999999</v>
      </c>
      <c r="Y101" s="121">
        <v>45922.625</v>
      </c>
      <c r="Z101" s="54">
        <v>120.61</v>
      </c>
      <c r="BE101" s="72">
        <v>45910.625</v>
      </c>
      <c r="BF101" s="54">
        <v>80.84</v>
      </c>
      <c r="BI101" s="72">
        <v>45910.625</v>
      </c>
      <c r="BJ101" s="54">
        <v>111.69</v>
      </c>
      <c r="BM101" s="72">
        <v>45908.625</v>
      </c>
      <c r="BN101" s="54">
        <v>104.828125</v>
      </c>
      <c r="BO101" s="72">
        <v>45908.625</v>
      </c>
      <c r="BP101" s="54">
        <v>98.953125</v>
      </c>
      <c r="CA101" s="125">
        <v>45915.625</v>
      </c>
      <c r="CB101" s="54">
        <v>107.8558</v>
      </c>
      <c r="CC101" s="125">
        <v>45915.625</v>
      </c>
      <c r="CD101" s="54">
        <v>47.017000000000003</v>
      </c>
      <c r="CO101" s="125">
        <v>45911.625</v>
      </c>
      <c r="CP101" s="54">
        <v>253.00800000000001</v>
      </c>
      <c r="CQ101" s="125">
        <v>45911.625</v>
      </c>
      <c r="CR101" s="54">
        <v>51.143000000000001</v>
      </c>
    </row>
    <row r="102" spans="1:96">
      <c r="A102" s="36">
        <v>45966</v>
      </c>
      <c r="U102" s="72">
        <v>45912.625</v>
      </c>
      <c r="V102" s="54">
        <v>92.46</v>
      </c>
      <c r="W102" s="72">
        <v>45909.625</v>
      </c>
      <c r="X102" s="54">
        <v>101.163</v>
      </c>
      <c r="Y102" s="121">
        <v>45923.625</v>
      </c>
      <c r="Z102" s="54">
        <v>120.6</v>
      </c>
      <c r="BE102" s="72">
        <v>45911.625</v>
      </c>
      <c r="BF102" s="54">
        <v>81.040000000000006</v>
      </c>
      <c r="BI102" s="72">
        <v>45911.625</v>
      </c>
      <c r="BJ102" s="54">
        <v>112.21</v>
      </c>
      <c r="BM102" s="72">
        <v>45909.625</v>
      </c>
      <c r="BN102" s="54">
        <v>104.5625</v>
      </c>
      <c r="BO102" s="72">
        <v>45909.625</v>
      </c>
      <c r="BP102" s="54">
        <v>98.421875</v>
      </c>
      <c r="CA102" s="125">
        <v>45916.625</v>
      </c>
      <c r="CB102" s="54">
        <v>107.8259</v>
      </c>
      <c r="CC102" s="125">
        <v>45916.625</v>
      </c>
      <c r="CD102" s="54">
        <v>47.42</v>
      </c>
      <c r="CO102" s="125">
        <v>45912.625</v>
      </c>
      <c r="CP102" s="54">
        <v>252.27</v>
      </c>
      <c r="CQ102" s="125">
        <v>45912.625</v>
      </c>
      <c r="CR102" s="54">
        <v>50.945999999999998</v>
      </c>
    </row>
    <row r="103" spans="1:96">
      <c r="A103" s="36">
        <v>45967</v>
      </c>
      <c r="U103" s="72">
        <v>45915.625</v>
      </c>
      <c r="V103" s="54">
        <v>92.46</v>
      </c>
      <c r="W103" s="72">
        <v>45910.625</v>
      </c>
      <c r="X103" s="54">
        <v>101.126</v>
      </c>
      <c r="Y103" s="121">
        <v>45924.625</v>
      </c>
      <c r="Z103" s="54">
        <v>120.67</v>
      </c>
      <c r="BE103" s="72">
        <v>45912.625</v>
      </c>
      <c r="BF103" s="54">
        <v>80.959999999999994</v>
      </c>
      <c r="BI103" s="72">
        <v>45912.625</v>
      </c>
      <c r="BJ103" s="54">
        <v>112.01</v>
      </c>
      <c r="BM103" s="72">
        <v>45910.625</v>
      </c>
      <c r="BN103" s="54">
        <v>104.875</v>
      </c>
      <c r="BO103" s="72">
        <v>45910.625</v>
      </c>
      <c r="BP103" s="54">
        <v>98.921875</v>
      </c>
      <c r="CA103" s="125">
        <v>45917.625</v>
      </c>
      <c r="CB103" s="54">
        <v>107.72799999999999</v>
      </c>
      <c r="CC103" s="125">
        <v>45917.625</v>
      </c>
      <c r="CD103" s="54">
        <v>47.936999999999998</v>
      </c>
      <c r="CO103" s="125">
        <v>45915.625</v>
      </c>
      <c r="CP103" s="54">
        <v>247.80699999999999</v>
      </c>
      <c r="CQ103" s="125">
        <v>45915.625</v>
      </c>
      <c r="CR103" s="54">
        <v>50.042000000000002</v>
      </c>
    </row>
    <row r="104" spans="1:96">
      <c r="A104" s="36">
        <v>45968</v>
      </c>
      <c r="U104" s="72">
        <v>45916.625</v>
      </c>
      <c r="V104" s="54">
        <v>92.35</v>
      </c>
      <c r="W104" s="72">
        <v>45911.625</v>
      </c>
      <c r="X104" s="54">
        <v>101.012</v>
      </c>
      <c r="Y104" s="121">
        <v>45925.625</v>
      </c>
      <c r="Z104" s="54">
        <v>120.43</v>
      </c>
      <c r="BE104" s="72">
        <v>45915.625</v>
      </c>
      <c r="BF104" s="54">
        <v>81.19</v>
      </c>
      <c r="BI104" s="72">
        <v>45915.625</v>
      </c>
      <c r="BJ104" s="54">
        <v>112.36</v>
      </c>
      <c r="BM104" s="72">
        <v>45911.625</v>
      </c>
      <c r="BN104" s="54">
        <v>105.046875</v>
      </c>
      <c r="BO104" s="72">
        <v>45911.625</v>
      </c>
      <c r="BP104" s="54">
        <v>99.578125</v>
      </c>
      <c r="CA104" s="125">
        <v>45918.625</v>
      </c>
      <c r="CB104" s="54">
        <v>107.9539</v>
      </c>
      <c r="CC104" s="125">
        <v>45918.625</v>
      </c>
      <c r="CD104" s="54">
        <v>46.959000000000003</v>
      </c>
      <c r="CO104" s="125">
        <v>45916.625</v>
      </c>
      <c r="CP104" s="54">
        <v>251.81700000000001</v>
      </c>
      <c r="CQ104" s="125">
        <v>45916.625</v>
      </c>
      <c r="CR104" s="54">
        <v>50.780999999999999</v>
      </c>
    </row>
    <row r="105" spans="1:96">
      <c r="A105" s="36">
        <v>45969</v>
      </c>
      <c r="U105" s="72">
        <v>45917.625</v>
      </c>
      <c r="V105" s="54">
        <v>92.39</v>
      </c>
      <c r="W105" s="72">
        <v>45912.625</v>
      </c>
      <c r="X105" s="54">
        <v>100.934</v>
      </c>
      <c r="Y105" s="121">
        <v>45929.625</v>
      </c>
      <c r="Z105" s="54">
        <v>120.76</v>
      </c>
      <c r="BE105" s="72">
        <v>45916.625</v>
      </c>
      <c r="BF105" s="54">
        <v>81.13</v>
      </c>
      <c r="BI105" s="72">
        <v>45916.625</v>
      </c>
      <c r="BJ105" s="54">
        <v>112.26</v>
      </c>
      <c r="BM105" s="72">
        <v>45912.625</v>
      </c>
      <c r="BN105" s="54">
        <v>104.71875</v>
      </c>
      <c r="BO105" s="72">
        <v>45912.625</v>
      </c>
      <c r="BP105" s="54">
        <v>99.140625</v>
      </c>
      <c r="CA105" s="125">
        <v>45919.625</v>
      </c>
      <c r="CB105" s="54">
        <v>107.8977</v>
      </c>
      <c r="CC105" s="125">
        <v>45919.625</v>
      </c>
      <c r="CD105" s="54">
        <v>47.231000000000002</v>
      </c>
      <c r="CO105" s="125">
        <v>45917.625</v>
      </c>
      <c r="CP105" s="54">
        <v>251.23599999999999</v>
      </c>
      <c r="CQ105" s="125">
        <v>45917.625</v>
      </c>
      <c r="CR105" s="54">
        <v>50.738</v>
      </c>
    </row>
    <row r="106" spans="1:96">
      <c r="A106" s="36">
        <v>45970</v>
      </c>
      <c r="U106" s="72">
        <v>45918.625</v>
      </c>
      <c r="V106" s="54">
        <v>92.67</v>
      </c>
      <c r="W106" s="72">
        <v>45915.625</v>
      </c>
      <c r="X106" s="54">
        <v>100.944</v>
      </c>
      <c r="Y106" s="121">
        <v>45930.625</v>
      </c>
      <c r="Z106" s="54">
        <v>120.78</v>
      </c>
      <c r="BE106" s="72">
        <v>45917.625</v>
      </c>
      <c r="BF106" s="54">
        <v>81.05</v>
      </c>
      <c r="BI106" s="72">
        <v>45917.625</v>
      </c>
      <c r="BJ106" s="54">
        <v>112.06</v>
      </c>
      <c r="BM106" s="72">
        <v>45915.625</v>
      </c>
      <c r="BN106" s="54">
        <v>104.890625</v>
      </c>
      <c r="BO106" s="72">
        <v>45915.625</v>
      </c>
      <c r="BP106" s="54">
        <v>99.390625</v>
      </c>
      <c r="CA106" s="125">
        <v>45922.625</v>
      </c>
      <c r="CB106" s="54">
        <v>107.9379</v>
      </c>
      <c r="CC106" s="125">
        <v>45922.625</v>
      </c>
      <c r="CD106" s="54">
        <v>47.365000000000002</v>
      </c>
      <c r="CO106" s="125">
        <v>45918.625</v>
      </c>
      <c r="CP106" s="54">
        <v>247.51499999999999</v>
      </c>
      <c r="CQ106" s="125">
        <v>45918.625</v>
      </c>
      <c r="CR106" s="54">
        <v>50.093000000000004</v>
      </c>
    </row>
    <row r="107" spans="1:96">
      <c r="U107" s="72">
        <v>45919.625</v>
      </c>
      <c r="V107" s="54">
        <v>92.67</v>
      </c>
      <c r="W107" s="72">
        <v>45916.625</v>
      </c>
      <c r="X107" s="54">
        <v>100.953</v>
      </c>
      <c r="Y107" s="121">
        <v>45931.625</v>
      </c>
      <c r="Z107" s="54">
        <v>120.85</v>
      </c>
      <c r="BE107" s="72">
        <v>45918.625</v>
      </c>
      <c r="BF107" s="54">
        <v>81.23</v>
      </c>
      <c r="BI107" s="72">
        <v>45918.625</v>
      </c>
      <c r="BJ107" s="54">
        <v>111.83</v>
      </c>
      <c r="BM107" s="72">
        <v>45916.625</v>
      </c>
      <c r="BN107" s="54">
        <v>104.9375</v>
      </c>
      <c r="BO107" s="72">
        <v>45916.625</v>
      </c>
      <c r="BP107" s="54">
        <v>99.53125</v>
      </c>
      <c r="CA107" s="125">
        <v>45923.625</v>
      </c>
      <c r="CB107" s="54">
        <v>107.82299999999999</v>
      </c>
      <c r="CC107" s="125">
        <v>45923.625</v>
      </c>
      <c r="CD107" s="54">
        <v>47.701000000000001</v>
      </c>
      <c r="CO107" s="125">
        <v>45919.625</v>
      </c>
      <c r="CP107" s="54">
        <v>248.51300000000001</v>
      </c>
      <c r="CQ107" s="125">
        <v>45919.625</v>
      </c>
      <c r="CR107" s="54">
        <v>50.19</v>
      </c>
    </row>
    <row r="108" spans="1:96">
      <c r="U108" s="72">
        <v>45922.625</v>
      </c>
      <c r="V108" s="54">
        <v>92.52</v>
      </c>
      <c r="W108" s="72">
        <v>45917.625</v>
      </c>
      <c r="X108" s="54">
        <v>100.971</v>
      </c>
      <c r="Y108" s="121">
        <v>45932.625</v>
      </c>
      <c r="Z108" s="54">
        <v>120.92</v>
      </c>
      <c r="BE108" s="72">
        <v>45919.625</v>
      </c>
      <c r="BF108" s="54">
        <v>81.260000000000005</v>
      </c>
      <c r="BI108" s="72">
        <v>45919.625</v>
      </c>
      <c r="BJ108" s="54">
        <v>111.74</v>
      </c>
      <c r="BM108" s="72">
        <v>45917.625</v>
      </c>
      <c r="BN108" s="54">
        <v>104.671875</v>
      </c>
      <c r="BO108" s="72">
        <v>45917.625</v>
      </c>
      <c r="BP108" s="54">
        <v>99.34375</v>
      </c>
      <c r="CA108" s="125">
        <v>45924.625</v>
      </c>
      <c r="CB108" s="54">
        <v>107.7465</v>
      </c>
      <c r="CC108" s="125">
        <v>45924.625</v>
      </c>
      <c r="CD108" s="54">
        <v>48.238999999999997</v>
      </c>
      <c r="CO108" s="125">
        <v>45922.625</v>
      </c>
      <c r="CP108" s="54">
        <v>247.34700000000001</v>
      </c>
      <c r="CQ108" s="125">
        <v>45922.625</v>
      </c>
      <c r="CR108" s="54">
        <v>50.252000000000002</v>
      </c>
    </row>
    <row r="109" spans="1:96">
      <c r="U109" s="72">
        <v>45923.625</v>
      </c>
      <c r="V109" s="54">
        <v>92.67</v>
      </c>
      <c r="W109" s="72">
        <v>45918.625</v>
      </c>
      <c r="X109" s="54">
        <v>100.956</v>
      </c>
      <c r="Y109" s="121">
        <v>45933.625</v>
      </c>
      <c r="Z109" s="54">
        <v>120.97</v>
      </c>
      <c r="BE109" s="72">
        <v>45922.625</v>
      </c>
      <c r="BF109" s="54">
        <v>81.319999999999993</v>
      </c>
      <c r="BI109" s="72">
        <v>45922.625</v>
      </c>
      <c r="BJ109" s="54">
        <v>111.48</v>
      </c>
      <c r="BM109" s="72">
        <v>45918.625</v>
      </c>
      <c r="BN109" s="54">
        <v>104.296875</v>
      </c>
      <c r="BO109" s="72">
        <v>45918.625</v>
      </c>
      <c r="BP109" s="54">
        <v>98.3125</v>
      </c>
      <c r="CA109" s="125">
        <v>45925.625</v>
      </c>
      <c r="CB109" s="54">
        <v>107.6015</v>
      </c>
      <c r="CC109" s="125">
        <v>45925.625</v>
      </c>
      <c r="CD109" s="54">
        <v>48.945</v>
      </c>
      <c r="CO109" s="125">
        <v>45923.625</v>
      </c>
      <c r="CP109" s="54">
        <v>242.93100000000001</v>
      </c>
      <c r="CQ109" s="125">
        <v>45923.625</v>
      </c>
      <c r="CR109" s="54">
        <v>49.594999999999999</v>
      </c>
    </row>
    <row r="110" spans="1:96">
      <c r="U110" s="72">
        <v>45924.625</v>
      </c>
      <c r="V110" s="54">
        <v>92.59</v>
      </c>
      <c r="W110" s="72">
        <v>45919.625</v>
      </c>
      <c r="X110" s="54">
        <v>100.904</v>
      </c>
      <c r="Y110" s="121">
        <v>45936.625</v>
      </c>
      <c r="Z110" s="54">
        <v>120.96</v>
      </c>
      <c r="BE110" s="72">
        <v>45923.625</v>
      </c>
      <c r="BF110" s="54">
        <v>81.260000000000005</v>
      </c>
      <c r="BI110" s="72">
        <v>45923.625</v>
      </c>
      <c r="BJ110" s="54">
        <v>111.71</v>
      </c>
      <c r="BM110" s="72">
        <v>45919.625</v>
      </c>
      <c r="BN110" s="54">
        <v>104.203125</v>
      </c>
      <c r="BO110" s="72">
        <v>45919.625</v>
      </c>
      <c r="BP110" s="54">
        <v>98.109375</v>
      </c>
      <c r="CA110" s="125">
        <v>45926.625</v>
      </c>
      <c r="CB110" s="54">
        <v>107.7762</v>
      </c>
      <c r="CC110" s="125">
        <v>45926.625</v>
      </c>
      <c r="CD110" s="54">
        <v>48.259</v>
      </c>
      <c r="CO110" s="125">
        <v>45924.625</v>
      </c>
      <c r="CP110" s="54">
        <v>243.08600000000001</v>
      </c>
      <c r="CQ110" s="125">
        <v>45924.625</v>
      </c>
      <c r="CR110" s="54">
        <v>49.652999999999999</v>
      </c>
    </row>
    <row r="111" spans="1:96">
      <c r="U111" s="72">
        <v>45925.625</v>
      </c>
      <c r="V111" s="54">
        <v>92.45</v>
      </c>
      <c r="W111" s="72">
        <v>45922.625</v>
      </c>
      <c r="X111" s="54">
        <v>100.913</v>
      </c>
      <c r="Y111" s="121">
        <v>45937.625</v>
      </c>
      <c r="Z111" s="54">
        <v>120.93</v>
      </c>
      <c r="BE111" s="72">
        <v>45924.625</v>
      </c>
      <c r="BF111" s="54">
        <v>81.150000000000006</v>
      </c>
      <c r="BI111" s="72">
        <v>45924.625</v>
      </c>
      <c r="BJ111" s="54">
        <v>111.26</v>
      </c>
      <c r="BM111" s="72">
        <v>45922.625</v>
      </c>
      <c r="BN111" s="54">
        <v>104.015625</v>
      </c>
      <c r="BO111" s="72">
        <v>45922.625</v>
      </c>
      <c r="BP111" s="54">
        <v>97.71875</v>
      </c>
      <c r="CA111" s="125">
        <v>45929.625</v>
      </c>
      <c r="CB111" s="54">
        <v>107.9713</v>
      </c>
      <c r="CC111" s="125">
        <v>45929.625</v>
      </c>
      <c r="CD111" s="54">
        <v>47.534999999999997</v>
      </c>
      <c r="CO111" s="125">
        <v>45925.625</v>
      </c>
      <c r="CP111" s="54">
        <v>247.20099999999999</v>
      </c>
      <c r="CQ111" s="125">
        <v>45925.625</v>
      </c>
      <c r="CR111" s="54">
        <v>50.735999999999997</v>
      </c>
    </row>
    <row r="112" spans="1:96">
      <c r="U112" s="72">
        <v>45926.625</v>
      </c>
      <c r="V112" s="54">
        <v>92.46</v>
      </c>
      <c r="W112" s="72">
        <v>45923.625</v>
      </c>
      <c r="X112" s="54">
        <v>100.883</v>
      </c>
      <c r="Y112" s="121">
        <v>45938.625</v>
      </c>
      <c r="Z112" s="54">
        <v>121.12</v>
      </c>
      <c r="BE112" s="72">
        <v>45925.625</v>
      </c>
      <c r="BF112" s="54">
        <v>80.92</v>
      </c>
      <c r="BI112" s="72">
        <v>45925.625</v>
      </c>
      <c r="BJ112" s="54">
        <v>111.06</v>
      </c>
      <c r="BM112" s="72">
        <v>45923.625</v>
      </c>
      <c r="BN112" s="54">
        <v>104.328125</v>
      </c>
      <c r="BO112" s="72">
        <v>45923.625</v>
      </c>
      <c r="BP112" s="54">
        <v>98.40625</v>
      </c>
      <c r="CA112" s="125">
        <v>45930.625</v>
      </c>
      <c r="CB112" s="54">
        <v>107.99469999999999</v>
      </c>
      <c r="CC112" s="125">
        <v>45930.625</v>
      </c>
      <c r="CD112" s="54">
        <v>47.451999999999998</v>
      </c>
      <c r="CO112" s="125">
        <v>45926.625</v>
      </c>
      <c r="CP112" s="54">
        <v>244.453</v>
      </c>
      <c r="CQ112" s="125">
        <v>45926.625</v>
      </c>
      <c r="CR112" s="54">
        <v>50.292000000000002</v>
      </c>
    </row>
    <row r="113" spans="21:96">
      <c r="U113" s="72">
        <v>45929.625</v>
      </c>
      <c r="V113" s="54">
        <v>92.5</v>
      </c>
      <c r="W113" s="72">
        <v>45924.625</v>
      </c>
      <c r="X113" s="54">
        <v>100.893</v>
      </c>
      <c r="Y113" s="121">
        <v>45939.625</v>
      </c>
      <c r="Z113" s="54">
        <v>120.99</v>
      </c>
      <c r="BE113" s="72">
        <v>45926.625</v>
      </c>
      <c r="BF113" s="54">
        <v>81.08</v>
      </c>
      <c r="BI113" s="72">
        <v>45926.625</v>
      </c>
      <c r="BJ113" s="54">
        <v>111.21</v>
      </c>
      <c r="BM113" s="72">
        <v>45924.625</v>
      </c>
      <c r="BN113" s="54">
        <v>104.03125</v>
      </c>
      <c r="BO113" s="72">
        <v>45924.625</v>
      </c>
      <c r="BP113" s="54">
        <v>98</v>
      </c>
      <c r="CA113" s="125">
        <v>45931.625</v>
      </c>
      <c r="CB113" s="54">
        <v>107.9406</v>
      </c>
      <c r="CC113" s="125">
        <v>45931.625</v>
      </c>
      <c r="CD113" s="54">
        <v>47.582000000000001</v>
      </c>
      <c r="CO113" s="125">
        <v>45929.625</v>
      </c>
      <c r="CP113" s="54">
        <v>241.69499999999999</v>
      </c>
      <c r="CQ113" s="125">
        <v>45929.625</v>
      </c>
      <c r="CR113" s="54">
        <v>49.634</v>
      </c>
    </row>
    <row r="114" spans="21:96">
      <c r="U114" s="72">
        <v>45930.625</v>
      </c>
      <c r="V114" s="54">
        <v>92.47</v>
      </c>
      <c r="W114" s="72">
        <v>45925.625</v>
      </c>
      <c r="X114" s="54">
        <v>100.822</v>
      </c>
      <c r="Y114" s="121">
        <v>45940.625</v>
      </c>
      <c r="Z114" s="54">
        <v>121</v>
      </c>
      <c r="BE114" s="72">
        <v>45929.625</v>
      </c>
      <c r="BF114" s="54">
        <v>81.22</v>
      </c>
      <c r="BI114" s="72">
        <v>45929.625</v>
      </c>
      <c r="BJ114" s="54">
        <v>111.58</v>
      </c>
      <c r="BM114" s="72">
        <v>45925.625</v>
      </c>
      <c r="BN114" s="54">
        <v>103.8125</v>
      </c>
      <c r="BO114" s="72">
        <v>45925.625</v>
      </c>
      <c r="BP114" s="54">
        <v>98</v>
      </c>
      <c r="CA114" s="125">
        <v>45932.625</v>
      </c>
      <c r="CB114" s="54">
        <v>107.9785</v>
      </c>
      <c r="CC114" s="125">
        <v>45932.625</v>
      </c>
      <c r="CD114" s="54">
        <v>47.204999999999998</v>
      </c>
      <c r="CO114" s="125">
        <v>45930.625</v>
      </c>
      <c r="CP114" s="54">
        <v>240.52799999999999</v>
      </c>
      <c r="CQ114" s="125">
        <v>45930.625</v>
      </c>
      <c r="CR114" s="54">
        <v>49.851999999999997</v>
      </c>
    </row>
    <row r="115" spans="21:96">
      <c r="U115" s="72">
        <v>45931.625</v>
      </c>
      <c r="V115" s="54">
        <v>92.57</v>
      </c>
      <c r="W115" s="72">
        <v>45926.625</v>
      </c>
      <c r="X115" s="54">
        <v>100.866</v>
      </c>
      <c r="Y115" s="121">
        <v>45943.625</v>
      </c>
      <c r="Z115" s="54">
        <v>121.1</v>
      </c>
      <c r="BE115" s="72">
        <v>45930.625</v>
      </c>
      <c r="BF115" s="54">
        <v>81.19</v>
      </c>
      <c r="BI115" s="72">
        <v>45930.625</v>
      </c>
      <c r="BJ115" s="54">
        <v>111.47</v>
      </c>
      <c r="BM115" s="72">
        <v>45926.625</v>
      </c>
      <c r="BN115" s="54">
        <v>103.71875</v>
      </c>
      <c r="BO115" s="72">
        <v>45926.625</v>
      </c>
      <c r="BP115" s="54">
        <v>97.890625</v>
      </c>
      <c r="CA115" s="125">
        <v>45933.625</v>
      </c>
      <c r="CB115" s="54">
        <v>107.9615</v>
      </c>
      <c r="CC115" s="125">
        <v>45933.625</v>
      </c>
      <c r="CD115" s="54">
        <v>47.156999999999996</v>
      </c>
      <c r="CO115" s="125">
        <v>45931.625</v>
      </c>
      <c r="CP115" s="54">
        <v>239.28700000000001</v>
      </c>
      <c r="CQ115" s="125">
        <v>45931.625</v>
      </c>
      <c r="CR115" s="54">
        <v>49.369</v>
      </c>
    </row>
    <row r="116" spans="21:96">
      <c r="U116" s="72">
        <v>45932.625</v>
      </c>
      <c r="V116" s="54">
        <v>92.64</v>
      </c>
      <c r="W116" s="72">
        <v>45929.625</v>
      </c>
      <c r="X116" s="54">
        <v>100.89</v>
      </c>
      <c r="Y116" s="121">
        <v>45944.625</v>
      </c>
      <c r="Z116" s="54">
        <v>121.2</v>
      </c>
      <c r="BE116" s="72">
        <v>45931.625</v>
      </c>
      <c r="BF116" s="54">
        <v>80.959999999999994</v>
      </c>
      <c r="BI116" s="72">
        <v>45931.625</v>
      </c>
      <c r="BJ116" s="54">
        <v>111.51</v>
      </c>
      <c r="BM116" s="72">
        <v>45929.625</v>
      </c>
      <c r="BN116" s="54">
        <v>104.015625</v>
      </c>
      <c r="BO116" s="72">
        <v>45929.625</v>
      </c>
      <c r="BP116" s="54">
        <v>98.625</v>
      </c>
      <c r="CA116" s="125">
        <v>45936.625</v>
      </c>
      <c r="CB116" s="54">
        <v>108.1194</v>
      </c>
      <c r="CC116" s="125">
        <v>45936.625</v>
      </c>
      <c r="CD116" s="54">
        <v>46.581000000000003</v>
      </c>
      <c r="CO116" s="125">
        <v>45932.625</v>
      </c>
      <c r="CP116" s="54">
        <v>236.33199999999999</v>
      </c>
      <c r="CQ116" s="125">
        <v>45932.625</v>
      </c>
      <c r="CR116" s="54">
        <v>48.860999999999997</v>
      </c>
    </row>
    <row r="117" spans="21:96">
      <c r="U117" s="72">
        <v>45933.625</v>
      </c>
      <c r="V117" s="54">
        <v>92.6</v>
      </c>
      <c r="W117" s="72">
        <v>45930.625</v>
      </c>
      <c r="X117" s="54">
        <v>100.89400000000001</v>
      </c>
      <c r="Y117" s="121">
        <v>45945.625</v>
      </c>
      <c r="Z117" s="54">
        <v>121.62</v>
      </c>
      <c r="BE117" s="72">
        <v>45932.625</v>
      </c>
      <c r="BF117" s="54">
        <v>80.930000000000007</v>
      </c>
      <c r="BI117" s="72">
        <v>45932.625</v>
      </c>
      <c r="BJ117" s="54">
        <v>111.69</v>
      </c>
      <c r="BM117" s="72">
        <v>45930.625</v>
      </c>
      <c r="BN117" s="54">
        <v>103.96875</v>
      </c>
      <c r="BO117" s="72">
        <v>45930.625</v>
      </c>
      <c r="BP117" s="54">
        <v>98.328125</v>
      </c>
      <c r="CA117" s="125">
        <v>45937.625</v>
      </c>
      <c r="CB117" s="54">
        <v>108.0094</v>
      </c>
      <c r="CC117" s="125">
        <v>45937.625</v>
      </c>
      <c r="CD117" s="54">
        <v>47.156999999999996</v>
      </c>
      <c r="CO117" s="125">
        <v>45933.625</v>
      </c>
      <c r="CP117" s="54">
        <v>235.94200000000001</v>
      </c>
      <c r="CQ117" s="125">
        <v>45933.625</v>
      </c>
      <c r="CR117" s="54">
        <v>48.695999999999998</v>
      </c>
    </row>
    <row r="118" spans="21:96">
      <c r="U118" s="72">
        <v>45936.625</v>
      </c>
      <c r="V118" s="54">
        <v>92.49</v>
      </c>
      <c r="W118" s="72">
        <v>45931.625</v>
      </c>
      <c r="X118" s="54">
        <v>100.92</v>
      </c>
      <c r="Y118" s="121">
        <v>45946.625</v>
      </c>
      <c r="Z118" s="54">
        <v>121.6</v>
      </c>
      <c r="BE118" s="72">
        <v>45933.625</v>
      </c>
      <c r="BF118" s="54">
        <v>80.84</v>
      </c>
      <c r="BI118" s="72">
        <v>45933.625</v>
      </c>
      <c r="BJ118" s="54">
        <v>111.55</v>
      </c>
      <c r="BM118" s="72">
        <v>45931.625</v>
      </c>
      <c r="BN118" s="54">
        <v>104.3125</v>
      </c>
      <c r="BO118" s="72">
        <v>45931.625</v>
      </c>
      <c r="BP118" s="54">
        <v>98.53125</v>
      </c>
      <c r="CA118" s="125">
        <v>45938.625</v>
      </c>
      <c r="CB118" s="54">
        <v>107.92919999999999</v>
      </c>
      <c r="CC118" s="125">
        <v>45938.625</v>
      </c>
      <c r="CD118" s="54">
        <v>47.487000000000002</v>
      </c>
      <c r="CO118" s="125">
        <v>45936.625</v>
      </c>
      <c r="CP118" s="54">
        <v>239.226</v>
      </c>
      <c r="CQ118" s="125">
        <v>45936.625</v>
      </c>
      <c r="CR118" s="54">
        <v>49.597000000000001</v>
      </c>
    </row>
    <row r="119" spans="21:96">
      <c r="U119" s="72">
        <v>45937.625</v>
      </c>
      <c r="V119" s="54">
        <v>92.19</v>
      </c>
      <c r="W119" s="72">
        <v>45932.625</v>
      </c>
      <c r="X119" s="54">
        <v>100.905</v>
      </c>
      <c r="Y119" s="121">
        <v>45947.625</v>
      </c>
      <c r="Z119" s="54">
        <v>121.51</v>
      </c>
      <c r="BE119" s="72">
        <v>45936.625</v>
      </c>
      <c r="BF119" s="54">
        <v>80.86</v>
      </c>
      <c r="BI119" s="72">
        <v>45936.625</v>
      </c>
      <c r="BJ119" s="54">
        <v>111.19</v>
      </c>
      <c r="BM119" s="72">
        <v>45932.625</v>
      </c>
      <c r="BN119" s="54">
        <v>104.4375</v>
      </c>
      <c r="BO119" s="72">
        <v>45932.625</v>
      </c>
      <c r="BP119" s="54">
        <v>98.8125</v>
      </c>
      <c r="CA119" s="125">
        <v>45939.625</v>
      </c>
      <c r="CB119" s="54">
        <v>107.73399999999999</v>
      </c>
      <c r="CC119" s="125">
        <v>45939.625</v>
      </c>
      <c r="CD119" s="54">
        <v>48.017000000000003</v>
      </c>
      <c r="CO119" s="125">
        <v>45937.625</v>
      </c>
      <c r="CP119" s="54">
        <v>242.00200000000001</v>
      </c>
      <c r="CQ119" s="125">
        <v>45937.625</v>
      </c>
      <c r="CR119" s="54">
        <v>49.996000000000002</v>
      </c>
    </row>
    <row r="120" spans="21:96">
      <c r="U120" s="72">
        <v>45938.625</v>
      </c>
      <c r="V120" s="54">
        <v>92.12</v>
      </c>
      <c r="W120" s="72">
        <v>45933.625</v>
      </c>
      <c r="X120" s="54">
        <v>100.893</v>
      </c>
      <c r="Y120" s="121">
        <v>45950.625</v>
      </c>
      <c r="Z120" s="54">
        <v>121.57</v>
      </c>
      <c r="BE120" s="72">
        <v>45937.625</v>
      </c>
      <c r="BF120" s="54">
        <v>80.77</v>
      </c>
      <c r="BI120" s="72">
        <v>45937.625</v>
      </c>
      <c r="BJ120" s="54">
        <v>111.4</v>
      </c>
      <c r="BM120" s="72">
        <v>45933.625</v>
      </c>
      <c r="BN120" s="54">
        <v>104.171875</v>
      </c>
      <c r="BO120" s="72">
        <v>45933.625</v>
      </c>
      <c r="BP120" s="54">
        <v>98.546875</v>
      </c>
      <c r="CA120" s="125">
        <v>45940.625</v>
      </c>
      <c r="CB120" s="54">
        <v>107.01220000000001</v>
      </c>
      <c r="CC120" s="125">
        <v>45940.625</v>
      </c>
      <c r="CD120" s="54">
        <v>51.024000000000001</v>
      </c>
      <c r="CO120" s="125">
        <v>45938.625</v>
      </c>
      <c r="CP120" s="54">
        <v>244.23400000000001</v>
      </c>
      <c r="CQ120" s="125">
        <v>45938.625</v>
      </c>
      <c r="CR120" s="54">
        <v>50.073</v>
      </c>
    </row>
    <row r="121" spans="21:96">
      <c r="U121" s="72">
        <v>45939.625</v>
      </c>
      <c r="V121" s="54">
        <v>92</v>
      </c>
      <c r="W121" s="72">
        <v>45936.625</v>
      </c>
      <c r="X121" s="54">
        <v>100.928</v>
      </c>
      <c r="Y121" s="121">
        <v>45952.625</v>
      </c>
      <c r="Z121" s="54">
        <v>121.65</v>
      </c>
      <c r="BE121" s="72">
        <v>45938.625</v>
      </c>
      <c r="BF121" s="54">
        <v>80.650000000000006</v>
      </c>
      <c r="BI121" s="72">
        <v>45938.625</v>
      </c>
      <c r="BJ121" s="54">
        <v>111.26</v>
      </c>
      <c r="BM121" s="72">
        <v>45936.625</v>
      </c>
      <c r="BN121" s="54">
        <v>103.828125</v>
      </c>
      <c r="BO121" s="72">
        <v>45936.625</v>
      </c>
      <c r="BP121" s="54">
        <v>97.796875</v>
      </c>
      <c r="CA121" s="125">
        <v>45944.625</v>
      </c>
      <c r="CB121" s="54">
        <v>107.4841</v>
      </c>
      <c r="CC121" s="125">
        <v>45944.625</v>
      </c>
      <c r="CD121" s="54">
        <v>48.805</v>
      </c>
      <c r="CO121" s="125">
        <v>45939.625</v>
      </c>
      <c r="CP121" s="54">
        <v>249.739</v>
      </c>
      <c r="CQ121" s="125">
        <v>45939.625</v>
      </c>
      <c r="CR121" s="54">
        <v>50.813000000000002</v>
      </c>
    </row>
    <row r="122" spans="21:96">
      <c r="U122" s="72">
        <v>45940.625</v>
      </c>
      <c r="V122" s="54">
        <v>91.78</v>
      </c>
      <c r="W122" s="72">
        <v>45937.625</v>
      </c>
      <c r="X122" s="54">
        <v>100.908</v>
      </c>
      <c r="Y122" s="121">
        <v>45953.625</v>
      </c>
      <c r="Z122" s="54">
        <v>121.61</v>
      </c>
      <c r="BE122" s="72">
        <v>45939.625</v>
      </c>
      <c r="BF122" s="54">
        <v>80.42</v>
      </c>
      <c r="BI122" s="72">
        <v>45939.625</v>
      </c>
      <c r="BJ122" s="54">
        <v>111.04</v>
      </c>
      <c r="BM122" s="72">
        <v>45937.625</v>
      </c>
      <c r="BN122" s="54">
        <v>104.09375</v>
      </c>
      <c r="BO122" s="72">
        <v>45937.625</v>
      </c>
      <c r="BP122" s="54">
        <v>98.328125</v>
      </c>
      <c r="CA122" s="125">
        <v>45945.625</v>
      </c>
      <c r="CB122" s="54">
        <v>107.62390000000001</v>
      </c>
      <c r="CC122" s="125">
        <v>45945.625</v>
      </c>
      <c r="CD122" s="54">
        <v>48.523000000000003</v>
      </c>
      <c r="CO122" s="125">
        <v>45940.625</v>
      </c>
      <c r="CP122" s="54">
        <v>260.29199999999997</v>
      </c>
      <c r="CQ122" s="125">
        <v>45940.625</v>
      </c>
      <c r="CR122" s="54">
        <v>52.987000000000002</v>
      </c>
    </row>
    <row r="123" spans="21:96">
      <c r="U123" s="72">
        <v>45943.625</v>
      </c>
      <c r="V123" s="54">
        <v>91.79</v>
      </c>
      <c r="W123" s="72">
        <v>45938.625</v>
      </c>
      <c r="X123" s="54">
        <v>100.99299999999999</v>
      </c>
      <c r="Y123" s="121">
        <v>45954.625</v>
      </c>
      <c r="Z123" s="54">
        <v>121.49</v>
      </c>
      <c r="BE123" s="72">
        <v>45940.625</v>
      </c>
      <c r="BF123" s="54">
        <v>79.984999999999999</v>
      </c>
      <c r="BI123" s="72">
        <v>45940.625</v>
      </c>
      <c r="BJ123" s="54">
        <v>111.36</v>
      </c>
      <c r="BM123" s="72">
        <v>45938.625</v>
      </c>
      <c r="BN123" s="54">
        <v>104.0625</v>
      </c>
      <c r="BO123" s="72">
        <v>45938.625</v>
      </c>
      <c r="BP123" s="54">
        <v>98.375</v>
      </c>
      <c r="CA123" s="125">
        <v>45946.625</v>
      </c>
      <c r="CB123" s="54">
        <v>107.2029</v>
      </c>
      <c r="CC123" s="125">
        <v>45946.625</v>
      </c>
      <c r="CD123" s="54">
        <v>50.155999999999999</v>
      </c>
      <c r="CO123" s="125">
        <v>45943.625</v>
      </c>
      <c r="CP123" s="54">
        <v>260.25400000000002</v>
      </c>
      <c r="CQ123" s="125">
        <v>45943.625</v>
      </c>
      <c r="CR123" s="54">
        <v>53.084000000000003</v>
      </c>
    </row>
    <row r="124" spans="21:96">
      <c r="U124" s="72">
        <v>45944.625</v>
      </c>
      <c r="V124" s="54">
        <v>91.85</v>
      </c>
      <c r="W124" s="72">
        <v>45939.625</v>
      </c>
      <c r="X124" s="54">
        <v>100.934</v>
      </c>
      <c r="Y124" s="121">
        <v>45957.625</v>
      </c>
      <c r="Z124" s="54">
        <v>121.55</v>
      </c>
      <c r="BE124" s="72">
        <v>45943.625</v>
      </c>
      <c r="BF124" s="54">
        <v>80.45</v>
      </c>
      <c r="BI124" s="72">
        <v>45943.625</v>
      </c>
      <c r="BJ124" s="54">
        <v>111.73</v>
      </c>
      <c r="BM124" s="72">
        <v>45939.625</v>
      </c>
      <c r="BN124" s="54">
        <v>103.984375</v>
      </c>
      <c r="BO124" s="72">
        <v>45939.625</v>
      </c>
      <c r="BP124" s="54">
        <v>98.328125</v>
      </c>
      <c r="CA124" s="125">
        <v>45947.625</v>
      </c>
      <c r="CB124" s="54">
        <v>107.2891</v>
      </c>
      <c r="CC124" s="125">
        <v>45947.625</v>
      </c>
      <c r="CD124" s="54">
        <v>49.551000000000002</v>
      </c>
      <c r="CO124" s="125">
        <v>45944.625</v>
      </c>
      <c r="CP124" s="54">
        <v>257.16699999999997</v>
      </c>
      <c r="CQ124" s="125">
        <v>45944.625</v>
      </c>
      <c r="CR124" s="54">
        <v>52.110999999999997</v>
      </c>
    </row>
    <row r="125" spans="21:96">
      <c r="U125" s="72">
        <v>45945.625</v>
      </c>
      <c r="V125" s="54">
        <v>92.38</v>
      </c>
      <c r="W125" s="72">
        <v>45940.625</v>
      </c>
      <c r="X125" s="54">
        <v>101.017</v>
      </c>
      <c r="Y125" s="121">
        <v>45958.625</v>
      </c>
      <c r="Z125" s="54">
        <v>121.6</v>
      </c>
      <c r="BE125" s="72">
        <v>45944.625</v>
      </c>
      <c r="BF125" s="54">
        <v>80.540000000000006</v>
      </c>
      <c r="BI125" s="72">
        <v>45944.625</v>
      </c>
      <c r="BJ125" s="54">
        <v>112.1</v>
      </c>
      <c r="BM125" s="72">
        <v>45940.625</v>
      </c>
      <c r="BN125" s="54">
        <v>104.671875</v>
      </c>
      <c r="BO125" s="72">
        <v>45940.625</v>
      </c>
      <c r="BP125" s="54">
        <v>99.78125</v>
      </c>
      <c r="CA125" s="125">
        <v>45950.625</v>
      </c>
      <c r="CB125" s="54">
        <v>107.59739999999999</v>
      </c>
      <c r="CC125" s="125">
        <v>45950.625</v>
      </c>
      <c r="CD125" s="54">
        <v>47.921999999999997</v>
      </c>
      <c r="CO125" s="125">
        <v>45945.625</v>
      </c>
      <c r="CP125" s="54">
        <v>245.131</v>
      </c>
      <c r="CQ125" s="125">
        <v>45945.625</v>
      </c>
      <c r="CR125" s="54">
        <v>49.81</v>
      </c>
    </row>
    <row r="126" spans="21:96">
      <c r="U126" s="72">
        <v>45946.625</v>
      </c>
      <c r="V126" s="54">
        <v>92.23</v>
      </c>
      <c r="W126" s="72">
        <v>45943.625</v>
      </c>
      <c r="X126" s="54">
        <v>101.122</v>
      </c>
      <c r="Y126" s="121">
        <v>45959.625</v>
      </c>
      <c r="Z126" s="54">
        <v>121.65</v>
      </c>
      <c r="BE126" s="72">
        <v>45945.625</v>
      </c>
      <c r="BF126" s="54">
        <v>80.8</v>
      </c>
      <c r="BI126" s="72">
        <v>45945.625</v>
      </c>
      <c r="BJ126" s="54">
        <v>112.1</v>
      </c>
      <c r="BM126" s="72">
        <v>45943.625</v>
      </c>
      <c r="BN126" s="54">
        <v>104.84375</v>
      </c>
      <c r="BO126" s="72">
        <v>45943.625</v>
      </c>
      <c r="BP126" s="54">
        <v>100.015625</v>
      </c>
      <c r="CA126" s="125">
        <v>45951.625</v>
      </c>
      <c r="CB126" s="54">
        <v>107.5437</v>
      </c>
      <c r="CC126" s="125">
        <v>45951.625</v>
      </c>
      <c r="CD126" s="54">
        <v>48.29</v>
      </c>
      <c r="CO126" s="125">
        <v>45946.625</v>
      </c>
      <c r="CP126" s="54">
        <v>250.49600000000001</v>
      </c>
      <c r="CQ126" s="125">
        <v>45946.625</v>
      </c>
      <c r="CR126" s="54">
        <v>50.529000000000003</v>
      </c>
    </row>
    <row r="127" spans="21:96">
      <c r="U127" s="72">
        <v>45947.625</v>
      </c>
      <c r="V127" s="54">
        <v>92.1</v>
      </c>
      <c r="W127" s="72">
        <v>45944.625</v>
      </c>
      <c r="X127" s="54">
        <v>101.13800000000001</v>
      </c>
      <c r="Y127" s="121">
        <v>45960.625</v>
      </c>
      <c r="Z127" s="54">
        <v>121.55</v>
      </c>
      <c r="BE127" s="72">
        <v>45946.625</v>
      </c>
      <c r="BF127" s="54">
        <v>80.510000000000005</v>
      </c>
      <c r="BI127" s="72">
        <v>45946.625</v>
      </c>
      <c r="BJ127" s="54">
        <v>112.42</v>
      </c>
      <c r="BM127" s="72">
        <v>45944.625</v>
      </c>
      <c r="BN127" s="54">
        <v>104.953125</v>
      </c>
      <c r="BO127" s="72">
        <v>45944.625</v>
      </c>
      <c r="BP127" s="54">
        <v>100.0625</v>
      </c>
      <c r="CA127" s="125">
        <v>45952.625</v>
      </c>
      <c r="CB127" s="54">
        <v>107.3845</v>
      </c>
      <c r="CC127" s="125">
        <v>45952.625</v>
      </c>
      <c r="CD127" s="54">
        <v>48.784999999999997</v>
      </c>
      <c r="CO127" s="125">
        <v>45947.625</v>
      </c>
      <c r="CP127" s="54">
        <v>255.01499999999999</v>
      </c>
      <c r="CQ127" s="125">
        <v>45947.625</v>
      </c>
      <c r="CR127" s="54">
        <v>51.85</v>
      </c>
    </row>
    <row r="128" spans="21:96">
      <c r="U128" s="72">
        <v>45950.625</v>
      </c>
      <c r="V128" s="54">
        <v>92.33</v>
      </c>
      <c r="W128" s="72">
        <v>45945.625</v>
      </c>
      <c r="X128" s="54">
        <v>101.23699999999999</v>
      </c>
      <c r="Y128" s="121">
        <v>45961.625</v>
      </c>
      <c r="Z128" s="54">
        <v>121.49</v>
      </c>
      <c r="BE128" s="72">
        <v>45947.625</v>
      </c>
      <c r="BF128" s="54">
        <v>80.72</v>
      </c>
      <c r="BI128" s="72">
        <v>45947.625</v>
      </c>
      <c r="BJ128" s="54">
        <v>112.2</v>
      </c>
      <c r="BM128" s="72">
        <v>45945.625</v>
      </c>
      <c r="BN128" s="54">
        <v>104.828125</v>
      </c>
      <c r="BO128" s="72">
        <v>45945.625</v>
      </c>
      <c r="BP128" s="54">
        <v>99.84375</v>
      </c>
      <c r="CA128" s="125">
        <v>45953.625</v>
      </c>
      <c r="CB128" s="54">
        <v>107.6143</v>
      </c>
      <c r="CC128" s="125">
        <v>45953.625</v>
      </c>
      <c r="CD128" s="54">
        <v>47.802</v>
      </c>
      <c r="CO128" s="125">
        <v>45950.625</v>
      </c>
      <c r="CP128" s="54">
        <v>246.98500000000001</v>
      </c>
      <c r="CQ128" s="125">
        <v>45950.625</v>
      </c>
      <c r="CR128" s="54">
        <v>49.999000000000002</v>
      </c>
    </row>
    <row r="129" spans="21:96">
      <c r="U129" s="72">
        <v>45952.625</v>
      </c>
      <c r="V129" s="54">
        <v>92.37</v>
      </c>
      <c r="W129" s="72">
        <v>45946.625</v>
      </c>
      <c r="X129" s="54">
        <v>101.221</v>
      </c>
      <c r="BE129" s="72">
        <v>45950.625</v>
      </c>
      <c r="BF129" s="54">
        <v>80.88</v>
      </c>
      <c r="BI129" s="72">
        <v>45950.625</v>
      </c>
      <c r="BJ129" s="54">
        <v>112.54</v>
      </c>
      <c r="BM129" s="72">
        <v>45946.625</v>
      </c>
      <c r="BN129" s="54">
        <v>105.328125</v>
      </c>
      <c r="BO129" s="72">
        <v>45946.625</v>
      </c>
      <c r="BP129" s="54">
        <v>100.59375</v>
      </c>
      <c r="CA129" s="125">
        <v>45954.625</v>
      </c>
      <c r="CB129" s="54">
        <v>107.7854</v>
      </c>
      <c r="CC129" s="125">
        <v>45954.625</v>
      </c>
      <c r="CD129" s="54">
        <v>47.146000000000001</v>
      </c>
      <c r="CO129" s="125">
        <v>45951.625</v>
      </c>
      <c r="CP129" s="54">
        <v>245.77500000000001</v>
      </c>
      <c r="CQ129" s="125">
        <v>45951.625</v>
      </c>
      <c r="CR129" s="54">
        <v>49.466000000000001</v>
      </c>
    </row>
    <row r="130" spans="21:96">
      <c r="U130" s="72">
        <v>45953.625</v>
      </c>
      <c r="V130" s="54">
        <v>92.5</v>
      </c>
      <c r="W130" s="72">
        <v>45947.625</v>
      </c>
      <c r="X130" s="54">
        <v>101.253</v>
      </c>
      <c r="BE130" s="72">
        <v>45951.625</v>
      </c>
      <c r="BF130" s="54">
        <v>80.760000000000005</v>
      </c>
      <c r="BI130" s="72">
        <v>45951.625</v>
      </c>
      <c r="BJ130" s="54">
        <v>112.56</v>
      </c>
      <c r="BM130" s="72">
        <v>45947.625</v>
      </c>
      <c r="BN130" s="54">
        <v>105.109375</v>
      </c>
      <c r="BO130" s="72">
        <v>45947.625</v>
      </c>
      <c r="BP130" s="54">
        <v>100.40625</v>
      </c>
      <c r="CA130" s="125">
        <v>45957.625</v>
      </c>
      <c r="CB130" s="54">
        <v>108.077</v>
      </c>
      <c r="CC130" s="125">
        <v>45957.625</v>
      </c>
      <c r="CD130" s="54">
        <v>45.848999999999997</v>
      </c>
      <c r="CO130" s="125">
        <v>45952.625</v>
      </c>
      <c r="CP130" s="54">
        <v>247.32900000000001</v>
      </c>
      <c r="CQ130" s="125">
        <v>45952.625</v>
      </c>
      <c r="CR130" s="54">
        <v>49.847999999999999</v>
      </c>
    </row>
    <row r="131" spans="21:96">
      <c r="U131" s="72">
        <v>45954.625</v>
      </c>
      <c r="V131" s="54">
        <v>92.56</v>
      </c>
      <c r="W131" s="72">
        <v>45950.625</v>
      </c>
      <c r="X131" s="54">
        <v>101.25</v>
      </c>
      <c r="BE131" s="72">
        <v>45952.625</v>
      </c>
      <c r="BF131" s="54">
        <v>80.680000000000007</v>
      </c>
      <c r="BI131" s="72">
        <v>45952.625</v>
      </c>
      <c r="BJ131" s="54">
        <v>112.67</v>
      </c>
      <c r="BM131" s="72">
        <v>45950.625</v>
      </c>
      <c r="BN131" s="54">
        <v>105.25</v>
      </c>
      <c r="BO131" s="72">
        <v>45950.625</v>
      </c>
      <c r="BP131" s="54">
        <v>100.765625</v>
      </c>
      <c r="CA131" s="125">
        <v>45958.625</v>
      </c>
      <c r="CB131" s="54">
        <v>107.9234</v>
      </c>
      <c r="CC131" s="125">
        <v>45958.625</v>
      </c>
      <c r="CD131" s="54">
        <v>46.3</v>
      </c>
      <c r="CO131" s="125">
        <v>45953.625</v>
      </c>
      <c r="CP131" s="54">
        <v>246.86600000000001</v>
      </c>
      <c r="CQ131" s="125">
        <v>45953.625</v>
      </c>
      <c r="CR131" s="54">
        <v>49.439</v>
      </c>
    </row>
    <row r="132" spans="21:96">
      <c r="U132" s="72">
        <v>45957.625</v>
      </c>
      <c r="V132" s="54">
        <v>92.8</v>
      </c>
      <c r="W132" s="72">
        <v>45951.625</v>
      </c>
      <c r="X132" s="54">
        <v>101.289</v>
      </c>
      <c r="BE132" s="72">
        <v>45953.625</v>
      </c>
      <c r="BF132" s="54">
        <v>80.849999999999994</v>
      </c>
      <c r="BI132" s="72">
        <v>45953.625</v>
      </c>
      <c r="BJ132" s="54">
        <v>112.53</v>
      </c>
      <c r="BM132" s="72">
        <v>45951.625</v>
      </c>
      <c r="BN132" s="54">
        <v>105.453125</v>
      </c>
      <c r="BO132" s="72">
        <v>45951.625</v>
      </c>
      <c r="BP132" s="54">
        <v>101.265625</v>
      </c>
      <c r="CA132" s="125">
        <v>45959.625</v>
      </c>
      <c r="CB132" s="54">
        <v>107.8282</v>
      </c>
      <c r="CC132" s="125">
        <v>45959.625</v>
      </c>
      <c r="CD132" s="54">
        <v>46.715000000000003</v>
      </c>
      <c r="CO132" s="125">
        <v>45954.625</v>
      </c>
      <c r="CP132" s="54">
        <v>242.23500000000001</v>
      </c>
      <c r="CQ132" s="125">
        <v>45954.625</v>
      </c>
      <c r="CR132" s="54">
        <v>48.557000000000002</v>
      </c>
    </row>
    <row r="133" spans="21:96">
      <c r="U133" s="72">
        <v>45958.625</v>
      </c>
      <c r="V133" s="54">
        <v>92.79</v>
      </c>
      <c r="W133" s="72">
        <v>45952.625</v>
      </c>
      <c r="X133" s="54">
        <v>101.261</v>
      </c>
      <c r="BE133" s="72">
        <v>45954.625</v>
      </c>
      <c r="BF133" s="54">
        <v>81.08</v>
      </c>
      <c r="BI133" s="72">
        <v>45954.625</v>
      </c>
      <c r="BJ133" s="54">
        <v>112.72</v>
      </c>
      <c r="BM133" s="72">
        <v>45952.625</v>
      </c>
      <c r="BN133" s="54">
        <v>105.484375</v>
      </c>
      <c r="BO133" s="72">
        <v>45952.625</v>
      </c>
      <c r="BP133" s="54">
        <v>101.34375</v>
      </c>
      <c r="CA133" s="125">
        <v>45960.625</v>
      </c>
      <c r="CB133" s="54">
        <v>107.5942</v>
      </c>
      <c r="CC133" s="125">
        <v>45960.625</v>
      </c>
      <c r="CD133" s="54">
        <v>47.904000000000003</v>
      </c>
      <c r="CO133" s="125">
        <v>45957.625</v>
      </c>
      <c r="CP133" s="54">
        <v>235.50700000000001</v>
      </c>
      <c r="CQ133" s="125">
        <v>45957.625</v>
      </c>
      <c r="CR133" s="54">
        <v>47.081000000000003</v>
      </c>
    </row>
    <row r="134" spans="21:96">
      <c r="U134" s="72">
        <v>45959.625</v>
      </c>
      <c r="V134" s="54">
        <v>92.78</v>
      </c>
      <c r="W134" s="72">
        <v>45953.625</v>
      </c>
      <c r="X134" s="54">
        <v>101.229</v>
      </c>
      <c r="BE134" s="72">
        <v>45957.625</v>
      </c>
      <c r="BF134" s="54">
        <v>81.28</v>
      </c>
      <c r="BI134" s="72">
        <v>45957.625</v>
      </c>
      <c r="BJ134" s="54">
        <v>112.91</v>
      </c>
      <c r="BM134" s="72">
        <v>45953.625</v>
      </c>
      <c r="BN134" s="54">
        <v>105.109375</v>
      </c>
      <c r="BO134" s="72">
        <v>45953.625</v>
      </c>
      <c r="BP134" s="54">
        <v>100.671875</v>
      </c>
      <c r="CO134" s="125">
        <v>45958.625</v>
      </c>
      <c r="CP134" s="54">
        <v>239.77799999999999</v>
      </c>
      <c r="CQ134" s="125">
        <v>45958.625</v>
      </c>
      <c r="CR134" s="54">
        <v>47.405999999999999</v>
      </c>
    </row>
    <row r="135" spans="21:96">
      <c r="U135" s="72">
        <v>45960.625</v>
      </c>
      <c r="V135" s="54">
        <v>92.49</v>
      </c>
      <c r="W135" s="72">
        <v>45954.625</v>
      </c>
      <c r="X135" s="54">
        <v>101.092</v>
      </c>
      <c r="BE135" s="72">
        <v>45958.625</v>
      </c>
      <c r="BF135" s="54">
        <v>81.2</v>
      </c>
      <c r="BI135" s="72">
        <v>45958.625</v>
      </c>
      <c r="BJ135" s="54">
        <v>112.92</v>
      </c>
      <c r="BM135" s="72">
        <v>45954.625</v>
      </c>
      <c r="BN135" s="54">
        <v>105.15625</v>
      </c>
      <c r="BO135" s="72">
        <v>45954.625</v>
      </c>
      <c r="BP135" s="54">
        <v>100.59375</v>
      </c>
      <c r="CO135" s="125">
        <v>45959.625</v>
      </c>
      <c r="CP135" s="54">
        <v>241.02099999999999</v>
      </c>
      <c r="CQ135" s="125">
        <v>45959.625</v>
      </c>
      <c r="CR135" s="54">
        <v>47.113</v>
      </c>
    </row>
    <row r="136" spans="21:96">
      <c r="U136" s="72">
        <v>45961.625</v>
      </c>
      <c r="V136" s="54">
        <v>92.63</v>
      </c>
      <c r="W136" s="72">
        <v>45957.625</v>
      </c>
      <c r="X136" s="54">
        <v>101.077</v>
      </c>
      <c r="BE136" s="72">
        <v>45959.625</v>
      </c>
      <c r="BF136" s="54">
        <v>80.95</v>
      </c>
      <c r="BI136" s="72">
        <v>45959.625</v>
      </c>
      <c r="BJ136" s="54">
        <v>112.28</v>
      </c>
      <c r="BM136" s="72">
        <v>45957.625</v>
      </c>
      <c r="BN136" s="54">
        <v>105.1875</v>
      </c>
      <c r="BO136" s="72">
        <v>45957.625</v>
      </c>
      <c r="BP136" s="54">
        <v>100.953125</v>
      </c>
      <c r="CO136" s="125">
        <v>45960.625</v>
      </c>
      <c r="CP136" s="54">
        <v>243.08</v>
      </c>
      <c r="CQ136" s="125">
        <v>45960.625</v>
      </c>
      <c r="CR136" s="54">
        <v>47.69</v>
      </c>
    </row>
    <row r="137" spans="21:96">
      <c r="W137" s="72">
        <v>45958.625</v>
      </c>
      <c r="X137" s="54">
        <v>101.083</v>
      </c>
      <c r="BE137" s="72">
        <v>45960.625</v>
      </c>
      <c r="BF137" s="54">
        <v>80.8</v>
      </c>
      <c r="BI137" s="72">
        <v>45960.625</v>
      </c>
      <c r="BJ137" s="54">
        <v>111.68</v>
      </c>
      <c r="BM137" s="72">
        <v>45958.625</v>
      </c>
      <c r="BN137" s="54">
        <v>105.265625</v>
      </c>
      <c r="BO137" s="72">
        <v>45958.625</v>
      </c>
      <c r="BP137" s="54">
        <v>101.203125</v>
      </c>
      <c r="CO137" s="125">
        <v>45961.625</v>
      </c>
      <c r="CP137" s="54">
        <v>244.136</v>
      </c>
      <c r="CQ137" s="125">
        <v>45961.625</v>
      </c>
      <c r="CR137" s="54">
        <v>48.16</v>
      </c>
    </row>
    <row r="138" spans="21:96">
      <c r="W138" s="72">
        <v>45959.625</v>
      </c>
      <c r="X138" s="54">
        <v>101.07899999999999</v>
      </c>
      <c r="BM138" s="72">
        <v>45959.625</v>
      </c>
      <c r="BN138" s="54">
        <v>104.546875</v>
      </c>
      <c r="BO138" s="72">
        <v>45959.625</v>
      </c>
      <c r="BP138" s="54">
        <v>100.171875</v>
      </c>
    </row>
    <row r="139" spans="21:96">
      <c r="W139" s="72">
        <v>45960.625</v>
      </c>
      <c r="X139" s="54">
        <v>101.026</v>
      </c>
      <c r="BM139" s="72">
        <v>45960.625</v>
      </c>
      <c r="BN139" s="54">
        <v>104.375</v>
      </c>
      <c r="BO139" s="72">
        <v>45960.625</v>
      </c>
      <c r="BP139" s="54">
        <v>99.609375</v>
      </c>
    </row>
    <row r="140" spans="21:96">
      <c r="W140" s="72">
        <v>45961.625</v>
      </c>
      <c r="X140" s="54">
        <v>101.04900000000001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AY13:BC85 N13:S86 N87:R99">
    <cfRule type="cellIs" dxfId="6" priority="3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AG139"/>
  <sheetViews>
    <sheetView zoomScale="80" zoomScaleNormal="80" workbookViewId="0">
      <selection activeCell="I21" sqref="I21:J23"/>
    </sheetView>
  </sheetViews>
  <sheetFormatPr defaultColWidth="9.109375" defaultRowHeight="14.4"/>
  <cols>
    <col min="1" max="1" width="15.44140625" style="130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5.8867187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9.109375" style="3" hidden="1" customWidth="1"/>
    <col min="19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07" t="s">
        <v>1</v>
      </c>
    </row>
    <row r="2" spans="1:18" ht="15" thickBot="1">
      <c r="A2" s="14"/>
      <c r="B2" s="27" t="s">
        <v>0</v>
      </c>
      <c r="C2" s="28" t="s">
        <v>1</v>
      </c>
      <c r="D2" s="107" t="s">
        <v>1</v>
      </c>
      <c r="E2" s="1"/>
      <c r="F2" s="153" t="s">
        <v>101</v>
      </c>
      <c r="G2" s="124">
        <v>0.625</v>
      </c>
      <c r="H2" s="1"/>
      <c r="L2" s="3"/>
      <c r="M2" s="122" cm="1">
        <f t="array" ref="M2:N135">_xll.BDH(B4, "LAST_PRICE", "01/01/2025 15:00:00", "01/01/2035 16:00:00", "BarSize=60", "BarType=T", "RecurDaily=True", "TZ=London")</f>
        <v>45769.625</v>
      </c>
      <c r="N2" s="3">
        <v>91.4</v>
      </c>
      <c r="O2" s="122" cm="1">
        <f t="array" ref="O2:P139">_xll.BDH(C4, "LAST_PRICE", "01/01/2025 15:00:00", "01/01/2035 16:00:00", "BarSize=60", "BarType=T", "RecurDaily=True", "TZ=London")</f>
        <v>45769.625</v>
      </c>
      <c r="P2" s="3">
        <v>101.94</v>
      </c>
      <c r="Q2" s="122" cm="1">
        <f t="array" ref="Q2:R31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2">
        <v>45770.625</v>
      </c>
      <c r="N3" s="3">
        <v>92.29</v>
      </c>
      <c r="O3" s="122">
        <v>45770.625</v>
      </c>
      <c r="P3" s="3">
        <v>101.694</v>
      </c>
      <c r="Q3" s="122">
        <v>45923.625</v>
      </c>
      <c r="R3" s="3">
        <v>263.80599999999998</v>
      </c>
    </row>
    <row r="4" spans="1:18" ht="30" customHeight="1">
      <c r="A4" s="15" t="s">
        <v>33</v>
      </c>
      <c r="B4" s="17" t="s">
        <v>60</v>
      </c>
      <c r="C4" s="151" t="s">
        <v>148</v>
      </c>
      <c r="D4" s="17" t="s">
        <v>147</v>
      </c>
      <c r="L4" s="3"/>
      <c r="M4" s="122">
        <v>45771.625</v>
      </c>
      <c r="N4" s="3">
        <v>92.32</v>
      </c>
      <c r="O4" s="122">
        <v>45771.625</v>
      </c>
      <c r="P4" s="3">
        <v>101.90300000000001</v>
      </c>
      <c r="Q4" s="122">
        <v>45924.625</v>
      </c>
      <c r="R4" s="3">
        <v>263.26299999999998</v>
      </c>
    </row>
    <row r="5" spans="1:18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2">
        <v>45772.625</v>
      </c>
      <c r="N5" s="3">
        <v>92.35</v>
      </c>
      <c r="O5" s="122">
        <v>45772.625</v>
      </c>
      <c r="P5" s="3">
        <v>101.78100000000001</v>
      </c>
      <c r="Q5" s="122">
        <v>45925.625</v>
      </c>
      <c r="R5" s="3">
        <v>267.58800000000002</v>
      </c>
    </row>
    <row r="6" spans="1:18">
      <c r="A6" s="15" t="s">
        <v>10</v>
      </c>
      <c r="B6" s="19">
        <v>0</v>
      </c>
      <c r="C6" s="10">
        <v>2.4E-2</v>
      </c>
      <c r="D6" s="108">
        <v>0.05</v>
      </c>
      <c r="L6" s="3"/>
      <c r="M6" s="122">
        <v>45776.625</v>
      </c>
      <c r="N6" s="3">
        <v>92.23</v>
      </c>
      <c r="O6" s="122">
        <v>45775.625</v>
      </c>
      <c r="P6" s="3">
        <v>101.74299999999999</v>
      </c>
      <c r="Q6" s="122">
        <v>45926.625</v>
      </c>
      <c r="R6" s="3">
        <v>264.35500000000002</v>
      </c>
    </row>
    <row r="7" spans="1:18">
      <c r="A7" s="15" t="s">
        <v>12</v>
      </c>
      <c r="B7" s="10">
        <v>4.1000000000000002E-2</v>
      </c>
      <c r="C7" s="10">
        <v>4.1000000000000002E-2</v>
      </c>
      <c r="D7" s="108">
        <v>0</v>
      </c>
      <c r="E7" s="1"/>
      <c r="H7" s="1"/>
      <c r="L7" s="3"/>
      <c r="M7" s="122">
        <v>45777.625</v>
      </c>
      <c r="N7" s="3">
        <v>91.86</v>
      </c>
      <c r="O7" s="122">
        <v>45776.625</v>
      </c>
      <c r="P7" s="3">
        <v>101.75</v>
      </c>
      <c r="Q7" s="122">
        <v>45929.625</v>
      </c>
      <c r="R7" s="3">
        <v>262.15899999999999</v>
      </c>
    </row>
    <row r="8" spans="1:18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2">
        <v>45778.625</v>
      </c>
      <c r="N8" s="3">
        <v>92.17</v>
      </c>
      <c r="O8" s="122">
        <v>45777.625</v>
      </c>
      <c r="P8" s="3">
        <v>101.923</v>
      </c>
      <c r="Q8" s="122">
        <v>45930.625</v>
      </c>
      <c r="R8" s="3">
        <v>262.68799999999999</v>
      </c>
    </row>
    <row r="9" spans="1:18">
      <c r="A9" s="15" t="s">
        <v>149</v>
      </c>
      <c r="B9" s="152" cm="1">
        <f t="array" ref="B9">_xll.BDP(B4,"PX_LAST")</f>
        <v>92.64</v>
      </c>
      <c r="C9" s="152" cm="1">
        <f t="array" ref="C9">_xll.BDP(C4,"PX_LAST")</f>
        <v>101.071</v>
      </c>
      <c r="D9" s="152" cm="1">
        <f t="array" ref="D9">_xll.BDP(D4,"PX_LAST")</f>
        <v>265.9708</v>
      </c>
      <c r="E9" s="1"/>
      <c r="F9" s="1"/>
      <c r="G9" s="1"/>
      <c r="H9" s="1"/>
      <c r="I9" s="1"/>
      <c r="J9" s="1"/>
      <c r="K9" s="1"/>
      <c r="L9" s="1"/>
      <c r="M9" s="122">
        <v>45779.625</v>
      </c>
      <c r="N9" s="3">
        <v>92.25</v>
      </c>
      <c r="O9" s="122">
        <v>45779.625</v>
      </c>
      <c r="P9" s="3">
        <v>101.658</v>
      </c>
      <c r="Q9" s="122">
        <v>45931.625</v>
      </c>
      <c r="R9" s="3">
        <v>261.61</v>
      </c>
    </row>
    <row r="10" spans="1:18" ht="15" thickBot="1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2">
        <v>45783.625</v>
      </c>
      <c r="N10" s="3">
        <v>92.25</v>
      </c>
      <c r="O10" s="122">
        <v>45782.625</v>
      </c>
      <c r="P10" s="3">
        <v>101.652</v>
      </c>
      <c r="Q10" s="122">
        <v>45932.625</v>
      </c>
      <c r="R10" s="3">
        <v>258.226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2">
        <v>45784.625</v>
      </c>
      <c r="N11" s="3">
        <v>92.3</v>
      </c>
      <c r="O11" s="122">
        <v>45783.625</v>
      </c>
      <c r="P11" s="3">
        <v>101.666</v>
      </c>
      <c r="Q11" s="122">
        <v>45933.625</v>
      </c>
      <c r="R11" s="3">
        <v>257.77</v>
      </c>
    </row>
    <row r="12" spans="1:18" ht="15" thickBot="1">
      <c r="A12" s="39" t="s">
        <v>22</v>
      </c>
      <c r="B12" s="174" t="s">
        <v>0</v>
      </c>
      <c r="C12" s="175"/>
      <c r="D12" s="176"/>
      <c r="E12" s="177" t="s">
        <v>1</v>
      </c>
      <c r="F12" s="178"/>
      <c r="G12" s="179"/>
      <c r="H12" s="192" t="s">
        <v>1</v>
      </c>
      <c r="I12" s="190"/>
      <c r="J12" s="193"/>
      <c r="K12" s="39" t="s">
        <v>16</v>
      </c>
      <c r="M12" s="122">
        <v>45785.625</v>
      </c>
      <c r="N12" s="3">
        <v>92.52</v>
      </c>
      <c r="O12" s="122">
        <v>45784.625</v>
      </c>
      <c r="P12" s="3">
        <v>101.788</v>
      </c>
      <c r="Q12" s="122">
        <v>45936.625</v>
      </c>
      <c r="R12" s="3">
        <v>261.30200000000002</v>
      </c>
    </row>
    <row r="13" spans="1:18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2">
        <v>45786.625</v>
      </c>
      <c r="N13" s="3">
        <v>92.56</v>
      </c>
      <c r="O13" s="122">
        <v>45785.625</v>
      </c>
      <c r="P13" s="3">
        <v>101.69499999999999</v>
      </c>
      <c r="Q13" s="122">
        <v>45937.625</v>
      </c>
      <c r="R13" s="3">
        <v>264</v>
      </c>
    </row>
    <row r="14" spans="1:18">
      <c r="A14" s="127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78">
        <v>0</v>
      </c>
      <c r="M14" s="122">
        <v>45789.625</v>
      </c>
      <c r="N14" s="3">
        <v>92.85</v>
      </c>
      <c r="O14" s="122">
        <v>45786.625</v>
      </c>
      <c r="P14" s="3">
        <v>101.578</v>
      </c>
      <c r="Q14" s="122">
        <v>45938.625</v>
      </c>
      <c r="R14" s="3">
        <v>265.85199999999998</v>
      </c>
    </row>
    <row r="15" spans="1:18">
      <c r="A15" s="127">
        <v>45951</v>
      </c>
      <c r="B15" s="45">
        <f t="shared" ref="B15:B20" si="0">VLOOKUP(A15,M:N,2)</f>
        <v>92.33</v>
      </c>
      <c r="C15" s="31">
        <f t="shared" ref="C15" si="1">(B15/$B$14-1)*$B$5</f>
        <v>22110.944917730358</v>
      </c>
      <c r="D15" s="32">
        <f>-1*(A15-$A$14)/360*$B$7*$B$5</f>
        <v>-3416.666666666667</v>
      </c>
      <c r="E15" s="45">
        <f t="shared" ref="E15:E20" si="2">VLOOKUP(A15,O:P,2)</f>
        <v>101.25</v>
      </c>
      <c r="F15" s="31">
        <f t="shared" ref="F15" si="3">(E15-$E$14)/100*$C$5</f>
        <v>1560.0000000000591</v>
      </c>
      <c r="G15" s="32">
        <f>(A15-$A$14)/360*$C$6*$C$5-(A15-$A$14)/360*$C$7*$C$5*$E$14/100</f>
        <v>-1264.614</v>
      </c>
      <c r="H15" s="45">
        <f t="shared" ref="H15:H20" si="4">VLOOKUP(A15,Q:R,2)</f>
        <v>270.43</v>
      </c>
      <c r="I15" s="31">
        <f t="shared" ref="I15" si="5">-1*(H15-$H$14)*$D$8*10^(-4)*$D$5</f>
        <v>27895.033099999939</v>
      </c>
      <c r="J15" s="32">
        <f>(A15-$A$14)/360*$D$6*$D$5</f>
        <v>2597.2222222222222</v>
      </c>
      <c r="K15" s="79">
        <f t="shared" ref="K15:K19" si="6">C15+D15-F15-G15-I15-J15</f>
        <v>-12093.363071158528</v>
      </c>
      <c r="M15" s="122">
        <v>45790.625</v>
      </c>
      <c r="N15" s="3">
        <v>93.02</v>
      </c>
      <c r="O15" s="122">
        <v>45789.625</v>
      </c>
      <c r="P15" s="3">
        <v>101.15600000000001</v>
      </c>
      <c r="Q15" s="122">
        <v>45939.625</v>
      </c>
      <c r="R15" s="3">
        <v>271.36599999999999</v>
      </c>
    </row>
    <row r="16" spans="1:18">
      <c r="A16" s="127">
        <v>45952</v>
      </c>
      <c r="B16" s="45">
        <f t="shared" si="0"/>
        <v>92.33</v>
      </c>
      <c r="C16" s="31">
        <f t="shared" ref="C16:C20" si="7">(B16/$B$14-1)*$B$5</f>
        <v>22110.944917730358</v>
      </c>
      <c r="D16" s="32">
        <f t="shared" ref="D16:D20" si="8">-1*(A16-$A$14)/360*$B$7*$B$5</f>
        <v>-6833.3333333333339</v>
      </c>
      <c r="E16" s="45">
        <f t="shared" si="2"/>
        <v>101.289</v>
      </c>
      <c r="F16" s="31">
        <f t="shared" ref="F16:F20" si="9">(E16-$E$14)/100*$C$5</f>
        <v>11700.000000000444</v>
      </c>
      <c r="G16" s="32">
        <f t="shared" ref="G16:G20" si="10">(A16-$A$14)/360*$C$6*$C$5-(A16-$A$14)/360*$C$7*$C$5*$E$14/100</f>
        <v>-2529.2280000000001</v>
      </c>
      <c r="H16" s="45">
        <f t="shared" si="4"/>
        <v>268.29199999999997</v>
      </c>
      <c r="I16" s="31">
        <f t="shared" ref="I16:I20" si="11">-1*(H16-$H$14)*$D$8*10^(-4)*$D$5</f>
        <v>47321.606640000246</v>
      </c>
      <c r="J16" s="32">
        <f t="shared" ref="J16:J20" si="12">(A16-$A$14)/360*$D$6*$D$5</f>
        <v>5194.4444444444443</v>
      </c>
      <c r="K16" s="79">
        <f t="shared" si="6"/>
        <v>-46409.211500048114</v>
      </c>
      <c r="M16" s="122">
        <v>45791.625</v>
      </c>
      <c r="N16" s="3">
        <v>92.87</v>
      </c>
      <c r="O16" s="122">
        <v>45790.625</v>
      </c>
      <c r="P16" s="3">
        <v>101.125</v>
      </c>
      <c r="Q16" s="122">
        <v>45940.625</v>
      </c>
      <c r="R16" s="3">
        <v>282.791</v>
      </c>
    </row>
    <row r="17" spans="1:18">
      <c r="A17" s="127">
        <v>45953</v>
      </c>
      <c r="B17" s="45">
        <f t="shared" si="0"/>
        <v>92.37</v>
      </c>
      <c r="C17" s="31">
        <f t="shared" si="7"/>
        <v>35117.383104639186</v>
      </c>
      <c r="D17" s="32">
        <f t="shared" si="8"/>
        <v>-10250</v>
      </c>
      <c r="E17" s="45">
        <f t="shared" si="2"/>
        <v>101.261</v>
      </c>
      <c r="F17" s="31">
        <f t="shared" si="9"/>
        <v>4419.9999999989359</v>
      </c>
      <c r="G17" s="32">
        <f t="shared" si="10"/>
        <v>-3793.8420000000006</v>
      </c>
      <c r="H17" s="45">
        <f t="shared" si="4"/>
        <v>269.46300000000002</v>
      </c>
      <c r="I17" s="31">
        <f t="shared" si="11"/>
        <v>36681.514209999797</v>
      </c>
      <c r="J17" s="32">
        <f t="shared" si="12"/>
        <v>7791.666666666667</v>
      </c>
      <c r="K17" s="79">
        <f t="shared" si="6"/>
        <v>-20231.955772026216</v>
      </c>
      <c r="M17" s="122">
        <v>45792.625</v>
      </c>
      <c r="N17" s="3">
        <v>92.74</v>
      </c>
      <c r="O17" s="122">
        <v>45791.625</v>
      </c>
      <c r="P17" s="3">
        <v>101.087</v>
      </c>
      <c r="Q17" s="122">
        <v>45943.625</v>
      </c>
      <c r="R17" s="3">
        <v>283.67899999999997</v>
      </c>
    </row>
    <row r="18" spans="1:18">
      <c r="A18" s="127">
        <v>45954</v>
      </c>
      <c r="B18" s="45">
        <f t="shared" si="0"/>
        <v>92.5</v>
      </c>
      <c r="C18" s="31">
        <f t="shared" si="7"/>
        <v>77388.307212069572</v>
      </c>
      <c r="D18" s="32">
        <f t="shared" si="8"/>
        <v>-13666.666666666668</v>
      </c>
      <c r="E18" s="45">
        <f t="shared" si="2"/>
        <v>101.229</v>
      </c>
      <c r="F18" s="31">
        <f t="shared" si="9"/>
        <v>-3900.0000000001478</v>
      </c>
      <c r="G18" s="32">
        <f t="shared" si="10"/>
        <v>-5058.4560000000001</v>
      </c>
      <c r="H18" s="45">
        <f t="shared" si="4"/>
        <v>268.702</v>
      </c>
      <c r="I18" s="31">
        <f t="shared" si="11"/>
        <v>43596.211340000016</v>
      </c>
      <c r="J18" s="32">
        <f t="shared" si="12"/>
        <v>10388.888888888889</v>
      </c>
      <c r="K18" s="79">
        <f t="shared" si="6"/>
        <v>18694.996316514145</v>
      </c>
      <c r="M18" s="122">
        <v>45793.625</v>
      </c>
      <c r="N18" s="3">
        <v>92.96</v>
      </c>
      <c r="O18" s="122">
        <v>45792.625</v>
      </c>
      <c r="P18" s="3">
        <v>101.241</v>
      </c>
      <c r="Q18" s="122">
        <v>45944.625</v>
      </c>
      <c r="R18" s="3">
        <v>280.36599999999999</v>
      </c>
    </row>
    <row r="19" spans="1:18">
      <c r="A19" s="36">
        <v>45957</v>
      </c>
      <c r="B19" s="45">
        <f t="shared" si="0"/>
        <v>92.56</v>
      </c>
      <c r="C19" s="31">
        <f t="shared" si="7"/>
        <v>96897.964492426152</v>
      </c>
      <c r="D19" s="32">
        <f t="shared" si="8"/>
        <v>-23916.666666666668</v>
      </c>
      <c r="E19" s="45">
        <f t="shared" si="2"/>
        <v>101.092</v>
      </c>
      <c r="F19" s="31">
        <f t="shared" si="9"/>
        <v>-39520.000000000269</v>
      </c>
      <c r="G19" s="32">
        <f t="shared" si="10"/>
        <v>-8852.2980000000043</v>
      </c>
      <c r="H19" s="45">
        <f t="shared" si="4"/>
        <v>264.48399999999998</v>
      </c>
      <c r="I19" s="31">
        <f t="shared" si="11"/>
        <v>81922.351280000177</v>
      </c>
      <c r="J19" s="32">
        <f t="shared" si="12"/>
        <v>18180.555555555558</v>
      </c>
      <c r="K19" s="79">
        <f t="shared" si="6"/>
        <v>21250.688990204017</v>
      </c>
      <c r="M19" s="122">
        <v>45796.625</v>
      </c>
      <c r="N19" s="3">
        <v>92.89</v>
      </c>
      <c r="O19" s="122">
        <v>45793.625</v>
      </c>
      <c r="P19" s="3">
        <v>101.34</v>
      </c>
      <c r="Q19" s="122">
        <v>45945.625</v>
      </c>
      <c r="R19" s="3">
        <v>267.60599999999999</v>
      </c>
    </row>
    <row r="20" spans="1:18">
      <c r="A20" s="36">
        <v>45958</v>
      </c>
      <c r="B20" s="45">
        <f t="shared" si="0"/>
        <v>92.8</v>
      </c>
      <c r="C20" s="31">
        <f t="shared" si="7"/>
        <v>174936.59361383918</v>
      </c>
      <c r="D20" s="32">
        <f t="shared" si="8"/>
        <v>-27333.333333333336</v>
      </c>
      <c r="E20" s="45">
        <f t="shared" si="2"/>
        <v>101.077</v>
      </c>
      <c r="F20" s="31">
        <f t="shared" si="9"/>
        <v>-43420.000000000415</v>
      </c>
      <c r="G20" s="32">
        <f t="shared" si="10"/>
        <v>-10116.912</v>
      </c>
      <c r="H20" s="45">
        <f t="shared" si="4"/>
        <v>257.31099999999998</v>
      </c>
      <c r="I20" s="31">
        <f t="shared" si="11"/>
        <v>147098.59637000022</v>
      </c>
      <c r="J20" s="32">
        <f t="shared" si="12"/>
        <v>20777.777777777777</v>
      </c>
      <c r="K20" s="79">
        <f t="shared" ref="K20" si="13">C20+D20-F20-G20-I20-J20</f>
        <v>33263.798132728261</v>
      </c>
      <c r="M20" s="122">
        <v>45797.625</v>
      </c>
      <c r="N20" s="3">
        <v>93.05</v>
      </c>
      <c r="O20" s="122">
        <v>45796.625</v>
      </c>
      <c r="P20" s="3">
        <v>101.408</v>
      </c>
      <c r="Q20" s="122">
        <v>45946.625</v>
      </c>
      <c r="R20" s="3">
        <v>272.90899999999999</v>
      </c>
    </row>
    <row r="21" spans="1:18">
      <c r="A21" s="36">
        <v>45959</v>
      </c>
      <c r="B21" s="45">
        <f t="shared" ref="B21" si="14">VLOOKUP(A21,M:N,2)</f>
        <v>92.79</v>
      </c>
      <c r="C21" s="31">
        <f t="shared" ref="C21" si="15">(B21/$B$14-1)*$B$5</f>
        <v>171684.98406711529</v>
      </c>
      <c r="D21" s="32">
        <f t="shared" ref="D21" si="16">-1*(A21-$A$14)/360*$B$7*$B$5</f>
        <v>-30750.000000000004</v>
      </c>
      <c r="E21" s="45">
        <f t="shared" ref="E21" si="17">VLOOKUP(A21,O:P,2)</f>
        <v>101.083</v>
      </c>
      <c r="F21" s="31">
        <f t="shared" ref="F21" si="18">(E21-$E$14)/100*$C$5</f>
        <v>-41860.000000000349</v>
      </c>
      <c r="G21" s="32">
        <f t="shared" ref="G21" si="19">(A21-$A$14)/360*$C$6*$C$5-(A21-$A$14)/360*$C$7*$C$5*$E$14/100</f>
        <v>-11381.526000000003</v>
      </c>
      <c r="H21" s="45">
        <f t="shared" ref="H21" si="20">VLOOKUP(A21,Q:R,2)</f>
        <v>259.988</v>
      </c>
      <c r="I21" s="31">
        <f t="shared" ref="I21" si="21">-1*(H21-$H$14)*$D$8*10^(-4)*$D$5</f>
        <v>122774.49096000001</v>
      </c>
      <c r="J21" s="32">
        <f t="shared" ref="J21" si="22">(A21-$A$14)/360*$D$6*$D$5</f>
        <v>23375.000000000004</v>
      </c>
      <c r="K21" s="79">
        <f t="shared" ref="K21" si="23">C21+D21-F21-G21-I21-J21</f>
        <v>48027.019107115644</v>
      </c>
      <c r="M21" s="122">
        <v>45798.625</v>
      </c>
      <c r="N21" s="3">
        <v>92.95</v>
      </c>
      <c r="O21" s="122">
        <v>45797.625</v>
      </c>
      <c r="P21" s="3">
        <v>101.352</v>
      </c>
      <c r="Q21" s="122">
        <v>45947.625</v>
      </c>
      <c r="R21" s="3">
        <v>278.745</v>
      </c>
    </row>
    <row r="22" spans="1:18">
      <c r="A22" s="36">
        <v>45960</v>
      </c>
      <c r="B22" s="45">
        <f t="shared" ref="B22" si="24">VLOOKUP(A22,M:N,2)</f>
        <v>92.78</v>
      </c>
      <c r="C22" s="31">
        <f t="shared" ref="C22:C23" si="25">(B22/$B$14-1)*$B$5</f>
        <v>168433.37452038476</v>
      </c>
      <c r="D22" s="32">
        <f t="shared" ref="D22:D23" si="26">-1*(A22-$A$14)/360*$B$7*$B$5</f>
        <v>-34166.666666666672</v>
      </c>
      <c r="E22" s="45">
        <f t="shared" ref="E22" si="27">VLOOKUP(A22,O:P,2)</f>
        <v>101.07899999999999</v>
      </c>
      <c r="F22" s="31">
        <f t="shared" ref="F22:F23" si="28">(E22-$E$14)/100*$C$5</f>
        <v>-42900.000000001623</v>
      </c>
      <c r="G22" s="32">
        <f t="shared" ref="G22:G23" si="29">(A22-$A$14)/360*$C$6*$C$5-(A22-$A$14)/360*$C$7*$C$5*$E$14/100</f>
        <v>-12646.140000000003</v>
      </c>
      <c r="H22" s="45">
        <f t="shared" ref="H22" si="30">VLOOKUP(A22,Q:R,2)</f>
        <v>259.65800000000002</v>
      </c>
      <c r="I22" s="31">
        <f t="shared" ref="I22:I23" si="31">-1*(H22-$H$14)*$D$8*10^(-4)*$D$5</f>
        <v>125772.97985999985</v>
      </c>
      <c r="J22" s="32">
        <f t="shared" ref="J22:J23" si="32">(A22-$A$14)/360*$D$6*$D$5</f>
        <v>25972.222222222223</v>
      </c>
      <c r="K22" s="79">
        <f t="shared" ref="K22" si="33">C22+D22-F22-G22-I22-J22</f>
        <v>38067.645771497657</v>
      </c>
      <c r="M22" s="122">
        <v>45799.625</v>
      </c>
      <c r="N22" s="3">
        <v>92.82</v>
      </c>
      <c r="O22" s="122">
        <v>45798.625</v>
      </c>
      <c r="P22" s="3">
        <v>101.282</v>
      </c>
      <c r="Q22" s="122">
        <v>45950.625</v>
      </c>
      <c r="R22" s="3">
        <v>270.43</v>
      </c>
    </row>
    <row r="23" spans="1:18" ht="14.4" customHeight="1">
      <c r="A23" s="36">
        <v>45961</v>
      </c>
      <c r="B23" s="45">
        <f>$B$9</f>
        <v>92.64</v>
      </c>
      <c r="C23" s="31">
        <f t="shared" si="25"/>
        <v>122910.8408662305</v>
      </c>
      <c r="D23" s="32">
        <f t="shared" si="26"/>
        <v>-37583.333333333336</v>
      </c>
      <c r="E23" s="45">
        <f>$C$9</f>
        <v>101.071</v>
      </c>
      <c r="F23" s="31">
        <f t="shared" si="28"/>
        <v>-44980.000000000473</v>
      </c>
      <c r="G23" s="32">
        <f t="shared" si="29"/>
        <v>-13910.754000000004</v>
      </c>
      <c r="H23" s="45">
        <f>$D$9</f>
        <v>265.9708</v>
      </c>
      <c r="I23" s="31">
        <f t="shared" si="31"/>
        <v>68412.795836000034</v>
      </c>
      <c r="J23" s="32">
        <f t="shared" si="32"/>
        <v>28569.444444444445</v>
      </c>
      <c r="K23" s="79">
        <f>C23+D23-F23-G23-I23-J23</f>
        <v>47236.021252453174</v>
      </c>
      <c r="M23" s="122">
        <v>45800.625</v>
      </c>
      <c r="N23" s="3">
        <v>92.47</v>
      </c>
      <c r="O23" s="122">
        <v>45799.625</v>
      </c>
      <c r="P23" s="3">
        <v>101.363</v>
      </c>
      <c r="Q23" s="122">
        <v>45951.625</v>
      </c>
      <c r="R23" s="3">
        <v>268.29199999999997</v>
      </c>
    </row>
    <row r="24" spans="1:18" ht="14.4" customHeight="1">
      <c r="A24" s="36">
        <v>45964</v>
      </c>
      <c r="B24" s="45"/>
      <c r="C24" s="31"/>
      <c r="D24" s="32"/>
      <c r="E24" s="45"/>
      <c r="F24" s="31"/>
      <c r="G24" s="32"/>
      <c r="H24" s="45"/>
      <c r="I24" s="31"/>
      <c r="J24" s="32"/>
      <c r="K24" s="79"/>
      <c r="M24" s="122">
        <v>45804.625</v>
      </c>
      <c r="N24" s="3">
        <v>93.11</v>
      </c>
      <c r="O24" s="122">
        <v>45800.625</v>
      </c>
      <c r="P24" s="3">
        <v>101.581</v>
      </c>
      <c r="Q24" s="122">
        <v>45952.625</v>
      </c>
      <c r="R24" s="3">
        <v>269.46300000000002</v>
      </c>
    </row>
    <row r="25" spans="1:18" ht="14.4" customHeight="1">
      <c r="A25" s="36">
        <v>45965</v>
      </c>
      <c r="B25" s="45"/>
      <c r="C25" s="31"/>
      <c r="D25" s="32"/>
      <c r="E25" s="45"/>
      <c r="F25" s="31"/>
      <c r="G25" s="32"/>
      <c r="H25" s="45"/>
      <c r="I25" s="31"/>
      <c r="J25" s="32"/>
      <c r="K25" s="79"/>
      <c r="M25" s="122">
        <v>45805.625</v>
      </c>
      <c r="N25" s="3">
        <v>93.01</v>
      </c>
      <c r="O25" s="122">
        <v>45803.625</v>
      </c>
      <c r="P25" s="3">
        <v>101.53100000000001</v>
      </c>
      <c r="Q25" s="122">
        <v>45953.625</v>
      </c>
      <c r="R25" s="3">
        <v>268.702</v>
      </c>
    </row>
    <row r="26" spans="1:18" ht="14.4" customHeight="1">
      <c r="A26" s="36">
        <v>45966</v>
      </c>
      <c r="B26" s="45"/>
      <c r="C26" s="31"/>
      <c r="D26" s="32"/>
      <c r="E26" s="45"/>
      <c r="F26" s="31"/>
      <c r="G26" s="32"/>
      <c r="H26" s="45"/>
      <c r="I26" s="31"/>
      <c r="J26" s="32"/>
      <c r="K26" s="79"/>
      <c r="M26" s="122">
        <v>45806.625</v>
      </c>
      <c r="N26" s="3">
        <v>93.33</v>
      </c>
      <c r="O26" s="122">
        <v>45804.625</v>
      </c>
      <c r="P26" s="3">
        <v>101.529</v>
      </c>
      <c r="Q26" s="122">
        <v>45954.625</v>
      </c>
      <c r="R26" s="3">
        <v>264.48399999999998</v>
      </c>
    </row>
    <row r="27" spans="1:18" ht="14.4" customHeight="1">
      <c r="A27" s="36">
        <v>45967</v>
      </c>
      <c r="B27" s="31"/>
      <c r="C27" s="31"/>
      <c r="D27" s="32"/>
      <c r="E27" s="45"/>
      <c r="F27" s="31"/>
      <c r="G27" s="32"/>
      <c r="H27" s="45"/>
      <c r="I27" s="31"/>
      <c r="J27" s="32"/>
      <c r="K27" s="79"/>
      <c r="M27" s="122">
        <v>45807.625</v>
      </c>
      <c r="N27" s="3">
        <v>93.44</v>
      </c>
      <c r="O27" s="122">
        <v>45805.625</v>
      </c>
      <c r="P27" s="3">
        <v>101.491</v>
      </c>
      <c r="Q27" s="122">
        <v>45957.625</v>
      </c>
      <c r="R27" s="3">
        <v>257.31099999999998</v>
      </c>
    </row>
    <row r="28" spans="1:18" ht="14.4" customHeight="1">
      <c r="A28" s="36">
        <v>45968</v>
      </c>
      <c r="B28" s="45"/>
      <c r="C28" s="31"/>
      <c r="D28" s="32"/>
      <c r="E28" s="45"/>
      <c r="F28" s="31"/>
      <c r="G28" s="32"/>
      <c r="H28" s="45"/>
      <c r="I28" s="31"/>
      <c r="J28" s="32"/>
      <c r="K28" s="79"/>
      <c r="M28" s="122">
        <v>45810.625</v>
      </c>
      <c r="N28" s="3">
        <v>93.5</v>
      </c>
      <c r="O28" s="122">
        <v>45806.625</v>
      </c>
      <c r="P28" s="3">
        <v>101.58</v>
      </c>
      <c r="Q28" s="122">
        <v>45958.625</v>
      </c>
      <c r="R28" s="3">
        <v>259.988</v>
      </c>
    </row>
    <row r="29" spans="1:18" ht="14.4" customHeight="1">
      <c r="A29" s="36">
        <v>45969</v>
      </c>
      <c r="B29" s="45"/>
      <c r="C29" s="31"/>
      <c r="D29" s="32"/>
      <c r="E29" s="45"/>
      <c r="F29" s="31"/>
      <c r="G29" s="32"/>
      <c r="H29" s="45"/>
      <c r="I29" s="31"/>
      <c r="J29" s="32"/>
      <c r="K29" s="79"/>
      <c r="M29" s="122">
        <v>45811.625</v>
      </c>
      <c r="N29" s="3">
        <v>93.62</v>
      </c>
      <c r="O29" s="122">
        <v>45807.625</v>
      </c>
      <c r="P29" s="3">
        <v>101.56</v>
      </c>
      <c r="Q29" s="122">
        <v>45959.625</v>
      </c>
      <c r="R29" s="3">
        <v>259.65800000000002</v>
      </c>
    </row>
    <row r="30" spans="1:18" ht="14.4" customHeight="1">
      <c r="A30" s="36">
        <v>45970</v>
      </c>
      <c r="B30" s="45"/>
      <c r="C30" s="31"/>
      <c r="D30" s="32"/>
      <c r="E30" s="45"/>
      <c r="F30" s="31"/>
      <c r="G30" s="32"/>
      <c r="H30" s="45"/>
      <c r="I30" s="31"/>
      <c r="J30" s="32"/>
      <c r="K30" s="79"/>
      <c r="M30" s="122">
        <v>45812.625</v>
      </c>
      <c r="N30" s="3">
        <v>93.7</v>
      </c>
      <c r="O30" s="122">
        <v>45810.625</v>
      </c>
      <c r="P30" s="3">
        <v>101.574</v>
      </c>
      <c r="Q30" s="122">
        <v>45960.625</v>
      </c>
      <c r="R30" s="3">
        <v>262.67700000000002</v>
      </c>
    </row>
    <row r="31" spans="1:18" ht="14.4" customHeight="1">
      <c r="A31" s="127"/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122">
        <v>45813.625</v>
      </c>
      <c r="N31" s="3">
        <v>93.55</v>
      </c>
      <c r="O31" s="122">
        <v>45811.625</v>
      </c>
      <c r="P31" s="3">
        <v>101.60599999999999</v>
      </c>
      <c r="Q31" s="122">
        <v>45961.625</v>
      </c>
      <c r="R31" s="3">
        <v>264.13400000000001</v>
      </c>
    </row>
    <row r="32" spans="1:18" ht="14.4" customHeight="1">
      <c r="A32" s="127"/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122">
        <v>45814.625</v>
      </c>
      <c r="N32" s="3">
        <v>93.7</v>
      </c>
      <c r="O32" s="122">
        <v>45812.625</v>
      </c>
      <c r="P32" s="3">
        <v>101.54</v>
      </c>
    </row>
    <row r="33" spans="1:16" ht="14.4" customHeight="1">
      <c r="A33" s="127"/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122">
        <v>45817.625</v>
      </c>
      <c r="N33" s="3">
        <v>93.62</v>
      </c>
      <c r="O33" s="122">
        <v>45813.625</v>
      </c>
      <c r="P33" s="3">
        <v>101.26</v>
      </c>
    </row>
    <row r="34" spans="1:16" ht="14.4" customHeight="1">
      <c r="A34" s="127"/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122">
        <v>45818.625</v>
      </c>
      <c r="N34" s="3">
        <v>93.67</v>
      </c>
      <c r="O34" s="122">
        <v>45814.625</v>
      </c>
      <c r="P34" s="3">
        <v>101.29900000000001</v>
      </c>
    </row>
    <row r="35" spans="1:16" ht="14.4" customHeight="1">
      <c r="A35" s="127"/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122">
        <v>45819.625</v>
      </c>
      <c r="N35" s="3">
        <v>93.76</v>
      </c>
      <c r="O35" s="122">
        <v>45817.625</v>
      </c>
      <c r="P35" s="3">
        <v>101.297</v>
      </c>
    </row>
    <row r="36" spans="1:16" ht="14.4" customHeight="1">
      <c r="A36" s="127"/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122">
        <v>45820.625</v>
      </c>
      <c r="N36" s="3">
        <v>93.76</v>
      </c>
      <c r="O36" s="122">
        <v>45818.625</v>
      </c>
      <c r="P36" s="3">
        <v>101.38500000000001</v>
      </c>
    </row>
    <row r="37" spans="1:16">
      <c r="A37" s="127"/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122">
        <v>45821.625</v>
      </c>
      <c r="N37" s="3">
        <v>93.42</v>
      </c>
      <c r="O37" s="122">
        <v>45819.625</v>
      </c>
      <c r="P37" s="3">
        <v>101.398</v>
      </c>
    </row>
    <row r="38" spans="1:16">
      <c r="A38" s="127"/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122">
        <v>45824.625</v>
      </c>
      <c r="N38" s="3">
        <v>93.76</v>
      </c>
      <c r="O38" s="122">
        <v>45820.625</v>
      </c>
      <c r="P38" s="3">
        <v>101.509</v>
      </c>
    </row>
    <row r="39" spans="1:16">
      <c r="A39" s="127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122">
        <v>45825.625</v>
      </c>
      <c r="N39" s="3">
        <v>93.56</v>
      </c>
      <c r="O39" s="122">
        <v>45821.625</v>
      </c>
      <c r="P39" s="3">
        <v>101.375</v>
      </c>
    </row>
    <row r="40" spans="1:16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122">
        <v>45826.625</v>
      </c>
      <c r="N40" s="3">
        <v>93.37</v>
      </c>
      <c r="O40" s="122">
        <v>45824.625</v>
      </c>
      <c r="P40" s="3">
        <v>101.402</v>
      </c>
    </row>
    <row r="41" spans="1:16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122">
        <v>45827.625</v>
      </c>
      <c r="N41" s="3">
        <v>93.19</v>
      </c>
      <c r="O41" s="122">
        <v>45825.625</v>
      </c>
      <c r="P41" s="3">
        <v>101.369</v>
      </c>
    </row>
    <row r="42" spans="1:16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122">
        <v>45828.625</v>
      </c>
      <c r="N42" s="3">
        <v>93.4</v>
      </c>
      <c r="O42" s="122">
        <v>45826.625</v>
      </c>
      <c r="P42" s="3">
        <v>101.449</v>
      </c>
    </row>
    <row r="43" spans="1:16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122">
        <v>45831.625</v>
      </c>
      <c r="N43" s="3">
        <v>93.3</v>
      </c>
      <c r="O43" s="122">
        <v>45827.625</v>
      </c>
      <c r="P43" s="3">
        <v>101.432</v>
      </c>
    </row>
    <row r="44" spans="1:16">
      <c r="B44" s="45"/>
      <c r="C44" s="31"/>
      <c r="D44" s="5"/>
      <c r="E44" s="45"/>
      <c r="F44" s="1"/>
      <c r="G44" s="5"/>
      <c r="H44" s="45"/>
      <c r="I44" s="1"/>
      <c r="J44" s="5"/>
      <c r="K44" s="78"/>
      <c r="M44" s="122">
        <v>45832.625</v>
      </c>
      <c r="N44" s="3">
        <v>93.63</v>
      </c>
      <c r="O44" s="122">
        <v>45828.625</v>
      </c>
      <c r="P44" s="3">
        <v>101.38200000000001</v>
      </c>
    </row>
    <row r="45" spans="1:16">
      <c r="B45" s="45"/>
      <c r="C45" s="31"/>
      <c r="D45" s="5"/>
      <c r="E45" s="45"/>
      <c r="F45" s="1"/>
      <c r="G45" s="5"/>
      <c r="H45" s="45"/>
      <c r="I45" s="1"/>
      <c r="J45" s="5"/>
      <c r="K45" s="78"/>
      <c r="M45" s="122">
        <v>45833.625</v>
      </c>
      <c r="N45" s="3">
        <v>93.47</v>
      </c>
      <c r="O45" s="122">
        <v>45831.625</v>
      </c>
      <c r="P45" s="3">
        <v>101.441</v>
      </c>
    </row>
    <row r="46" spans="1:16">
      <c r="B46" s="45"/>
      <c r="C46" s="31"/>
      <c r="D46" s="5"/>
      <c r="E46" s="45"/>
      <c r="F46" s="1"/>
      <c r="G46" s="5"/>
      <c r="H46" s="45"/>
      <c r="I46" s="1"/>
      <c r="J46" s="5"/>
      <c r="K46" s="78"/>
      <c r="M46" s="122">
        <v>45834.625</v>
      </c>
      <c r="N46" s="3">
        <v>93.5</v>
      </c>
      <c r="O46" s="122">
        <v>45832.625</v>
      </c>
      <c r="P46" s="3">
        <v>101.40600000000001</v>
      </c>
    </row>
    <row r="47" spans="1:16">
      <c r="B47" s="45"/>
      <c r="C47" s="31"/>
      <c r="D47" s="5"/>
      <c r="E47" s="45"/>
      <c r="F47" s="1"/>
      <c r="G47" s="5"/>
      <c r="H47" s="45"/>
      <c r="I47" s="1"/>
      <c r="J47" s="5"/>
      <c r="K47" s="78"/>
      <c r="M47" s="122">
        <v>45835.625</v>
      </c>
      <c r="N47" s="3">
        <v>93.63</v>
      </c>
      <c r="O47" s="122">
        <v>45833.625</v>
      </c>
      <c r="P47" s="3">
        <v>101.367</v>
      </c>
    </row>
    <row r="48" spans="1:16">
      <c r="B48" s="57"/>
      <c r="C48" s="58"/>
      <c r="D48" s="34"/>
      <c r="E48" s="57"/>
      <c r="G48" s="34"/>
      <c r="H48" s="57"/>
      <c r="J48" s="34"/>
      <c r="K48" s="80"/>
      <c r="M48" s="122">
        <v>45838.625</v>
      </c>
      <c r="N48" s="3">
        <v>93.64</v>
      </c>
      <c r="O48" s="122">
        <v>45834.625</v>
      </c>
      <c r="P48" s="3">
        <v>101.43</v>
      </c>
    </row>
    <row r="49" spans="2:33" ht="15" thickBot="1">
      <c r="B49" s="35"/>
      <c r="C49" s="67"/>
      <c r="D49" s="13"/>
      <c r="E49" s="113"/>
      <c r="F49" s="12"/>
      <c r="G49" s="13"/>
      <c r="H49" s="113"/>
      <c r="I49" s="12"/>
      <c r="J49" s="13"/>
      <c r="K49" s="81"/>
      <c r="M49" s="122">
        <v>45839.625</v>
      </c>
      <c r="N49" s="3">
        <v>93.68</v>
      </c>
      <c r="O49" s="122">
        <v>45835.625</v>
      </c>
      <c r="P49" s="3">
        <v>101.3</v>
      </c>
    </row>
    <row r="50" spans="2:33">
      <c r="E50" s="59"/>
      <c r="H50" s="59"/>
      <c r="M50" s="122">
        <v>45840.625</v>
      </c>
      <c r="N50" s="3">
        <v>93.74</v>
      </c>
      <c r="O50" s="122">
        <v>45838.625</v>
      </c>
      <c r="P50" s="3">
        <v>101.331</v>
      </c>
    </row>
    <row r="51" spans="2:33">
      <c r="E51" s="59"/>
      <c r="H51" s="59"/>
      <c r="M51" s="122">
        <v>45841.625</v>
      </c>
      <c r="N51" s="3">
        <v>93.9</v>
      </c>
      <c r="O51" s="122">
        <v>45839.625</v>
      </c>
      <c r="P51" s="3">
        <v>101.357</v>
      </c>
    </row>
    <row r="52" spans="2:33">
      <c r="H52" s="59"/>
      <c r="M52" s="122">
        <v>45842.625</v>
      </c>
      <c r="N52" s="3">
        <v>93.86</v>
      </c>
      <c r="O52" s="122">
        <v>45840.625</v>
      </c>
      <c r="P52" s="3">
        <v>101.286</v>
      </c>
    </row>
    <row r="53" spans="2:33">
      <c r="H53" s="59"/>
      <c r="M53" s="122">
        <v>45845.625</v>
      </c>
      <c r="N53" s="3">
        <v>93.91</v>
      </c>
      <c r="O53" s="122">
        <v>45841.625</v>
      </c>
      <c r="P53" s="3">
        <v>101.379</v>
      </c>
    </row>
    <row r="54" spans="2:33">
      <c r="H54" s="59"/>
      <c r="M54" s="122">
        <v>45846.625</v>
      </c>
      <c r="N54" s="3">
        <v>93.9</v>
      </c>
      <c r="O54" s="122">
        <v>45842.625</v>
      </c>
      <c r="P54" s="3">
        <v>101.465</v>
      </c>
    </row>
    <row r="55" spans="2:33">
      <c r="H55" s="59"/>
      <c r="M55" s="122">
        <v>45847.625</v>
      </c>
      <c r="N55" s="3">
        <v>94.17</v>
      </c>
      <c r="O55" s="122">
        <v>45845.625</v>
      </c>
      <c r="P55" s="3">
        <v>101.348</v>
      </c>
    </row>
    <row r="56" spans="2:33">
      <c r="H56" s="59"/>
      <c r="M56" s="122">
        <v>45848.625</v>
      </c>
      <c r="N56" s="3">
        <v>94.22</v>
      </c>
      <c r="O56" s="122">
        <v>45846.625</v>
      </c>
      <c r="P56" s="3">
        <v>101.241</v>
      </c>
    </row>
    <row r="57" spans="2:33">
      <c r="M57" s="122">
        <v>45849.625</v>
      </c>
      <c r="N57" s="3">
        <v>94.12</v>
      </c>
      <c r="O57" s="122">
        <v>45847.625</v>
      </c>
      <c r="P57" s="3">
        <v>101.289</v>
      </c>
    </row>
    <row r="58" spans="2:33">
      <c r="M58" s="122">
        <v>45852.625</v>
      </c>
      <c r="N58" s="3">
        <v>94.05</v>
      </c>
      <c r="O58" s="122">
        <v>45848.625</v>
      </c>
      <c r="P58" s="3">
        <v>101.181</v>
      </c>
    </row>
    <row r="59" spans="2:33">
      <c r="M59" s="122">
        <v>45853.625</v>
      </c>
      <c r="N59" s="3">
        <v>94.05</v>
      </c>
      <c r="O59" s="122">
        <v>45849.625</v>
      </c>
      <c r="P59" s="3">
        <v>101.123</v>
      </c>
    </row>
    <row r="60" spans="2:33">
      <c r="M60" s="122">
        <v>45854.625</v>
      </c>
      <c r="N60" s="3">
        <v>93.96</v>
      </c>
      <c r="O60" s="122">
        <v>45852.625</v>
      </c>
      <c r="P60" s="3">
        <v>101.181</v>
      </c>
    </row>
    <row r="61" spans="2:33">
      <c r="M61" s="122">
        <v>45855.625</v>
      </c>
      <c r="N61" s="3">
        <v>94.08</v>
      </c>
      <c r="O61" s="122">
        <v>45853.625</v>
      </c>
      <c r="P61" s="3">
        <v>101.23699999999999</v>
      </c>
    </row>
    <row r="62" spans="2:33">
      <c r="M62" s="122">
        <v>45856.625</v>
      </c>
      <c r="N62" s="3">
        <v>94.09</v>
      </c>
      <c r="O62" s="122">
        <v>45854.625</v>
      </c>
      <c r="P62" s="3">
        <v>101.31</v>
      </c>
    </row>
    <row r="63" spans="2:33">
      <c r="M63" s="122">
        <v>45859.625</v>
      </c>
      <c r="N63" s="3">
        <v>94.13</v>
      </c>
      <c r="O63" s="122">
        <v>45855.625</v>
      </c>
      <c r="P63" s="3">
        <v>101.328</v>
      </c>
      <c r="Y63" s="58"/>
      <c r="AG63" s="82"/>
    </row>
    <row r="64" spans="2:33">
      <c r="M64" s="122">
        <v>45860.625</v>
      </c>
      <c r="N64" s="3">
        <v>94.13</v>
      </c>
      <c r="O64" s="122">
        <v>45856.625</v>
      </c>
      <c r="P64" s="3">
        <v>101.28</v>
      </c>
      <c r="X64" s="110" t="s">
        <v>86</v>
      </c>
      <c r="Y64" s="110" t="s">
        <v>87</v>
      </c>
      <c r="Z64" s="110" t="s">
        <v>88</v>
      </c>
      <c r="AA64" s="110" t="s">
        <v>89</v>
      </c>
      <c r="AB64" s="110" t="s">
        <v>90</v>
      </c>
      <c r="AC64" s="110" t="s">
        <v>91</v>
      </c>
      <c r="AD64" s="110" t="s">
        <v>92</v>
      </c>
      <c r="AE64" s="110" t="s">
        <v>93</v>
      </c>
      <c r="AF64" s="109"/>
      <c r="AG64" s="82"/>
    </row>
    <row r="65" spans="13:33">
      <c r="M65" s="122">
        <v>45861.625</v>
      </c>
      <c r="N65" s="3">
        <v>94.21</v>
      </c>
      <c r="O65" s="122">
        <v>45859.625</v>
      </c>
      <c r="P65" s="3">
        <v>101.45</v>
      </c>
      <c r="X65" s="110">
        <v>6787</v>
      </c>
      <c r="Y65" s="111">
        <v>45936</v>
      </c>
      <c r="Z65" s="112" t="s">
        <v>94</v>
      </c>
      <c r="AA65" s="112" t="s">
        <v>95</v>
      </c>
      <c r="AB65" s="112" t="s">
        <v>96</v>
      </c>
      <c r="AC65" s="112" t="s">
        <v>97</v>
      </c>
      <c r="AD65" s="112" t="s">
        <v>98</v>
      </c>
      <c r="AE65" s="112" t="s">
        <v>99</v>
      </c>
      <c r="AF65" s="112">
        <v>56.9191</v>
      </c>
      <c r="AG65" s="82"/>
    </row>
    <row r="66" spans="13:33">
      <c r="M66" s="122">
        <v>45862.625</v>
      </c>
      <c r="N66" s="3">
        <v>94.34</v>
      </c>
      <c r="O66" s="122">
        <v>45860.625</v>
      </c>
      <c r="P66" s="3">
        <v>101.5</v>
      </c>
      <c r="X66" s="110">
        <v>61629</v>
      </c>
      <c r="Y66" s="111">
        <v>45937</v>
      </c>
      <c r="Z66" s="112" t="s">
        <v>94</v>
      </c>
      <c r="AA66" s="112" t="s">
        <v>95</v>
      </c>
      <c r="AB66" s="112" t="s">
        <v>96</v>
      </c>
      <c r="AC66" s="112" t="s">
        <v>97</v>
      </c>
      <c r="AD66" s="112" t="s">
        <v>98</v>
      </c>
      <c r="AE66" s="112" t="s">
        <v>99</v>
      </c>
      <c r="AF66" s="112">
        <v>56.886099999999999</v>
      </c>
      <c r="AG66" s="82"/>
    </row>
    <row r="67" spans="13:33">
      <c r="M67" s="122">
        <v>45863.625</v>
      </c>
      <c r="N67" s="3">
        <v>94.27</v>
      </c>
      <c r="O67" s="122">
        <v>45861.625</v>
      </c>
      <c r="P67" s="3">
        <v>101.505</v>
      </c>
      <c r="X67" s="110">
        <v>116533</v>
      </c>
      <c r="Y67" s="111">
        <v>45938</v>
      </c>
      <c r="Z67" s="112" t="s">
        <v>94</v>
      </c>
      <c r="AA67" s="112" t="s">
        <v>95</v>
      </c>
      <c r="AB67" s="112" t="s">
        <v>96</v>
      </c>
      <c r="AC67" s="112" t="s">
        <v>97</v>
      </c>
      <c r="AD67" s="112" t="s">
        <v>98</v>
      </c>
      <c r="AE67" s="112" t="s">
        <v>99</v>
      </c>
      <c r="AF67" s="112">
        <v>56.288499999999999</v>
      </c>
      <c r="AG67" s="82"/>
    </row>
    <row r="68" spans="13:33">
      <c r="M68" s="122">
        <v>45866.625</v>
      </c>
      <c r="N68" s="3">
        <v>94.37</v>
      </c>
      <c r="O68" s="122">
        <v>45862.625</v>
      </c>
      <c r="P68" s="3">
        <v>101.15300000000001</v>
      </c>
      <c r="X68" s="110">
        <v>171383</v>
      </c>
      <c r="Y68" s="111">
        <v>45939</v>
      </c>
      <c r="Z68" s="112" t="s">
        <v>94</v>
      </c>
      <c r="AA68" s="112" t="s">
        <v>95</v>
      </c>
      <c r="AB68" s="112" t="s">
        <v>96</v>
      </c>
      <c r="AC68" s="112" t="s">
        <v>97</v>
      </c>
      <c r="AD68" s="112" t="s">
        <v>98</v>
      </c>
      <c r="AE68" s="112" t="s">
        <v>99</v>
      </c>
      <c r="AF68" s="112">
        <v>56.36</v>
      </c>
      <c r="AG68" s="82"/>
    </row>
    <row r="69" spans="13:33">
      <c r="M69" s="122">
        <v>45867.625</v>
      </c>
      <c r="N69" s="3">
        <v>94.46</v>
      </c>
      <c r="O69" s="122">
        <v>45863.625</v>
      </c>
      <c r="P69" s="3">
        <v>101.054</v>
      </c>
      <c r="X69" s="110">
        <v>226332</v>
      </c>
      <c r="Y69" s="111">
        <v>45940</v>
      </c>
      <c r="Z69" s="112" t="s">
        <v>94</v>
      </c>
      <c r="AA69" s="112" t="s">
        <v>95</v>
      </c>
      <c r="AB69" s="112" t="s">
        <v>96</v>
      </c>
      <c r="AC69" s="112" t="s">
        <v>97</v>
      </c>
      <c r="AD69" s="112" t="s">
        <v>98</v>
      </c>
      <c r="AE69" s="112" t="s">
        <v>99</v>
      </c>
      <c r="AF69" s="112">
        <v>59.473300000000002</v>
      </c>
      <c r="AG69" s="82"/>
    </row>
    <row r="70" spans="13:33">
      <c r="M70" s="122">
        <v>45868.625</v>
      </c>
      <c r="N70" s="3">
        <v>94.48</v>
      </c>
      <c r="O70" s="122">
        <v>45866.625</v>
      </c>
      <c r="P70" s="3">
        <v>101.17</v>
      </c>
      <c r="Y70" s="58"/>
      <c r="AG70" s="82"/>
    </row>
    <row r="71" spans="13:33">
      <c r="M71" s="122">
        <v>45869.625</v>
      </c>
      <c r="N71" s="3">
        <v>94.45</v>
      </c>
      <c r="O71" s="122">
        <v>45867.625</v>
      </c>
      <c r="P71" s="3">
        <v>101.105</v>
      </c>
      <c r="Y71" s="58"/>
      <c r="AG71" s="82"/>
    </row>
    <row r="72" spans="13:33">
      <c r="M72" s="122">
        <v>45870.625</v>
      </c>
      <c r="N72" s="3">
        <v>94.32</v>
      </c>
      <c r="O72" s="122">
        <v>45868.625</v>
      </c>
      <c r="P72" s="3">
        <v>101.048</v>
      </c>
      <c r="Y72" s="58"/>
      <c r="AG72" s="82"/>
    </row>
    <row r="73" spans="13:33">
      <c r="M73" s="122">
        <v>45873.625</v>
      </c>
      <c r="N73" s="3">
        <v>94.38</v>
      </c>
      <c r="O73" s="122">
        <v>45869.625</v>
      </c>
      <c r="P73" s="3">
        <v>101.02200000000001</v>
      </c>
      <c r="Y73" s="58"/>
      <c r="AF73" s="3">
        <f>AF65-N103</f>
        <v>-35.430899999999994</v>
      </c>
      <c r="AG73" s="82"/>
    </row>
    <row r="74" spans="13:33">
      <c r="M74" s="122">
        <v>45874.625</v>
      </c>
      <c r="N74" s="3">
        <v>94.45</v>
      </c>
      <c r="O74" s="122">
        <v>45870.625</v>
      </c>
      <c r="P74" s="3">
        <v>101.155</v>
      </c>
      <c r="Y74" s="58"/>
      <c r="AF74" s="3">
        <f>AF66-N104</f>
        <v>-35.503900000000002</v>
      </c>
      <c r="AG74" s="82"/>
    </row>
    <row r="75" spans="13:33">
      <c r="M75" s="122">
        <v>45875.625</v>
      </c>
      <c r="N75" s="3">
        <v>94.47</v>
      </c>
      <c r="O75" s="122">
        <v>45873.625</v>
      </c>
      <c r="P75" s="3">
        <v>101.214</v>
      </c>
      <c r="Y75" s="58"/>
      <c r="AF75" s="3">
        <f>AF67-N105</f>
        <v>-36.381500000000003</v>
      </c>
      <c r="AG75" s="82"/>
    </row>
    <row r="76" spans="13:33">
      <c r="M76" s="122">
        <v>45876.625</v>
      </c>
      <c r="N76" s="3">
        <v>94.64</v>
      </c>
      <c r="O76" s="122">
        <v>45874.625</v>
      </c>
      <c r="P76" s="3">
        <v>101.217</v>
      </c>
      <c r="Y76" s="58"/>
      <c r="AF76" s="3">
        <f>AF68-N106</f>
        <v>-36.31</v>
      </c>
      <c r="AG76" s="82"/>
    </row>
    <row r="77" spans="13:33">
      <c r="M77" s="122">
        <v>45877.625</v>
      </c>
      <c r="N77" s="3">
        <v>94.67</v>
      </c>
      <c r="O77" s="122">
        <v>45875.625</v>
      </c>
      <c r="P77" s="3">
        <v>101.197</v>
      </c>
      <c r="Y77" s="58"/>
      <c r="AF77" s="3">
        <f>AF69-N107</f>
        <v>-33.046699999999994</v>
      </c>
      <c r="AG77" s="82"/>
    </row>
    <row r="78" spans="13:33">
      <c r="M78" s="122">
        <v>45880.625</v>
      </c>
      <c r="N78" s="3">
        <v>94.66</v>
      </c>
      <c r="O78" s="122">
        <v>45876.625</v>
      </c>
      <c r="P78" s="3">
        <v>101.16500000000001</v>
      </c>
    </row>
    <row r="79" spans="13:33">
      <c r="M79" s="122">
        <v>45881.625</v>
      </c>
      <c r="N79" s="3">
        <v>94.75</v>
      </c>
      <c r="O79" s="122">
        <v>45877.625</v>
      </c>
      <c r="P79" s="3">
        <v>101.039</v>
      </c>
    </row>
    <row r="80" spans="13:33">
      <c r="M80" s="122">
        <v>45882.625</v>
      </c>
      <c r="N80" s="3">
        <v>94.88</v>
      </c>
      <c r="O80" s="122">
        <v>45880.625</v>
      </c>
      <c r="P80" s="3">
        <v>101.004</v>
      </c>
    </row>
    <row r="81" spans="13:16">
      <c r="M81" s="122">
        <v>45883.625</v>
      </c>
      <c r="N81" s="3">
        <v>94.94</v>
      </c>
      <c r="O81" s="122">
        <v>45881.625</v>
      </c>
      <c r="P81" s="3">
        <v>100.947</v>
      </c>
    </row>
    <row r="82" spans="13:16">
      <c r="M82" s="122">
        <v>45884.625</v>
      </c>
      <c r="N82" s="3">
        <v>94.87</v>
      </c>
      <c r="O82" s="122">
        <v>45882.625</v>
      </c>
      <c r="P82" s="3">
        <v>101.11799999999999</v>
      </c>
    </row>
    <row r="83" spans="13:16">
      <c r="M83" s="122">
        <v>45887.625</v>
      </c>
      <c r="N83" s="3">
        <v>94.83</v>
      </c>
      <c r="O83" s="122">
        <v>45883.625</v>
      </c>
      <c r="P83" s="3">
        <v>101.057</v>
      </c>
    </row>
    <row r="84" spans="13:16">
      <c r="M84" s="122">
        <v>45888.625</v>
      </c>
      <c r="N84" s="3">
        <v>94.8</v>
      </c>
      <c r="O84" s="122">
        <v>45884.625</v>
      </c>
      <c r="P84" s="3">
        <v>100.946</v>
      </c>
    </row>
    <row r="85" spans="13:16">
      <c r="M85" s="122">
        <v>45889.625</v>
      </c>
      <c r="N85" s="3">
        <v>94.64</v>
      </c>
      <c r="O85" s="122">
        <v>45887.625</v>
      </c>
      <c r="P85" s="3">
        <v>100.953</v>
      </c>
    </row>
    <row r="86" spans="13:16">
      <c r="M86" s="122">
        <v>45890.625</v>
      </c>
      <c r="N86" s="3">
        <v>94.47</v>
      </c>
      <c r="O86" s="122">
        <v>45888.625</v>
      </c>
      <c r="P86" s="3">
        <v>100.99</v>
      </c>
    </row>
    <row r="87" spans="13:16">
      <c r="M87" s="122">
        <v>45891.625</v>
      </c>
      <c r="N87" s="3">
        <v>94.76</v>
      </c>
      <c r="O87" s="122">
        <v>45889.625</v>
      </c>
      <c r="P87" s="3">
        <v>101.083</v>
      </c>
    </row>
    <row r="88" spans="13:16">
      <c r="M88" s="122">
        <v>45895.625</v>
      </c>
      <c r="N88" s="3">
        <v>94.59</v>
      </c>
      <c r="O88" s="122">
        <v>45890.625</v>
      </c>
      <c r="P88" s="3">
        <v>100.955</v>
      </c>
    </row>
    <row r="89" spans="13:16">
      <c r="M89" s="122">
        <v>45896.625</v>
      </c>
      <c r="N89" s="3">
        <v>94.56</v>
      </c>
      <c r="O89" s="122">
        <v>45891.625</v>
      </c>
      <c r="P89" s="3">
        <v>101.027</v>
      </c>
    </row>
    <row r="90" spans="13:16">
      <c r="M90" s="122">
        <v>45897.625</v>
      </c>
      <c r="N90" s="3">
        <v>94.44</v>
      </c>
      <c r="O90" s="122">
        <v>45894.625</v>
      </c>
      <c r="P90" s="3">
        <v>100.916</v>
      </c>
    </row>
    <row r="91" spans="13:16">
      <c r="M91" s="122">
        <v>45898.625</v>
      </c>
      <c r="N91" s="3">
        <v>94.44</v>
      </c>
      <c r="O91" s="122">
        <v>45895.625</v>
      </c>
      <c r="P91" s="3">
        <v>101.051</v>
      </c>
    </row>
    <row r="92" spans="13:16">
      <c r="M92" s="122">
        <v>45901.625</v>
      </c>
      <c r="N92" s="3">
        <v>94.4</v>
      </c>
      <c r="O92" s="122">
        <v>45896.625</v>
      </c>
      <c r="P92" s="3">
        <v>101.142</v>
      </c>
    </row>
    <row r="93" spans="13:16">
      <c r="M93" s="122">
        <v>45902.625</v>
      </c>
      <c r="N93" s="3">
        <v>94.24</v>
      </c>
      <c r="O93" s="122">
        <v>45897.625</v>
      </c>
      <c r="P93" s="3">
        <v>101.092</v>
      </c>
    </row>
    <row r="94" spans="13:16">
      <c r="M94" s="122">
        <v>45903.625</v>
      </c>
      <c r="N94" s="3">
        <v>94.38</v>
      </c>
      <c r="O94" s="122">
        <v>45898.625</v>
      </c>
      <c r="P94" s="3">
        <v>101.096</v>
      </c>
    </row>
    <row r="95" spans="13:16">
      <c r="M95" s="122">
        <v>45904.625</v>
      </c>
      <c r="N95" s="3">
        <v>94.54</v>
      </c>
      <c r="O95" s="122">
        <v>45901.625</v>
      </c>
      <c r="P95" s="3">
        <v>101.01900000000001</v>
      </c>
    </row>
    <row r="96" spans="13:16">
      <c r="M96" s="122">
        <v>45905.625</v>
      </c>
      <c r="N96" s="3">
        <v>94.64</v>
      </c>
      <c r="O96" s="122">
        <v>45902.625</v>
      </c>
      <c r="P96" s="3">
        <v>100.976</v>
      </c>
    </row>
    <row r="97" spans="13:16">
      <c r="M97" s="122">
        <v>45908.625</v>
      </c>
      <c r="N97" s="3">
        <v>94.65</v>
      </c>
      <c r="O97" s="122">
        <v>45903.625</v>
      </c>
      <c r="P97" s="3">
        <v>101.038</v>
      </c>
    </row>
    <row r="98" spans="13:16">
      <c r="M98" s="122">
        <v>45909.625</v>
      </c>
      <c r="N98" s="3">
        <v>94.54</v>
      </c>
      <c r="O98" s="122">
        <v>45904.625</v>
      </c>
      <c r="P98" s="3">
        <v>101.06399999999999</v>
      </c>
    </row>
    <row r="99" spans="13:16">
      <c r="M99" s="122">
        <v>45910.625</v>
      </c>
      <c r="N99" s="3">
        <v>94.53</v>
      </c>
      <c r="O99" s="122">
        <v>45905.625</v>
      </c>
      <c r="P99" s="3">
        <v>101.19</v>
      </c>
    </row>
    <row r="100" spans="13:16">
      <c r="M100" s="122">
        <v>45911.625</v>
      </c>
      <c r="N100" s="3">
        <v>92.29</v>
      </c>
      <c r="O100" s="122">
        <v>45908.625</v>
      </c>
      <c r="P100" s="3">
        <v>101.23099999999999</v>
      </c>
    </row>
    <row r="101" spans="13:16">
      <c r="M101" s="122">
        <v>45912.625</v>
      </c>
      <c r="N101" s="3">
        <v>92.46</v>
      </c>
      <c r="O101" s="122">
        <v>45909.625</v>
      </c>
      <c r="P101" s="3">
        <v>101.163</v>
      </c>
    </row>
    <row r="102" spans="13:16">
      <c r="M102" s="122">
        <v>45915.625</v>
      </c>
      <c r="N102" s="3">
        <v>92.46</v>
      </c>
      <c r="O102" s="122">
        <v>45910.625</v>
      </c>
      <c r="P102" s="3">
        <v>101.126</v>
      </c>
    </row>
    <row r="103" spans="13:16">
      <c r="M103" s="122">
        <v>45916.625</v>
      </c>
      <c r="N103" s="3">
        <v>92.35</v>
      </c>
      <c r="O103" s="122">
        <v>45911.625</v>
      </c>
      <c r="P103" s="3">
        <v>101.012</v>
      </c>
    </row>
    <row r="104" spans="13:16">
      <c r="M104" s="122">
        <v>45917.625</v>
      </c>
      <c r="N104" s="3">
        <v>92.39</v>
      </c>
      <c r="O104" s="122">
        <v>45912.625</v>
      </c>
      <c r="P104" s="3">
        <v>100.934</v>
      </c>
    </row>
    <row r="105" spans="13:16">
      <c r="M105" s="122">
        <v>45918.625</v>
      </c>
      <c r="N105" s="3">
        <v>92.67</v>
      </c>
      <c r="O105" s="122">
        <v>45915.625</v>
      </c>
      <c r="P105" s="3">
        <v>100.944</v>
      </c>
    </row>
    <row r="106" spans="13:16">
      <c r="M106" s="122">
        <v>45919.625</v>
      </c>
      <c r="N106" s="3">
        <v>92.67</v>
      </c>
      <c r="O106" s="122">
        <v>45916.625</v>
      </c>
      <c r="P106" s="3">
        <v>100.953</v>
      </c>
    </row>
    <row r="107" spans="13:16">
      <c r="M107" s="122">
        <v>45922.625</v>
      </c>
      <c r="N107" s="3">
        <v>92.52</v>
      </c>
      <c r="O107" s="122">
        <v>45917.625</v>
      </c>
      <c r="P107" s="3">
        <v>100.971</v>
      </c>
    </row>
    <row r="108" spans="13:16">
      <c r="M108" s="122">
        <v>45923.625</v>
      </c>
      <c r="N108" s="3">
        <v>92.67</v>
      </c>
      <c r="O108" s="122">
        <v>45918.625</v>
      </c>
      <c r="P108" s="3">
        <v>100.956</v>
      </c>
    </row>
    <row r="109" spans="13:16">
      <c r="M109" s="122">
        <v>45924.625</v>
      </c>
      <c r="N109" s="3">
        <v>92.59</v>
      </c>
      <c r="O109" s="122">
        <v>45919.625</v>
      </c>
      <c r="P109" s="3">
        <v>100.904</v>
      </c>
    </row>
    <row r="110" spans="13:16">
      <c r="M110" s="122">
        <v>45925.625</v>
      </c>
      <c r="N110" s="3">
        <v>92.45</v>
      </c>
      <c r="O110" s="122">
        <v>45922.625</v>
      </c>
      <c r="P110" s="3">
        <v>100.913</v>
      </c>
    </row>
    <row r="111" spans="13:16">
      <c r="M111" s="122">
        <v>45926.625</v>
      </c>
      <c r="N111" s="3">
        <v>92.46</v>
      </c>
      <c r="O111" s="122">
        <v>45923.625</v>
      </c>
      <c r="P111" s="3">
        <v>100.883</v>
      </c>
    </row>
    <row r="112" spans="13:16">
      <c r="M112" s="122">
        <v>45929.625</v>
      </c>
      <c r="N112" s="3">
        <v>92.5</v>
      </c>
      <c r="O112" s="122">
        <v>45924.625</v>
      </c>
      <c r="P112" s="3">
        <v>100.893</v>
      </c>
    </row>
    <row r="113" spans="13:16">
      <c r="M113" s="122">
        <v>45930.625</v>
      </c>
      <c r="N113" s="3">
        <v>92.47</v>
      </c>
      <c r="O113" s="122">
        <v>45925.625</v>
      </c>
      <c r="P113" s="3">
        <v>100.822</v>
      </c>
    </row>
    <row r="114" spans="13:16">
      <c r="M114" s="122">
        <v>45931.625</v>
      </c>
      <c r="N114" s="3">
        <v>92.57</v>
      </c>
      <c r="O114" s="122">
        <v>45926.625</v>
      </c>
      <c r="P114" s="3">
        <v>100.866</v>
      </c>
    </row>
    <row r="115" spans="13:16">
      <c r="M115" s="122">
        <v>45932.625</v>
      </c>
      <c r="N115" s="3">
        <v>92.64</v>
      </c>
      <c r="O115" s="122">
        <v>45929.625</v>
      </c>
      <c r="P115" s="3">
        <v>100.89</v>
      </c>
    </row>
    <row r="116" spans="13:16">
      <c r="M116" s="122">
        <v>45933.625</v>
      </c>
      <c r="N116" s="3">
        <v>92.6</v>
      </c>
      <c r="O116" s="122">
        <v>45930.625</v>
      </c>
      <c r="P116" s="3">
        <v>100.89400000000001</v>
      </c>
    </row>
    <row r="117" spans="13:16">
      <c r="M117" s="122">
        <v>45936.625</v>
      </c>
      <c r="N117" s="3">
        <v>92.49</v>
      </c>
      <c r="O117" s="122">
        <v>45931.625</v>
      </c>
      <c r="P117" s="3">
        <v>100.92</v>
      </c>
    </row>
    <row r="118" spans="13:16">
      <c r="M118" s="122">
        <v>45937.625</v>
      </c>
      <c r="N118" s="3">
        <v>92.19</v>
      </c>
      <c r="O118" s="122">
        <v>45932.625</v>
      </c>
      <c r="P118" s="3">
        <v>100.905</v>
      </c>
    </row>
    <row r="119" spans="13:16">
      <c r="M119" s="122">
        <v>45938.625</v>
      </c>
      <c r="N119" s="3">
        <v>92.12</v>
      </c>
      <c r="O119" s="122">
        <v>45933.625</v>
      </c>
      <c r="P119" s="3">
        <v>100.893</v>
      </c>
    </row>
    <row r="120" spans="13:16">
      <c r="M120" s="122">
        <v>45939.625</v>
      </c>
      <c r="N120" s="3">
        <v>92</v>
      </c>
      <c r="O120" s="122">
        <v>45936.625</v>
      </c>
      <c r="P120" s="3">
        <v>100.928</v>
      </c>
    </row>
    <row r="121" spans="13:16">
      <c r="M121" s="122">
        <v>45940.625</v>
      </c>
      <c r="N121" s="3">
        <v>91.78</v>
      </c>
      <c r="O121" s="122">
        <v>45937.625</v>
      </c>
      <c r="P121" s="3">
        <v>100.908</v>
      </c>
    </row>
    <row r="122" spans="13:16">
      <c r="M122" s="122">
        <v>45943.625</v>
      </c>
      <c r="N122" s="3">
        <v>91.79</v>
      </c>
      <c r="O122" s="122">
        <v>45938.625</v>
      </c>
      <c r="P122" s="3">
        <v>100.99299999999999</v>
      </c>
    </row>
    <row r="123" spans="13:16">
      <c r="M123" s="122">
        <v>45944.625</v>
      </c>
      <c r="N123" s="3">
        <v>91.85</v>
      </c>
      <c r="O123" s="122">
        <v>45939.625</v>
      </c>
      <c r="P123" s="3">
        <v>100.934</v>
      </c>
    </row>
    <row r="124" spans="13:16">
      <c r="M124" s="122">
        <v>45945.625</v>
      </c>
      <c r="N124" s="3">
        <v>92.38</v>
      </c>
      <c r="O124" s="122">
        <v>45940.625</v>
      </c>
      <c r="P124" s="3">
        <v>101.017</v>
      </c>
    </row>
    <row r="125" spans="13:16">
      <c r="M125" s="122">
        <v>45946.625</v>
      </c>
      <c r="N125" s="3">
        <v>92.23</v>
      </c>
      <c r="O125" s="122">
        <v>45943.625</v>
      </c>
      <c r="P125" s="3">
        <v>101.122</v>
      </c>
    </row>
    <row r="126" spans="13:16">
      <c r="M126" s="122">
        <v>45947.625</v>
      </c>
      <c r="N126" s="3">
        <v>92.1</v>
      </c>
      <c r="O126" s="122">
        <v>45944.625</v>
      </c>
      <c r="P126" s="3">
        <v>101.13800000000001</v>
      </c>
    </row>
    <row r="127" spans="13:16">
      <c r="M127" s="122">
        <v>45950.625</v>
      </c>
      <c r="N127" s="3">
        <v>92.33</v>
      </c>
      <c r="O127" s="122">
        <v>45945.625</v>
      </c>
      <c r="P127" s="3">
        <v>101.23699999999999</v>
      </c>
    </row>
    <row r="128" spans="13:16">
      <c r="M128" s="122">
        <v>45952.625</v>
      </c>
      <c r="N128" s="3">
        <v>92.37</v>
      </c>
      <c r="O128" s="122">
        <v>45946.625</v>
      </c>
      <c r="P128" s="3">
        <v>101.221</v>
      </c>
    </row>
    <row r="129" spans="13:16">
      <c r="M129" s="122">
        <v>45953.625</v>
      </c>
      <c r="N129" s="3">
        <v>92.5</v>
      </c>
      <c r="O129" s="122">
        <v>45947.625</v>
      </c>
      <c r="P129" s="3">
        <v>101.253</v>
      </c>
    </row>
    <row r="130" spans="13:16">
      <c r="M130" s="122">
        <v>45954.625</v>
      </c>
      <c r="N130" s="3">
        <v>92.56</v>
      </c>
      <c r="O130" s="122">
        <v>45950.625</v>
      </c>
      <c r="P130" s="3">
        <v>101.25</v>
      </c>
    </row>
    <row r="131" spans="13:16">
      <c r="M131" s="122">
        <v>45957.625</v>
      </c>
      <c r="N131" s="3">
        <v>92.8</v>
      </c>
      <c r="O131" s="122">
        <v>45951.625</v>
      </c>
      <c r="P131" s="3">
        <v>101.289</v>
      </c>
    </row>
    <row r="132" spans="13:16">
      <c r="M132" s="122">
        <v>45958.625</v>
      </c>
      <c r="N132" s="3">
        <v>92.79</v>
      </c>
      <c r="O132" s="122">
        <v>45952.625</v>
      </c>
      <c r="P132" s="3">
        <v>101.261</v>
      </c>
    </row>
    <row r="133" spans="13:16">
      <c r="M133" s="122">
        <v>45959.625</v>
      </c>
      <c r="N133" s="3">
        <v>92.78</v>
      </c>
      <c r="O133" s="122">
        <v>45953.625</v>
      </c>
      <c r="P133" s="3">
        <v>101.229</v>
      </c>
    </row>
    <row r="134" spans="13:16">
      <c r="M134" s="122">
        <v>45960.625</v>
      </c>
      <c r="N134" s="3">
        <v>92.49</v>
      </c>
      <c r="O134" s="122">
        <v>45954.625</v>
      </c>
      <c r="P134" s="3">
        <v>101.092</v>
      </c>
    </row>
    <row r="135" spans="13:16">
      <c r="M135" s="122">
        <v>45961.625</v>
      </c>
      <c r="N135" s="3">
        <v>92.63</v>
      </c>
      <c r="O135" s="122">
        <v>45957.625</v>
      </c>
      <c r="P135" s="3">
        <v>101.077</v>
      </c>
    </row>
    <row r="136" spans="13:16">
      <c r="O136" s="122">
        <v>45958.625</v>
      </c>
      <c r="P136" s="3">
        <v>101.083</v>
      </c>
    </row>
    <row r="137" spans="13:16">
      <c r="O137" s="122">
        <v>45959.625</v>
      </c>
      <c r="P137" s="3">
        <v>101.07899999999999</v>
      </c>
    </row>
    <row r="138" spans="13:16">
      <c r="O138" s="122">
        <v>45960.625</v>
      </c>
      <c r="P138" s="3">
        <v>101.026</v>
      </c>
    </row>
    <row r="139" spans="13:16">
      <c r="O139" s="122">
        <v>45961.625</v>
      </c>
      <c r="P139" s="3">
        <v>101.04900000000001</v>
      </c>
    </row>
  </sheetData>
  <mergeCells count="3">
    <mergeCell ref="B12:D12"/>
    <mergeCell ref="E12:G12"/>
    <mergeCell ref="H12:J12"/>
  </mergeCells>
  <conditionalFormatting sqref="L1 L7:L11 K12:K49 L50:L100 AG63:AG77 L116:L1048576">
    <cfRule type="cellIs" dxfId="3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F20" sqref="F20:G22"/>
    </sheetView>
  </sheetViews>
  <sheetFormatPr defaultColWidth="8.88671875" defaultRowHeight="14.4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16384" width="8.88671875" style="54"/>
  </cols>
  <sheetData>
    <row r="1" spans="1:13" ht="15" thickBot="1">
      <c r="A1" s="1"/>
      <c r="B1" s="1"/>
      <c r="C1" s="1"/>
      <c r="D1" s="1"/>
      <c r="J1" s="53"/>
      <c r="K1" s="1"/>
      <c r="L1" s="1"/>
    </row>
    <row r="2" spans="1:13" ht="15" thickBot="1">
      <c r="A2" s="30"/>
      <c r="B2" s="40" t="s">
        <v>0</v>
      </c>
      <c r="C2" s="154" t="s">
        <v>1</v>
      </c>
      <c r="E2" s="123" t="s">
        <v>101</v>
      </c>
      <c r="F2" s="124">
        <v>0.5</v>
      </c>
      <c r="J2" s="27" t="s">
        <v>0</v>
      </c>
      <c r="K2" s="1"/>
      <c r="L2" s="154" t="s">
        <v>1</v>
      </c>
    </row>
    <row r="3" spans="1:13">
      <c r="A3" s="15" t="s">
        <v>32</v>
      </c>
      <c r="B3" s="61" t="s">
        <v>150</v>
      </c>
      <c r="C3" s="62" t="s">
        <v>151</v>
      </c>
      <c r="J3" s="122" cm="1">
        <f t="array" ref="J3:K140">_xll.BDH(B4, "LAST_PRICE", "01/01/2025 12:00:00", "01/01/2035 13:00:00", "BarSize=60", "BarType=T", "RecurDaily=True", "TZ=New_York")</f>
        <v>45769.5</v>
      </c>
      <c r="K3" s="46">
        <v>95.489000000000004</v>
      </c>
      <c r="L3" s="122" cm="1">
        <f t="array" ref="L3:M136">_xll.BDH(C4, "LAST_PRICE", "01/01/2025 12:00:00", "01/01/2035 13:00:00", "BarSize=60", "BarType=T", "RecurDaily=True", "TZ=New_York")</f>
        <v>45768.5</v>
      </c>
      <c r="M3" s="54">
        <v>85.33</v>
      </c>
    </row>
    <row r="4" spans="1:13" ht="32.25" customHeight="1">
      <c r="A4" s="15" t="s">
        <v>33</v>
      </c>
      <c r="B4" s="63" t="s">
        <v>152</v>
      </c>
      <c r="C4" s="42" t="s">
        <v>153</v>
      </c>
      <c r="J4" s="125">
        <v>45770.5</v>
      </c>
      <c r="K4" s="1">
        <v>96.23</v>
      </c>
      <c r="L4" s="126">
        <v>45769.5</v>
      </c>
      <c r="M4" s="54">
        <v>85.585999999999999</v>
      </c>
    </row>
    <row r="5" spans="1:13">
      <c r="A5" s="15" t="s">
        <v>8</v>
      </c>
      <c r="B5" s="64">
        <f>14*10^6</f>
        <v>14000000</v>
      </c>
      <c r="C5" s="8">
        <f>4.2*10^6</f>
        <v>4200000</v>
      </c>
      <c r="J5" s="125">
        <v>45771.5</v>
      </c>
      <c r="K5" s="1">
        <v>96.411000000000001</v>
      </c>
      <c r="L5" s="126">
        <v>45770.5</v>
      </c>
      <c r="M5" s="54">
        <v>86.504000000000005</v>
      </c>
    </row>
    <row r="6" spans="1:13">
      <c r="A6" s="15" t="s">
        <v>10</v>
      </c>
      <c r="B6" s="66">
        <v>4.7500000000000001E-2</v>
      </c>
      <c r="C6" s="10">
        <v>4.5999999999999999E-2</v>
      </c>
      <c r="J6" s="125">
        <v>45772.5</v>
      </c>
      <c r="K6" s="1">
        <v>96.954999999999998</v>
      </c>
      <c r="L6" s="126">
        <v>45771.5</v>
      </c>
      <c r="M6" s="54">
        <v>86.83</v>
      </c>
    </row>
    <row r="7" spans="1:13">
      <c r="A7" s="15" t="s">
        <v>12</v>
      </c>
      <c r="B7" s="66">
        <v>4.2299999999999997E-2</v>
      </c>
      <c r="C7" s="10">
        <v>4.2299999999999997E-2</v>
      </c>
      <c r="J7" s="126">
        <v>45775.5</v>
      </c>
      <c r="K7" s="1">
        <v>97.102000000000004</v>
      </c>
      <c r="L7" s="126">
        <v>45772.5</v>
      </c>
      <c r="M7" s="1">
        <v>87.311000000000007</v>
      </c>
    </row>
    <row r="8" spans="1:1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5">
        <v>45776.5</v>
      </c>
      <c r="K8" s="54">
        <v>96.911000000000001</v>
      </c>
      <c r="L8" s="125">
        <v>45775.5</v>
      </c>
      <c r="M8" s="54">
        <v>87.972999999999999</v>
      </c>
    </row>
    <row r="9" spans="1:13">
      <c r="A9" s="15" t="s">
        <v>15</v>
      </c>
      <c r="B9" s="4" cm="1">
        <f t="array" ref="B9">_xll.BDP("EURUSD BGN Curncy","PX_LAST")</f>
        <v>1.1523000000000001</v>
      </c>
      <c r="C9" s="5" t="s">
        <v>23</v>
      </c>
      <c r="E9" s="1"/>
      <c r="F9" s="1"/>
      <c r="G9" s="1"/>
      <c r="H9" s="1"/>
      <c r="J9" s="125">
        <v>45777.5</v>
      </c>
      <c r="K9" s="54">
        <v>96.878</v>
      </c>
      <c r="L9" s="125">
        <v>45776.5</v>
      </c>
      <c r="M9" s="54">
        <v>87.659000000000006</v>
      </c>
    </row>
    <row r="10" spans="1:13" ht="15" thickBot="1">
      <c r="A10" s="16" t="s">
        <v>28</v>
      </c>
      <c r="B10" s="11" cm="1">
        <f t="array" ref="B10">_xll.BDP(B4,"px_last")</f>
        <v>100.34399999999999</v>
      </c>
      <c r="C10" s="22" cm="1">
        <f t="array" ref="C10">_xll.BDP(C4,"px_last")</f>
        <v>94.551000000000002</v>
      </c>
      <c r="E10" s="1"/>
      <c r="F10" s="1"/>
      <c r="G10" s="1"/>
      <c r="H10" s="1"/>
      <c r="J10" s="125">
        <v>45779.5</v>
      </c>
      <c r="K10" s="54">
        <v>97.052000000000007</v>
      </c>
      <c r="L10" s="125">
        <v>45777.5</v>
      </c>
      <c r="M10" s="54">
        <v>87.683999999999997</v>
      </c>
    </row>
    <row r="11" spans="1:13" ht="15" thickBot="1">
      <c r="C11" s="1"/>
      <c r="D11" s="1"/>
      <c r="E11" s="1"/>
      <c r="F11" s="1"/>
      <c r="G11" s="1"/>
      <c r="H11" s="1"/>
      <c r="J11" s="125">
        <v>45782.5</v>
      </c>
      <c r="K11" s="54">
        <v>97.096000000000004</v>
      </c>
      <c r="L11" s="125">
        <v>45778.5</v>
      </c>
      <c r="M11" s="54">
        <v>87.37</v>
      </c>
    </row>
    <row r="12" spans="1:13" ht="15" thickBot="1">
      <c r="A12" s="39" t="s">
        <v>22</v>
      </c>
      <c r="B12" s="174" t="s">
        <v>0</v>
      </c>
      <c r="C12" s="175"/>
      <c r="D12" s="175"/>
      <c r="E12" s="194" t="s">
        <v>1</v>
      </c>
      <c r="F12" s="195"/>
      <c r="G12" s="196"/>
      <c r="H12" s="39" t="s">
        <v>16</v>
      </c>
      <c r="J12" s="125">
        <v>45783.5</v>
      </c>
      <c r="K12" s="54">
        <v>97.076999999999998</v>
      </c>
      <c r="L12" s="125">
        <v>45779.5</v>
      </c>
      <c r="M12" s="54">
        <v>87.603999999999999</v>
      </c>
    </row>
    <row r="13" spans="1:1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5">
        <v>45784.5</v>
      </c>
      <c r="K13" s="54">
        <v>97.191000000000003</v>
      </c>
      <c r="L13" s="125">
        <v>45782.5</v>
      </c>
      <c r="M13" s="54">
        <v>87.787000000000006</v>
      </c>
    </row>
    <row r="14" spans="1:13">
      <c r="A14" s="127">
        <v>45951</v>
      </c>
      <c r="B14" s="45">
        <v>100.375</v>
      </c>
      <c r="C14" s="46"/>
      <c r="D14" s="47"/>
      <c r="E14" s="45">
        <v>94.375</v>
      </c>
      <c r="F14" s="1"/>
      <c r="G14" s="5"/>
      <c r="H14" s="79">
        <v>0</v>
      </c>
      <c r="J14" s="125">
        <v>45785.5</v>
      </c>
      <c r="K14" s="54">
        <v>97.447999999999993</v>
      </c>
      <c r="L14" s="125">
        <v>45783.5</v>
      </c>
      <c r="M14" s="54">
        <v>87.846000000000004</v>
      </c>
    </row>
    <row r="15" spans="1:13">
      <c r="A15" s="127">
        <v>45952</v>
      </c>
      <c r="B15" s="45">
        <f t="shared" ref="B15:B20" si="0">VLOOKUP($A15+$F$2,J:K,2)</f>
        <v>100.2</v>
      </c>
      <c r="C15" s="31">
        <f t="shared" ref="C15" si="1">(B15-$B$14)/100*$B$5</f>
        <v>-24499.999999999603</v>
      </c>
      <c r="D15" s="32">
        <f>(A15-$A$14)/360*$B$6*$B$5-(A15-$A$14)/360*$B$7*$B$5*$B$14/100</f>
        <v>196.05347222222235</v>
      </c>
      <c r="E15" s="45">
        <f t="shared" ref="E15:E20" si="2">VLOOKUP($A15+$F$2,L:M,2)</f>
        <v>94.685000000000002</v>
      </c>
      <c r="F15" s="31">
        <f>(E15-$E$14)/100*$C$5</f>
        <v>13020.000000000096</v>
      </c>
      <c r="G15" s="32">
        <f>(A15-$A$14)/360*$C$6*$C$5-(A15-$A$14)/360*$C$7*$C$5*$E$14/100</f>
        <v>70.92604166666672</v>
      </c>
      <c r="H15" s="79">
        <f t="shared" ref="H15:H19" si="3">(C15+D15)*$B$9-F15-G15</f>
        <v>-41096.363625624639</v>
      </c>
      <c r="J15" s="125">
        <v>45786.5</v>
      </c>
      <c r="K15" s="54">
        <v>97.521000000000001</v>
      </c>
      <c r="L15" s="125">
        <v>45784.5</v>
      </c>
      <c r="M15" s="54">
        <v>87.988</v>
      </c>
    </row>
    <row r="16" spans="1:13">
      <c r="A16" s="127">
        <v>45953</v>
      </c>
      <c r="B16" s="45">
        <f t="shared" si="0"/>
        <v>100.199</v>
      </c>
      <c r="C16" s="31">
        <f t="shared" ref="C16:C19" si="4">(B16-$B$14)/100*$B$5</f>
        <v>-24640.000000000273</v>
      </c>
      <c r="D16" s="32">
        <f t="shared" ref="D16:D19" si="5">(A16-$A$14)/360*$B$6*$B$5-(A16-$A$14)/360*$B$7*$B$5*$B$14/100</f>
        <v>392.10694444444471</v>
      </c>
      <c r="E16" s="45">
        <f t="shared" si="2"/>
        <v>94.555000000000007</v>
      </c>
      <c r="F16" s="31">
        <f t="shared" ref="F16:F19" si="6">(E16-$E$14)/100*$C$5</f>
        <v>7560.0000000002865</v>
      </c>
      <c r="G16" s="32">
        <f t="shared" ref="G16:G19" si="7">(A16-$A$14)/360*$C$6*$C$5-(A16-$A$14)/360*$C$7*$C$5*$E$14/100</f>
        <v>141.85208333333344</v>
      </c>
      <c r="H16" s="79">
        <f t="shared" si="3"/>
        <v>-35642.699251250604</v>
      </c>
      <c r="J16" s="125">
        <v>45789.5</v>
      </c>
      <c r="K16" s="54">
        <v>98.126999999999995</v>
      </c>
      <c r="L16" s="125">
        <v>45785.5</v>
      </c>
      <c r="M16" s="54">
        <v>88.298000000000002</v>
      </c>
    </row>
    <row r="17" spans="1:13">
      <c r="A17" s="127">
        <v>45954</v>
      </c>
      <c r="B17" s="45">
        <f t="shared" si="0"/>
        <v>100.27800000000001</v>
      </c>
      <c r="C17" s="31">
        <f t="shared" si="4"/>
        <v>-13579.999999999189</v>
      </c>
      <c r="D17" s="32">
        <f t="shared" si="5"/>
        <v>588.16041666666843</v>
      </c>
      <c r="E17" s="45">
        <f t="shared" si="2"/>
        <v>94.671000000000006</v>
      </c>
      <c r="F17" s="31">
        <f t="shared" si="6"/>
        <v>12432.000000000273</v>
      </c>
      <c r="G17" s="32">
        <f t="shared" si="7"/>
        <v>212.77812500000027</v>
      </c>
      <c r="H17" s="79">
        <f t="shared" si="3"/>
        <v>-27615.274876874337</v>
      </c>
      <c r="J17" s="125">
        <v>45790.5</v>
      </c>
      <c r="K17" s="54">
        <v>98.275000000000006</v>
      </c>
      <c r="L17" s="125">
        <v>45786.5</v>
      </c>
      <c r="M17" s="54">
        <v>88.647999999999996</v>
      </c>
    </row>
    <row r="18" spans="1:13">
      <c r="A18" s="36">
        <v>45957</v>
      </c>
      <c r="B18" s="45">
        <f t="shared" si="0"/>
        <v>100.46299999999999</v>
      </c>
      <c r="C18" s="31">
        <f t="shared" si="4"/>
        <v>12319.99999999914</v>
      </c>
      <c r="D18" s="32">
        <f t="shared" si="5"/>
        <v>1176.3208333333369</v>
      </c>
      <c r="E18" s="45">
        <f t="shared" si="2"/>
        <v>94.858000000000004</v>
      </c>
      <c r="F18" s="31">
        <f t="shared" si="6"/>
        <v>20286.000000000171</v>
      </c>
      <c r="G18" s="32">
        <f t="shared" si="7"/>
        <v>425.55625000000055</v>
      </c>
      <c r="H18" s="79">
        <f t="shared" si="3"/>
        <v>-5159.7457537511573</v>
      </c>
      <c r="J18" s="125">
        <v>45791.5</v>
      </c>
      <c r="K18" s="54">
        <v>98.212999999999994</v>
      </c>
      <c r="L18" s="125">
        <v>45789.5</v>
      </c>
      <c r="M18" s="54">
        <v>89.379000000000005</v>
      </c>
    </row>
    <row r="19" spans="1:13">
      <c r="A19" s="36">
        <v>45958</v>
      </c>
      <c r="B19" s="45">
        <f t="shared" si="0"/>
        <v>100.536</v>
      </c>
      <c r="C19" s="31">
        <f t="shared" si="4"/>
        <v>22540.000000000189</v>
      </c>
      <c r="D19" s="32">
        <f t="shared" si="5"/>
        <v>1372.3743055555569</v>
      </c>
      <c r="E19" s="45">
        <f t="shared" si="2"/>
        <v>94.799000000000007</v>
      </c>
      <c r="F19" s="31">
        <f t="shared" si="6"/>
        <v>17808.000000000276</v>
      </c>
      <c r="G19" s="32">
        <f t="shared" si="7"/>
        <v>496.4822916666667</v>
      </c>
      <c r="H19" s="79">
        <f t="shared" si="3"/>
        <v>9249.7466206249446</v>
      </c>
      <c r="J19" s="125">
        <v>45792.5</v>
      </c>
      <c r="K19" s="54">
        <v>98.144999999999996</v>
      </c>
      <c r="L19" s="125">
        <v>45790.5</v>
      </c>
      <c r="M19" s="54">
        <v>89.656999999999996</v>
      </c>
    </row>
    <row r="20" spans="1:13">
      <c r="A20" s="36">
        <v>45959</v>
      </c>
      <c r="B20" s="45">
        <f t="shared" si="0"/>
        <v>100.578</v>
      </c>
      <c r="C20" s="31">
        <f t="shared" ref="C20" si="8">(B20-$B$14)/100*$B$5</f>
        <v>28420.000000000415</v>
      </c>
      <c r="D20" s="32">
        <f t="shared" ref="D20" si="9">(A20-$A$14)/360*$B$6*$B$5-(A20-$A$14)/360*$B$7*$B$5*$B$14/100</f>
        <v>1568.4277777777788</v>
      </c>
      <c r="E20" s="45">
        <f t="shared" si="2"/>
        <v>94.850999999999999</v>
      </c>
      <c r="F20" s="31">
        <f t="shared" ref="F20" si="10">(E20-$E$14)/100*$C$5</f>
        <v>19991.99999999996</v>
      </c>
      <c r="G20" s="32">
        <f t="shared" ref="G20" si="11">(A20-$A$14)/360*$C$6*$C$5-(A20-$A$14)/360*$C$7*$C$5*$E$14/100</f>
        <v>567.40833333333376</v>
      </c>
      <c r="H20" s="79">
        <f t="shared" ref="H20" si="12">(C20+D20)*$B$9-F20-G20</f>
        <v>13996.256995000524</v>
      </c>
      <c r="J20" s="125">
        <v>45793.5</v>
      </c>
      <c r="K20" s="54">
        <v>98.168000000000006</v>
      </c>
      <c r="L20" s="125">
        <v>45791.5</v>
      </c>
      <c r="M20" s="54">
        <v>89.561000000000007</v>
      </c>
    </row>
    <row r="21" spans="1:13">
      <c r="A21" s="36">
        <v>45960</v>
      </c>
      <c r="B21" s="45">
        <f t="shared" ref="B21" si="13">VLOOKUP($A21+$F$2,J:K,2)</f>
        <v>100.348</v>
      </c>
      <c r="C21" s="31">
        <f t="shared" ref="C21:C22" si="14">(B21-$B$14)/100*$B$5</f>
        <v>-3780.0000000001437</v>
      </c>
      <c r="D21" s="32">
        <f t="shared" ref="D21:D22" si="15">(A21-$A$14)/360*$B$6*$B$5-(A21-$A$14)/360*$B$7*$B$5*$B$14/100</f>
        <v>1764.4812500000044</v>
      </c>
      <c r="E21" s="45">
        <f t="shared" ref="E21" si="16">VLOOKUP($A21+$F$2,L:M,2)</f>
        <v>94.626000000000005</v>
      </c>
      <c r="F21" s="31">
        <f t="shared" ref="F21:F22" si="17">(E21-$E$14)/100*$C$5</f>
        <v>10542.0000000002</v>
      </c>
      <c r="G21" s="32">
        <f t="shared" ref="G21:G22" si="18">(A21-$A$14)/360*$C$6*$C$5-(A21-$A$14)/360*$C$7*$C$5*$E$14/100</f>
        <v>638.33437500000036</v>
      </c>
      <c r="H21" s="79">
        <f t="shared" ref="H21" si="19">(C21+D21)*$B$9-F21-G21</f>
        <v>-13502.816630625361</v>
      </c>
      <c r="J21" s="125">
        <v>45796.5</v>
      </c>
      <c r="K21" s="54">
        <v>97.981999999999999</v>
      </c>
      <c r="L21" s="125">
        <v>45792.5</v>
      </c>
      <c r="M21" s="54">
        <v>89.507000000000005</v>
      </c>
    </row>
    <row r="22" spans="1:13">
      <c r="A22" s="36">
        <v>45961</v>
      </c>
      <c r="B22" s="45">
        <f>$B$10</f>
        <v>100.34399999999999</v>
      </c>
      <c r="C22" s="31">
        <f t="shared" si="14"/>
        <v>-4340.0000000008276</v>
      </c>
      <c r="D22" s="32">
        <f t="shared" si="15"/>
        <v>1960.5347222222263</v>
      </c>
      <c r="E22" s="45">
        <f>$C$10</f>
        <v>94.551000000000002</v>
      </c>
      <c r="F22" s="31">
        <f t="shared" si="17"/>
        <v>7392.0000000000809</v>
      </c>
      <c r="G22" s="32">
        <f t="shared" si="18"/>
        <v>709.26041666666697</v>
      </c>
      <c r="H22" s="79">
        <f>(C22+D22)*$B$9-F22-G22</f>
        <v>-10843.118256251029</v>
      </c>
      <c r="J22" s="125">
        <v>45797.5</v>
      </c>
      <c r="K22" s="54">
        <v>97.991</v>
      </c>
      <c r="L22" s="125">
        <v>45793.5</v>
      </c>
      <c r="M22" s="54">
        <v>89.405000000000001</v>
      </c>
    </row>
    <row r="23" spans="1:13">
      <c r="A23" s="36">
        <v>45964</v>
      </c>
      <c r="B23" s="45"/>
      <c r="C23" s="31"/>
      <c r="D23" s="32"/>
      <c r="E23" s="73"/>
      <c r="F23" s="31"/>
      <c r="G23" s="32"/>
      <c r="H23" s="79"/>
      <c r="J23" s="125">
        <v>45798.5</v>
      </c>
      <c r="K23" s="54">
        <v>97.769000000000005</v>
      </c>
      <c r="L23" s="125">
        <v>45796.5</v>
      </c>
      <c r="M23" s="54">
        <v>89.33</v>
      </c>
    </row>
    <row r="24" spans="1:13">
      <c r="A24" s="36">
        <v>45965</v>
      </c>
      <c r="B24" s="45"/>
      <c r="C24" s="31"/>
      <c r="D24" s="32"/>
      <c r="E24" s="73"/>
      <c r="F24" s="31"/>
      <c r="G24" s="32"/>
      <c r="H24" s="79"/>
      <c r="J24" s="125">
        <v>45799.5</v>
      </c>
      <c r="K24" s="54">
        <v>97.575999999999993</v>
      </c>
      <c r="L24" s="125">
        <v>45797.5</v>
      </c>
      <c r="M24" s="54">
        <v>89.411000000000001</v>
      </c>
    </row>
    <row r="25" spans="1:13">
      <c r="A25" s="36">
        <v>45966</v>
      </c>
      <c r="B25" s="45"/>
      <c r="C25" s="31"/>
      <c r="D25" s="32"/>
      <c r="E25" s="73"/>
      <c r="F25" s="31"/>
      <c r="G25" s="32"/>
      <c r="H25" s="79"/>
      <c r="J25" s="125">
        <v>45800.5</v>
      </c>
      <c r="K25" s="54">
        <v>97.462999999999994</v>
      </c>
      <c r="L25" s="125">
        <v>45798.5</v>
      </c>
      <c r="M25" s="54">
        <v>89.293000000000006</v>
      </c>
    </row>
    <row r="26" spans="1:13">
      <c r="A26" s="36">
        <v>45967</v>
      </c>
      <c r="B26" s="45"/>
      <c r="C26" s="31"/>
      <c r="D26" s="32"/>
      <c r="E26" s="73"/>
      <c r="F26" s="31"/>
      <c r="G26" s="32"/>
      <c r="H26" s="79"/>
      <c r="J26" s="125">
        <v>45803.5</v>
      </c>
      <c r="K26" s="54">
        <v>97.587999999999994</v>
      </c>
      <c r="L26" s="125">
        <v>45799.5</v>
      </c>
      <c r="M26" s="54">
        <v>89.213999999999999</v>
      </c>
    </row>
    <row r="27" spans="1:13">
      <c r="A27" s="36">
        <v>45968</v>
      </c>
      <c r="B27" s="45"/>
      <c r="C27" s="31"/>
      <c r="D27" s="32"/>
      <c r="E27" s="73"/>
      <c r="F27" s="31"/>
      <c r="G27" s="32"/>
      <c r="H27" s="79"/>
      <c r="J27" s="125">
        <v>45804.5</v>
      </c>
      <c r="K27" s="54">
        <v>97.683000000000007</v>
      </c>
      <c r="L27" s="125">
        <v>45800.5</v>
      </c>
      <c r="M27" s="54">
        <v>89.271000000000001</v>
      </c>
    </row>
    <row r="28" spans="1:13">
      <c r="A28" s="36">
        <v>45969</v>
      </c>
      <c r="B28" s="45"/>
      <c r="C28" s="31"/>
      <c r="D28" s="32"/>
      <c r="E28" s="73"/>
      <c r="F28" s="31"/>
      <c r="G28" s="32"/>
      <c r="H28" s="79"/>
      <c r="J28" s="125">
        <v>45805.5</v>
      </c>
      <c r="K28" s="54">
        <v>97.787000000000006</v>
      </c>
      <c r="L28" s="125">
        <v>45804.5</v>
      </c>
      <c r="M28" s="54">
        <v>89.878</v>
      </c>
    </row>
    <row r="29" spans="1:13">
      <c r="A29" s="36">
        <v>45970</v>
      </c>
      <c r="B29" s="45"/>
      <c r="C29" s="31"/>
      <c r="D29" s="31"/>
      <c r="E29" s="4"/>
      <c r="F29" s="31"/>
      <c r="G29" s="32"/>
      <c r="H29" s="79"/>
      <c r="J29" s="125">
        <v>45806.5</v>
      </c>
      <c r="K29" s="54">
        <v>97.932000000000002</v>
      </c>
      <c r="L29" s="125">
        <v>45805.5</v>
      </c>
      <c r="M29" s="54">
        <v>89.912000000000006</v>
      </c>
    </row>
    <row r="30" spans="1:13">
      <c r="B30" s="45"/>
      <c r="C30" s="31"/>
      <c r="D30" s="31"/>
      <c r="E30" s="4"/>
      <c r="F30" s="31"/>
      <c r="G30" s="32"/>
      <c r="H30" s="38"/>
      <c r="J30" s="125">
        <v>45807.5</v>
      </c>
      <c r="K30" s="54">
        <v>97.97</v>
      </c>
      <c r="L30" s="125">
        <v>45806.5</v>
      </c>
      <c r="M30" s="54">
        <v>90.085999999999999</v>
      </c>
    </row>
    <row r="31" spans="1:13">
      <c r="B31" s="45"/>
      <c r="C31" s="31"/>
      <c r="D31" s="31"/>
      <c r="E31" s="4"/>
      <c r="F31" s="31"/>
      <c r="G31" s="32"/>
      <c r="H31" s="38"/>
      <c r="J31" s="125">
        <v>45810.5</v>
      </c>
      <c r="K31" s="54">
        <v>97.968999999999994</v>
      </c>
      <c r="L31" s="125">
        <v>45807.5</v>
      </c>
      <c r="M31" s="54">
        <v>90.168000000000006</v>
      </c>
    </row>
    <row r="32" spans="1:13">
      <c r="B32" s="45"/>
      <c r="C32" s="31"/>
      <c r="D32" s="31"/>
      <c r="E32" s="4"/>
      <c r="F32" s="31"/>
      <c r="G32" s="32"/>
      <c r="H32" s="38"/>
      <c r="J32" s="125">
        <v>45811.5</v>
      </c>
      <c r="K32" s="54">
        <v>98.082999999999998</v>
      </c>
      <c r="L32" s="125">
        <v>45810.5</v>
      </c>
      <c r="M32" s="54">
        <v>89.983999999999995</v>
      </c>
    </row>
    <row r="33" spans="1:13">
      <c r="B33" s="45"/>
      <c r="C33" s="31"/>
      <c r="D33" s="31"/>
      <c r="E33" s="4"/>
      <c r="F33" s="31"/>
      <c r="G33" s="32"/>
      <c r="H33" s="38"/>
      <c r="J33" s="125">
        <v>45812.5</v>
      </c>
      <c r="K33" s="54">
        <v>98.396000000000001</v>
      </c>
      <c r="L33" s="125">
        <v>45811.5</v>
      </c>
      <c r="M33" s="54">
        <v>90.061000000000007</v>
      </c>
    </row>
    <row r="34" spans="1:13">
      <c r="A34" s="15"/>
      <c r="B34" s="45"/>
      <c r="C34" s="31"/>
      <c r="D34" s="31"/>
      <c r="E34" s="4"/>
      <c r="F34" s="31"/>
      <c r="G34" s="32"/>
      <c r="H34" s="38"/>
      <c r="J34" s="125">
        <v>45813.5</v>
      </c>
      <c r="K34" s="54">
        <v>98.448999999999998</v>
      </c>
      <c r="L34" s="125">
        <v>45812.5</v>
      </c>
      <c r="M34" s="54">
        <v>90.367999999999995</v>
      </c>
    </row>
    <row r="35" spans="1:13">
      <c r="A35" s="15"/>
      <c r="B35" s="45"/>
      <c r="C35" s="31"/>
      <c r="D35" s="31"/>
      <c r="E35" s="4"/>
      <c r="F35" s="31"/>
      <c r="G35" s="32"/>
      <c r="H35" s="38"/>
      <c r="J35" s="125">
        <v>45814.5</v>
      </c>
      <c r="K35" s="54">
        <v>98.497</v>
      </c>
      <c r="L35" s="125">
        <v>45813.5</v>
      </c>
      <c r="M35" s="54">
        <v>90.504999999999995</v>
      </c>
    </row>
    <row r="36" spans="1:13">
      <c r="A36" s="15"/>
      <c r="B36" s="45"/>
      <c r="C36" s="31"/>
      <c r="D36" s="31"/>
      <c r="E36" s="4"/>
      <c r="F36" s="31"/>
      <c r="G36" s="32"/>
      <c r="H36" s="38"/>
      <c r="J36" s="125">
        <v>45817.5</v>
      </c>
      <c r="K36" s="54">
        <v>98.674000000000007</v>
      </c>
      <c r="L36" s="125">
        <v>45814.5</v>
      </c>
      <c r="M36" s="54">
        <v>90.488</v>
      </c>
    </row>
    <row r="37" spans="1:13">
      <c r="A37" s="15"/>
      <c r="B37" s="45"/>
      <c r="C37" s="31"/>
      <c r="D37" s="31"/>
      <c r="E37" s="4"/>
      <c r="F37" s="31"/>
      <c r="G37" s="32"/>
      <c r="H37" s="38"/>
      <c r="J37" s="125">
        <v>45818.5</v>
      </c>
      <c r="K37" s="54">
        <v>98.793000000000006</v>
      </c>
      <c r="L37" s="125">
        <v>45817.5</v>
      </c>
      <c r="M37" s="54">
        <v>90.736000000000004</v>
      </c>
    </row>
    <row r="38" spans="1:13">
      <c r="A38" s="15"/>
      <c r="B38" s="45"/>
      <c r="C38" s="31"/>
      <c r="D38" s="31"/>
      <c r="E38" s="4"/>
      <c r="F38" s="31"/>
      <c r="G38" s="32"/>
      <c r="H38" s="38"/>
      <c r="J38" s="125">
        <v>45819.5</v>
      </c>
      <c r="K38" s="54">
        <v>99.042000000000002</v>
      </c>
      <c r="L38" s="125">
        <v>45818.5</v>
      </c>
      <c r="M38" s="54">
        <v>90.775000000000006</v>
      </c>
    </row>
    <row r="39" spans="1:13">
      <c r="A39" s="15"/>
      <c r="B39" s="45"/>
      <c r="C39" s="31"/>
      <c r="D39" s="31"/>
      <c r="E39" s="4"/>
      <c r="F39" s="31"/>
      <c r="G39" s="32"/>
      <c r="H39" s="38"/>
      <c r="J39" s="125">
        <v>45820.5</v>
      </c>
      <c r="K39" s="54">
        <v>98.966999999999999</v>
      </c>
      <c r="L39" s="125">
        <v>45819.5</v>
      </c>
      <c r="M39" s="54">
        <v>90.893000000000001</v>
      </c>
    </row>
    <row r="40" spans="1:13">
      <c r="A40" s="15"/>
      <c r="B40" s="45"/>
      <c r="C40" s="31"/>
      <c r="D40" s="31"/>
      <c r="E40" s="4"/>
      <c r="F40" s="31"/>
      <c r="G40" s="32"/>
      <c r="H40" s="38"/>
      <c r="J40" s="125">
        <v>45821.5</v>
      </c>
      <c r="K40" s="54">
        <v>98.813999999999993</v>
      </c>
      <c r="L40" s="125">
        <v>45820.5</v>
      </c>
      <c r="M40" s="54">
        <v>90.816999999999993</v>
      </c>
    </row>
    <row r="41" spans="1:13" ht="15" thickBot="1">
      <c r="A41" s="16"/>
      <c r="B41" s="48"/>
      <c r="C41" s="49"/>
      <c r="D41" s="49"/>
      <c r="E41" s="11"/>
      <c r="F41" s="49"/>
      <c r="G41" s="50"/>
      <c r="H41" s="51"/>
      <c r="J41" s="125">
        <v>45824.5</v>
      </c>
      <c r="K41" s="54">
        <v>98.903999999999996</v>
      </c>
      <c r="L41" s="125">
        <v>45821.5</v>
      </c>
      <c r="M41" s="54">
        <v>90.671000000000006</v>
      </c>
    </row>
    <row r="42" spans="1:13">
      <c r="B42" s="56"/>
      <c r="C42" s="56"/>
      <c r="D42" s="56"/>
      <c r="F42" s="55"/>
      <c r="G42" s="55"/>
      <c r="H42" s="55"/>
      <c r="J42" s="125">
        <v>45825.5</v>
      </c>
      <c r="K42" s="54">
        <v>98.835999999999999</v>
      </c>
      <c r="L42" s="125">
        <v>45824.5</v>
      </c>
      <c r="M42" s="54">
        <v>90.781000000000006</v>
      </c>
    </row>
    <row r="43" spans="1:13">
      <c r="B43" s="56"/>
      <c r="C43" s="56"/>
      <c r="D43" s="56"/>
      <c r="F43" s="55"/>
      <c r="G43" s="55"/>
      <c r="H43" s="55"/>
      <c r="J43" s="125">
        <v>45826.5</v>
      </c>
      <c r="K43" s="54">
        <v>98.888000000000005</v>
      </c>
      <c r="L43" s="125">
        <v>45825.5</v>
      </c>
      <c r="M43" s="54">
        <v>90.947000000000003</v>
      </c>
    </row>
    <row r="44" spans="1:13">
      <c r="B44" s="56"/>
      <c r="C44" s="56"/>
      <c r="D44" s="56"/>
      <c r="F44" s="55"/>
      <c r="G44" s="55"/>
      <c r="H44" s="55"/>
      <c r="J44" s="125">
        <v>45827.5</v>
      </c>
      <c r="K44" s="54">
        <v>98.688999999999993</v>
      </c>
      <c r="L44" s="125">
        <v>45826.5</v>
      </c>
      <c r="M44" s="54">
        <v>90.823999999999998</v>
      </c>
    </row>
    <row r="45" spans="1:13">
      <c r="B45" s="56"/>
      <c r="C45" s="56"/>
      <c r="D45" s="56"/>
      <c r="F45" s="55"/>
      <c r="G45" s="55"/>
      <c r="H45" s="55"/>
      <c r="J45" s="125">
        <v>45828.5</v>
      </c>
      <c r="K45" s="54">
        <v>98.77</v>
      </c>
      <c r="L45" s="125">
        <v>45828.5</v>
      </c>
      <c r="M45" s="54">
        <v>90.664000000000001</v>
      </c>
    </row>
    <row r="46" spans="1:13">
      <c r="B46" s="56"/>
      <c r="C46" s="56"/>
      <c r="D46" s="56"/>
      <c r="J46" s="125">
        <v>45831.5</v>
      </c>
      <c r="K46" s="54">
        <v>98.757999999999996</v>
      </c>
      <c r="L46" s="125">
        <v>45831.5</v>
      </c>
      <c r="M46" s="54">
        <v>90.632000000000005</v>
      </c>
    </row>
    <row r="47" spans="1:13">
      <c r="B47" s="56"/>
      <c r="C47" s="56"/>
      <c r="D47" s="56"/>
      <c r="J47" s="125">
        <v>45832.5</v>
      </c>
      <c r="K47" s="54">
        <v>99.096000000000004</v>
      </c>
      <c r="L47" s="125">
        <v>45832.5</v>
      </c>
      <c r="M47" s="54">
        <v>91.016000000000005</v>
      </c>
    </row>
    <row r="48" spans="1:13">
      <c r="B48" s="56"/>
      <c r="C48" s="56"/>
      <c r="D48" s="56"/>
      <c r="J48" s="125">
        <v>45833.5</v>
      </c>
      <c r="K48" s="54">
        <v>99.137</v>
      </c>
      <c r="L48" s="125">
        <v>45833.5</v>
      </c>
      <c r="M48" s="54">
        <v>90.808999999999997</v>
      </c>
    </row>
    <row r="49" spans="2:13">
      <c r="B49" s="56"/>
      <c r="C49" s="56"/>
      <c r="D49" s="56"/>
      <c r="J49" s="125">
        <v>45834.5</v>
      </c>
      <c r="K49" s="54">
        <v>99.146000000000001</v>
      </c>
      <c r="L49" s="125">
        <v>45834.5</v>
      </c>
      <c r="M49" s="54">
        <v>90.78</v>
      </c>
    </row>
    <row r="50" spans="2:13">
      <c r="B50" s="56"/>
      <c r="C50" s="56"/>
      <c r="D50" s="56"/>
      <c r="J50" s="125">
        <v>45835.5</v>
      </c>
      <c r="K50" s="54">
        <v>99.268000000000001</v>
      </c>
      <c r="L50" s="125">
        <v>45835.5</v>
      </c>
      <c r="M50" s="54">
        <v>90.888000000000005</v>
      </c>
    </row>
    <row r="51" spans="2:13">
      <c r="B51" s="56"/>
      <c r="C51" s="56"/>
      <c r="D51" s="56"/>
      <c r="J51" s="125">
        <v>45838.5</v>
      </c>
      <c r="K51" s="54">
        <v>99.662999999999997</v>
      </c>
      <c r="L51" s="125">
        <v>45838.5</v>
      </c>
      <c r="M51" s="54">
        <v>91.111000000000004</v>
      </c>
    </row>
    <row r="52" spans="2:13">
      <c r="B52" s="56"/>
      <c r="C52" s="56"/>
      <c r="D52" s="56"/>
      <c r="J52" s="125">
        <v>45839.5</v>
      </c>
      <c r="K52" s="54">
        <v>99.932000000000002</v>
      </c>
      <c r="L52" s="125">
        <v>45839.5</v>
      </c>
      <c r="M52" s="54">
        <v>91.224999999999994</v>
      </c>
    </row>
    <row r="53" spans="2:13">
      <c r="B53" s="56"/>
      <c r="C53" s="56"/>
      <c r="D53" s="56"/>
      <c r="J53" s="125">
        <v>45840.5</v>
      </c>
      <c r="K53" s="54">
        <v>99.879000000000005</v>
      </c>
      <c r="L53" s="125">
        <v>45840.5</v>
      </c>
      <c r="M53" s="54">
        <v>91.188999999999993</v>
      </c>
    </row>
    <row r="54" spans="2:13">
      <c r="J54" s="125">
        <v>45841.5</v>
      </c>
      <c r="K54" s="54">
        <v>100.04900000000001</v>
      </c>
      <c r="L54" s="125">
        <v>45841.5</v>
      </c>
      <c r="M54" s="54">
        <v>91.427999999999997</v>
      </c>
    </row>
    <row r="55" spans="2:13">
      <c r="J55" s="125">
        <v>45842.5</v>
      </c>
      <c r="K55" s="54">
        <v>100.077</v>
      </c>
      <c r="L55" s="125">
        <v>45845.5</v>
      </c>
      <c r="M55" s="54">
        <v>91.521000000000001</v>
      </c>
    </row>
    <row r="56" spans="2:13">
      <c r="J56" s="125">
        <v>45845.5</v>
      </c>
      <c r="K56" s="54">
        <v>100.214</v>
      </c>
      <c r="L56" s="125">
        <v>45846.5</v>
      </c>
      <c r="M56" s="54">
        <v>91.418999999999997</v>
      </c>
    </row>
    <row r="57" spans="2:13">
      <c r="J57" s="125">
        <v>45846.5</v>
      </c>
      <c r="K57" s="54">
        <v>100.245</v>
      </c>
      <c r="L57" s="125">
        <v>45847.5</v>
      </c>
      <c r="M57" s="54">
        <v>91.539000000000001</v>
      </c>
    </row>
    <row r="58" spans="2:13">
      <c r="J58" s="125">
        <v>45847.5</v>
      </c>
      <c r="K58" s="54">
        <v>100.286</v>
      </c>
      <c r="L58" s="125">
        <v>45848.5</v>
      </c>
      <c r="M58" s="54">
        <v>91.616</v>
      </c>
    </row>
    <row r="59" spans="2:13">
      <c r="J59" s="125">
        <v>45848.5</v>
      </c>
      <c r="K59" s="54">
        <v>100.43</v>
      </c>
      <c r="L59" s="125">
        <v>45849.5</v>
      </c>
      <c r="M59" s="54">
        <v>91.462999999999994</v>
      </c>
    </row>
    <row r="60" spans="2:13">
      <c r="J60" s="125">
        <v>45849.5</v>
      </c>
      <c r="K60" s="54">
        <v>100.411</v>
      </c>
      <c r="L60" s="125">
        <v>45852.5</v>
      </c>
      <c r="M60" s="54">
        <v>91.364999999999995</v>
      </c>
    </row>
    <row r="61" spans="2:13">
      <c r="J61" s="125">
        <v>45852.5</v>
      </c>
      <c r="K61" s="54">
        <v>100.29600000000001</v>
      </c>
      <c r="L61" s="125">
        <v>45853.5</v>
      </c>
      <c r="M61" s="54">
        <v>91.25</v>
      </c>
    </row>
    <row r="62" spans="2:13">
      <c r="J62" s="125">
        <v>45853.5</v>
      </c>
      <c r="K62" s="54">
        <v>100.238</v>
      </c>
      <c r="L62" s="125">
        <v>45854.5</v>
      </c>
      <c r="M62" s="54">
        <v>91.075000000000003</v>
      </c>
    </row>
    <row r="63" spans="2:13">
      <c r="J63" s="125">
        <v>45854.5</v>
      </c>
      <c r="K63" s="54">
        <v>100.092</v>
      </c>
      <c r="L63" s="125">
        <v>45855.5</v>
      </c>
      <c r="M63" s="54">
        <v>91.096999999999994</v>
      </c>
    </row>
    <row r="64" spans="2:13">
      <c r="J64" s="125">
        <v>45855.5</v>
      </c>
      <c r="K64" s="54">
        <v>100.175</v>
      </c>
      <c r="L64" s="125">
        <v>45856.5</v>
      </c>
      <c r="M64" s="54">
        <v>91.161000000000001</v>
      </c>
    </row>
    <row r="65" spans="10:13">
      <c r="J65" s="125">
        <v>45856.5</v>
      </c>
      <c r="K65" s="54">
        <v>100.232</v>
      </c>
      <c r="L65" s="125">
        <v>45859.5</v>
      </c>
      <c r="M65" s="54">
        <v>91.164000000000001</v>
      </c>
    </row>
    <row r="66" spans="10:13">
      <c r="J66" s="125">
        <v>45859.5</v>
      </c>
      <c r="K66" s="54">
        <v>100.322</v>
      </c>
      <c r="L66" s="125">
        <v>45860.5</v>
      </c>
      <c r="M66" s="54">
        <v>91.251000000000005</v>
      </c>
    </row>
    <row r="67" spans="10:13">
      <c r="J67" s="125">
        <v>45860.5</v>
      </c>
      <c r="K67" s="54">
        <v>100.399</v>
      </c>
      <c r="L67" s="125">
        <v>45861.5</v>
      </c>
      <c r="M67" s="54">
        <v>91.373000000000005</v>
      </c>
    </row>
    <row r="68" spans="10:13">
      <c r="J68" s="125">
        <v>45861.5</v>
      </c>
      <c r="K68" s="54">
        <v>100.605</v>
      </c>
      <c r="L68" s="125">
        <v>45862.5</v>
      </c>
      <c r="M68" s="54">
        <v>91.622</v>
      </c>
    </row>
    <row r="69" spans="10:13">
      <c r="J69" s="125">
        <v>45862.5</v>
      </c>
      <c r="K69" s="54">
        <v>100.776</v>
      </c>
      <c r="L69" s="125">
        <v>45863.5</v>
      </c>
      <c r="M69" s="54">
        <v>91.76</v>
      </c>
    </row>
    <row r="70" spans="10:13">
      <c r="J70" s="125">
        <v>45863.5</v>
      </c>
      <c r="K70" s="54">
        <v>100.76900000000001</v>
      </c>
      <c r="L70" s="125">
        <v>45866.5</v>
      </c>
      <c r="M70" s="54">
        <v>92.058000000000007</v>
      </c>
    </row>
    <row r="71" spans="10:13">
      <c r="J71" s="125">
        <v>45866.5</v>
      </c>
      <c r="K71" s="54">
        <v>100.923</v>
      </c>
      <c r="L71" s="125">
        <v>45867.5</v>
      </c>
      <c r="M71" s="54">
        <v>92.073999999999998</v>
      </c>
    </row>
    <row r="72" spans="10:13">
      <c r="J72" s="125">
        <v>45867.5</v>
      </c>
      <c r="K72" s="54">
        <v>100.943</v>
      </c>
      <c r="L72" s="125">
        <v>45868.5</v>
      </c>
      <c r="M72" s="54">
        <v>92.117000000000004</v>
      </c>
    </row>
    <row r="73" spans="10:13">
      <c r="J73" s="125">
        <v>45868.5</v>
      </c>
      <c r="K73" s="54">
        <v>100.962</v>
      </c>
      <c r="L73" s="125">
        <v>45869.5</v>
      </c>
      <c r="M73" s="54">
        <v>92.191999999999993</v>
      </c>
    </row>
    <row r="74" spans="10:13">
      <c r="J74" s="125">
        <v>45869.5</v>
      </c>
      <c r="K74" s="54">
        <v>100.944</v>
      </c>
      <c r="L74" s="125">
        <v>45870.5</v>
      </c>
      <c r="M74" s="54">
        <v>91.975999999999999</v>
      </c>
    </row>
    <row r="75" spans="10:13">
      <c r="J75" s="125">
        <v>45870.5</v>
      </c>
      <c r="K75" s="54">
        <v>100.86</v>
      </c>
      <c r="L75" s="125">
        <v>45873.5</v>
      </c>
      <c r="M75" s="54">
        <v>91.972999999999999</v>
      </c>
    </row>
    <row r="76" spans="10:13">
      <c r="J76" s="125">
        <v>45873.5</v>
      </c>
      <c r="K76" s="54">
        <v>100.864</v>
      </c>
      <c r="L76" s="125">
        <v>45874.5</v>
      </c>
      <c r="M76" s="54">
        <v>92.156999999999996</v>
      </c>
    </row>
    <row r="77" spans="10:13">
      <c r="J77" s="125">
        <v>45874.5</v>
      </c>
      <c r="K77" s="54">
        <v>100.913</v>
      </c>
      <c r="L77" s="125">
        <v>45875.5</v>
      </c>
      <c r="M77" s="54">
        <v>92.242000000000004</v>
      </c>
    </row>
    <row r="78" spans="10:13">
      <c r="J78" s="125">
        <v>45875.5</v>
      </c>
      <c r="K78" s="54">
        <v>100.887</v>
      </c>
      <c r="L78" s="125">
        <v>45876.5</v>
      </c>
      <c r="M78" s="54">
        <v>92.466999999999999</v>
      </c>
    </row>
    <row r="79" spans="10:13">
      <c r="J79" s="125">
        <v>45876.5</v>
      </c>
      <c r="K79" s="54">
        <v>100.959</v>
      </c>
      <c r="L79" s="125">
        <v>45877.5</v>
      </c>
      <c r="M79" s="54">
        <v>92.727999999999994</v>
      </c>
    </row>
    <row r="80" spans="10:13">
      <c r="J80" s="125">
        <v>45877.5</v>
      </c>
      <c r="K80" s="54">
        <v>101.02200000000001</v>
      </c>
      <c r="L80" s="125">
        <v>45880.5</v>
      </c>
      <c r="M80" s="54">
        <v>92.95</v>
      </c>
    </row>
    <row r="81" spans="10:13">
      <c r="J81" s="125">
        <v>45880.5</v>
      </c>
      <c r="K81" s="54">
        <v>101.158</v>
      </c>
      <c r="L81" s="125">
        <v>45881.5</v>
      </c>
      <c r="M81" s="54">
        <v>92.971999999999994</v>
      </c>
    </row>
    <row r="82" spans="10:13">
      <c r="J82" s="125">
        <v>45881.5</v>
      </c>
      <c r="K82" s="54">
        <v>101.214</v>
      </c>
      <c r="L82" s="125">
        <v>45882.5</v>
      </c>
      <c r="M82" s="54">
        <v>92.992000000000004</v>
      </c>
    </row>
    <row r="83" spans="10:13">
      <c r="J83" s="125">
        <v>45882.5</v>
      </c>
      <c r="K83" s="54">
        <v>101.212</v>
      </c>
      <c r="L83" s="125">
        <v>45883.5</v>
      </c>
      <c r="M83" s="54">
        <v>93.097999999999999</v>
      </c>
    </row>
    <row r="84" spans="10:13">
      <c r="J84" s="125">
        <v>45883.5</v>
      </c>
      <c r="K84" s="54">
        <v>101.288</v>
      </c>
      <c r="L84" s="125">
        <v>45884.5</v>
      </c>
      <c r="M84" s="54">
        <v>93.164000000000001</v>
      </c>
    </row>
    <row r="85" spans="10:13">
      <c r="J85" s="125">
        <v>45884.5</v>
      </c>
      <c r="K85" s="54">
        <v>101.3</v>
      </c>
      <c r="L85" s="125">
        <v>45887.5</v>
      </c>
      <c r="M85" s="54">
        <v>93.180999999999997</v>
      </c>
    </row>
    <row r="86" spans="10:13">
      <c r="J86" s="125">
        <v>45887.5</v>
      </c>
      <c r="K86" s="54">
        <v>101.23099999999999</v>
      </c>
      <c r="L86" s="125">
        <v>45888.5</v>
      </c>
      <c r="M86" s="54">
        <v>93.129000000000005</v>
      </c>
    </row>
    <row r="87" spans="10:13">
      <c r="J87" s="125">
        <v>45888.5</v>
      </c>
      <c r="K87" s="54">
        <v>101.202</v>
      </c>
      <c r="L87" s="125">
        <v>45889.5</v>
      </c>
      <c r="M87" s="54">
        <v>93.037000000000006</v>
      </c>
    </row>
    <row r="88" spans="10:13">
      <c r="J88" s="125">
        <v>45889.5</v>
      </c>
      <c r="K88" s="54">
        <v>100.97499999999999</v>
      </c>
      <c r="L88" s="125">
        <v>45890.5</v>
      </c>
      <c r="M88" s="54">
        <v>92.834000000000003</v>
      </c>
    </row>
    <row r="89" spans="10:13">
      <c r="J89" s="125">
        <v>45890.5</v>
      </c>
      <c r="K89" s="54">
        <v>100.729</v>
      </c>
      <c r="L89" s="125">
        <v>45891.5</v>
      </c>
      <c r="M89" s="54">
        <v>92.912999999999997</v>
      </c>
    </row>
    <row r="90" spans="10:13">
      <c r="J90" s="125">
        <v>45891.5</v>
      </c>
      <c r="K90" s="54">
        <v>100.77500000000001</v>
      </c>
      <c r="L90" s="125">
        <v>45894.5</v>
      </c>
      <c r="M90" s="54">
        <v>93.022000000000006</v>
      </c>
    </row>
    <row r="91" spans="10:13">
      <c r="J91" s="125">
        <v>45894.5</v>
      </c>
      <c r="K91" s="54">
        <v>101.101</v>
      </c>
      <c r="L91" s="125">
        <v>45895.5</v>
      </c>
      <c r="M91" s="54">
        <v>92.844999999999999</v>
      </c>
    </row>
    <row r="92" spans="10:13">
      <c r="J92" s="125">
        <v>45895.5</v>
      </c>
      <c r="K92" s="54">
        <v>100.712</v>
      </c>
      <c r="L92" s="125">
        <v>45896.5</v>
      </c>
      <c r="M92" s="54">
        <v>92.975999999999999</v>
      </c>
    </row>
    <row r="93" spans="10:13">
      <c r="J93" s="125">
        <v>45896.5</v>
      </c>
      <c r="K93" s="54">
        <v>100.676</v>
      </c>
      <c r="L93" s="125">
        <v>45897.5</v>
      </c>
      <c r="M93" s="54">
        <v>92.855999999999995</v>
      </c>
    </row>
    <row r="94" spans="10:13">
      <c r="J94" s="125">
        <v>45897.5</v>
      </c>
      <c r="K94" s="54">
        <v>100.68899999999999</v>
      </c>
      <c r="L94" s="125">
        <v>45898.5</v>
      </c>
      <c r="M94" s="54">
        <v>92.986999999999995</v>
      </c>
    </row>
    <row r="95" spans="10:13">
      <c r="J95" s="125">
        <v>45898.5</v>
      </c>
      <c r="K95" s="54">
        <v>100.669</v>
      </c>
      <c r="L95" s="125">
        <v>45902.5</v>
      </c>
      <c r="M95" s="54">
        <v>92.703999999999994</v>
      </c>
    </row>
    <row r="96" spans="10:13">
      <c r="J96" s="125">
        <v>45901.5</v>
      </c>
      <c r="K96" s="54">
        <v>100.59699999999999</v>
      </c>
      <c r="L96" s="125">
        <v>45903.5</v>
      </c>
      <c r="M96" s="54">
        <v>92.709000000000003</v>
      </c>
    </row>
    <row r="97" spans="10:13">
      <c r="J97" s="125">
        <v>45902.5</v>
      </c>
      <c r="K97" s="54">
        <v>100.313</v>
      </c>
      <c r="L97" s="125">
        <v>45904.5</v>
      </c>
      <c r="M97" s="54">
        <v>92.816999999999993</v>
      </c>
    </row>
    <row r="98" spans="10:13">
      <c r="J98" s="125">
        <v>45903.5</v>
      </c>
      <c r="K98" s="54">
        <v>100.292</v>
      </c>
      <c r="L98" s="125">
        <v>45905.5</v>
      </c>
      <c r="M98" s="54">
        <v>93.281999999999996</v>
      </c>
    </row>
    <row r="99" spans="10:13">
      <c r="J99" s="125">
        <v>45904.5</v>
      </c>
      <c r="K99" s="54">
        <v>100.35</v>
      </c>
      <c r="L99" s="125">
        <v>45908.5</v>
      </c>
      <c r="M99" s="54">
        <v>93.317999999999998</v>
      </c>
    </row>
    <row r="100" spans="10:13">
      <c r="J100" s="125">
        <v>45905.5</v>
      </c>
      <c r="K100" s="54">
        <v>100.505</v>
      </c>
      <c r="L100" s="125">
        <v>45909.5</v>
      </c>
      <c r="M100" s="54">
        <v>93.483999999999995</v>
      </c>
    </row>
    <row r="101" spans="10:13">
      <c r="J101" s="125">
        <v>45908.5</v>
      </c>
      <c r="K101" s="54">
        <v>100.499</v>
      </c>
      <c r="L101" s="125">
        <v>45910.5</v>
      </c>
      <c r="M101" s="54">
        <v>93.79</v>
      </c>
    </row>
    <row r="102" spans="10:13">
      <c r="J102" s="125">
        <v>45909.5</v>
      </c>
      <c r="K102" s="54">
        <v>100.614</v>
      </c>
      <c r="L102" s="125">
        <v>45911.5</v>
      </c>
      <c r="M102" s="54">
        <v>93.917000000000002</v>
      </c>
    </row>
    <row r="103" spans="10:13">
      <c r="J103" s="125">
        <v>45910.5</v>
      </c>
      <c r="K103" s="54">
        <v>100.715</v>
      </c>
      <c r="L103" s="125">
        <v>45912.5</v>
      </c>
      <c r="M103" s="54">
        <v>94.206999999999994</v>
      </c>
    </row>
    <row r="104" spans="10:13">
      <c r="J104" s="125">
        <v>45911.5</v>
      </c>
      <c r="K104" s="54">
        <v>100.779</v>
      </c>
      <c r="L104" s="125">
        <v>45915.5</v>
      </c>
      <c r="M104" s="54">
        <v>94.388000000000005</v>
      </c>
    </row>
    <row r="105" spans="10:13">
      <c r="J105" s="125">
        <v>45912.5</v>
      </c>
      <c r="K105" s="54">
        <v>100.88800000000001</v>
      </c>
      <c r="L105" s="125">
        <v>45916.5</v>
      </c>
      <c r="M105" s="54">
        <v>94.521000000000001</v>
      </c>
    </row>
    <row r="106" spans="10:13">
      <c r="J106" s="125">
        <v>45915.5</v>
      </c>
      <c r="K106" s="54">
        <v>101.017</v>
      </c>
      <c r="L106" s="125">
        <v>45917.5</v>
      </c>
      <c r="M106" s="54">
        <v>94.456000000000003</v>
      </c>
    </row>
    <row r="107" spans="10:13">
      <c r="J107" s="125">
        <v>45916.5</v>
      </c>
      <c r="K107" s="54">
        <v>101.077</v>
      </c>
      <c r="L107" s="125">
        <v>45918.5</v>
      </c>
      <c r="M107" s="54">
        <v>94.563999999999993</v>
      </c>
    </row>
    <row r="108" spans="10:13">
      <c r="J108" s="125">
        <v>45917.5</v>
      </c>
      <c r="K108" s="54">
        <v>101.035</v>
      </c>
      <c r="L108" s="125">
        <v>45919.5</v>
      </c>
      <c r="M108" s="54">
        <v>94.572000000000003</v>
      </c>
    </row>
    <row r="109" spans="10:13">
      <c r="J109" s="125">
        <v>45918.5</v>
      </c>
      <c r="K109" s="54">
        <v>101.07899999999999</v>
      </c>
      <c r="L109" s="125">
        <v>45922.5</v>
      </c>
      <c r="M109" s="54">
        <v>94.5</v>
      </c>
    </row>
    <row r="110" spans="10:13">
      <c r="J110" s="125">
        <v>45919.5</v>
      </c>
      <c r="K110" s="54">
        <v>101.056</v>
      </c>
      <c r="L110" s="125">
        <v>45923.5</v>
      </c>
      <c r="M110" s="54">
        <v>94.533000000000001</v>
      </c>
    </row>
    <row r="111" spans="10:13">
      <c r="J111" s="125">
        <v>45922.5</v>
      </c>
      <c r="K111" s="54">
        <v>100.854</v>
      </c>
      <c r="L111" s="125">
        <v>45924.5</v>
      </c>
      <c r="M111" s="54">
        <v>94.55</v>
      </c>
    </row>
    <row r="112" spans="10:13">
      <c r="J112" s="125">
        <v>45923.5</v>
      </c>
      <c r="K112" s="54">
        <v>100.913</v>
      </c>
      <c r="L112" s="125">
        <v>45925.5</v>
      </c>
      <c r="M112" s="54">
        <v>94.45</v>
      </c>
    </row>
    <row r="113" spans="10:13">
      <c r="J113" s="125">
        <v>45924.5</v>
      </c>
      <c r="K113" s="54">
        <v>100.92100000000001</v>
      </c>
      <c r="L113" s="125">
        <v>45926.5</v>
      </c>
      <c r="M113" s="54">
        <v>94.471000000000004</v>
      </c>
    </row>
    <row r="114" spans="10:13">
      <c r="J114" s="125">
        <v>45925.5</v>
      </c>
      <c r="K114" s="54">
        <v>100.791</v>
      </c>
      <c r="L114" s="125">
        <v>45929.5</v>
      </c>
      <c r="M114" s="54">
        <v>94.594999999999999</v>
      </c>
    </row>
    <row r="115" spans="10:13">
      <c r="J115" s="125">
        <v>45926.5</v>
      </c>
      <c r="K115" s="54">
        <v>100.693</v>
      </c>
      <c r="L115" s="125">
        <v>45930.5</v>
      </c>
      <c r="M115" s="54">
        <v>94.665000000000006</v>
      </c>
    </row>
    <row r="116" spans="10:13">
      <c r="J116" s="125">
        <v>45929.5</v>
      </c>
      <c r="K116" s="54">
        <v>100.642</v>
      </c>
      <c r="L116" s="125">
        <v>45931.5</v>
      </c>
      <c r="M116" s="54">
        <v>94.710999999999999</v>
      </c>
    </row>
    <row r="117" spans="10:13">
      <c r="J117" s="125">
        <v>45930.5</v>
      </c>
      <c r="K117" s="54">
        <v>100.61</v>
      </c>
      <c r="L117" s="125">
        <v>45932.5</v>
      </c>
      <c r="M117" s="54">
        <v>94.906999999999996</v>
      </c>
    </row>
    <row r="118" spans="10:13">
      <c r="J118" s="125">
        <v>45931.5</v>
      </c>
      <c r="K118" s="54">
        <v>100.628</v>
      </c>
      <c r="L118" s="125">
        <v>45933.5</v>
      </c>
      <c r="M118" s="54">
        <v>94.863</v>
      </c>
    </row>
    <row r="119" spans="10:13">
      <c r="J119" s="125">
        <v>45932.5</v>
      </c>
      <c r="K119" s="54">
        <v>100.75700000000001</v>
      </c>
      <c r="L119" s="125">
        <v>45936.5</v>
      </c>
      <c r="M119" s="54">
        <v>94.762</v>
      </c>
    </row>
    <row r="120" spans="10:13">
      <c r="J120" s="125">
        <v>45933.5</v>
      </c>
      <c r="K120" s="54">
        <v>100.82</v>
      </c>
      <c r="L120" s="125">
        <v>45937.5</v>
      </c>
      <c r="M120" s="54">
        <v>94.718999999999994</v>
      </c>
    </row>
    <row r="121" spans="10:13">
      <c r="J121" s="125">
        <v>45936.5</v>
      </c>
      <c r="K121" s="54">
        <v>100.755</v>
      </c>
      <c r="L121" s="125">
        <v>45938.5</v>
      </c>
      <c r="M121" s="54">
        <v>94.774000000000001</v>
      </c>
    </row>
    <row r="122" spans="10:13">
      <c r="J122" s="125">
        <v>45937.5</v>
      </c>
      <c r="K122" s="54">
        <v>100.65</v>
      </c>
      <c r="L122" s="125">
        <v>45939.5</v>
      </c>
      <c r="M122" s="54">
        <v>94.606999999999999</v>
      </c>
    </row>
    <row r="123" spans="10:13">
      <c r="J123" s="125">
        <v>45938.5</v>
      </c>
      <c r="K123" s="54">
        <v>100.625</v>
      </c>
      <c r="L123" s="125">
        <v>45944.5</v>
      </c>
      <c r="M123" s="54">
        <v>94.204999999999998</v>
      </c>
    </row>
    <row r="124" spans="10:13">
      <c r="J124" s="125">
        <v>45939.5</v>
      </c>
      <c r="K124" s="54">
        <v>100.494</v>
      </c>
      <c r="L124" s="125">
        <v>45945.5</v>
      </c>
      <c r="M124" s="54">
        <v>94.239000000000004</v>
      </c>
    </row>
    <row r="125" spans="10:13">
      <c r="J125" s="125">
        <v>45940.5</v>
      </c>
      <c r="K125" s="54">
        <v>99.935000000000002</v>
      </c>
      <c r="L125" s="125">
        <v>45946.5</v>
      </c>
      <c r="M125" s="54">
        <v>94.6</v>
      </c>
    </row>
    <row r="126" spans="10:13">
      <c r="J126" s="125">
        <v>45943.5</v>
      </c>
      <c r="K126" s="54">
        <v>99.822000000000003</v>
      </c>
      <c r="L126" s="125">
        <v>45947.5</v>
      </c>
      <c r="M126" s="54">
        <v>94.385000000000005</v>
      </c>
    </row>
    <row r="127" spans="10:13">
      <c r="J127" s="125">
        <v>45944.5</v>
      </c>
      <c r="K127" s="54">
        <v>99.814999999999998</v>
      </c>
      <c r="L127" s="125">
        <v>45950.5</v>
      </c>
      <c r="M127" s="54">
        <v>94.629000000000005</v>
      </c>
    </row>
    <row r="128" spans="10:13">
      <c r="J128" s="125">
        <v>45945.5</v>
      </c>
      <c r="K128" s="54">
        <v>100.09399999999999</v>
      </c>
      <c r="L128" s="125">
        <v>45951.5</v>
      </c>
      <c r="M128" s="54">
        <v>94.748000000000005</v>
      </c>
    </row>
    <row r="129" spans="10:13">
      <c r="J129" s="125">
        <v>45946.5</v>
      </c>
      <c r="K129" s="54">
        <v>100.185</v>
      </c>
      <c r="L129" s="125">
        <v>45952.5</v>
      </c>
      <c r="M129" s="54">
        <v>94.685000000000002</v>
      </c>
    </row>
    <row r="130" spans="10:13">
      <c r="J130" s="125">
        <v>45947.5</v>
      </c>
      <c r="K130" s="54">
        <v>99.971000000000004</v>
      </c>
      <c r="L130" s="125">
        <v>45953.5</v>
      </c>
      <c r="M130" s="54">
        <v>94.555000000000007</v>
      </c>
    </row>
    <row r="131" spans="10:13">
      <c r="J131" s="125">
        <v>45950.5</v>
      </c>
      <c r="K131" s="54">
        <v>100.221</v>
      </c>
      <c r="L131" s="125">
        <v>45954.5</v>
      </c>
      <c r="M131" s="54">
        <v>94.671000000000006</v>
      </c>
    </row>
    <row r="132" spans="10:13">
      <c r="J132" s="125">
        <v>45951.5</v>
      </c>
      <c r="K132" s="54">
        <v>100.244</v>
      </c>
      <c r="L132" s="125">
        <v>45957.5</v>
      </c>
      <c r="M132" s="54">
        <v>94.858000000000004</v>
      </c>
    </row>
    <row r="133" spans="10:13">
      <c r="J133" s="125">
        <v>45952.5</v>
      </c>
      <c r="K133" s="54">
        <v>100.2</v>
      </c>
      <c r="L133" s="125">
        <v>45958.5</v>
      </c>
      <c r="M133" s="54">
        <v>94.799000000000007</v>
      </c>
    </row>
    <row r="134" spans="10:13">
      <c r="J134" s="125">
        <v>45953.5</v>
      </c>
      <c r="K134" s="54">
        <v>100.199</v>
      </c>
      <c r="L134" s="125">
        <v>45959.5</v>
      </c>
      <c r="M134" s="54">
        <v>94.850999999999999</v>
      </c>
    </row>
    <row r="135" spans="10:13">
      <c r="J135" s="125">
        <v>45954.5</v>
      </c>
      <c r="K135" s="54">
        <v>100.27800000000001</v>
      </c>
      <c r="L135" s="125">
        <v>45960.5</v>
      </c>
      <c r="M135" s="54">
        <v>94.626000000000005</v>
      </c>
    </row>
    <row r="136" spans="10:13">
      <c r="J136" s="125">
        <v>45957.5</v>
      </c>
      <c r="K136" s="54">
        <v>100.46299999999999</v>
      </c>
      <c r="L136" s="125">
        <v>45961.5</v>
      </c>
      <c r="M136" s="54">
        <v>94.619</v>
      </c>
    </row>
    <row r="137" spans="10:13">
      <c r="J137" s="125">
        <v>45958.5</v>
      </c>
      <c r="K137" s="54">
        <v>100.536</v>
      </c>
    </row>
    <row r="138" spans="10:13">
      <c r="J138" s="125">
        <v>45959.5</v>
      </c>
      <c r="K138" s="54">
        <v>100.578</v>
      </c>
    </row>
    <row r="139" spans="10:13">
      <c r="J139" s="125">
        <v>45960.5</v>
      </c>
      <c r="K139" s="54">
        <v>100.348</v>
      </c>
    </row>
    <row r="140" spans="10:13">
      <c r="J140" s="125">
        <v>45961.5</v>
      </c>
      <c r="K140" s="54">
        <v>100.363</v>
      </c>
    </row>
  </sheetData>
  <mergeCells count="2">
    <mergeCell ref="B12:D12"/>
    <mergeCell ref="E12:G12"/>
  </mergeCells>
  <conditionalFormatting sqref="M1:M7 H8:H1048576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EB-95F5-4D5C-AEEC-FD1713005959}">
  <dimension ref="A1:Z151"/>
  <sheetViews>
    <sheetView zoomScale="80" zoomScaleNormal="80" workbookViewId="0">
      <selection activeCell="F20" sqref="F20:H22"/>
    </sheetView>
  </sheetViews>
  <sheetFormatPr defaultColWidth="8.88671875" defaultRowHeight="14.4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23" width="8.88671875" style="54"/>
    <col min="24" max="24" width="15.6640625" style="54" bestFit="1" customWidth="1"/>
    <col min="25" max="16384" width="8.88671875" style="54"/>
  </cols>
  <sheetData>
    <row r="1" spans="1:26" ht="15" thickBot="1">
      <c r="A1" s="1"/>
      <c r="B1" s="1"/>
      <c r="C1" s="1"/>
      <c r="D1" s="1"/>
      <c r="J1" s="53"/>
      <c r="K1" s="1" t="s">
        <v>158</v>
      </c>
      <c r="L1" s="1"/>
    </row>
    <row r="2" spans="1:26" ht="15" thickBot="1">
      <c r="A2" s="30"/>
      <c r="B2" s="40" t="s">
        <v>0</v>
      </c>
      <c r="C2" s="154" t="s">
        <v>1</v>
      </c>
      <c r="E2" s="123" t="s">
        <v>101</v>
      </c>
      <c r="F2" s="124">
        <v>0.45833333333333331</v>
      </c>
      <c r="J2" s="27" t="s">
        <v>0</v>
      </c>
      <c r="K2" s="1"/>
      <c r="L2" s="154" t="s">
        <v>1</v>
      </c>
      <c r="X2" s="125">
        <v>45951.041666666664</v>
      </c>
      <c r="Y2" s="54">
        <v>92.150999999999996</v>
      </c>
      <c r="Z2" s="54">
        <v>99.448816525325995</v>
      </c>
    </row>
    <row r="3" spans="1:26">
      <c r="A3" s="15" t="s">
        <v>32</v>
      </c>
      <c r="B3" s="61" t="s">
        <v>154</v>
      </c>
      <c r="C3" s="62" t="s">
        <v>156</v>
      </c>
      <c r="J3" s="122" cm="1">
        <f t="array" ref="J3:K137">_xll.BDH(B4, "LAST_PRICE", "01/01/2025 11:00:00", "01/01/2035 12:00:00", "BarSize=60", "BarType=T", "RecurDaily=True", "TZ=New_York")</f>
        <v>45768.458333333336</v>
      </c>
      <c r="K3" s="46">
        <v>86.736000000000004</v>
      </c>
      <c r="L3" s="122" cm="1">
        <f t="array" ref="L3:M140">_xll.BDH(C4, "LAST_PRICE", "01/01/2025 11:00:00", "01/01/2035 12:00:00", "BarSize=60", "BarType=T", "RecurDaily=True", "TZ=New_York")</f>
        <v>45769.458333333336</v>
      </c>
      <c r="M3" s="54">
        <v>92.731999999999999</v>
      </c>
      <c r="X3" s="125">
        <v>45951.048611111109</v>
      </c>
      <c r="Y3" s="54">
        <v>92.147999999999996</v>
      </c>
      <c r="Z3" s="54">
        <v>99.51328672915038</v>
      </c>
    </row>
    <row r="4" spans="1:26" ht="32.25" customHeight="1">
      <c r="A4" s="15" t="s">
        <v>33</v>
      </c>
      <c r="B4" s="155" t="s">
        <v>155</v>
      </c>
      <c r="C4" s="42" t="s">
        <v>157</v>
      </c>
      <c r="J4" s="125">
        <v>45769.458333333336</v>
      </c>
      <c r="K4" s="1">
        <v>86.72</v>
      </c>
      <c r="L4" s="126">
        <v>45770.458333333336</v>
      </c>
      <c r="M4" s="54">
        <v>92.632000000000005</v>
      </c>
      <c r="X4" s="125">
        <v>45951.055555555555</v>
      </c>
      <c r="Y4" s="54">
        <v>92.146000000000001</v>
      </c>
      <c r="Z4" s="54">
        <v>99.556268203565551</v>
      </c>
    </row>
    <row r="5" spans="1:26">
      <c r="A5" s="15" t="s">
        <v>8</v>
      </c>
      <c r="B5" s="64">
        <f>15*10^6</f>
        <v>15000000</v>
      </c>
      <c r="C5" s="8">
        <f>20.5*10^6</f>
        <v>20500000</v>
      </c>
      <c r="J5" s="125">
        <v>45770.458333333336</v>
      </c>
      <c r="K5" s="1">
        <v>86.97</v>
      </c>
      <c r="L5" s="126">
        <v>45771.458333333336</v>
      </c>
      <c r="M5" s="54">
        <v>92.825000000000003</v>
      </c>
      <c r="X5" s="125">
        <v>45951.0625</v>
      </c>
      <c r="Y5" s="54">
        <v>92.141000000000005</v>
      </c>
      <c r="Z5" s="54">
        <v>99.663726574864555</v>
      </c>
    </row>
    <row r="6" spans="1:26">
      <c r="A6" s="15" t="s">
        <v>10</v>
      </c>
      <c r="B6" s="66">
        <v>3.0349999999999999E-2</v>
      </c>
      <c r="C6" s="10">
        <v>1.7500000000000002E-2</v>
      </c>
      <c r="J6" s="125">
        <v>45771.458333333336</v>
      </c>
      <c r="K6" s="1">
        <v>87.103999999999999</v>
      </c>
      <c r="L6" s="126">
        <v>45772.458333333336</v>
      </c>
      <c r="M6" s="54">
        <v>92.674999999999997</v>
      </c>
      <c r="X6" s="125">
        <v>45951.069444444445</v>
      </c>
      <c r="Y6" s="54">
        <v>92.153999999999996</v>
      </c>
      <c r="Z6" s="54">
        <v>99.384348730721101</v>
      </c>
    </row>
    <row r="7" spans="1:26" ht="14.4" customHeight="1">
      <c r="A7" s="15" t="s">
        <v>12</v>
      </c>
      <c r="B7" s="66">
        <v>4.2299999999999997E-2</v>
      </c>
      <c r="C7" s="10">
        <v>4.2299999999999997E-2</v>
      </c>
      <c r="D7" s="197" t="s">
        <v>159</v>
      </c>
      <c r="E7" s="198"/>
      <c r="F7" s="198"/>
      <c r="G7" s="198"/>
      <c r="J7" s="126">
        <v>45772.458333333336</v>
      </c>
      <c r="K7" s="1">
        <v>87.516000000000005</v>
      </c>
      <c r="L7" s="126">
        <v>45775.458333333336</v>
      </c>
      <c r="M7" s="1">
        <v>92.551000000000002</v>
      </c>
      <c r="X7" s="125">
        <v>45951.076388888891</v>
      </c>
      <c r="Y7" s="54">
        <v>92.15</v>
      </c>
      <c r="Z7" s="54">
        <v>99.47030632556752</v>
      </c>
    </row>
    <row r="8" spans="1:26">
      <c r="A8" s="15" t="s">
        <v>14</v>
      </c>
      <c r="B8" s="4" t="s">
        <v>23</v>
      </c>
      <c r="C8" s="5" t="s">
        <v>23</v>
      </c>
      <c r="D8" s="197"/>
      <c r="E8" s="198"/>
      <c r="F8" s="198"/>
      <c r="G8" s="198"/>
      <c r="H8" s="1"/>
      <c r="J8" s="125">
        <v>45775.458333333336</v>
      </c>
      <c r="K8" s="54">
        <v>87.879000000000005</v>
      </c>
      <c r="L8" s="125">
        <v>45776.458333333336</v>
      </c>
      <c r="M8" s="54">
        <v>92.483999999999995</v>
      </c>
      <c r="X8" s="125">
        <v>45951.083333333336</v>
      </c>
      <c r="Y8" s="54">
        <v>92.147000000000006</v>
      </c>
      <c r="Z8" s="54">
        <v>99.534777332496162</v>
      </c>
    </row>
    <row r="9" spans="1:26">
      <c r="A9" s="15" t="s">
        <v>15</v>
      </c>
      <c r="B9" s="4" cm="1">
        <f t="array" ref="B9">_xll.BDP("EURUSD BGN Curncy","PX_LAST")</f>
        <v>1.1523000000000001</v>
      </c>
      <c r="C9" s="5" t="s">
        <v>23</v>
      </c>
      <c r="D9" s="197"/>
      <c r="E9" s="198"/>
      <c r="F9" s="198"/>
      <c r="G9" s="198"/>
      <c r="H9" s="1"/>
      <c r="J9" s="125">
        <v>45776.458333333336</v>
      </c>
      <c r="K9" s="54">
        <v>88.102999999999994</v>
      </c>
      <c r="L9" s="125">
        <v>45777.458333333336</v>
      </c>
      <c r="M9" s="54">
        <v>92.507999999999996</v>
      </c>
      <c r="X9" s="125">
        <v>45951.090277777781</v>
      </c>
      <c r="Y9" s="54">
        <v>92.153000000000006</v>
      </c>
      <c r="Z9" s="54">
        <v>99.405837727907226</v>
      </c>
    </row>
    <row r="10" spans="1:26" ht="15" thickBot="1">
      <c r="A10" s="16" t="s">
        <v>28</v>
      </c>
      <c r="B10" s="11" cm="1">
        <f t="array" ref="B10">_xll.BDP(B4,"px_last")</f>
        <v>91.510999999999996</v>
      </c>
      <c r="C10" s="22" cm="1">
        <f t="array" ref="C10">_xll.BDP(C4,"px_last")</f>
        <v>95.224999999999994</v>
      </c>
      <c r="D10" s="197"/>
      <c r="E10" s="198"/>
      <c r="F10" s="198"/>
      <c r="G10" s="198"/>
      <c r="H10" s="1"/>
      <c r="J10" s="125">
        <v>45777.458333333336</v>
      </c>
      <c r="K10" s="54">
        <v>88.257000000000005</v>
      </c>
      <c r="L10" s="125">
        <v>45779.458333333336</v>
      </c>
      <c r="M10" s="54">
        <v>92.277000000000001</v>
      </c>
      <c r="X10" s="125">
        <v>45951.097222222219</v>
      </c>
      <c r="Y10" s="54">
        <v>92.155000000000001</v>
      </c>
      <c r="Z10" s="54">
        <v>99.362860001200872</v>
      </c>
    </row>
    <row r="11" spans="1:26" ht="15" thickBot="1">
      <c r="C11" s="1"/>
      <c r="D11" s="1"/>
      <c r="E11" s="1"/>
      <c r="F11" s="1"/>
      <c r="G11" s="1"/>
      <c r="H11" s="1"/>
      <c r="J11" s="125">
        <v>45778.458333333336</v>
      </c>
      <c r="K11" s="54">
        <v>88.043000000000006</v>
      </c>
      <c r="L11" s="125">
        <v>45782.458333333336</v>
      </c>
      <c r="M11" s="54">
        <v>92.379000000000005</v>
      </c>
      <c r="X11" s="125">
        <v>45951.104166666664</v>
      </c>
      <c r="Y11" s="54">
        <v>92.152000000000001</v>
      </c>
      <c r="Z11" s="54">
        <v>99.427326992777012</v>
      </c>
    </row>
    <row r="12" spans="1:26" ht="15" thickBot="1">
      <c r="A12" s="39" t="s">
        <v>22</v>
      </c>
      <c r="B12" s="174" t="s">
        <v>0</v>
      </c>
      <c r="C12" s="175"/>
      <c r="D12" s="175"/>
      <c r="E12" s="194" t="s">
        <v>1</v>
      </c>
      <c r="F12" s="195"/>
      <c r="G12" s="196"/>
      <c r="H12" s="39" t="s">
        <v>16</v>
      </c>
      <c r="J12" s="125">
        <v>45779.458333333336</v>
      </c>
      <c r="K12" s="54">
        <v>87.593999999999994</v>
      </c>
      <c r="L12" s="125">
        <v>45783.458333333336</v>
      </c>
      <c r="M12" s="54">
        <v>92.393000000000001</v>
      </c>
      <c r="X12" s="125">
        <v>45951.111111111109</v>
      </c>
      <c r="Y12" s="54">
        <v>92.17</v>
      </c>
      <c r="Z12" s="54">
        <v>99.040561174751346</v>
      </c>
    </row>
    <row r="13" spans="1:2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5">
        <v>45782.458333333336</v>
      </c>
      <c r="K13" s="54">
        <v>87.69</v>
      </c>
      <c r="L13" s="125">
        <v>45784.458333333336</v>
      </c>
      <c r="M13" s="54">
        <v>92.653000000000006</v>
      </c>
      <c r="X13" s="125">
        <v>45951.118055555555</v>
      </c>
      <c r="Y13" s="54">
        <v>92.18</v>
      </c>
      <c r="Z13" s="54">
        <v>98.82572873804007</v>
      </c>
    </row>
    <row r="14" spans="1:26">
      <c r="A14" s="127">
        <v>45951</v>
      </c>
      <c r="B14" s="45">
        <f>VLOOKUP(A14,J:K,2)</f>
        <v>92.061000000000007</v>
      </c>
      <c r="C14" s="46"/>
      <c r="D14" s="47"/>
      <c r="E14" s="45">
        <f>VLOOKUP(A14,L:M,2)</f>
        <v>95.207999999999998</v>
      </c>
      <c r="F14" s="1"/>
      <c r="G14" s="5"/>
      <c r="H14" s="79">
        <v>0</v>
      </c>
      <c r="J14" s="125">
        <v>45783.458333333336</v>
      </c>
      <c r="K14" s="54">
        <v>87.656000000000006</v>
      </c>
      <c r="L14" s="125">
        <v>45785.458333333336</v>
      </c>
      <c r="M14" s="54">
        <v>92.539000000000001</v>
      </c>
      <c r="X14" s="125">
        <v>45951.125</v>
      </c>
      <c r="Y14" s="54">
        <v>92.186000000000007</v>
      </c>
      <c r="Z14" s="54">
        <v>98.696842116744449</v>
      </c>
    </row>
    <row r="15" spans="1:26">
      <c r="A15" s="127">
        <v>45952</v>
      </c>
      <c r="B15" s="45">
        <f t="shared" ref="B15:B20" si="0">VLOOKUP($A15+$F$2,J:K,2)</f>
        <v>92.034999999999997</v>
      </c>
      <c r="C15" s="31">
        <f t="shared" ref="C15" si="1">(B15-$B$14)/100*$B$5</f>
        <v>-3900.0000000015689</v>
      </c>
      <c r="D15" s="32">
        <f>(A15-$A$14)/360*$B$6*$B$5-(A15-$A$14)/360*$B$7*$B$5*$B$14/100</f>
        <v>-357.99179166666681</v>
      </c>
      <c r="E15" s="45">
        <f t="shared" ref="E15:E20" si="2">VLOOKUP($A15+$F$2,L:M,2)</f>
        <v>95.277000000000001</v>
      </c>
      <c r="F15" s="31">
        <f>(E15-$E$14)/100*$C$5</f>
        <v>14145.000000000535</v>
      </c>
      <c r="G15" s="32">
        <f>(A15-$A$14)/360*$C$6*$C$5-(A15-$A$14)/360*$C$7*$C$5*$E$14/100</f>
        <v>-1296.7949222222219</v>
      </c>
      <c r="H15" s="79">
        <f t="shared" ref="H15:H19" si="3">(C15+D15)*$B$9-F15-G15</f>
        <v>-17754.689019317619</v>
      </c>
      <c r="J15" s="125">
        <v>45784.458333333336</v>
      </c>
      <c r="K15" s="54">
        <v>87.787999999999997</v>
      </c>
      <c r="L15" s="125">
        <v>45786.458333333336</v>
      </c>
      <c r="M15" s="54">
        <v>92.600999999999999</v>
      </c>
      <c r="X15" s="125">
        <v>45951.131944444445</v>
      </c>
      <c r="Y15" s="54">
        <v>92.192999999999998</v>
      </c>
      <c r="Z15" s="54">
        <v>98.546486561640336</v>
      </c>
    </row>
    <row r="16" spans="1:26">
      <c r="A16" s="127">
        <v>45953</v>
      </c>
      <c r="B16" s="45">
        <f t="shared" si="0"/>
        <v>92.001000000000005</v>
      </c>
      <c r="C16" s="31">
        <f t="shared" ref="C16:C19" si="4">(B16-$B$14)/100*$B$5</f>
        <v>-9000.0000000003402</v>
      </c>
      <c r="D16" s="32">
        <f t="shared" ref="D16:D19" si="5">(A16-$A$14)/360*$B$6*$B$5-(A16-$A$14)/360*$B$7*$B$5*$B$14/100</f>
        <v>-715.98358333333363</v>
      </c>
      <c r="E16" s="45">
        <f t="shared" si="2"/>
        <v>95.203999999999994</v>
      </c>
      <c r="F16" s="31">
        <f t="shared" ref="F16:F19" si="6">(E16-$E$14)/100*$C$5</f>
        <v>-820.00000000100215</v>
      </c>
      <c r="G16" s="32">
        <f t="shared" ref="G16:G19" si="7">(A16-$A$14)/360*$C$6*$C$5-(A16-$A$14)/360*$C$7*$C$5*$E$14/100</f>
        <v>-2593.5898444444438</v>
      </c>
      <c r="H16" s="79">
        <f t="shared" si="3"/>
        <v>-7782.138038629947</v>
      </c>
      <c r="J16" s="125">
        <v>45785.458333333336</v>
      </c>
      <c r="K16" s="54">
        <v>87.611000000000004</v>
      </c>
      <c r="L16" s="125">
        <v>45789.458333333336</v>
      </c>
      <c r="M16" s="54">
        <v>92.509</v>
      </c>
      <c r="X16" s="125">
        <v>45951.138888888891</v>
      </c>
      <c r="Y16" s="54">
        <v>92.186000000000007</v>
      </c>
      <c r="Z16" s="54">
        <v>98.696842116744449</v>
      </c>
    </row>
    <row r="17" spans="1:26">
      <c r="A17" s="127">
        <v>45954</v>
      </c>
      <c r="B17" s="45">
        <f t="shared" si="0"/>
        <v>92.037999999999997</v>
      </c>
      <c r="C17" s="31">
        <f t="shared" si="4"/>
        <v>-3450.0000000015521</v>
      </c>
      <c r="D17" s="32">
        <f t="shared" si="5"/>
        <v>-1073.9753750000004</v>
      </c>
      <c r="E17" s="45">
        <f t="shared" si="2"/>
        <v>95.120999999999995</v>
      </c>
      <c r="F17" s="31">
        <f t="shared" si="6"/>
        <v>-17835.000000000677</v>
      </c>
      <c r="G17" s="32">
        <f t="shared" si="7"/>
        <v>-3890.3847666666657</v>
      </c>
      <c r="H17" s="79">
        <f t="shared" si="3"/>
        <v>16512.407942053054</v>
      </c>
      <c r="J17" s="125">
        <v>45786.458333333336</v>
      </c>
      <c r="K17" s="54">
        <v>87.519000000000005</v>
      </c>
      <c r="L17" s="125">
        <v>45790.458333333336</v>
      </c>
      <c r="M17" s="54">
        <v>92.510999999999996</v>
      </c>
      <c r="X17" s="125">
        <v>45951.145833333336</v>
      </c>
      <c r="Y17" s="54">
        <v>92.183999999999997</v>
      </c>
      <c r="Z17" s="54">
        <v>98.739803253903304</v>
      </c>
    </row>
    <row r="18" spans="1:26">
      <c r="A18" s="36">
        <v>45957</v>
      </c>
      <c r="B18" s="45">
        <f t="shared" si="0"/>
        <v>92.007000000000005</v>
      </c>
      <c r="C18" s="31">
        <f t="shared" si="4"/>
        <v>-8100.0000000003074</v>
      </c>
      <c r="D18" s="32">
        <f t="shared" si="5"/>
        <v>-2147.9507500000009</v>
      </c>
      <c r="E18" s="45">
        <f t="shared" si="2"/>
        <v>95.209000000000003</v>
      </c>
      <c r="F18" s="31">
        <f t="shared" si="6"/>
        <v>205.00000000097884</v>
      </c>
      <c r="G18" s="32">
        <f t="shared" si="7"/>
        <v>-7780.7695333333313</v>
      </c>
      <c r="H18" s="79">
        <f t="shared" si="3"/>
        <v>-4232.9441158930049</v>
      </c>
      <c r="J18" s="125">
        <v>45789.458333333336</v>
      </c>
      <c r="K18" s="54">
        <v>87.284999999999997</v>
      </c>
      <c r="L18" s="125">
        <v>45791.458333333336</v>
      </c>
      <c r="M18" s="54">
        <v>92.483000000000004</v>
      </c>
      <c r="X18" s="125">
        <v>45951.152777777781</v>
      </c>
      <c r="Y18" s="54">
        <v>92.183999999999997</v>
      </c>
      <c r="Z18" s="54">
        <v>98.739803253903304</v>
      </c>
    </row>
    <row r="19" spans="1:26">
      <c r="A19" s="36">
        <v>45958</v>
      </c>
      <c r="B19" s="45">
        <f t="shared" si="0"/>
        <v>92.1</v>
      </c>
      <c r="C19" s="31">
        <f t="shared" si="4"/>
        <v>5849.9999999980901</v>
      </c>
      <c r="D19" s="32">
        <f t="shared" si="5"/>
        <v>-2505.9425416666691</v>
      </c>
      <c r="E19" s="45">
        <f t="shared" si="2"/>
        <v>95.218999999999994</v>
      </c>
      <c r="F19" s="31">
        <f t="shared" si="6"/>
        <v>2254.9999999991142</v>
      </c>
      <c r="G19" s="32">
        <f t="shared" si="7"/>
        <v>-9077.5644555555536</v>
      </c>
      <c r="H19" s="79">
        <f t="shared" si="3"/>
        <v>10675.921864791737</v>
      </c>
      <c r="J19" s="125">
        <v>45790.458333333336</v>
      </c>
      <c r="K19" s="54">
        <v>87.35</v>
      </c>
      <c r="L19" s="125">
        <v>45792.458333333336</v>
      </c>
      <c r="M19" s="54">
        <v>92.754999999999995</v>
      </c>
      <c r="X19" s="125">
        <v>45951.159722222219</v>
      </c>
      <c r="Y19" s="54">
        <v>92.192999999999998</v>
      </c>
      <c r="Z19" s="54">
        <v>98.546486561640336</v>
      </c>
    </row>
    <row r="20" spans="1:26">
      <c r="A20" s="36">
        <v>45959</v>
      </c>
      <c r="B20" s="45">
        <f t="shared" si="0"/>
        <v>92.084999999999994</v>
      </c>
      <c r="C20" s="31">
        <f t="shared" ref="C20" si="8">(B20-$B$14)/100*$B$5</f>
        <v>3599.9999999980046</v>
      </c>
      <c r="D20" s="32">
        <f t="shared" ref="D20" si="9">(A20-$A$14)/360*$B$6*$B$5-(A20-$A$14)/360*$B$7*$B$5*$B$14/100</f>
        <v>-2863.9343333333345</v>
      </c>
      <c r="E20" s="45">
        <f t="shared" si="2"/>
        <v>95.26</v>
      </c>
      <c r="F20" s="31">
        <f t="shared" ref="F20" si="10">(E20-$E$14)/100*$C$5</f>
        <v>10660.000000001375</v>
      </c>
      <c r="G20" s="32">
        <f t="shared" ref="G20" si="11">(A20-$A$14)/360*$C$6*$C$5-(A20-$A$14)/360*$C$7*$C$5*$E$14/100</f>
        <v>-10374.359377777775</v>
      </c>
      <c r="H20" s="79">
        <f t="shared" ref="H20" si="12">(C20+D20)*$B$9-F20-G20</f>
        <v>562.5278454741001</v>
      </c>
      <c r="J20" s="125">
        <v>45791.458333333336</v>
      </c>
      <c r="K20" s="54">
        <v>87.331000000000003</v>
      </c>
      <c r="L20" s="125">
        <v>45793.458333333336</v>
      </c>
      <c r="M20" s="54">
        <v>92.945999999999998</v>
      </c>
      <c r="X20" s="125">
        <v>45951.166666666664</v>
      </c>
      <c r="Y20" s="54">
        <v>92.203999999999994</v>
      </c>
      <c r="Z20" s="54">
        <v>98.310240020643704</v>
      </c>
    </row>
    <row r="21" spans="1:26">
      <c r="A21" s="36">
        <v>45960</v>
      </c>
      <c r="B21" s="45">
        <f t="shared" ref="B21" si="13">VLOOKUP($A21+$F$2,J:K,2)</f>
        <v>91.637</v>
      </c>
      <c r="C21" s="31">
        <f t="shared" ref="C21:C22" si="14">(B21-$B$14)/100*$B$5</f>
        <v>-63600.00000000099</v>
      </c>
      <c r="D21" s="32">
        <f t="shared" ref="D21:D22" si="15">(A21-$A$14)/360*$B$6*$B$5-(A21-$A$14)/360*$B$7*$B$5*$B$14/100</f>
        <v>-3221.9261250000036</v>
      </c>
      <c r="E21" s="45">
        <f t="shared" ref="E21" si="16">VLOOKUP($A21+$F$2,L:M,2)</f>
        <v>95.174999999999997</v>
      </c>
      <c r="F21" s="31">
        <f t="shared" ref="F21:F22" si="17">(E21-$E$14)/100*$C$5</f>
        <v>-6765.0000000002565</v>
      </c>
      <c r="G21" s="32">
        <f t="shared" ref="G21:G22" si="18">(A21-$A$14)/360*$C$6*$C$5-(A21-$A$14)/360*$C$7*$C$5*$E$14/100</f>
        <v>-11671.154299999997</v>
      </c>
      <c r="H21" s="79">
        <f t="shared" ref="H21:H22" si="19">(C21+D21)*$B$9-F21-G21</f>
        <v>-58562.751173838391</v>
      </c>
      <c r="J21" s="125">
        <v>45792.458333333336</v>
      </c>
      <c r="K21" s="54">
        <v>87.567999999999998</v>
      </c>
      <c r="L21" s="125">
        <v>45796.458333333336</v>
      </c>
      <c r="M21" s="54">
        <v>92.942999999999998</v>
      </c>
      <c r="X21" s="125">
        <v>45951.173611111109</v>
      </c>
      <c r="Y21" s="54">
        <v>92.215999999999994</v>
      </c>
      <c r="Z21" s="54">
        <v>98.052553416038137</v>
      </c>
    </row>
    <row r="22" spans="1:26">
      <c r="A22" s="36">
        <v>45961</v>
      </c>
      <c r="B22" s="45">
        <f>$B$10</f>
        <v>91.510999999999996</v>
      </c>
      <c r="C22" s="31">
        <f t="shared" si="14"/>
        <v>-82500.000000001703</v>
      </c>
      <c r="D22" s="32">
        <f t="shared" si="15"/>
        <v>-3579.9179166666654</v>
      </c>
      <c r="E22" s="45">
        <f>$C$10</f>
        <v>95.224999999999994</v>
      </c>
      <c r="F22" s="31">
        <f t="shared" si="17"/>
        <v>3484.999999999161</v>
      </c>
      <c r="G22" s="32">
        <f t="shared" si="18"/>
        <v>-12967.94922222222</v>
      </c>
      <c r="H22" s="79">
        <f t="shared" si="19"/>
        <v>-89706.940193153918</v>
      </c>
      <c r="J22" s="125">
        <v>45793.458333333336</v>
      </c>
      <c r="K22" s="54">
        <v>87.742000000000004</v>
      </c>
      <c r="L22" s="125">
        <v>45797.458333333336</v>
      </c>
      <c r="M22" s="54">
        <v>92.980999999999995</v>
      </c>
      <c r="X22" s="125">
        <v>45951.180555555555</v>
      </c>
      <c r="Y22" s="54">
        <v>92.209000000000003</v>
      </c>
      <c r="Z22" s="54">
        <v>98.202865923980866</v>
      </c>
    </row>
    <row r="23" spans="1:26">
      <c r="A23" s="36">
        <v>45964</v>
      </c>
      <c r="B23" s="45"/>
      <c r="C23" s="31"/>
      <c r="D23" s="32"/>
      <c r="E23" s="73"/>
      <c r="F23" s="31"/>
      <c r="G23" s="32"/>
      <c r="H23" s="79"/>
      <c r="J23" s="125">
        <v>45796.458333333336</v>
      </c>
      <c r="K23" s="54">
        <v>87.602999999999994</v>
      </c>
      <c r="L23" s="125">
        <v>45798.458333333336</v>
      </c>
      <c r="M23" s="54">
        <v>92.817999999999998</v>
      </c>
      <c r="X23" s="125">
        <v>45951.1875</v>
      </c>
      <c r="Y23" s="54">
        <v>92.195999999999998</v>
      </c>
      <c r="Z23" s="54">
        <v>98.482052478087169</v>
      </c>
    </row>
    <row r="24" spans="1:26">
      <c r="A24" s="36">
        <v>45965</v>
      </c>
      <c r="B24" s="45"/>
      <c r="C24" s="31"/>
      <c r="D24" s="32"/>
      <c r="E24" s="73"/>
      <c r="F24" s="31"/>
      <c r="G24" s="32"/>
      <c r="H24" s="79"/>
      <c r="J24" s="125">
        <v>45797.458333333336</v>
      </c>
      <c r="K24" s="54">
        <v>87.766999999999996</v>
      </c>
      <c r="L24" s="125">
        <v>45799.458333333336</v>
      </c>
      <c r="M24" s="54">
        <v>92.855000000000004</v>
      </c>
      <c r="X24" s="125">
        <v>45951.194444444445</v>
      </c>
      <c r="Y24" s="54">
        <v>92.19</v>
      </c>
      <c r="Z24" s="54">
        <v>98.610923052010463</v>
      </c>
    </row>
    <row r="25" spans="1:26">
      <c r="A25" s="36">
        <v>45966</v>
      </c>
      <c r="B25" s="45"/>
      <c r="C25" s="31"/>
      <c r="D25" s="32"/>
      <c r="E25" s="73"/>
      <c r="F25" s="31"/>
      <c r="G25" s="32"/>
      <c r="H25" s="79"/>
      <c r="J25" s="125">
        <v>45798.458333333336</v>
      </c>
      <c r="K25" s="54">
        <v>87.522999999999996</v>
      </c>
      <c r="L25" s="125">
        <v>45800.458333333336</v>
      </c>
      <c r="M25" s="54">
        <v>92.938999999999993</v>
      </c>
      <c r="X25" s="125">
        <v>45951.201388888891</v>
      </c>
      <c r="Y25" s="54">
        <v>92.186000000000007</v>
      </c>
      <c r="Z25" s="54">
        <v>98.696842116744449</v>
      </c>
    </row>
    <row r="26" spans="1:26">
      <c r="A26" s="36">
        <v>45967</v>
      </c>
      <c r="B26" s="45"/>
      <c r="C26" s="31"/>
      <c r="D26" s="32"/>
      <c r="E26" s="73"/>
      <c r="F26" s="31"/>
      <c r="G26" s="32"/>
      <c r="H26" s="79"/>
      <c r="J26" s="125">
        <v>45799.458333333336</v>
      </c>
      <c r="K26" s="54">
        <v>87.533000000000001</v>
      </c>
      <c r="L26" s="125">
        <v>45803.458333333336</v>
      </c>
      <c r="M26" s="54">
        <v>93.007000000000005</v>
      </c>
      <c r="X26" s="125">
        <v>45951.208333333336</v>
      </c>
      <c r="Y26" s="54">
        <v>92.188999999999993</v>
      </c>
      <c r="Z26" s="54">
        <v>98.632402417012656</v>
      </c>
    </row>
    <row r="27" spans="1:26">
      <c r="A27" s="36">
        <v>45968</v>
      </c>
      <c r="B27" s="45"/>
      <c r="C27" s="31"/>
      <c r="D27" s="32"/>
      <c r="E27" s="73"/>
      <c r="F27" s="31"/>
      <c r="G27" s="32"/>
      <c r="H27" s="79"/>
      <c r="J27" s="125">
        <v>45800.458333333336</v>
      </c>
      <c r="K27" s="54">
        <v>87.733999999999995</v>
      </c>
      <c r="L27" s="125">
        <v>45804.458333333336</v>
      </c>
      <c r="M27" s="54">
        <v>93.134</v>
      </c>
      <c r="X27" s="125">
        <v>45951.215277777781</v>
      </c>
      <c r="Y27" s="54">
        <v>92.183000000000007</v>
      </c>
      <c r="Z27" s="54">
        <v>98.761284223701779</v>
      </c>
    </row>
    <row r="28" spans="1:26">
      <c r="A28" s="36">
        <v>45969</v>
      </c>
      <c r="B28" s="45"/>
      <c r="C28" s="31"/>
      <c r="D28" s="32"/>
      <c r="E28" s="73"/>
      <c r="F28" s="31"/>
      <c r="G28" s="32"/>
      <c r="H28" s="79"/>
      <c r="J28" s="125">
        <v>45804.458333333336</v>
      </c>
      <c r="K28" s="54">
        <v>88.012</v>
      </c>
      <c r="L28" s="125">
        <v>45805.458333333336</v>
      </c>
      <c r="M28" s="54">
        <v>93.113</v>
      </c>
      <c r="X28" s="125">
        <v>45951.222222222219</v>
      </c>
      <c r="Y28" s="54">
        <v>92.183999999999997</v>
      </c>
      <c r="Z28" s="54">
        <v>98.739803253903304</v>
      </c>
    </row>
    <row r="29" spans="1:26">
      <c r="A29" s="36">
        <v>45970</v>
      </c>
      <c r="B29" s="45"/>
      <c r="C29" s="31"/>
      <c r="D29" s="31"/>
      <c r="E29" s="4"/>
      <c r="F29" s="31"/>
      <c r="G29" s="32"/>
      <c r="H29" s="79"/>
      <c r="J29" s="125">
        <v>45805.458333333336</v>
      </c>
      <c r="K29" s="54">
        <v>87.775999999999996</v>
      </c>
      <c r="L29" s="125">
        <v>45806.458333333336</v>
      </c>
      <c r="M29" s="54">
        <v>93.363</v>
      </c>
      <c r="X29" s="125">
        <v>45951.229166666664</v>
      </c>
      <c r="Y29" s="54">
        <v>92.183000000000007</v>
      </c>
      <c r="Z29" s="54">
        <v>98.761284223701779</v>
      </c>
    </row>
    <row r="30" spans="1:26">
      <c r="B30" s="45"/>
      <c r="C30" s="31"/>
      <c r="D30" s="31"/>
      <c r="E30" s="4"/>
      <c r="F30" s="31"/>
      <c r="G30" s="32"/>
      <c r="H30" s="38"/>
      <c r="J30" s="125">
        <v>45806.458333333336</v>
      </c>
      <c r="K30" s="54">
        <v>88.138000000000005</v>
      </c>
      <c r="L30" s="125">
        <v>45807.458333333336</v>
      </c>
      <c r="M30" s="54">
        <v>93.372</v>
      </c>
      <c r="X30" s="125">
        <v>45951.236111111109</v>
      </c>
      <c r="Y30" s="54">
        <v>92.177000000000007</v>
      </c>
      <c r="Z30" s="54">
        <v>98.890175659945839</v>
      </c>
    </row>
    <row r="31" spans="1:26">
      <c r="B31" s="45"/>
      <c r="C31" s="31"/>
      <c r="D31" s="31"/>
      <c r="E31" s="4"/>
      <c r="F31" s="31"/>
      <c r="G31" s="32"/>
      <c r="H31" s="38"/>
      <c r="J31" s="125">
        <v>45807.458333333336</v>
      </c>
      <c r="K31" s="54">
        <v>88.283000000000001</v>
      </c>
      <c r="L31" s="125">
        <v>45810.458333333336</v>
      </c>
      <c r="M31" s="54">
        <v>93.296000000000006</v>
      </c>
      <c r="X31" s="125">
        <v>45951.243055555555</v>
      </c>
      <c r="Y31" s="54">
        <v>92.165999999999997</v>
      </c>
      <c r="Z31" s="54">
        <v>99.126501641041415</v>
      </c>
    </row>
    <row r="32" spans="1:26">
      <c r="B32" s="45"/>
      <c r="C32" s="31"/>
      <c r="D32" s="31"/>
      <c r="E32" s="4"/>
      <c r="F32" s="31"/>
      <c r="G32" s="32"/>
      <c r="H32" s="38"/>
      <c r="J32" s="125">
        <v>45810.458333333336</v>
      </c>
      <c r="K32" s="54">
        <v>88.168000000000006</v>
      </c>
      <c r="L32" s="125">
        <v>45811.458333333336</v>
      </c>
      <c r="M32" s="54">
        <v>93.328000000000003</v>
      </c>
      <c r="X32" s="125">
        <v>45951.25</v>
      </c>
      <c r="Y32" s="54">
        <v>92.161000000000001</v>
      </c>
      <c r="Z32" s="54">
        <v>99.233933244858846</v>
      </c>
    </row>
    <row r="33" spans="1:26">
      <c r="B33" s="45"/>
      <c r="C33" s="31"/>
      <c r="D33" s="31"/>
      <c r="E33" s="4"/>
      <c r="F33" s="31"/>
      <c r="G33" s="32"/>
      <c r="H33" s="38"/>
      <c r="J33" s="125">
        <v>45811.458333333336</v>
      </c>
      <c r="K33" s="54">
        <v>88.138000000000005</v>
      </c>
      <c r="L33" s="125">
        <v>45812.458333333336</v>
      </c>
      <c r="M33" s="54">
        <v>93.358999999999995</v>
      </c>
      <c r="X33" s="125">
        <v>45951.256944444445</v>
      </c>
      <c r="Y33" s="54">
        <v>92.153999999999996</v>
      </c>
      <c r="Z33" s="54">
        <v>99.384348730721101</v>
      </c>
    </row>
    <row r="34" spans="1:26">
      <c r="A34" s="15"/>
      <c r="B34" s="45"/>
      <c r="C34" s="31"/>
      <c r="D34" s="31"/>
      <c r="E34" s="4"/>
      <c r="F34" s="31"/>
      <c r="G34" s="32"/>
      <c r="H34" s="38"/>
      <c r="J34" s="125">
        <v>45812.458333333336</v>
      </c>
      <c r="K34" s="54">
        <v>88.638000000000005</v>
      </c>
      <c r="L34" s="125">
        <v>45813.458333333336</v>
      </c>
      <c r="M34" s="54">
        <v>93.161000000000001</v>
      </c>
      <c r="X34" s="125">
        <v>45951.263888888891</v>
      </c>
      <c r="Y34" s="54">
        <v>92.141999999999996</v>
      </c>
      <c r="Z34" s="54">
        <v>99.642234365123755</v>
      </c>
    </row>
    <row r="35" spans="1:26">
      <c r="A35" s="15"/>
      <c r="B35" s="45"/>
      <c r="C35" s="31"/>
      <c r="D35" s="31"/>
      <c r="E35" s="4"/>
      <c r="F35" s="31"/>
      <c r="G35" s="32"/>
      <c r="H35" s="38"/>
      <c r="J35" s="125">
        <v>45813.458333333336</v>
      </c>
      <c r="K35" s="54">
        <v>88.436000000000007</v>
      </c>
      <c r="L35" s="125">
        <v>45814.458333333336</v>
      </c>
      <c r="M35" s="54">
        <v>93.331000000000003</v>
      </c>
      <c r="X35" s="125">
        <v>45951.270833333336</v>
      </c>
      <c r="Y35" s="54">
        <v>92.125</v>
      </c>
      <c r="Z35" s="54">
        <v>100.00763834965176</v>
      </c>
    </row>
    <row r="36" spans="1:26">
      <c r="A36" s="15"/>
      <c r="B36" s="45"/>
      <c r="C36" s="31"/>
      <c r="D36" s="31"/>
      <c r="E36" s="4"/>
      <c r="F36" s="31"/>
      <c r="G36" s="32"/>
      <c r="H36" s="38"/>
      <c r="J36" s="125">
        <v>45814.458333333336</v>
      </c>
      <c r="K36" s="54">
        <v>87.953999999999994</v>
      </c>
      <c r="L36" s="125">
        <v>45817.458333333336</v>
      </c>
      <c r="M36" s="54">
        <v>93.54</v>
      </c>
      <c r="X36" s="125">
        <v>45951.277777777781</v>
      </c>
      <c r="Y36" s="54">
        <v>92.123000000000005</v>
      </c>
      <c r="Z36" s="54">
        <v>100.05063214236887</v>
      </c>
    </row>
    <row r="37" spans="1:26">
      <c r="A37" s="15"/>
      <c r="B37" s="45"/>
      <c r="C37" s="31"/>
      <c r="D37" s="31"/>
      <c r="E37" s="4"/>
      <c r="F37" s="31"/>
      <c r="G37" s="32"/>
      <c r="H37" s="38"/>
      <c r="J37" s="125">
        <v>45817.458333333336</v>
      </c>
      <c r="K37" s="54">
        <v>88.063000000000002</v>
      </c>
      <c r="L37" s="125">
        <v>45818.458333333336</v>
      </c>
      <c r="M37" s="54">
        <v>93.78</v>
      </c>
      <c r="X37" s="125">
        <v>45951.284722222219</v>
      </c>
      <c r="Y37" s="54">
        <v>92.135000000000005</v>
      </c>
      <c r="Z37" s="54">
        <v>99.79268545638908</v>
      </c>
    </row>
    <row r="38" spans="1:26">
      <c r="A38" s="15"/>
      <c r="B38" s="45"/>
      <c r="C38" s="31"/>
      <c r="D38" s="31"/>
      <c r="E38" s="4"/>
      <c r="F38" s="31"/>
      <c r="G38" s="32"/>
      <c r="H38" s="38"/>
      <c r="J38" s="125">
        <v>45818.458333333336</v>
      </c>
      <c r="K38" s="54">
        <v>88.051000000000002</v>
      </c>
      <c r="L38" s="125">
        <v>45819.458333333336</v>
      </c>
      <c r="M38" s="54">
        <v>93.763000000000005</v>
      </c>
      <c r="X38" s="125">
        <v>45951.291666666664</v>
      </c>
      <c r="Y38" s="54">
        <v>92.144999999999996</v>
      </c>
      <c r="Z38" s="54">
        <v>99.577759342354128</v>
      </c>
    </row>
    <row r="39" spans="1:26">
      <c r="A39" s="15"/>
      <c r="B39" s="45"/>
      <c r="C39" s="31"/>
      <c r="D39" s="31"/>
      <c r="E39" s="4"/>
      <c r="F39" s="31"/>
      <c r="G39" s="32"/>
      <c r="H39" s="38"/>
      <c r="J39" s="125">
        <v>45819.458333333336</v>
      </c>
      <c r="K39" s="54">
        <v>88.361000000000004</v>
      </c>
      <c r="L39" s="125">
        <v>45820.458333333336</v>
      </c>
      <c r="M39" s="54">
        <v>93.879000000000005</v>
      </c>
      <c r="X39" s="125">
        <v>45951.298611111109</v>
      </c>
      <c r="Y39" s="54">
        <v>92.149000000000001</v>
      </c>
      <c r="Z39" s="54">
        <v>99.491796393506021</v>
      </c>
    </row>
    <row r="40" spans="1:26">
      <c r="A40" s="15"/>
      <c r="B40" s="45"/>
      <c r="C40" s="31"/>
      <c r="D40" s="31"/>
      <c r="E40" s="4"/>
      <c r="F40" s="31"/>
      <c r="G40" s="32"/>
      <c r="H40" s="38"/>
      <c r="J40" s="125">
        <v>45820.458333333336</v>
      </c>
      <c r="K40" s="54">
        <v>88.655000000000001</v>
      </c>
      <c r="L40" s="125">
        <v>45821.458333333336</v>
      </c>
      <c r="M40" s="54">
        <v>93.524000000000001</v>
      </c>
      <c r="X40" s="125">
        <v>45951.305555555555</v>
      </c>
      <c r="Y40" s="54">
        <v>92.143000000000001</v>
      </c>
      <c r="Z40" s="54">
        <v>99.620742423128789</v>
      </c>
    </row>
    <row r="41" spans="1:26" ht="15" thickBot="1">
      <c r="A41" s="16"/>
      <c r="B41" s="48"/>
      <c r="C41" s="49"/>
      <c r="D41" s="49"/>
      <c r="E41" s="11"/>
      <c r="F41" s="49"/>
      <c r="G41" s="50"/>
      <c r="H41" s="51"/>
      <c r="J41" s="125">
        <v>45821.458333333336</v>
      </c>
      <c r="K41" s="54">
        <v>88.366</v>
      </c>
      <c r="L41" s="125">
        <v>45824.458333333336</v>
      </c>
      <c r="M41" s="54">
        <v>93.775000000000006</v>
      </c>
      <c r="X41" s="125">
        <v>45951.3125</v>
      </c>
      <c r="Y41" s="54">
        <v>92.153999999999996</v>
      </c>
      <c r="Z41" s="54">
        <v>99.384348730721101</v>
      </c>
    </row>
    <row r="42" spans="1:26">
      <c r="B42" s="56"/>
      <c r="C42" s="56"/>
      <c r="D42" s="56"/>
      <c r="F42" s="55"/>
      <c r="G42" s="55"/>
      <c r="H42" s="55"/>
      <c r="J42" s="125">
        <v>45824.458333333336</v>
      </c>
      <c r="K42" s="54">
        <v>88.424999999999997</v>
      </c>
      <c r="L42" s="125">
        <v>45825.458333333336</v>
      </c>
      <c r="M42" s="54">
        <v>93.706999999999994</v>
      </c>
      <c r="X42" s="125">
        <v>45951.319444444445</v>
      </c>
      <c r="Y42" s="54">
        <v>92.177000000000007</v>
      </c>
      <c r="Z42" s="54">
        <v>98.890175659945839</v>
      </c>
    </row>
    <row r="43" spans="1:26">
      <c r="B43" s="56"/>
      <c r="C43" s="56"/>
      <c r="D43" s="56"/>
      <c r="F43" s="55"/>
      <c r="G43" s="55"/>
      <c r="H43" s="55"/>
      <c r="J43" s="125">
        <v>45825.458333333336</v>
      </c>
      <c r="K43" s="54">
        <v>88.435000000000002</v>
      </c>
      <c r="L43" s="125">
        <v>45826.458333333336</v>
      </c>
      <c r="M43" s="54">
        <v>93.816000000000003</v>
      </c>
      <c r="X43" s="125">
        <v>45951.326388888891</v>
      </c>
      <c r="Y43" s="54">
        <v>92.177000000000007</v>
      </c>
      <c r="Z43" s="54">
        <v>98.890175659945839</v>
      </c>
    </row>
    <row r="44" spans="1:26">
      <c r="B44" s="56"/>
      <c r="C44" s="56"/>
      <c r="D44" s="56"/>
      <c r="F44" s="55"/>
      <c r="G44" s="55"/>
      <c r="H44" s="55"/>
      <c r="J44" s="125">
        <v>45826.458333333336</v>
      </c>
      <c r="K44" s="54">
        <v>88.698999999999998</v>
      </c>
      <c r="L44" s="125">
        <v>45827.458333333336</v>
      </c>
      <c r="M44" s="54">
        <v>93.676000000000002</v>
      </c>
      <c r="X44" s="125">
        <v>45951.333333333336</v>
      </c>
      <c r="Y44" s="54">
        <v>92.18</v>
      </c>
      <c r="Z44" s="54">
        <v>98.82572873804007</v>
      </c>
    </row>
    <row r="45" spans="1:26">
      <c r="B45" s="56"/>
      <c r="C45" s="56"/>
      <c r="D45" s="56"/>
      <c r="F45" s="55"/>
      <c r="G45" s="55"/>
      <c r="H45" s="55"/>
      <c r="J45" s="125">
        <v>45828.458333333336</v>
      </c>
      <c r="K45" s="54">
        <v>88.611000000000004</v>
      </c>
      <c r="L45" s="125">
        <v>45828.458333333336</v>
      </c>
      <c r="M45" s="54">
        <v>93.81</v>
      </c>
      <c r="X45" s="125">
        <v>45951.340277777781</v>
      </c>
      <c r="Y45" s="54">
        <v>92.168999999999997</v>
      </c>
      <c r="Z45" s="54">
        <v>99.062045889949374</v>
      </c>
    </row>
    <row r="46" spans="1:26">
      <c r="B46" s="56"/>
      <c r="C46" s="56"/>
      <c r="D46" s="56"/>
      <c r="J46" s="125">
        <v>45831.458333333336</v>
      </c>
      <c r="K46" s="54">
        <v>89.036000000000001</v>
      </c>
      <c r="L46" s="125">
        <v>45831.458333333336</v>
      </c>
      <c r="M46" s="54">
        <v>93.834999999999994</v>
      </c>
      <c r="X46" s="125">
        <v>45951.347222222219</v>
      </c>
      <c r="Y46" s="54">
        <v>92.195999999999998</v>
      </c>
      <c r="Z46" s="54">
        <v>98.482052478087169</v>
      </c>
    </row>
    <row r="47" spans="1:26">
      <c r="B47" s="56"/>
      <c r="C47" s="56"/>
      <c r="D47" s="56"/>
      <c r="J47" s="125">
        <v>45832.458333333336</v>
      </c>
      <c r="K47" s="54">
        <v>89.284999999999997</v>
      </c>
      <c r="L47" s="125">
        <v>45832.458333333336</v>
      </c>
      <c r="M47" s="54">
        <v>93.935000000000002</v>
      </c>
      <c r="X47" s="125">
        <v>45951.354166666664</v>
      </c>
      <c r="Y47" s="54">
        <v>92.186999999999998</v>
      </c>
      <c r="Z47" s="54">
        <v>98.675361949375201</v>
      </c>
    </row>
    <row r="48" spans="1:26">
      <c r="B48" s="56"/>
      <c r="C48" s="56"/>
      <c r="D48" s="56"/>
      <c r="J48" s="125">
        <v>45833.458333333336</v>
      </c>
      <c r="K48" s="54">
        <v>89.3</v>
      </c>
      <c r="L48" s="125">
        <v>45833.458333333336</v>
      </c>
      <c r="M48" s="54">
        <v>93.873000000000005</v>
      </c>
      <c r="X48" s="125">
        <v>45951.361111111109</v>
      </c>
      <c r="Y48" s="54">
        <v>92.171999999999997</v>
      </c>
      <c r="Z48" s="54">
        <v>98.997592547046537</v>
      </c>
    </row>
    <row r="49" spans="2:26">
      <c r="B49" s="56"/>
      <c r="C49" s="56"/>
      <c r="D49" s="56"/>
      <c r="J49" s="125">
        <v>45834.458333333336</v>
      </c>
      <c r="K49" s="54">
        <v>89.47</v>
      </c>
      <c r="L49" s="125">
        <v>45834.458333333336</v>
      </c>
      <c r="M49" s="54">
        <v>93.894000000000005</v>
      </c>
      <c r="X49" s="125">
        <v>45951.368055555555</v>
      </c>
      <c r="Y49" s="54">
        <v>92.183000000000007</v>
      </c>
      <c r="Z49" s="54">
        <v>98.761284223701779</v>
      </c>
    </row>
    <row r="50" spans="2:26">
      <c r="B50" s="56"/>
      <c r="C50" s="56"/>
      <c r="D50" s="56"/>
      <c r="J50" s="125">
        <v>45835.458333333336</v>
      </c>
      <c r="K50" s="54">
        <v>89.665999999999997</v>
      </c>
      <c r="L50" s="125">
        <v>45835.458333333336</v>
      </c>
      <c r="M50" s="54">
        <v>93.808999999999997</v>
      </c>
      <c r="X50" s="125">
        <v>45951.375</v>
      </c>
      <c r="Y50" s="54">
        <v>92.194000000000003</v>
      </c>
      <c r="Z50" s="54">
        <v>98.525008266369113</v>
      </c>
    </row>
    <row r="51" spans="2:26">
      <c r="B51" s="56"/>
      <c r="C51" s="56"/>
      <c r="D51" s="56"/>
      <c r="J51" s="125">
        <v>45838.458333333336</v>
      </c>
      <c r="K51" s="54">
        <v>89.763999999999996</v>
      </c>
      <c r="L51" s="125">
        <v>45838.458333333336</v>
      </c>
      <c r="M51" s="54">
        <v>93.784000000000006</v>
      </c>
      <c r="X51" s="125">
        <v>45951.381944444445</v>
      </c>
      <c r="Y51" s="54">
        <v>92.21</v>
      </c>
      <c r="Z51" s="54">
        <v>98.181391906643213</v>
      </c>
    </row>
    <row r="52" spans="2:26">
      <c r="B52" s="56"/>
      <c r="C52" s="56"/>
      <c r="D52" s="56"/>
      <c r="J52" s="125">
        <v>45839.458333333336</v>
      </c>
      <c r="K52" s="54">
        <v>89.605999999999995</v>
      </c>
      <c r="L52" s="125">
        <v>45839.458333333336</v>
      </c>
      <c r="M52" s="54">
        <v>93.933000000000007</v>
      </c>
      <c r="X52" s="125">
        <v>45951.388888888891</v>
      </c>
      <c r="Y52" s="54">
        <v>92.218999999999994</v>
      </c>
      <c r="Z52" s="54">
        <v>97.988137779084767</v>
      </c>
    </row>
    <row r="53" spans="2:26">
      <c r="B53" s="56"/>
      <c r="C53" s="56"/>
      <c r="D53" s="56"/>
      <c r="J53" s="125">
        <v>45840.458333333336</v>
      </c>
      <c r="K53" s="54">
        <v>89.700999999999993</v>
      </c>
      <c r="L53" s="125">
        <v>45840.458333333336</v>
      </c>
      <c r="M53" s="54">
        <v>93.94</v>
      </c>
      <c r="X53" s="125">
        <v>45951.395833333336</v>
      </c>
      <c r="Y53" s="54">
        <v>92.227999999999994</v>
      </c>
      <c r="Z53" s="54">
        <v>97.794905299569692</v>
      </c>
    </row>
    <row r="54" spans="2:26">
      <c r="J54" s="125">
        <v>45841.458333333336</v>
      </c>
      <c r="K54" s="54">
        <v>89.703000000000003</v>
      </c>
      <c r="L54" s="125">
        <v>45841.458333333336</v>
      </c>
      <c r="M54" s="54">
        <v>94.162000000000006</v>
      </c>
      <c r="X54" s="125">
        <v>45951.402777777781</v>
      </c>
      <c r="Y54" s="54">
        <v>92.244</v>
      </c>
      <c r="Z54" s="54">
        <v>97.451434329131061</v>
      </c>
    </row>
    <row r="55" spans="2:26">
      <c r="J55" s="125">
        <v>45845.458333333336</v>
      </c>
      <c r="K55" s="54">
        <v>89.608999999999995</v>
      </c>
      <c r="L55" s="125">
        <v>45842.458333333336</v>
      </c>
      <c r="M55" s="54">
        <v>94.206999999999994</v>
      </c>
      <c r="X55" s="125">
        <v>45951.409722222219</v>
      </c>
      <c r="Y55" s="54">
        <v>92.248000000000005</v>
      </c>
      <c r="Z55" s="54">
        <v>97.36557727159645</v>
      </c>
    </row>
    <row r="56" spans="2:26">
      <c r="J56" s="125">
        <v>45846.458333333336</v>
      </c>
      <c r="K56" s="54">
        <v>89.358999999999995</v>
      </c>
      <c r="L56" s="125">
        <v>45845.458333333336</v>
      </c>
      <c r="M56" s="54">
        <v>94.128</v>
      </c>
      <c r="X56" s="125">
        <v>45952.041666666664</v>
      </c>
      <c r="Y56" s="54">
        <v>92.105999999999995</v>
      </c>
      <c r="Z56" s="54">
        <v>100.4161226463729</v>
      </c>
    </row>
    <row r="57" spans="2:26">
      <c r="J57" s="125">
        <v>45847.458333333336</v>
      </c>
      <c r="K57" s="54">
        <v>89.433999999999997</v>
      </c>
      <c r="L57" s="125">
        <v>45846.458333333336</v>
      </c>
      <c r="M57" s="54">
        <v>94.018000000000001</v>
      </c>
      <c r="X57" s="125">
        <v>45952.048611111109</v>
      </c>
      <c r="Y57" s="54">
        <v>92.103999999999999</v>
      </c>
      <c r="Z57" s="54">
        <v>100.45912662015044</v>
      </c>
    </row>
    <row r="58" spans="2:26">
      <c r="J58" s="125">
        <v>45848.458333333336</v>
      </c>
      <c r="K58" s="54">
        <v>89.563000000000002</v>
      </c>
      <c r="L58" s="125">
        <v>45847.458333333336</v>
      </c>
      <c r="M58" s="54">
        <v>94.034000000000006</v>
      </c>
      <c r="X58" s="125">
        <v>45952.055555555555</v>
      </c>
      <c r="Y58" s="54">
        <v>92.093000000000004</v>
      </c>
      <c r="Z58" s="54">
        <v>100.69566763849625</v>
      </c>
    </row>
    <row r="59" spans="2:26">
      <c r="J59" s="125">
        <v>45849.458333333336</v>
      </c>
      <c r="K59" s="54">
        <v>89.448999999999998</v>
      </c>
      <c r="L59" s="125">
        <v>45848.458333333336</v>
      </c>
      <c r="M59" s="54">
        <v>93.950999999999993</v>
      </c>
      <c r="X59" s="125">
        <v>45952.0625</v>
      </c>
      <c r="Y59" s="54">
        <v>92.08</v>
      </c>
      <c r="Z59" s="54">
        <v>100.97525793262618</v>
      </c>
    </row>
    <row r="60" spans="2:26">
      <c r="J60" s="125">
        <v>45852.458333333336</v>
      </c>
      <c r="K60" s="54">
        <v>89.412999999999997</v>
      </c>
      <c r="L60" s="125">
        <v>45849.458333333336</v>
      </c>
      <c r="M60" s="54">
        <v>93.86</v>
      </c>
      <c r="X60" s="125">
        <v>45952.069444444445</v>
      </c>
      <c r="Y60" s="54">
        <v>92.075000000000003</v>
      </c>
      <c r="Z60" s="54">
        <v>101.08280472675868</v>
      </c>
    </row>
    <row r="61" spans="2:26">
      <c r="J61" s="125">
        <v>45853.458333333336</v>
      </c>
      <c r="K61" s="54">
        <v>89.281999999999996</v>
      </c>
      <c r="L61" s="125">
        <v>45852.458333333336</v>
      </c>
      <c r="M61" s="54">
        <v>93.9</v>
      </c>
      <c r="X61" s="125">
        <v>45952.076388888891</v>
      </c>
      <c r="Y61" s="54">
        <v>92.073999999999998</v>
      </c>
      <c r="Z61" s="54">
        <v>101.10431489008032</v>
      </c>
    </row>
    <row r="62" spans="2:26">
      <c r="J62" s="125">
        <v>45854.458333333336</v>
      </c>
      <c r="K62" s="54">
        <v>89.39</v>
      </c>
      <c r="L62" s="125">
        <v>45853.458333333336</v>
      </c>
      <c r="M62" s="54">
        <v>93.951999999999998</v>
      </c>
      <c r="X62" s="125">
        <v>45952.083333333336</v>
      </c>
      <c r="Y62" s="54">
        <v>92.097999999999999</v>
      </c>
      <c r="Z62" s="54">
        <v>100.58814497341805</v>
      </c>
    </row>
    <row r="63" spans="2:26">
      <c r="J63" s="125">
        <v>45855.458333333336</v>
      </c>
      <c r="K63" s="54">
        <v>89.536000000000001</v>
      </c>
      <c r="L63" s="125">
        <v>45854.458333333336</v>
      </c>
      <c r="M63" s="54">
        <v>93.956999999999994</v>
      </c>
      <c r="X63" s="125">
        <v>45952.090277777781</v>
      </c>
      <c r="Y63" s="54">
        <v>92.106999999999999</v>
      </c>
      <c r="Z63" s="54">
        <v>100.39462106145591</v>
      </c>
    </row>
    <row r="64" spans="2:26">
      <c r="J64" s="125">
        <v>45856.458333333336</v>
      </c>
      <c r="K64" s="54">
        <v>89.765000000000001</v>
      </c>
      <c r="L64" s="125">
        <v>45855.458333333336</v>
      </c>
      <c r="M64" s="54">
        <v>93.971999999999994</v>
      </c>
      <c r="X64" s="125">
        <v>45952.097222222219</v>
      </c>
      <c r="Y64" s="54">
        <v>92.114999999999995</v>
      </c>
      <c r="Z64" s="54">
        <v>100.22261802849263</v>
      </c>
    </row>
    <row r="65" spans="10:26">
      <c r="J65" s="125">
        <v>45859.458333333336</v>
      </c>
      <c r="K65" s="54">
        <v>90.034000000000006</v>
      </c>
      <c r="L65" s="125">
        <v>45856.458333333336</v>
      </c>
      <c r="M65" s="54">
        <v>94.034999999999997</v>
      </c>
      <c r="X65" s="125">
        <v>45952.104166666664</v>
      </c>
      <c r="Y65" s="54">
        <v>92.113</v>
      </c>
      <c r="Z65" s="54">
        <v>100.26561717909277</v>
      </c>
    </row>
    <row r="66" spans="10:26">
      <c r="J66" s="125">
        <v>45860.458333333336</v>
      </c>
      <c r="K66" s="54">
        <v>90.06</v>
      </c>
      <c r="L66" s="125">
        <v>45859.458333333336</v>
      </c>
      <c r="M66" s="54">
        <v>94.257999999999996</v>
      </c>
      <c r="X66" s="125">
        <v>45952.111111111109</v>
      </c>
      <c r="Y66" s="54">
        <v>92.138999999999996</v>
      </c>
      <c r="Z66" s="54">
        <v>99.706711797623583</v>
      </c>
    </row>
    <row r="67" spans="10:26">
      <c r="J67" s="125">
        <v>45861.458333333336</v>
      </c>
      <c r="K67" s="54">
        <v>89.918000000000006</v>
      </c>
      <c r="L67" s="125">
        <v>45860.458333333336</v>
      </c>
      <c r="M67" s="54">
        <v>94.302999999999997</v>
      </c>
      <c r="X67" s="125">
        <v>45952.118055555555</v>
      </c>
      <c r="Y67" s="54">
        <v>92.153999999999996</v>
      </c>
      <c r="Z67" s="54">
        <v>99.384348730721101</v>
      </c>
    </row>
    <row r="68" spans="10:26">
      <c r="J68" s="125">
        <v>45862.458333333336</v>
      </c>
      <c r="K68" s="54">
        <v>89.781999999999996</v>
      </c>
      <c r="L68" s="125">
        <v>45861.458333333336</v>
      </c>
      <c r="M68" s="54">
        <v>94.233000000000004</v>
      </c>
      <c r="X68" s="125">
        <v>45952.125</v>
      </c>
      <c r="Y68" s="54">
        <v>92.147999999999996</v>
      </c>
      <c r="Z68" s="54">
        <v>99.51328672915038</v>
      </c>
    </row>
    <row r="69" spans="10:26">
      <c r="J69" s="125">
        <v>45863.458333333336</v>
      </c>
      <c r="K69" s="54">
        <v>89.983000000000004</v>
      </c>
      <c r="L69" s="125">
        <v>45862.458333333336</v>
      </c>
      <c r="M69" s="54">
        <v>94.013999999999996</v>
      </c>
      <c r="X69" s="125">
        <v>45952.131944444445</v>
      </c>
      <c r="Y69" s="54">
        <v>92.126000000000005</v>
      </c>
      <c r="Z69" s="54">
        <v>99.986141855080703</v>
      </c>
    </row>
    <row r="70" spans="10:26">
      <c r="J70" s="125">
        <v>45866.458333333336</v>
      </c>
      <c r="K70" s="54">
        <v>89.838999999999999</v>
      </c>
      <c r="L70" s="125">
        <v>45863.458333333336</v>
      </c>
      <c r="M70" s="54">
        <v>93.938000000000002</v>
      </c>
      <c r="X70" s="125">
        <v>45952.138888888891</v>
      </c>
      <c r="Y70" s="54">
        <v>92.135999999999996</v>
      </c>
      <c r="Z70" s="54">
        <v>99.771191640022352</v>
      </c>
    </row>
    <row r="71" spans="10:26">
      <c r="J71" s="125">
        <v>45867.458333333336</v>
      </c>
      <c r="K71" s="54">
        <v>90.07</v>
      </c>
      <c r="L71" s="125">
        <v>45866.458333333336</v>
      </c>
      <c r="M71" s="54">
        <v>94.12</v>
      </c>
      <c r="X71" s="125">
        <v>45952.145833333336</v>
      </c>
      <c r="Y71" s="54">
        <v>92.141999999999996</v>
      </c>
      <c r="Z71" s="54">
        <v>99.642234365123755</v>
      </c>
    </row>
    <row r="72" spans="10:26">
      <c r="J72" s="125">
        <v>45868.458333333336</v>
      </c>
      <c r="K72" s="54">
        <v>90.061000000000007</v>
      </c>
      <c r="L72" s="125">
        <v>45867.458333333336</v>
      </c>
      <c r="M72" s="54">
        <v>94.058000000000007</v>
      </c>
      <c r="X72" s="125">
        <v>45952.152777777781</v>
      </c>
      <c r="Y72" s="54">
        <v>92.15</v>
      </c>
      <c r="Z72" s="54">
        <v>99.47030632556752</v>
      </c>
    </row>
    <row r="73" spans="10:26">
      <c r="J73" s="125">
        <v>45869.458333333336</v>
      </c>
      <c r="K73" s="54">
        <v>90.152000000000001</v>
      </c>
      <c r="L73" s="125">
        <v>45868.458333333336</v>
      </c>
      <c r="M73" s="54">
        <v>94.082999999999998</v>
      </c>
      <c r="X73" s="125">
        <v>45952.159722222219</v>
      </c>
      <c r="Y73" s="54">
        <v>92.15</v>
      </c>
      <c r="Z73" s="54">
        <v>99.47030632556752</v>
      </c>
    </row>
    <row r="74" spans="10:26">
      <c r="J74" s="125">
        <v>45870.458333333336</v>
      </c>
      <c r="K74" s="54">
        <v>90.561000000000007</v>
      </c>
      <c r="L74" s="125">
        <v>45869.458333333336</v>
      </c>
      <c r="M74" s="54">
        <v>94.119</v>
      </c>
      <c r="X74" s="125">
        <v>45952.166666666664</v>
      </c>
      <c r="Y74" s="54">
        <v>92.149000000000001</v>
      </c>
      <c r="Z74" s="54">
        <v>99.491796393506021</v>
      </c>
    </row>
    <row r="75" spans="10:26">
      <c r="J75" s="125">
        <v>45873.458333333336</v>
      </c>
      <c r="K75" s="54">
        <v>90.811000000000007</v>
      </c>
      <c r="L75" s="125">
        <v>45870.458333333336</v>
      </c>
      <c r="M75" s="54">
        <v>94.025000000000006</v>
      </c>
      <c r="X75" s="125">
        <v>45952.173611111109</v>
      </c>
      <c r="Y75" s="54">
        <v>92.153000000000006</v>
      </c>
      <c r="Z75" s="54">
        <v>99.405837727907226</v>
      </c>
    </row>
    <row r="76" spans="10:26">
      <c r="J76" s="125">
        <v>45874.458333333336</v>
      </c>
      <c r="K76" s="54">
        <v>90.751999999999995</v>
      </c>
      <c r="L76" s="125">
        <v>45873.458333333336</v>
      </c>
      <c r="M76" s="54">
        <v>94.286000000000001</v>
      </c>
      <c r="X76" s="125">
        <v>45952.180555555555</v>
      </c>
      <c r="Y76" s="54">
        <v>92.155000000000001</v>
      </c>
      <c r="Z76" s="54">
        <v>99.362860001200872</v>
      </c>
    </row>
    <row r="77" spans="10:26">
      <c r="J77" s="125">
        <v>45875.458333333336</v>
      </c>
      <c r="K77" s="54">
        <v>90.683999999999997</v>
      </c>
      <c r="L77" s="125">
        <v>45874.458333333336</v>
      </c>
      <c r="M77" s="54">
        <v>94.4</v>
      </c>
      <c r="X77" s="125">
        <v>45952.1875</v>
      </c>
      <c r="Y77" s="54">
        <v>92.155000000000001</v>
      </c>
      <c r="Z77" s="54">
        <v>99.362860001200872</v>
      </c>
    </row>
    <row r="78" spans="10:26">
      <c r="J78" s="125">
        <v>45876.458333333336</v>
      </c>
      <c r="K78" s="54">
        <v>90.816000000000003</v>
      </c>
      <c r="L78" s="125">
        <v>45875.458333333336</v>
      </c>
      <c r="M78" s="54">
        <v>94.322000000000003</v>
      </c>
      <c r="X78" s="125">
        <v>45952.194444444445</v>
      </c>
      <c r="Y78" s="54">
        <v>92.147999999999996</v>
      </c>
      <c r="Z78" s="54">
        <v>99.51328672915038</v>
      </c>
    </row>
    <row r="79" spans="10:26">
      <c r="J79" s="125">
        <v>45877.458333333336</v>
      </c>
      <c r="K79" s="54">
        <v>90.552999999999997</v>
      </c>
      <c r="L79" s="125">
        <v>45876.458333333336</v>
      </c>
      <c r="M79" s="54">
        <v>94.423000000000002</v>
      </c>
      <c r="X79" s="125">
        <v>45952.201388888891</v>
      </c>
      <c r="Y79" s="54">
        <v>92.153000000000006</v>
      </c>
      <c r="Z79" s="54">
        <v>99.405837727907226</v>
      </c>
    </row>
    <row r="80" spans="10:26">
      <c r="J80" s="125">
        <v>45880.458333333336</v>
      </c>
      <c r="K80" s="54">
        <v>90.602999999999994</v>
      </c>
      <c r="L80" s="125">
        <v>45877.458333333336</v>
      </c>
      <c r="M80" s="54">
        <v>94.281999999999996</v>
      </c>
      <c r="X80" s="125">
        <v>45952.208333333336</v>
      </c>
      <c r="Y80" s="54">
        <v>92.132999999999996</v>
      </c>
      <c r="Z80" s="54">
        <v>99.835673892497695</v>
      </c>
    </row>
    <row r="81" spans="10:26">
      <c r="J81" s="125">
        <v>45881.458333333336</v>
      </c>
      <c r="K81" s="54">
        <v>90.701999999999998</v>
      </c>
      <c r="L81" s="125">
        <v>45880.458333333336</v>
      </c>
      <c r="M81" s="54">
        <v>94.316000000000003</v>
      </c>
      <c r="X81" s="125">
        <v>45952.215277777781</v>
      </c>
      <c r="Y81" s="54">
        <v>92.132999999999996</v>
      </c>
      <c r="Z81" s="54">
        <v>99.835673892497695</v>
      </c>
    </row>
    <row r="82" spans="10:26">
      <c r="J82" s="125">
        <v>45882.458333333336</v>
      </c>
      <c r="K82" s="54">
        <v>90.99</v>
      </c>
      <c r="L82" s="125">
        <v>45881.458333333336</v>
      </c>
      <c r="M82" s="54">
        <v>94.262</v>
      </c>
      <c r="X82" s="125">
        <v>45952.222222222219</v>
      </c>
      <c r="Y82" s="54">
        <v>92.135999999999996</v>
      </c>
      <c r="Z82" s="54">
        <v>99.771191640022352</v>
      </c>
    </row>
    <row r="83" spans="10:26">
      <c r="J83" s="125">
        <v>45883.458333333336</v>
      </c>
      <c r="K83" s="54">
        <v>90.77</v>
      </c>
      <c r="L83" s="125">
        <v>45882.458333333336</v>
      </c>
      <c r="M83" s="54">
        <v>94.546000000000006</v>
      </c>
      <c r="X83" s="125">
        <v>45952.229166666664</v>
      </c>
      <c r="Y83" s="54">
        <v>92.113</v>
      </c>
      <c r="Z83" s="54">
        <v>100.26561717909277</v>
      </c>
    </row>
    <row r="84" spans="10:26">
      <c r="J84" s="125">
        <v>45884.458333333336</v>
      </c>
      <c r="K84" s="54">
        <v>90.805999999999997</v>
      </c>
      <c r="L84" s="125">
        <v>45883.458333333336</v>
      </c>
      <c r="M84" s="54">
        <v>94.486999999999995</v>
      </c>
      <c r="X84" s="125">
        <v>45952.236111111109</v>
      </c>
      <c r="Y84" s="54">
        <v>92.111000000000004</v>
      </c>
      <c r="Z84" s="54">
        <v>100.30861740141783</v>
      </c>
    </row>
    <row r="85" spans="10:26">
      <c r="J85" s="125">
        <v>45887.458333333336</v>
      </c>
      <c r="K85" s="54">
        <v>90.697999999999993</v>
      </c>
      <c r="L85" s="125">
        <v>45884.458333333336</v>
      </c>
      <c r="M85" s="54">
        <v>94.337000000000003</v>
      </c>
      <c r="X85" s="125">
        <v>45952.243055555555</v>
      </c>
      <c r="Y85" s="54">
        <v>92.117000000000004</v>
      </c>
      <c r="Z85" s="54">
        <v>100.17961994957747</v>
      </c>
    </row>
    <row r="86" spans="10:26">
      <c r="J86" s="125">
        <v>45888.458333333336</v>
      </c>
      <c r="K86" s="54">
        <v>90.763999999999996</v>
      </c>
      <c r="L86" s="125">
        <v>45887.458333333336</v>
      </c>
      <c r="M86" s="54">
        <v>94.403000000000006</v>
      </c>
      <c r="X86" s="125">
        <v>45952.25</v>
      </c>
      <c r="Y86" s="54">
        <v>92.132999999999996</v>
      </c>
      <c r="Z86" s="54">
        <v>99.835673892497695</v>
      </c>
    </row>
    <row r="87" spans="10:26">
      <c r="J87" s="125">
        <v>45889.458333333336</v>
      </c>
      <c r="K87" s="54">
        <v>90.885000000000005</v>
      </c>
      <c r="L87" s="125">
        <v>45888.458333333336</v>
      </c>
      <c r="M87" s="54">
        <v>94.435000000000002</v>
      </c>
      <c r="X87" s="125">
        <v>45952.256944444445</v>
      </c>
      <c r="Y87" s="54">
        <v>92.132999999999996</v>
      </c>
      <c r="Z87" s="54">
        <v>99.835673892497695</v>
      </c>
    </row>
    <row r="88" spans="10:26">
      <c r="J88" s="125">
        <v>45890.458333333336</v>
      </c>
      <c r="K88" s="54">
        <v>90.597999999999999</v>
      </c>
      <c r="L88" s="125">
        <v>45889.458333333336</v>
      </c>
      <c r="M88" s="54">
        <v>94.450999999999993</v>
      </c>
      <c r="X88" s="125">
        <v>45952.263888888891</v>
      </c>
      <c r="Y88" s="54">
        <v>92.132999999999996</v>
      </c>
      <c r="Z88" s="54">
        <v>99.835673892497695</v>
      </c>
    </row>
    <row r="89" spans="10:26">
      <c r="J89" s="125">
        <v>45891.458333333336</v>
      </c>
      <c r="K89" s="54">
        <v>91.111000000000004</v>
      </c>
      <c r="L89" s="125">
        <v>45890.458333333336</v>
      </c>
      <c r="M89" s="54">
        <v>94.131</v>
      </c>
      <c r="X89" s="125">
        <v>45952.270833333336</v>
      </c>
      <c r="Y89" s="54">
        <v>92.13</v>
      </c>
      <c r="Z89" s="54">
        <v>99.900158555218383</v>
      </c>
    </row>
    <row r="90" spans="10:26">
      <c r="J90" s="125">
        <v>45894.458333333336</v>
      </c>
      <c r="K90" s="54">
        <v>91.042000000000002</v>
      </c>
      <c r="L90" s="125">
        <v>45891.458333333336</v>
      </c>
      <c r="M90" s="54">
        <v>94.298000000000002</v>
      </c>
      <c r="X90" s="125">
        <v>45952.277777777781</v>
      </c>
      <c r="Y90" s="54">
        <v>92.13</v>
      </c>
      <c r="Z90" s="54">
        <v>99.900158555218383</v>
      </c>
    </row>
    <row r="91" spans="10:26">
      <c r="J91" s="125">
        <v>45895.458333333336</v>
      </c>
      <c r="K91" s="54">
        <v>91.114000000000004</v>
      </c>
      <c r="L91" s="125">
        <v>45894.458333333336</v>
      </c>
      <c r="M91" s="54">
        <v>94.162000000000006</v>
      </c>
      <c r="X91" s="125">
        <v>45952.284722222219</v>
      </c>
      <c r="Y91" s="54">
        <v>92.137</v>
      </c>
      <c r="Z91" s="54">
        <v>99.74969809144585</v>
      </c>
    </row>
    <row r="92" spans="10:26">
      <c r="J92" s="125">
        <v>45896.458333333336</v>
      </c>
      <c r="K92" s="54">
        <v>91.132000000000005</v>
      </c>
      <c r="L92" s="125">
        <v>45895.458333333336</v>
      </c>
      <c r="M92" s="54">
        <v>94.253</v>
      </c>
      <c r="X92" s="125">
        <v>45952.291666666664</v>
      </c>
      <c r="Y92" s="54">
        <v>92.144999999999996</v>
      </c>
      <c r="Z92" s="54">
        <v>99.577759342354128</v>
      </c>
    </row>
    <row r="93" spans="10:26">
      <c r="J93" s="125">
        <v>45897.458333333336</v>
      </c>
      <c r="K93" s="54">
        <v>91.364000000000004</v>
      </c>
      <c r="L93" s="125">
        <v>45896.458333333336</v>
      </c>
      <c r="M93" s="54">
        <v>94.299000000000007</v>
      </c>
      <c r="X93" s="125">
        <v>45952.298611111109</v>
      </c>
      <c r="Y93" s="54">
        <v>92.147999999999996</v>
      </c>
      <c r="Z93" s="54">
        <v>99.51328672915038</v>
      </c>
    </row>
    <row r="94" spans="10:26">
      <c r="J94" s="125">
        <v>45898.458333333336</v>
      </c>
      <c r="K94" s="54">
        <v>91.293999999999997</v>
      </c>
      <c r="L94" s="125">
        <v>45897.458333333336</v>
      </c>
      <c r="M94" s="54">
        <v>94.256</v>
      </c>
      <c r="X94" s="125">
        <v>45952.305555555555</v>
      </c>
      <c r="Y94" s="54">
        <v>92.152000000000001</v>
      </c>
      <c r="Z94" s="54">
        <v>99.427326992777012</v>
      </c>
    </row>
    <row r="95" spans="10:26">
      <c r="J95" s="125">
        <v>45902.458333333336</v>
      </c>
      <c r="K95" s="54">
        <v>91.06</v>
      </c>
      <c r="L95" s="125">
        <v>45898.458333333336</v>
      </c>
      <c r="M95" s="54">
        <v>94.138999999999996</v>
      </c>
      <c r="X95" s="125">
        <v>45952.3125</v>
      </c>
      <c r="Y95" s="54">
        <v>92.161000000000001</v>
      </c>
      <c r="Z95" s="54">
        <v>99.233933244858846</v>
      </c>
    </row>
    <row r="96" spans="10:26">
      <c r="J96" s="125">
        <v>45903.458333333336</v>
      </c>
      <c r="K96" s="54">
        <v>91.397999999999996</v>
      </c>
      <c r="L96" s="125">
        <v>45901.458333333336</v>
      </c>
      <c r="M96" s="54">
        <v>94.049000000000007</v>
      </c>
      <c r="X96" s="125">
        <v>45952.319444444445</v>
      </c>
      <c r="Y96" s="54">
        <v>92.182000000000002</v>
      </c>
      <c r="Z96" s="54">
        <v>98.782765460984081</v>
      </c>
    </row>
    <row r="97" spans="10:26">
      <c r="J97" s="125">
        <v>45904.458333333336</v>
      </c>
      <c r="K97" s="54">
        <v>91.593999999999994</v>
      </c>
      <c r="L97" s="125">
        <v>45902.458333333336</v>
      </c>
      <c r="M97" s="54">
        <v>93.847999999999999</v>
      </c>
      <c r="X97" s="125">
        <v>45952.326388888891</v>
      </c>
      <c r="Y97" s="54">
        <v>92.177000000000007</v>
      </c>
      <c r="Z97" s="54">
        <v>98.890175659945839</v>
      </c>
    </row>
    <row r="98" spans="10:26">
      <c r="J98" s="125">
        <v>45905.458333333336</v>
      </c>
      <c r="K98" s="54">
        <v>92.233999999999995</v>
      </c>
      <c r="L98" s="125">
        <v>45903.458333333336</v>
      </c>
      <c r="M98" s="54">
        <v>94.090999999999994</v>
      </c>
      <c r="X98" s="125">
        <v>45952.333333333336</v>
      </c>
      <c r="Y98" s="54">
        <v>92.141999999999996</v>
      </c>
      <c r="Z98" s="54">
        <v>99.642234365123755</v>
      </c>
    </row>
    <row r="99" spans="10:26">
      <c r="J99" s="125">
        <v>45908.458333333336</v>
      </c>
      <c r="K99" s="54">
        <v>92.039000000000001</v>
      </c>
      <c r="L99" s="125">
        <v>45904.458333333336</v>
      </c>
      <c r="M99" s="54">
        <v>94.36</v>
      </c>
      <c r="X99" s="125">
        <v>45952.340277777781</v>
      </c>
      <c r="Y99" s="54">
        <v>92.117999999999995</v>
      </c>
      <c r="Z99" s="54">
        <v>100.15812131197843</v>
      </c>
    </row>
    <row r="100" spans="10:26">
      <c r="J100" s="125">
        <v>45909.458333333336</v>
      </c>
      <c r="K100" s="54">
        <v>91.834999999999994</v>
      </c>
      <c r="L100" s="125">
        <v>45905.458333333336</v>
      </c>
      <c r="M100" s="54">
        <v>94.548000000000002</v>
      </c>
      <c r="X100" s="125">
        <v>45952.347222222219</v>
      </c>
      <c r="Y100" s="54">
        <v>92.111999999999995</v>
      </c>
      <c r="Z100" s="54">
        <v>100.28711715628691</v>
      </c>
    </row>
    <row r="101" spans="10:26">
      <c r="J101" s="125">
        <v>45910.458333333336</v>
      </c>
      <c r="K101" s="54">
        <v>91.953000000000003</v>
      </c>
      <c r="L101" s="125">
        <v>45908.458333333336</v>
      </c>
      <c r="M101" s="54">
        <v>94.65</v>
      </c>
      <c r="X101" s="125">
        <v>45952.354166666664</v>
      </c>
      <c r="Y101" s="54">
        <v>92.102000000000004</v>
      </c>
      <c r="Z101" s="54">
        <v>100.5021316658794</v>
      </c>
    </row>
    <row r="102" spans="10:26">
      <c r="J102" s="125">
        <v>45911.458333333336</v>
      </c>
      <c r="K102" s="54">
        <v>92.016000000000005</v>
      </c>
      <c r="L102" s="125">
        <v>45909.458333333336</v>
      </c>
      <c r="M102" s="54">
        <v>94.677000000000007</v>
      </c>
      <c r="X102" s="125">
        <v>45952.361111111109</v>
      </c>
      <c r="Y102" s="54">
        <v>92.085999999999999</v>
      </c>
      <c r="Z102" s="54">
        <v>100.84621062828147</v>
      </c>
    </row>
    <row r="103" spans="10:26">
      <c r="J103" s="125">
        <v>45912.458333333336</v>
      </c>
      <c r="K103" s="54">
        <v>91.742000000000004</v>
      </c>
      <c r="L103" s="125">
        <v>45910.458333333336</v>
      </c>
      <c r="M103" s="54">
        <v>94.730999999999995</v>
      </c>
      <c r="X103" s="125">
        <v>45952.368055555555</v>
      </c>
      <c r="Y103" s="54">
        <v>92.075000000000003</v>
      </c>
      <c r="Z103" s="54">
        <v>101.08280472675868</v>
      </c>
    </row>
    <row r="104" spans="10:26">
      <c r="J104" s="125">
        <v>45915.458333333336</v>
      </c>
      <c r="K104" s="54">
        <v>91.945999999999998</v>
      </c>
      <c r="L104" s="125">
        <v>45911.458333333336</v>
      </c>
      <c r="M104" s="54">
        <v>94.698999999999998</v>
      </c>
      <c r="X104" s="125">
        <v>45952.375</v>
      </c>
      <c r="Y104" s="54">
        <v>92.045000000000002</v>
      </c>
      <c r="Z104" s="54">
        <v>101.72822631055899</v>
      </c>
    </row>
    <row r="105" spans="10:26">
      <c r="J105" s="125">
        <v>45916.458333333336</v>
      </c>
      <c r="K105" s="54">
        <v>91.974000000000004</v>
      </c>
      <c r="L105" s="125">
        <v>45912.458333333336</v>
      </c>
      <c r="M105" s="54">
        <v>94.622</v>
      </c>
      <c r="X105" s="125">
        <v>45952.381944444445</v>
      </c>
      <c r="Y105" s="54">
        <v>92.043000000000006</v>
      </c>
      <c r="Z105" s="54">
        <v>101.77126300191186</v>
      </c>
    </row>
    <row r="106" spans="10:26">
      <c r="J106" s="125">
        <v>45917.458333333336</v>
      </c>
      <c r="K106" s="54">
        <v>91.858999999999995</v>
      </c>
      <c r="L106" s="125">
        <v>45915.458333333336</v>
      </c>
      <c r="M106" s="54">
        <v>94.772000000000006</v>
      </c>
      <c r="X106" s="125">
        <v>45952.388888888891</v>
      </c>
      <c r="Y106" s="54">
        <v>92.058000000000007</v>
      </c>
      <c r="Z106" s="54">
        <v>101.44851398003473</v>
      </c>
    </row>
    <row r="107" spans="10:26">
      <c r="J107" s="125">
        <v>45918.458333333336</v>
      </c>
      <c r="K107" s="54">
        <v>91.646000000000001</v>
      </c>
      <c r="L107" s="125">
        <v>45916.458333333336</v>
      </c>
      <c r="M107" s="54">
        <v>94.707999999999998</v>
      </c>
      <c r="X107" s="125">
        <v>45952.395833333336</v>
      </c>
      <c r="Y107" s="54">
        <v>92.061000000000007</v>
      </c>
      <c r="Z107" s="54">
        <v>101.38397141996047</v>
      </c>
    </row>
    <row r="108" spans="10:26">
      <c r="J108" s="125">
        <v>45919.458333333336</v>
      </c>
      <c r="K108" s="54">
        <v>91.718000000000004</v>
      </c>
      <c r="L108" s="125">
        <v>45917.458333333336</v>
      </c>
      <c r="M108" s="54">
        <v>94.626000000000005</v>
      </c>
      <c r="X108" s="125">
        <v>45952.402777777781</v>
      </c>
      <c r="Y108" s="54">
        <v>92.052000000000007</v>
      </c>
      <c r="Z108" s="54">
        <v>101.5776063439755</v>
      </c>
    </row>
    <row r="109" spans="10:26">
      <c r="J109" s="125">
        <v>45922.458333333336</v>
      </c>
      <c r="K109" s="54">
        <v>91.683000000000007</v>
      </c>
      <c r="L109" s="125">
        <v>45918.458333333336</v>
      </c>
      <c r="M109" s="54">
        <v>94.683999999999997</v>
      </c>
      <c r="X109" s="125">
        <v>45952.409722222219</v>
      </c>
      <c r="Y109" s="54">
        <v>92.025000000000006</v>
      </c>
      <c r="Z109" s="54">
        <v>102.15864153814258</v>
      </c>
    </row>
    <row r="110" spans="10:26">
      <c r="J110" s="125">
        <v>45923.458333333336</v>
      </c>
      <c r="K110" s="54">
        <v>91.721000000000004</v>
      </c>
      <c r="L110" s="125">
        <v>45919.458333333336</v>
      </c>
      <c r="M110" s="54">
        <v>94.611000000000004</v>
      </c>
      <c r="X110" s="125">
        <v>45953.041666666664</v>
      </c>
      <c r="Y110" s="54">
        <v>92.1</v>
      </c>
    </row>
    <row r="111" spans="10:26">
      <c r="J111" s="125">
        <v>45924.458333333336</v>
      </c>
      <c r="K111" s="54">
        <v>91.531999999999996</v>
      </c>
      <c r="L111" s="125">
        <v>45922.458333333336</v>
      </c>
      <c r="M111" s="54">
        <v>94.646000000000001</v>
      </c>
      <c r="X111" s="125">
        <v>45953.048611111109</v>
      </c>
      <c r="Y111" s="54">
        <v>92.084999999999994</v>
      </c>
    </row>
    <row r="112" spans="10:26">
      <c r="J112" s="125">
        <v>45925.458333333336</v>
      </c>
      <c r="K112" s="54">
        <v>91.213999999999999</v>
      </c>
      <c r="L112" s="125">
        <v>45923.458333333336</v>
      </c>
      <c r="M112" s="54">
        <v>94.626999999999995</v>
      </c>
      <c r="X112" s="125">
        <v>45953.055555555555</v>
      </c>
      <c r="Y112" s="54">
        <v>92.087000000000003</v>
      </c>
    </row>
    <row r="113" spans="10:25">
      <c r="J113" s="125">
        <v>45926.458333333336</v>
      </c>
      <c r="K113" s="54">
        <v>91.198999999999998</v>
      </c>
      <c r="L113" s="125">
        <v>45924.458333333336</v>
      </c>
      <c r="M113" s="54">
        <v>94.573999999999998</v>
      </c>
      <c r="X113" s="125">
        <v>45953.0625</v>
      </c>
      <c r="Y113" s="54">
        <v>92.076999999999998</v>
      </c>
    </row>
    <row r="114" spans="10:25">
      <c r="J114" s="125">
        <v>45929.458333333336</v>
      </c>
      <c r="K114" s="54">
        <v>91.424999999999997</v>
      </c>
      <c r="L114" s="125">
        <v>45925.458333333336</v>
      </c>
      <c r="M114" s="54">
        <v>94.346000000000004</v>
      </c>
      <c r="X114" s="125">
        <v>45953.069444444445</v>
      </c>
      <c r="Y114" s="54">
        <v>92.078000000000003</v>
      </c>
    </row>
    <row r="115" spans="10:25">
      <c r="J115" s="125">
        <v>45930.458333333336</v>
      </c>
      <c r="K115" s="54">
        <v>91.46</v>
      </c>
      <c r="L115" s="125">
        <v>45926.458333333336</v>
      </c>
      <c r="M115" s="54">
        <v>94.411000000000001</v>
      </c>
      <c r="X115" s="125">
        <v>45953.076388888891</v>
      </c>
      <c r="Y115" s="54">
        <v>92.07</v>
      </c>
    </row>
    <row r="116" spans="10:25">
      <c r="J116" s="125">
        <v>45931.458333333336</v>
      </c>
      <c r="K116" s="54">
        <v>91.588999999999999</v>
      </c>
      <c r="L116" s="125">
        <v>45929.458333333336</v>
      </c>
      <c r="M116" s="54">
        <v>94.515000000000001</v>
      </c>
      <c r="X116" s="125">
        <v>45953.083333333336</v>
      </c>
      <c r="Y116" s="54">
        <v>92.061999999999998</v>
      </c>
    </row>
    <row r="117" spans="10:25">
      <c r="J117" s="125">
        <v>45932.458333333336</v>
      </c>
      <c r="K117" s="54">
        <v>91.685000000000002</v>
      </c>
      <c r="L117" s="125">
        <v>45930.458333333336</v>
      </c>
      <c r="M117" s="54">
        <v>94.572000000000003</v>
      </c>
      <c r="X117" s="125">
        <v>45953.090277777781</v>
      </c>
      <c r="Y117" s="54">
        <v>92.040999999999997</v>
      </c>
    </row>
    <row r="118" spans="10:25">
      <c r="J118" s="125">
        <v>45933.458333333336</v>
      </c>
      <c r="K118" s="54">
        <v>91.712999999999994</v>
      </c>
      <c r="L118" s="125">
        <v>45931.458333333336</v>
      </c>
      <c r="M118" s="54">
        <v>94.616</v>
      </c>
      <c r="X118" s="125">
        <v>45953.097222222219</v>
      </c>
      <c r="Y118" s="54">
        <v>92.031000000000006</v>
      </c>
    </row>
    <row r="119" spans="10:25">
      <c r="J119" s="125">
        <v>45936.458333333336</v>
      </c>
      <c r="K119" s="54">
        <v>91.561999999999998</v>
      </c>
      <c r="L119" s="125">
        <v>45932.458333333336</v>
      </c>
      <c r="M119" s="54">
        <v>94.808000000000007</v>
      </c>
      <c r="X119" s="125">
        <v>45953.104166666664</v>
      </c>
      <c r="Y119" s="54">
        <v>92.031999999999996</v>
      </c>
    </row>
    <row r="120" spans="10:25">
      <c r="J120" s="125">
        <v>45937.458333333336</v>
      </c>
      <c r="K120" s="54">
        <v>91.661000000000001</v>
      </c>
      <c r="L120" s="125">
        <v>45933.458333333336</v>
      </c>
      <c r="M120" s="54">
        <v>94.863</v>
      </c>
      <c r="X120" s="125">
        <v>45953.111111111109</v>
      </c>
      <c r="Y120" s="54">
        <v>92.037999999999997</v>
      </c>
    </row>
    <row r="121" spans="10:25">
      <c r="J121" s="125">
        <v>45938.458333333336</v>
      </c>
      <c r="K121" s="54">
        <v>91.662000000000006</v>
      </c>
      <c r="L121" s="125">
        <v>45936.458333333336</v>
      </c>
      <c r="M121" s="54">
        <v>94.84</v>
      </c>
      <c r="X121" s="125">
        <v>45953.118055555555</v>
      </c>
      <c r="Y121" s="54">
        <v>92.036000000000001</v>
      </c>
    </row>
    <row r="122" spans="10:25">
      <c r="J122" s="125">
        <v>45939.458333333336</v>
      </c>
      <c r="K122" s="54">
        <v>91.433000000000007</v>
      </c>
      <c r="L122" s="125">
        <v>45937.458333333336</v>
      </c>
      <c r="M122" s="54">
        <v>94.864000000000004</v>
      </c>
      <c r="X122" s="125">
        <v>45953.125</v>
      </c>
      <c r="Y122" s="54">
        <v>92.033000000000001</v>
      </c>
    </row>
    <row r="123" spans="10:25">
      <c r="J123" s="125">
        <v>45940.458333333336</v>
      </c>
      <c r="K123" s="54">
        <v>91.671000000000006</v>
      </c>
      <c r="L123" s="125">
        <v>45938.458333333336</v>
      </c>
      <c r="M123" s="54">
        <v>94.975999999999999</v>
      </c>
      <c r="X123" s="125">
        <v>45953.131944444445</v>
      </c>
      <c r="Y123" s="54">
        <v>92.031000000000006</v>
      </c>
    </row>
    <row r="124" spans="10:25">
      <c r="J124" s="125">
        <v>45944.458333333336</v>
      </c>
      <c r="K124" s="54">
        <v>91.816000000000003</v>
      </c>
      <c r="L124" s="125">
        <v>45939.458333333336</v>
      </c>
      <c r="M124" s="54">
        <v>94.927000000000007</v>
      </c>
      <c r="X124" s="125">
        <v>45953.138888888891</v>
      </c>
      <c r="Y124" s="54">
        <v>92.022000000000006</v>
      </c>
    </row>
    <row r="125" spans="10:25">
      <c r="J125" s="125">
        <v>45945.458333333336</v>
      </c>
      <c r="K125" s="54">
        <v>91.998000000000005</v>
      </c>
      <c r="L125" s="125">
        <v>45940.458333333336</v>
      </c>
      <c r="M125" s="54">
        <v>94.903000000000006</v>
      </c>
      <c r="X125" s="125">
        <v>45953.145833333336</v>
      </c>
      <c r="Y125" s="54">
        <v>92.01</v>
      </c>
    </row>
    <row r="126" spans="10:25">
      <c r="J126" s="125">
        <v>45946.458333333336</v>
      </c>
      <c r="K126" s="54">
        <v>92.006</v>
      </c>
      <c r="L126" s="125">
        <v>45943.458333333336</v>
      </c>
      <c r="M126" s="54">
        <v>94.94</v>
      </c>
      <c r="X126" s="125">
        <v>45953.152777777781</v>
      </c>
      <c r="Y126" s="54">
        <v>91.998000000000005</v>
      </c>
    </row>
    <row r="127" spans="10:25">
      <c r="J127" s="125">
        <v>45947.458333333336</v>
      </c>
      <c r="K127" s="54">
        <v>91.992000000000004</v>
      </c>
      <c r="L127" s="125">
        <v>45944.458333333336</v>
      </c>
      <c r="M127" s="54">
        <v>94.991</v>
      </c>
      <c r="X127" s="125">
        <v>45953.159722222219</v>
      </c>
      <c r="Y127" s="54">
        <v>91.992000000000004</v>
      </c>
    </row>
    <row r="128" spans="10:25">
      <c r="J128" s="125">
        <v>45950.458333333336</v>
      </c>
      <c r="K128" s="54">
        <v>92.061000000000007</v>
      </c>
      <c r="L128" s="125">
        <v>45945.458333333336</v>
      </c>
      <c r="M128" s="54">
        <v>95.3</v>
      </c>
      <c r="X128" s="125">
        <v>45953.166666666664</v>
      </c>
      <c r="Y128" s="54">
        <v>91.98</v>
      </c>
    </row>
    <row r="129" spans="10:25">
      <c r="J129" s="125">
        <v>45951.458333333336</v>
      </c>
      <c r="K129" s="54">
        <v>92.207999999999998</v>
      </c>
      <c r="L129" s="125">
        <v>45946.458333333336</v>
      </c>
      <c r="M129" s="54">
        <v>95.335999999999999</v>
      </c>
      <c r="X129" s="125">
        <v>45953.173611111109</v>
      </c>
      <c r="Y129" s="54">
        <v>91.98</v>
      </c>
    </row>
    <row r="130" spans="10:25">
      <c r="J130" s="125">
        <v>45952.458333333336</v>
      </c>
      <c r="K130" s="54">
        <v>92.034999999999997</v>
      </c>
      <c r="L130" s="125">
        <v>45947.458333333336</v>
      </c>
      <c r="M130" s="54">
        <v>95.17</v>
      </c>
      <c r="X130" s="125">
        <v>45953.180555555555</v>
      </c>
      <c r="Y130" s="54">
        <v>91.988</v>
      </c>
    </row>
    <row r="131" spans="10:25">
      <c r="J131" s="125">
        <v>45953.458333333336</v>
      </c>
      <c r="K131" s="54">
        <v>92.001000000000005</v>
      </c>
      <c r="L131" s="125">
        <v>45950.458333333336</v>
      </c>
      <c r="M131" s="54">
        <v>95.207999999999998</v>
      </c>
      <c r="X131" s="125">
        <v>45953.1875</v>
      </c>
      <c r="Y131" s="54">
        <v>91.995000000000005</v>
      </c>
    </row>
    <row r="132" spans="10:25">
      <c r="J132" s="125">
        <v>45954.458333333336</v>
      </c>
      <c r="K132" s="54">
        <v>92.037999999999997</v>
      </c>
      <c r="L132" s="125">
        <v>45951.458333333336</v>
      </c>
      <c r="M132" s="54">
        <v>95.301000000000002</v>
      </c>
      <c r="X132" s="125">
        <v>45953.194444444445</v>
      </c>
      <c r="Y132" s="54">
        <v>91.989000000000004</v>
      </c>
    </row>
    <row r="133" spans="10:25">
      <c r="J133" s="125">
        <v>45957.458333333336</v>
      </c>
      <c r="K133" s="54">
        <v>92.007000000000005</v>
      </c>
      <c r="L133" s="125">
        <v>45952.458333333336</v>
      </c>
      <c r="M133" s="54">
        <v>95.277000000000001</v>
      </c>
      <c r="X133" s="125">
        <v>45953.201388888891</v>
      </c>
      <c r="Y133" s="54">
        <v>91.980999999999995</v>
      </c>
    </row>
    <row r="134" spans="10:25">
      <c r="J134" s="125">
        <v>45958.458333333336</v>
      </c>
      <c r="K134" s="54">
        <v>92.1</v>
      </c>
      <c r="L134" s="125">
        <v>45953.458333333336</v>
      </c>
      <c r="M134" s="54">
        <v>95.203999999999994</v>
      </c>
      <c r="X134" s="125">
        <v>45953.208333333336</v>
      </c>
      <c r="Y134" s="54">
        <v>91.974999999999994</v>
      </c>
    </row>
    <row r="135" spans="10:25">
      <c r="J135" s="125">
        <v>45959.458333333336</v>
      </c>
      <c r="K135" s="54">
        <v>92.084999999999994</v>
      </c>
      <c r="L135" s="125">
        <v>45954.458333333336</v>
      </c>
      <c r="M135" s="54">
        <v>95.120999999999995</v>
      </c>
      <c r="X135" s="125">
        <v>45953.215277777781</v>
      </c>
      <c r="Y135" s="54">
        <v>91.974999999999994</v>
      </c>
    </row>
    <row r="136" spans="10:25">
      <c r="J136" s="125">
        <v>45960.458333333336</v>
      </c>
      <c r="K136" s="54">
        <v>91.637</v>
      </c>
      <c r="L136" s="125">
        <v>45957.458333333336</v>
      </c>
      <c r="M136" s="54">
        <v>95.209000000000003</v>
      </c>
      <c r="X136" s="125">
        <v>45953.222222222219</v>
      </c>
      <c r="Y136" s="54">
        <v>91.968999999999994</v>
      </c>
    </row>
    <row r="137" spans="10:25">
      <c r="J137" s="125">
        <v>45961.458333333336</v>
      </c>
      <c r="K137" s="54">
        <v>91.578000000000003</v>
      </c>
      <c r="L137" s="125">
        <v>45958.458333333336</v>
      </c>
      <c r="M137" s="54">
        <v>95.218999999999994</v>
      </c>
      <c r="X137" s="125">
        <v>45953.229166666664</v>
      </c>
      <c r="Y137" s="54">
        <v>91.968000000000004</v>
      </c>
    </row>
    <row r="138" spans="10:25">
      <c r="J138" s="125"/>
      <c r="L138" s="125">
        <v>45959.458333333336</v>
      </c>
      <c r="M138" s="54">
        <v>95.26</v>
      </c>
      <c r="X138" s="125">
        <v>45953.236111111109</v>
      </c>
      <c r="Y138" s="54">
        <v>91.968000000000004</v>
      </c>
    </row>
    <row r="139" spans="10:25">
      <c r="J139" s="125"/>
      <c r="L139" s="125">
        <v>45960.458333333336</v>
      </c>
      <c r="M139" s="54">
        <v>95.174999999999997</v>
      </c>
      <c r="X139" s="125">
        <v>45953.243055555555</v>
      </c>
      <c r="Y139" s="54">
        <v>91.971000000000004</v>
      </c>
    </row>
    <row r="140" spans="10:25">
      <c r="J140" s="125"/>
      <c r="L140" s="125">
        <v>45961.458333333336</v>
      </c>
      <c r="M140" s="54">
        <v>95.206000000000003</v>
      </c>
      <c r="X140" s="125">
        <v>45953.25</v>
      </c>
      <c r="Y140" s="54">
        <v>91.966999999999999</v>
      </c>
    </row>
    <row r="141" spans="10:25">
      <c r="X141" s="125">
        <v>45953.256944444445</v>
      </c>
      <c r="Y141" s="54">
        <v>91.97</v>
      </c>
    </row>
    <row r="142" spans="10:25">
      <c r="X142" s="125">
        <v>45953.263888888891</v>
      </c>
      <c r="Y142" s="54">
        <v>91.97</v>
      </c>
    </row>
    <row r="143" spans="10:25">
      <c r="X143" s="125">
        <v>45953.270833333336</v>
      </c>
      <c r="Y143" s="54">
        <v>91.972999999999999</v>
      </c>
    </row>
    <row r="144" spans="10:25">
      <c r="X144" s="125">
        <v>45953.277777777781</v>
      </c>
      <c r="Y144" s="54">
        <v>91.971000000000004</v>
      </c>
    </row>
    <row r="145" spans="24:25">
      <c r="X145" s="125">
        <v>45953.284722222219</v>
      </c>
      <c r="Y145" s="54">
        <v>91.962999999999994</v>
      </c>
    </row>
    <row r="146" spans="24:25">
      <c r="X146" s="125">
        <v>45953.291666666664</v>
      </c>
      <c r="Y146" s="54">
        <v>91.97</v>
      </c>
    </row>
    <row r="147" spans="24:25">
      <c r="X147" s="125">
        <v>45953.298611111109</v>
      </c>
      <c r="Y147" s="54">
        <v>91.96</v>
      </c>
    </row>
    <row r="148" spans="24:25">
      <c r="X148" s="125">
        <v>45953.305555555555</v>
      </c>
      <c r="Y148" s="54">
        <v>91.956999999999994</v>
      </c>
    </row>
    <row r="149" spans="24:25">
      <c r="X149" s="125">
        <v>45953.3125</v>
      </c>
      <c r="Y149" s="54">
        <v>91.965000000000003</v>
      </c>
    </row>
    <row r="150" spans="24:25">
      <c r="X150" s="125">
        <v>45953.319444444445</v>
      </c>
      <c r="Y150" s="54">
        <v>91.957999999999998</v>
      </c>
    </row>
    <row r="151" spans="24:25">
      <c r="X151" s="125">
        <v>45953.326388888891</v>
      </c>
      <c r="Y151" s="54">
        <v>91.948999999999998</v>
      </c>
    </row>
  </sheetData>
  <mergeCells count="3">
    <mergeCell ref="B12:D12"/>
    <mergeCell ref="E12:G12"/>
    <mergeCell ref="D7:G10"/>
  </mergeCells>
  <conditionalFormatting sqref="M1:M7 H8:H1048576">
    <cfRule type="cellIs" dxfId="1" priority="1" operator="lessThan">
      <formula>0</formula>
    </cfRule>
  </conditionalFormatting>
  <hyperlinks>
    <hyperlink ref="B4" r:id="rId1" xr:uid="{D1F942C6-B063-4A7F-B1F7-9FC72E7F89EC}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59C3-920E-4D91-B575-9203BEFF702A}">
  <dimension ref="A1:N146"/>
  <sheetViews>
    <sheetView zoomScale="80" zoomScaleNormal="80" workbookViewId="0">
      <selection activeCell="F16" sqref="F16:H18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58" bestFit="1" customWidth="1"/>
    <col min="4" max="4" width="11.33203125" style="3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6640625" style="82" bestFit="1" customWidth="1"/>
    <col min="9" max="9" width="12" style="82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>
      <c r="A2" s="14"/>
      <c r="B2" s="27" t="s">
        <v>0</v>
      </c>
      <c r="C2" s="28" t="s">
        <v>1</v>
      </c>
      <c r="D2" s="31"/>
      <c r="E2" s="123" t="s">
        <v>101</v>
      </c>
      <c r="F2" s="124">
        <v>0.625</v>
      </c>
      <c r="H2" s="3"/>
      <c r="K2" s="27" t="s">
        <v>0</v>
      </c>
      <c r="M2" s="28" t="s">
        <v>1</v>
      </c>
    </row>
    <row r="3" spans="1:14">
      <c r="A3" s="14" t="s">
        <v>32</v>
      </c>
      <c r="B3" s="15" t="s">
        <v>5</v>
      </c>
      <c r="C3" s="5" t="s">
        <v>185</v>
      </c>
      <c r="H3" s="3"/>
      <c r="I3" s="3"/>
      <c r="K3" s="122" cm="1">
        <f t="array" ref="K3:L143">_xll.BDH(B4, "LAST_PRICE", "01/01/2025 15:00:00", "01/01/2035 16:00:00", "BarSize=60", "BarType=T", "RecurDaily=True", "TZ=London")</f>
        <v>45765.625</v>
      </c>
      <c r="L3" s="3">
        <v>127.19199999999999</v>
      </c>
      <c r="M3" s="122" cm="1">
        <f t="array" ref="M3:N136">_xll.BDH(C4, "LAST_PRICE", "01/01/2025 15:00:00", "01/01/2035 16:00:00", "BarSize=60", "BarType=T", "RecurDaily=True", "TZ=London")</f>
        <v>45768.625</v>
      </c>
      <c r="N3" s="3">
        <v>99.257999999999996</v>
      </c>
    </row>
    <row r="4" spans="1:14" ht="30" customHeight="1">
      <c r="A4" s="15" t="s">
        <v>33</v>
      </c>
      <c r="B4" s="17" t="s">
        <v>34</v>
      </c>
      <c r="C4" s="6" t="s">
        <v>186</v>
      </c>
      <c r="H4" s="3"/>
      <c r="I4" s="3"/>
      <c r="K4" s="122">
        <v>45768.625</v>
      </c>
      <c r="L4" s="3">
        <v>127.057</v>
      </c>
      <c r="M4" s="122">
        <v>45769.625</v>
      </c>
      <c r="N4" s="3">
        <v>99.474999999999994</v>
      </c>
    </row>
    <row r="5" spans="1:14">
      <c r="A5" s="15" t="s">
        <v>8</v>
      </c>
      <c r="B5" s="18">
        <v>30000000</v>
      </c>
      <c r="C5" s="8">
        <v>8000000</v>
      </c>
      <c r="H5" s="3"/>
      <c r="I5" s="3"/>
      <c r="K5" s="122">
        <v>45769.625</v>
      </c>
      <c r="L5" s="3">
        <v>128.417</v>
      </c>
      <c r="M5" s="122">
        <v>45770.625</v>
      </c>
      <c r="N5" s="3">
        <v>100.80500000000001</v>
      </c>
    </row>
    <row r="6" spans="1:14">
      <c r="A6" s="15" t="s">
        <v>10</v>
      </c>
      <c r="B6" s="19">
        <v>0.01</v>
      </c>
      <c r="C6" s="10">
        <v>8.5000000000000006E-2</v>
      </c>
      <c r="H6" s="3"/>
      <c r="I6" s="3"/>
      <c r="K6" s="122">
        <v>45770.625</v>
      </c>
      <c r="L6" s="3">
        <v>120.089</v>
      </c>
      <c r="M6" s="122">
        <v>45771.625</v>
      </c>
      <c r="N6" s="3">
        <v>101.032</v>
      </c>
    </row>
    <row r="7" spans="1:14">
      <c r="A7" s="15" t="s">
        <v>12</v>
      </c>
      <c r="B7" s="19">
        <v>0</v>
      </c>
      <c r="C7" s="10">
        <v>4.1000000000000002E-2</v>
      </c>
      <c r="H7" s="3"/>
      <c r="I7" s="3"/>
      <c r="K7" s="122">
        <v>45771.625</v>
      </c>
      <c r="L7" s="3">
        <v>119.34</v>
      </c>
      <c r="M7" s="122">
        <v>45772.625</v>
      </c>
      <c r="N7" s="3">
        <v>101.726</v>
      </c>
    </row>
    <row r="8" spans="1:14">
      <c r="A8" s="15" t="s">
        <v>14</v>
      </c>
      <c r="B8" s="15">
        <v>4.78</v>
      </c>
      <c r="C8" s="5"/>
      <c r="H8" s="3"/>
      <c r="I8" s="3"/>
      <c r="K8" s="122">
        <v>45772.625</v>
      </c>
      <c r="L8" s="3">
        <v>117.146</v>
      </c>
      <c r="M8" s="122">
        <v>45775.625</v>
      </c>
      <c r="N8" s="3">
        <v>101.839</v>
      </c>
    </row>
    <row r="9" spans="1:14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2">
        <v>45775.625</v>
      </c>
      <c r="L9" s="3">
        <v>115.843</v>
      </c>
      <c r="M9" s="122">
        <v>45776.625</v>
      </c>
      <c r="N9" s="3">
        <v>101.389</v>
      </c>
    </row>
    <row r="10" spans="1:14" ht="15" thickBot="1">
      <c r="A10" s="16" t="s">
        <v>28</v>
      </c>
      <c r="B10" s="20" cm="1">
        <f t="array" ref="B10">_xll.BDP(B4,"PX_LAST")</f>
        <v>100.8725</v>
      </c>
      <c r="C10" s="13" cm="1">
        <f t="array" ref="C10">_xll.BDP(C4,"PX_LAST")</f>
        <v>108.926</v>
      </c>
      <c r="D10" s="31"/>
      <c r="E10" s="1"/>
      <c r="F10" s="1"/>
      <c r="G10" s="1"/>
      <c r="H10" s="1"/>
      <c r="I10" s="1"/>
      <c r="J10" s="1"/>
      <c r="K10" s="122">
        <v>45776.625</v>
      </c>
      <c r="L10" s="3">
        <v>114.739</v>
      </c>
      <c r="M10" s="122">
        <v>45777.625</v>
      </c>
      <c r="N10" s="3">
        <v>101.25700000000001</v>
      </c>
    </row>
    <row r="11" spans="1:14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22">
        <v>45777.625</v>
      </c>
      <c r="L11" s="3">
        <v>118.17</v>
      </c>
      <c r="M11" s="122">
        <v>45778.625</v>
      </c>
      <c r="N11" s="3">
        <v>101.696</v>
      </c>
    </row>
    <row r="12" spans="1:14" ht="15" thickBot="1">
      <c r="A12" s="39" t="s">
        <v>22</v>
      </c>
      <c r="B12" s="165" t="s">
        <v>0</v>
      </c>
      <c r="C12" s="166"/>
      <c r="D12" s="167"/>
      <c r="E12" s="162" t="s">
        <v>1</v>
      </c>
      <c r="F12" s="163"/>
      <c r="G12" s="164"/>
      <c r="H12" s="39" t="s">
        <v>16</v>
      </c>
      <c r="J12" s="1"/>
      <c r="K12" s="122">
        <v>45778.625</v>
      </c>
      <c r="L12" s="3">
        <v>116.595</v>
      </c>
      <c r="M12" s="122">
        <v>45779.625</v>
      </c>
      <c r="N12" s="3">
        <v>101.60599999999999</v>
      </c>
    </row>
    <row r="13" spans="1:14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J13" s="1"/>
      <c r="K13" s="122">
        <v>45779.625</v>
      </c>
      <c r="L13" s="3">
        <v>114.43300000000001</v>
      </c>
      <c r="M13" s="122">
        <v>45782.625</v>
      </c>
      <c r="N13" s="3">
        <v>101.73</v>
      </c>
    </row>
    <row r="14" spans="1:14">
      <c r="A14" s="36">
        <v>45957</v>
      </c>
      <c r="B14" s="4">
        <v>99.5</v>
      </c>
      <c r="C14" s="31"/>
      <c r="D14" s="5"/>
      <c r="E14" s="4">
        <v>108.5</v>
      </c>
      <c r="F14" s="1"/>
      <c r="G14" s="5"/>
      <c r="H14" s="78">
        <v>0</v>
      </c>
      <c r="J14" s="1"/>
      <c r="K14" s="122">
        <v>45782.625</v>
      </c>
      <c r="L14" s="3">
        <v>114.46</v>
      </c>
      <c r="M14" s="122">
        <v>45783.625</v>
      </c>
      <c r="N14" s="3">
        <v>101.38200000000001</v>
      </c>
    </row>
    <row r="15" spans="1:14">
      <c r="A15" s="36">
        <v>45958</v>
      </c>
      <c r="B15" s="3">
        <f>VLOOKUP(A15,K:L,2)</f>
        <v>102.34399999999999</v>
      </c>
      <c r="C15" s="31">
        <f>-1*(A15-$A$14)*10^-4*$B$8*$B$5</f>
        <v>-14340.000000000002</v>
      </c>
      <c r="D15" s="32">
        <f>$B$6*(A15-$A$14)/360*$B$5</f>
        <v>833.33333333333337</v>
      </c>
      <c r="E15" s="3">
        <f>VLOOKUP(A15,M:N,2)</f>
        <v>108.807</v>
      </c>
      <c r="F15" s="31">
        <f>(E15-$E$14)/100*$C$5</f>
        <v>24560.000000000171</v>
      </c>
      <c r="G15" s="32">
        <f>$C$6*(A15-$A$14)/360*$C$5-$C$7*(A15-$A$14)/360*$C$5*$E$14/100</f>
        <v>900.33333333333348</v>
      </c>
      <c r="H15" s="79">
        <f>C15+D15-F15-G15</f>
        <v>-38967.000000000175</v>
      </c>
      <c r="J15" s="1"/>
      <c r="K15" s="122">
        <v>45783.625</v>
      </c>
      <c r="L15" s="3">
        <v>114.01900000000001</v>
      </c>
      <c r="M15" s="122">
        <v>45784.625</v>
      </c>
      <c r="N15" s="3">
        <v>101.587</v>
      </c>
    </row>
    <row r="16" spans="1:14">
      <c r="A16" s="36">
        <v>45959</v>
      </c>
      <c r="B16" s="3">
        <f>VLOOKUP(A16,K:L,2)</f>
        <v>101.04600000000001</v>
      </c>
      <c r="C16" s="31">
        <f>-1*(A16-$A$14)*10^-4*$B$8*$B$5</f>
        <v>-28680.000000000004</v>
      </c>
      <c r="D16" s="32">
        <f>$B$6*(A16-$A$14)/360*$B$5</f>
        <v>1666.6666666666667</v>
      </c>
      <c r="E16" s="3">
        <f>VLOOKUP(A16,M:N,2)</f>
        <v>108.831</v>
      </c>
      <c r="F16" s="31">
        <f>(E16-$E$14)/100*$C$5</f>
        <v>26480.000000000247</v>
      </c>
      <c r="G16" s="32">
        <f>$C$6*(A16-$A$14)/360*$C$5-$C$7*(A16-$A$14)/360*$C$5*$E$14/100</f>
        <v>1800.666666666667</v>
      </c>
      <c r="H16" s="79">
        <f>C16+D16-F16-G16</f>
        <v>-55294.000000000247</v>
      </c>
      <c r="J16" s="1"/>
      <c r="K16" s="122">
        <v>45784.625</v>
      </c>
      <c r="L16" s="3">
        <v>113.444</v>
      </c>
      <c r="M16" s="122">
        <v>45785.625</v>
      </c>
      <c r="N16" s="3">
        <v>101.84699999999999</v>
      </c>
    </row>
    <row r="17" spans="1:14">
      <c r="A17" s="36">
        <v>45960</v>
      </c>
      <c r="B17" s="3">
        <f>VLOOKUP(A17,K:L,2)</f>
        <v>99.816999999999993</v>
      </c>
      <c r="C17" s="31">
        <f t="shared" ref="C17:C18" si="0">-1*(A17-$A$14)*10^-4*$B$8*$B$5</f>
        <v>-43020.000000000007</v>
      </c>
      <c r="D17" s="32">
        <f t="shared" ref="D17:D18" si="1">$B$6*(A17-$A$14)/360*$B$5</f>
        <v>2500</v>
      </c>
      <c r="E17" s="3">
        <f>VLOOKUP(A17,M:N,2)</f>
        <v>109.209</v>
      </c>
      <c r="F17" s="31">
        <f t="shared" ref="F17:F18" si="2">(E17-$E$14)/100*$C$5</f>
        <v>56720.000000000255</v>
      </c>
      <c r="G17" s="32">
        <f t="shared" ref="G17:G18" si="3">$C$6*(A17-$A$14)/360*$C$5-$C$7*(A17-$A$14)/360*$C$5*$E$14/100</f>
        <v>2701</v>
      </c>
      <c r="H17" s="79">
        <f t="shared" ref="H17:H18" si="4">C17+D17-F17-G17</f>
        <v>-99941.000000000262</v>
      </c>
      <c r="J17" s="1"/>
      <c r="K17" s="122">
        <v>45785.625</v>
      </c>
      <c r="L17" s="3">
        <v>111.55800000000001</v>
      </c>
      <c r="M17" s="122">
        <v>45786.625</v>
      </c>
      <c r="N17" s="3">
        <v>101.751</v>
      </c>
    </row>
    <row r="18" spans="1:14">
      <c r="A18" s="36">
        <v>45961</v>
      </c>
      <c r="B18" s="4">
        <f>B10</f>
        <v>100.8725</v>
      </c>
      <c r="C18" s="31">
        <f t="shared" si="0"/>
        <v>-57360.000000000007</v>
      </c>
      <c r="D18" s="32">
        <f t="shared" si="1"/>
        <v>3333.3333333333335</v>
      </c>
      <c r="E18" s="4">
        <f>C10</f>
        <v>108.926</v>
      </c>
      <c r="F18" s="31">
        <f t="shared" si="2"/>
        <v>34080.000000000153</v>
      </c>
      <c r="G18" s="32">
        <f t="shared" si="3"/>
        <v>3601.3333333333339</v>
      </c>
      <c r="H18" s="79">
        <f t="shared" si="4"/>
        <v>-91708.00000000016</v>
      </c>
      <c r="J18" s="1"/>
      <c r="K18" s="122">
        <v>45786.625</v>
      </c>
      <c r="L18" s="3">
        <v>109.861</v>
      </c>
      <c r="M18" s="122">
        <v>45789.625</v>
      </c>
      <c r="N18" s="3">
        <v>102.693</v>
      </c>
    </row>
    <row r="19" spans="1:14">
      <c r="A19" s="36">
        <v>45964</v>
      </c>
      <c r="B19" s="4"/>
      <c r="C19" s="31"/>
      <c r="D19" s="32"/>
      <c r="E19" s="4"/>
      <c r="F19" s="31"/>
      <c r="G19" s="32"/>
      <c r="H19" s="79"/>
      <c r="J19" s="1"/>
      <c r="K19" s="122">
        <v>45789.625</v>
      </c>
      <c r="L19" s="3">
        <v>105.154</v>
      </c>
      <c r="M19" s="122">
        <v>45790.625</v>
      </c>
      <c r="N19" s="3">
        <v>102.886</v>
      </c>
    </row>
    <row r="20" spans="1:14">
      <c r="A20" s="36">
        <v>45965</v>
      </c>
      <c r="B20" s="4"/>
      <c r="C20" s="31"/>
      <c r="D20" s="32"/>
      <c r="E20" s="4"/>
      <c r="F20" s="31"/>
      <c r="G20" s="32"/>
      <c r="H20" s="79"/>
      <c r="J20" s="1"/>
      <c r="K20" s="122">
        <v>45790.625</v>
      </c>
      <c r="L20" s="3">
        <v>99.885999999999996</v>
      </c>
      <c r="M20" s="122">
        <v>45791.625</v>
      </c>
      <c r="N20" s="3">
        <v>102.705</v>
      </c>
    </row>
    <row r="21" spans="1:14">
      <c r="A21" s="36">
        <v>45966</v>
      </c>
      <c r="B21" s="4"/>
      <c r="C21" s="31"/>
      <c r="D21" s="32"/>
      <c r="E21" s="4"/>
      <c r="F21" s="31"/>
      <c r="G21" s="32"/>
      <c r="H21" s="79"/>
      <c r="J21" s="1"/>
      <c r="K21" s="122">
        <v>45791.625</v>
      </c>
      <c r="L21" s="3">
        <v>99.960999999999999</v>
      </c>
      <c r="M21" s="122">
        <v>45792.625</v>
      </c>
      <c r="N21" s="3">
        <v>102.666</v>
      </c>
    </row>
    <row r="22" spans="1:14">
      <c r="A22" s="36">
        <v>45967</v>
      </c>
      <c r="B22" s="4"/>
      <c r="C22" s="31"/>
      <c r="D22" s="32"/>
      <c r="E22" s="4"/>
      <c r="F22" s="31"/>
      <c r="G22" s="32"/>
      <c r="H22" s="79"/>
      <c r="J22" s="1"/>
      <c r="K22" s="122">
        <v>45792.625</v>
      </c>
      <c r="L22" s="3">
        <v>102.67700000000001</v>
      </c>
      <c r="M22" s="122">
        <v>45793.625</v>
      </c>
      <c r="N22" s="3">
        <v>102.962</v>
      </c>
    </row>
    <row r="23" spans="1:14" ht="14.4" hidden="1" customHeight="1">
      <c r="A23" s="36">
        <v>45968</v>
      </c>
      <c r="B23" s="4"/>
      <c r="C23" s="31"/>
      <c r="D23" s="32"/>
      <c r="E23" s="4"/>
      <c r="F23" s="31"/>
      <c r="G23" s="32"/>
      <c r="H23" s="79"/>
      <c r="J23" s="1"/>
      <c r="K23" s="122">
        <v>45793.625</v>
      </c>
      <c r="L23" s="3">
        <v>101.176</v>
      </c>
      <c r="M23" s="122">
        <v>45796.625</v>
      </c>
      <c r="N23" s="3">
        <v>102.47499999999999</v>
      </c>
    </row>
    <row r="24" spans="1:14" ht="14.4" hidden="1" customHeight="1">
      <c r="A24" s="36">
        <v>45969</v>
      </c>
      <c r="B24" s="4"/>
      <c r="C24" s="31"/>
      <c r="D24" s="32"/>
      <c r="E24" s="4"/>
      <c r="F24" s="31"/>
      <c r="G24" s="32"/>
      <c r="H24" s="79"/>
      <c r="J24" s="1"/>
      <c r="K24" s="122">
        <v>45796.625</v>
      </c>
      <c r="L24" s="3">
        <v>101.77</v>
      </c>
      <c r="M24" s="122">
        <v>45797.625</v>
      </c>
      <c r="N24" s="3">
        <v>102.61499999999999</v>
      </c>
    </row>
    <row r="25" spans="1:14" ht="14.4" hidden="1" customHeight="1">
      <c r="A25" s="36">
        <v>45970</v>
      </c>
      <c r="B25" s="4"/>
      <c r="C25" s="31"/>
      <c r="D25" s="32"/>
      <c r="E25" s="4"/>
      <c r="F25" s="31"/>
      <c r="G25" s="32"/>
      <c r="H25" s="79"/>
      <c r="J25" s="1"/>
      <c r="K25" s="122">
        <v>45797.625</v>
      </c>
      <c r="L25" s="3">
        <v>100.45099999999999</v>
      </c>
      <c r="M25" s="122">
        <v>45798.625</v>
      </c>
      <c r="N25" s="3">
        <v>102.56100000000001</v>
      </c>
    </row>
    <row r="26" spans="1:14" ht="14.4" hidden="1" customHeight="1">
      <c r="A26" s="36"/>
      <c r="B26" s="4"/>
      <c r="C26" s="31"/>
      <c r="D26" s="32"/>
      <c r="E26" s="4"/>
      <c r="F26" s="31"/>
      <c r="G26" s="32"/>
      <c r="H26" s="79"/>
      <c r="J26" s="1"/>
      <c r="K26" s="122">
        <v>45798.625</v>
      </c>
      <c r="L26" s="3">
        <v>101.446</v>
      </c>
      <c r="M26" s="122">
        <v>45799.625</v>
      </c>
      <c r="N26" s="3">
        <v>102.354</v>
      </c>
    </row>
    <row r="27" spans="1:14" ht="14.4" hidden="1" customHeight="1">
      <c r="A27" s="37"/>
      <c r="B27" s="4"/>
      <c r="C27" s="31"/>
      <c r="D27" s="32"/>
      <c r="E27" s="4"/>
      <c r="F27" s="31"/>
      <c r="G27" s="32"/>
      <c r="H27" s="79"/>
      <c r="J27" s="1"/>
      <c r="K27" s="122">
        <v>45799.625</v>
      </c>
      <c r="L27" s="3">
        <v>104.67400000000001</v>
      </c>
      <c r="M27" s="122">
        <v>45800.625</v>
      </c>
      <c r="N27" s="3">
        <v>102.21599999999999</v>
      </c>
    </row>
    <row r="28" spans="1:14" ht="14.4" hidden="1" customHeight="1">
      <c r="A28" s="36"/>
      <c r="B28" s="4"/>
      <c r="C28" s="31"/>
      <c r="D28" s="32"/>
      <c r="E28" s="4"/>
      <c r="F28" s="31"/>
      <c r="G28" s="32"/>
      <c r="H28" s="79"/>
      <c r="J28" s="1"/>
      <c r="K28" s="122">
        <v>45800.625</v>
      </c>
      <c r="L28" s="3">
        <v>104.48</v>
      </c>
      <c r="M28" s="122">
        <v>45804.625</v>
      </c>
      <c r="N28" s="3">
        <v>102.709</v>
      </c>
    </row>
    <row r="29" spans="1:14" ht="14.4" hidden="1" customHeight="1">
      <c r="A29" s="36"/>
      <c r="B29" s="4"/>
      <c r="C29" s="31"/>
      <c r="D29" s="32"/>
      <c r="E29" s="4"/>
      <c r="F29" s="31"/>
      <c r="G29" s="32"/>
      <c r="H29" s="79"/>
      <c r="J29" s="1"/>
      <c r="K29" s="122">
        <v>45803.625</v>
      </c>
      <c r="L29" s="3">
        <v>104.973</v>
      </c>
      <c r="M29" s="122">
        <v>45805.625</v>
      </c>
      <c r="N29" s="3">
        <v>102.91</v>
      </c>
    </row>
    <row r="30" spans="1:14" ht="14.4" hidden="1" customHeight="1">
      <c r="A30" s="36"/>
      <c r="B30" s="4"/>
      <c r="C30" s="31"/>
      <c r="D30" s="32"/>
      <c r="E30" s="4"/>
      <c r="F30" s="31"/>
      <c r="G30" s="32"/>
      <c r="H30" s="79"/>
      <c r="J30" s="1"/>
      <c r="K30" s="122">
        <v>45804.625</v>
      </c>
      <c r="L30" s="3">
        <v>100.896</v>
      </c>
      <c r="M30" s="122">
        <v>45806.625</v>
      </c>
      <c r="N30" s="3">
        <v>103.173</v>
      </c>
    </row>
    <row r="31" spans="1:14" ht="14.4" hidden="1" customHeight="1">
      <c r="A31" s="36"/>
      <c r="B31" s="4"/>
      <c r="C31" s="31"/>
      <c r="D31" s="32"/>
      <c r="E31" s="4"/>
      <c r="F31" s="31"/>
      <c r="G31" s="32"/>
      <c r="H31" s="79"/>
      <c r="J31" s="1"/>
      <c r="K31" s="122">
        <v>45805.625</v>
      </c>
      <c r="L31" s="3">
        <v>101.648</v>
      </c>
      <c r="M31" s="122">
        <v>45807.625</v>
      </c>
      <c r="N31" s="3">
        <v>103.304</v>
      </c>
    </row>
    <row r="32" spans="1:14" ht="14.4" hidden="1" customHeight="1">
      <c r="A32" s="36"/>
      <c r="B32" s="4"/>
      <c r="C32" s="31"/>
      <c r="D32" s="32"/>
      <c r="E32" s="4"/>
      <c r="F32" s="1"/>
      <c r="G32" s="32"/>
      <c r="H32" s="79"/>
      <c r="J32" s="1"/>
      <c r="K32" s="122">
        <v>45806.625</v>
      </c>
      <c r="L32" s="3">
        <v>99.975999999999999</v>
      </c>
      <c r="M32" s="122">
        <v>45810.625</v>
      </c>
      <c r="N32" s="3">
        <v>103.253</v>
      </c>
    </row>
    <row r="33" spans="1:14" ht="14.4" hidden="1" customHeight="1">
      <c r="A33" s="36"/>
      <c r="B33" s="4"/>
      <c r="C33" s="31"/>
      <c r="D33" s="32"/>
      <c r="E33" s="4"/>
      <c r="F33" s="1"/>
      <c r="G33" s="32"/>
      <c r="H33" s="79"/>
      <c r="J33" s="1"/>
      <c r="K33" s="122">
        <v>45807.625</v>
      </c>
      <c r="L33" s="3">
        <v>100.161</v>
      </c>
      <c r="M33" s="122">
        <v>45811.625</v>
      </c>
      <c r="N33" s="3">
        <v>103.304</v>
      </c>
    </row>
    <row r="34" spans="1:14" ht="14.4" hidden="1" customHeight="1">
      <c r="A34" s="36"/>
      <c r="B34" s="4"/>
      <c r="C34" s="31"/>
      <c r="D34" s="32"/>
      <c r="E34" s="4"/>
      <c r="F34" s="1"/>
      <c r="G34" s="32"/>
      <c r="H34" s="79"/>
      <c r="J34" s="1"/>
      <c r="K34" s="122">
        <v>45810.625</v>
      </c>
      <c r="L34" s="3">
        <v>100.687</v>
      </c>
      <c r="M34" s="122">
        <v>45812.625</v>
      </c>
      <c r="N34" s="3">
        <v>103.824</v>
      </c>
    </row>
    <row r="35" spans="1:14" ht="14.4" hidden="1" customHeight="1">
      <c r="A35" s="36"/>
      <c r="B35" s="4"/>
      <c r="C35" s="31"/>
      <c r="D35" s="32"/>
      <c r="E35" s="4"/>
      <c r="F35" s="1"/>
      <c r="G35" s="32"/>
      <c r="H35" s="79"/>
      <c r="J35" s="1"/>
      <c r="K35" s="122">
        <v>45811.625</v>
      </c>
      <c r="L35" s="3">
        <v>100.36</v>
      </c>
      <c r="M35" s="122">
        <v>45813.625</v>
      </c>
      <c r="N35" s="3">
        <v>103.94499999999999</v>
      </c>
    </row>
    <row r="36" spans="1:14" ht="14.4" hidden="1" customHeight="1">
      <c r="A36" s="36"/>
      <c r="B36" s="4"/>
      <c r="C36" s="31"/>
      <c r="D36" s="32"/>
      <c r="E36" s="4"/>
      <c r="F36" s="1"/>
      <c r="G36" s="32"/>
      <c r="H36" s="79"/>
      <c r="J36" s="1"/>
      <c r="K36" s="122">
        <v>45812.625</v>
      </c>
      <c r="L36" s="3">
        <v>99.268000000000001</v>
      </c>
      <c r="M36" s="122">
        <v>45814.625</v>
      </c>
      <c r="N36" s="3">
        <v>104.229</v>
      </c>
    </row>
    <row r="37" spans="1:14">
      <c r="A37" s="36"/>
      <c r="B37" s="4"/>
      <c r="C37" s="31"/>
      <c r="D37" s="32"/>
      <c r="E37" s="4"/>
      <c r="F37" s="1"/>
      <c r="G37" s="32"/>
      <c r="H37" s="79"/>
      <c r="J37" s="1"/>
      <c r="K37" s="122">
        <v>45813.625</v>
      </c>
      <c r="L37" s="3">
        <v>99.311999999999998</v>
      </c>
      <c r="M37" s="122">
        <v>45817.625</v>
      </c>
      <c r="N37" s="3">
        <v>104.57899999999999</v>
      </c>
    </row>
    <row r="38" spans="1:14">
      <c r="A38" s="36"/>
      <c r="B38" s="4"/>
      <c r="C38" s="31"/>
      <c r="D38" s="32"/>
      <c r="E38" s="4"/>
      <c r="F38" s="1"/>
      <c r="G38" s="32"/>
      <c r="H38" s="79"/>
      <c r="J38" s="1"/>
      <c r="K38" s="122">
        <v>45814.625</v>
      </c>
      <c r="L38" s="3">
        <v>99.111999999999995</v>
      </c>
      <c r="M38" s="122">
        <v>45818.625</v>
      </c>
      <c r="N38" s="3">
        <v>104.577</v>
      </c>
    </row>
    <row r="39" spans="1:14">
      <c r="A39" s="36"/>
      <c r="B39" s="4"/>
      <c r="C39" s="31"/>
      <c r="D39" s="32"/>
      <c r="E39" s="4"/>
      <c r="F39" s="1"/>
      <c r="G39" s="32"/>
      <c r="H39" s="79"/>
      <c r="J39" s="1"/>
      <c r="K39" s="122">
        <v>45817.625</v>
      </c>
      <c r="L39" s="3">
        <v>97.832999999999998</v>
      </c>
      <c r="M39" s="122">
        <v>45819.625</v>
      </c>
      <c r="N39" s="3">
        <v>104.82599999999999</v>
      </c>
    </row>
    <row r="40" spans="1:14">
      <c r="A40" s="36"/>
      <c r="B40" s="4"/>
      <c r="C40" s="31"/>
      <c r="D40" s="32"/>
      <c r="E40" s="4"/>
      <c r="F40" s="1"/>
      <c r="G40" s="32"/>
      <c r="H40" s="79"/>
      <c r="J40" s="1"/>
      <c r="K40" s="122">
        <v>45818.625</v>
      </c>
      <c r="L40" s="3">
        <v>97.355999999999995</v>
      </c>
      <c r="M40" s="122">
        <v>45820.625</v>
      </c>
      <c r="N40" s="3">
        <v>104.813</v>
      </c>
    </row>
    <row r="41" spans="1:14">
      <c r="A41" s="36"/>
      <c r="B41" s="4"/>
      <c r="C41" s="31"/>
      <c r="D41" s="32"/>
      <c r="E41" s="4"/>
      <c r="F41" s="1"/>
      <c r="G41" s="32"/>
      <c r="H41" s="79"/>
      <c r="J41" s="1"/>
      <c r="K41" s="122">
        <v>45819.625</v>
      </c>
      <c r="L41" s="3">
        <v>96.275000000000006</v>
      </c>
      <c r="M41" s="122">
        <v>45821.625</v>
      </c>
      <c r="N41" s="3">
        <v>104.47199999999999</v>
      </c>
    </row>
    <row r="42" spans="1:14">
      <c r="A42" s="36"/>
      <c r="B42" s="4"/>
      <c r="C42" s="31"/>
      <c r="D42" s="32"/>
      <c r="E42" s="4"/>
      <c r="F42" s="1"/>
      <c r="G42" s="32"/>
      <c r="H42" s="79"/>
      <c r="J42" s="1"/>
      <c r="K42" s="122">
        <v>45820.625</v>
      </c>
      <c r="L42" s="3">
        <v>97.052999999999997</v>
      </c>
      <c r="M42" s="122">
        <v>45824.625</v>
      </c>
      <c r="N42" s="3">
        <v>104.629</v>
      </c>
    </row>
    <row r="43" spans="1:14">
      <c r="A43" s="36"/>
      <c r="B43" s="4"/>
      <c r="C43" s="31"/>
      <c r="D43" s="32"/>
      <c r="E43" s="4"/>
      <c r="F43" s="1"/>
      <c r="G43" s="32"/>
      <c r="H43" s="79"/>
      <c r="J43" s="1"/>
      <c r="K43" s="122">
        <v>45821.625</v>
      </c>
      <c r="L43" s="3">
        <v>100.646</v>
      </c>
      <c r="M43" s="122">
        <v>45825.625</v>
      </c>
      <c r="N43" s="3">
        <v>104.45399999999999</v>
      </c>
    </row>
    <row r="44" spans="1:14">
      <c r="A44" s="36"/>
      <c r="B44" s="4"/>
      <c r="C44" s="31"/>
      <c r="D44" s="32"/>
      <c r="E44" s="4"/>
      <c r="F44" s="1"/>
      <c r="G44" s="32"/>
      <c r="H44" s="79"/>
      <c r="J44" s="1"/>
      <c r="K44" s="122">
        <v>45824.625</v>
      </c>
      <c r="L44" s="3">
        <v>98.992000000000004</v>
      </c>
      <c r="M44" s="122">
        <v>45826.625</v>
      </c>
      <c r="N44" s="3">
        <v>104.577</v>
      </c>
    </row>
    <row r="45" spans="1:14">
      <c r="A45" s="36"/>
      <c r="B45" s="4"/>
      <c r="C45" s="31"/>
      <c r="D45" s="32"/>
      <c r="E45" s="4"/>
      <c r="F45" s="1"/>
      <c r="G45" s="32"/>
      <c r="H45" s="79"/>
      <c r="J45" s="1"/>
      <c r="K45" s="122">
        <v>45825.625</v>
      </c>
      <c r="L45" s="3">
        <v>99.960999999999999</v>
      </c>
      <c r="M45" s="122">
        <v>45828.625</v>
      </c>
      <c r="N45" s="3">
        <v>104.30800000000001</v>
      </c>
    </row>
    <row r="46" spans="1:14">
      <c r="A46" s="36"/>
      <c r="B46" s="4"/>
      <c r="C46" s="31"/>
      <c r="D46" s="32"/>
      <c r="E46" s="4"/>
      <c r="F46" s="1"/>
      <c r="G46" s="32"/>
      <c r="H46" s="79"/>
      <c r="J46" s="1"/>
      <c r="K46" s="122">
        <v>45826.625</v>
      </c>
      <c r="L46" s="3">
        <v>101.992</v>
      </c>
      <c r="M46" s="122">
        <v>45831.625</v>
      </c>
      <c r="N46" s="3">
        <v>104.133</v>
      </c>
    </row>
    <row r="47" spans="1:14">
      <c r="A47" s="36"/>
      <c r="B47" s="4"/>
      <c r="C47" s="31"/>
      <c r="D47" s="32"/>
      <c r="E47" s="4"/>
      <c r="F47" s="1"/>
      <c r="G47" s="32"/>
      <c r="H47" s="79"/>
      <c r="J47" s="1"/>
      <c r="K47" s="122">
        <v>45827.625</v>
      </c>
      <c r="L47" s="3">
        <v>105.15300000000001</v>
      </c>
      <c r="M47" s="122">
        <v>45832.625</v>
      </c>
      <c r="N47" s="3">
        <v>104.483</v>
      </c>
    </row>
    <row r="48" spans="1:14">
      <c r="A48" s="36"/>
      <c r="B48" s="4"/>
      <c r="C48" s="31"/>
      <c r="D48" s="32"/>
      <c r="E48" s="4"/>
      <c r="F48" s="1"/>
      <c r="G48" s="32"/>
      <c r="H48" s="79"/>
      <c r="J48" s="1"/>
      <c r="K48" s="122">
        <v>45828.625</v>
      </c>
      <c r="L48" s="3">
        <v>104.91800000000001</v>
      </c>
      <c r="M48" s="122">
        <v>45833.625</v>
      </c>
      <c r="N48" s="3">
        <v>104.355</v>
      </c>
    </row>
    <row r="49" spans="1:14">
      <c r="A49" s="36"/>
      <c r="B49" s="4"/>
      <c r="C49" s="31"/>
      <c r="D49" s="32"/>
      <c r="E49" s="4"/>
      <c r="F49" s="1"/>
      <c r="G49" s="32"/>
      <c r="H49" s="79"/>
      <c r="J49" s="1"/>
      <c r="K49" s="122">
        <v>45831.625</v>
      </c>
      <c r="L49" s="3">
        <v>105.04900000000001</v>
      </c>
      <c r="M49" s="122">
        <v>45834.625</v>
      </c>
      <c r="N49" s="3">
        <v>104.348</v>
      </c>
    </row>
    <row r="50" spans="1:14">
      <c r="A50" s="36"/>
      <c r="B50" s="4"/>
      <c r="C50" s="31"/>
      <c r="D50" s="32"/>
      <c r="E50" s="4"/>
      <c r="F50" s="1"/>
      <c r="G50" s="32"/>
      <c r="H50" s="79"/>
      <c r="J50" s="1"/>
      <c r="K50" s="122">
        <v>45832.625</v>
      </c>
      <c r="L50" s="3">
        <v>98.676000000000002</v>
      </c>
      <c r="M50" s="122">
        <v>45835.625</v>
      </c>
      <c r="N50" s="3">
        <v>104.60299999999999</v>
      </c>
    </row>
    <row r="51" spans="1:14">
      <c r="A51" s="36"/>
      <c r="B51" s="4"/>
      <c r="C51" s="31"/>
      <c r="D51" s="32"/>
      <c r="E51" s="4"/>
      <c r="F51" s="1"/>
      <c r="G51" s="32"/>
      <c r="H51" s="79"/>
      <c r="J51" s="1"/>
      <c r="K51" s="122">
        <v>45833.625</v>
      </c>
      <c r="L51" s="3">
        <v>99.372</v>
      </c>
      <c r="M51" s="122">
        <v>45838.625</v>
      </c>
      <c r="N51" s="3">
        <v>104.544</v>
      </c>
    </row>
    <row r="52" spans="1:14">
      <c r="A52" s="36"/>
      <c r="B52" s="4"/>
      <c r="C52" s="31"/>
      <c r="D52" s="32"/>
      <c r="E52" s="4"/>
      <c r="F52" s="1"/>
      <c r="G52" s="32"/>
      <c r="H52" s="79"/>
      <c r="J52" s="1"/>
      <c r="K52" s="122">
        <v>45834.625</v>
      </c>
      <c r="L52" s="3">
        <v>99.778000000000006</v>
      </c>
      <c r="M52" s="122">
        <v>45839.625</v>
      </c>
      <c r="N52" s="3">
        <v>105.163</v>
      </c>
    </row>
    <row r="53" spans="1:14">
      <c r="A53" s="36"/>
      <c r="B53" s="4"/>
      <c r="C53" s="31"/>
      <c r="D53" s="32"/>
      <c r="E53" s="4"/>
      <c r="F53" s="1"/>
      <c r="G53" s="32"/>
      <c r="H53" s="79"/>
      <c r="J53" s="1"/>
      <c r="K53" s="122">
        <v>45835.625</v>
      </c>
      <c r="L53" s="3">
        <v>98.491</v>
      </c>
      <c r="M53" s="122">
        <v>45840.625</v>
      </c>
      <c r="N53" s="3">
        <v>105.188</v>
      </c>
    </row>
    <row r="54" spans="1:14">
      <c r="A54" s="36"/>
      <c r="B54" s="4"/>
      <c r="C54" s="31"/>
      <c r="D54" s="32"/>
      <c r="E54" s="4"/>
      <c r="F54" s="1"/>
      <c r="G54" s="32"/>
      <c r="H54" s="79"/>
      <c r="J54" s="1"/>
      <c r="K54" s="122">
        <v>45838.625</v>
      </c>
      <c r="L54" s="3">
        <v>97.775999999999996</v>
      </c>
      <c r="M54" s="122">
        <v>45841.625</v>
      </c>
      <c r="N54" s="3">
        <v>105.215</v>
      </c>
    </row>
    <row r="55" spans="1:14">
      <c r="A55" s="36"/>
      <c r="B55" s="4"/>
      <c r="C55" s="31"/>
      <c r="D55" s="5"/>
      <c r="E55" s="4"/>
      <c r="F55" s="1"/>
      <c r="G55" s="5"/>
      <c r="H55" s="78"/>
      <c r="J55" s="1"/>
      <c r="K55" s="122">
        <v>45839.625</v>
      </c>
      <c r="L55" s="3">
        <v>97.828000000000003</v>
      </c>
      <c r="M55" s="122">
        <v>45845.625</v>
      </c>
      <c r="N55" s="3">
        <v>105.322</v>
      </c>
    </row>
    <row r="56" spans="1:14">
      <c r="A56" s="36"/>
      <c r="B56" s="4"/>
      <c r="C56" s="31"/>
      <c r="D56" s="5"/>
      <c r="E56" s="4"/>
      <c r="F56" s="1"/>
      <c r="G56" s="5"/>
      <c r="H56" s="78"/>
      <c r="J56" s="1"/>
      <c r="K56" s="122">
        <v>45840.625</v>
      </c>
      <c r="L56" s="3">
        <v>96.846999999999994</v>
      </c>
      <c r="M56" s="122">
        <v>45846.625</v>
      </c>
      <c r="N56" s="3">
        <v>105.304</v>
      </c>
    </row>
    <row r="57" spans="1:14">
      <c r="A57" s="36"/>
      <c r="B57" s="4"/>
      <c r="C57" s="31"/>
      <c r="D57" s="5"/>
      <c r="E57" s="4"/>
      <c r="F57" s="1"/>
      <c r="G57" s="5"/>
      <c r="H57" s="78"/>
      <c r="J57" s="1"/>
      <c r="K57" s="122">
        <v>45841.625</v>
      </c>
      <c r="L57" s="3">
        <v>96.338999999999999</v>
      </c>
      <c r="M57" s="122">
        <v>45847.625</v>
      </c>
      <c r="N57" s="3">
        <v>105.428</v>
      </c>
    </row>
    <row r="58" spans="1:14">
      <c r="B58" s="33"/>
      <c r="D58" s="34"/>
      <c r="E58" s="33"/>
      <c r="G58" s="34"/>
      <c r="H58" s="80"/>
      <c r="K58" s="122">
        <v>45842.625</v>
      </c>
      <c r="L58" s="3">
        <v>97.531999999999996</v>
      </c>
      <c r="M58" s="122">
        <v>45848.625</v>
      </c>
      <c r="N58" s="3">
        <v>105.545</v>
      </c>
    </row>
    <row r="59" spans="1:14" ht="15" thickBot="1">
      <c r="B59" s="35"/>
      <c r="C59" s="67"/>
      <c r="D59" s="13"/>
      <c r="E59" s="35"/>
      <c r="F59" s="12"/>
      <c r="G59" s="13"/>
      <c r="H59" s="81"/>
      <c r="K59" s="122">
        <v>45845.625</v>
      </c>
      <c r="L59" s="3">
        <v>97.003</v>
      </c>
      <c r="M59" s="122">
        <v>45849.625</v>
      </c>
      <c r="N59" s="3">
        <v>105.447</v>
      </c>
    </row>
    <row r="60" spans="1:14">
      <c r="K60" s="122">
        <v>45846.625</v>
      </c>
      <c r="L60" s="3">
        <v>96.25</v>
      </c>
      <c r="M60" s="122">
        <v>45852.625</v>
      </c>
      <c r="N60" s="3">
        <v>105.313</v>
      </c>
    </row>
    <row r="61" spans="1:14">
      <c r="K61" s="122">
        <v>45847.625</v>
      </c>
      <c r="L61" s="3">
        <v>96.17</v>
      </c>
      <c r="M61" s="122">
        <v>45853.625</v>
      </c>
      <c r="N61" s="3">
        <v>105.245</v>
      </c>
    </row>
    <row r="62" spans="1:14">
      <c r="K62" s="122">
        <v>45848.625</v>
      </c>
      <c r="L62" s="3">
        <v>94.885999999999996</v>
      </c>
      <c r="M62" s="122">
        <v>45854.625</v>
      </c>
      <c r="N62" s="3">
        <v>105.136</v>
      </c>
    </row>
    <row r="63" spans="1:14">
      <c r="K63" s="122">
        <v>45849.625</v>
      </c>
      <c r="L63" s="3">
        <v>96.510999999999996</v>
      </c>
      <c r="M63" s="122">
        <v>45855.625</v>
      </c>
      <c r="N63" s="3">
        <v>105.104</v>
      </c>
    </row>
    <row r="64" spans="1:14">
      <c r="K64" s="122">
        <v>45852.625</v>
      </c>
      <c r="L64" s="3">
        <v>97.629000000000005</v>
      </c>
      <c r="M64" s="122">
        <v>45856.625</v>
      </c>
      <c r="N64" s="3">
        <v>105.011</v>
      </c>
    </row>
    <row r="65" spans="11:14">
      <c r="K65" s="122">
        <v>45853.625</v>
      </c>
      <c r="L65" s="3">
        <v>97.247</v>
      </c>
      <c r="M65" s="122">
        <v>45859.625</v>
      </c>
      <c r="N65" s="3">
        <v>105.11499999999999</v>
      </c>
    </row>
    <row r="66" spans="11:14">
      <c r="K66" s="122">
        <v>45854.625</v>
      </c>
      <c r="L66" s="3">
        <v>98.581000000000003</v>
      </c>
      <c r="M66" s="122">
        <v>45860.625</v>
      </c>
      <c r="N66" s="3">
        <v>105.175</v>
      </c>
    </row>
    <row r="67" spans="11:14">
      <c r="K67" s="122">
        <v>45855.625</v>
      </c>
      <c r="L67" s="3">
        <v>97.709000000000003</v>
      </c>
      <c r="M67" s="122">
        <v>45861.625</v>
      </c>
      <c r="N67" s="3">
        <v>105.383</v>
      </c>
    </row>
    <row r="68" spans="11:14">
      <c r="K68" s="122">
        <v>45856.625</v>
      </c>
      <c r="L68" s="3">
        <v>97.168999999999997</v>
      </c>
      <c r="M68" s="122">
        <v>45862.625</v>
      </c>
      <c r="N68" s="3">
        <v>105.568</v>
      </c>
    </row>
    <row r="69" spans="11:14">
      <c r="K69" s="122">
        <v>45859.625</v>
      </c>
      <c r="L69" s="3">
        <v>97.474000000000004</v>
      </c>
      <c r="M69" s="122">
        <v>45863.625</v>
      </c>
      <c r="N69" s="3">
        <v>105.569</v>
      </c>
    </row>
    <row r="70" spans="11:14">
      <c r="K70" s="122">
        <v>45860.625</v>
      </c>
      <c r="L70" s="3">
        <v>98.94</v>
      </c>
      <c r="M70" s="122">
        <v>45866.625</v>
      </c>
      <c r="N70" s="3">
        <v>105.9</v>
      </c>
    </row>
    <row r="71" spans="11:14">
      <c r="K71" s="122">
        <v>45861.625</v>
      </c>
      <c r="L71" s="3">
        <v>97.263999999999996</v>
      </c>
      <c r="M71" s="122">
        <v>45867.625</v>
      </c>
      <c r="N71" s="3">
        <v>106.20099999999999</v>
      </c>
    </row>
    <row r="72" spans="11:14">
      <c r="K72" s="122">
        <v>45862.625</v>
      </c>
      <c r="L72" s="3">
        <v>96.298000000000002</v>
      </c>
      <c r="M72" s="122">
        <v>45868.625</v>
      </c>
      <c r="N72" s="3">
        <v>106.04300000000001</v>
      </c>
    </row>
    <row r="73" spans="11:14">
      <c r="K73" s="122">
        <v>45863.625</v>
      </c>
      <c r="L73" s="3">
        <v>96.741</v>
      </c>
      <c r="M73" s="122">
        <v>45869.625</v>
      </c>
      <c r="N73" s="3">
        <v>106.126</v>
      </c>
    </row>
    <row r="74" spans="11:14">
      <c r="K74" s="122">
        <v>45866.625</v>
      </c>
      <c r="L74" s="3">
        <v>94.462000000000003</v>
      </c>
      <c r="M74" s="122">
        <v>45870.625</v>
      </c>
      <c r="N74" s="3">
        <v>105.777</v>
      </c>
    </row>
    <row r="75" spans="11:14">
      <c r="K75" s="122">
        <v>45867.625</v>
      </c>
      <c r="L75" s="3">
        <v>94.534000000000006</v>
      </c>
      <c r="M75" s="122">
        <v>45873.625</v>
      </c>
      <c r="N75" s="3">
        <v>105.955</v>
      </c>
    </row>
    <row r="76" spans="11:14">
      <c r="K76" s="122">
        <v>45868.625</v>
      </c>
      <c r="L76" s="3">
        <v>94.784000000000006</v>
      </c>
      <c r="M76" s="122">
        <v>45874.625</v>
      </c>
      <c r="N76" s="3">
        <v>105.886</v>
      </c>
    </row>
    <row r="77" spans="11:14">
      <c r="K77" s="122">
        <v>45869.625</v>
      </c>
      <c r="L77" s="3">
        <v>94.63</v>
      </c>
      <c r="M77" s="122">
        <v>45875.625</v>
      </c>
      <c r="N77" s="3">
        <v>105.95399999999999</v>
      </c>
    </row>
    <row r="78" spans="11:14">
      <c r="K78" s="122">
        <v>45870.625</v>
      </c>
      <c r="L78" s="3">
        <v>98.915000000000006</v>
      </c>
      <c r="M78" s="122">
        <v>45876.625</v>
      </c>
      <c r="N78" s="3">
        <v>106.23699999999999</v>
      </c>
    </row>
    <row r="79" spans="11:14">
      <c r="K79" s="122">
        <v>45873.625</v>
      </c>
      <c r="L79" s="3">
        <v>98.665000000000006</v>
      </c>
      <c r="M79" s="122">
        <v>45877.625</v>
      </c>
      <c r="N79" s="3">
        <v>106.59699999999999</v>
      </c>
    </row>
    <row r="80" spans="11:14">
      <c r="K80" s="122">
        <v>45874.625</v>
      </c>
      <c r="L80" s="3">
        <v>97.302999999999997</v>
      </c>
      <c r="M80" s="122">
        <v>45880.625</v>
      </c>
      <c r="N80" s="3">
        <v>106.497</v>
      </c>
    </row>
    <row r="81" spans="11:14">
      <c r="K81" s="122">
        <v>45875.625</v>
      </c>
      <c r="L81" s="3">
        <v>97.346999999999994</v>
      </c>
      <c r="M81" s="122">
        <v>45881.625</v>
      </c>
      <c r="N81" s="3">
        <v>106.649</v>
      </c>
    </row>
    <row r="82" spans="11:14">
      <c r="K82" s="122">
        <v>45876.625</v>
      </c>
      <c r="L82" s="3">
        <v>95.873999999999995</v>
      </c>
      <c r="M82" s="122">
        <v>45882.625</v>
      </c>
      <c r="N82" s="3">
        <v>106.746</v>
      </c>
    </row>
    <row r="83" spans="11:14">
      <c r="K83" s="122">
        <v>45877.625</v>
      </c>
      <c r="L83" s="3">
        <v>95.239000000000004</v>
      </c>
      <c r="M83" s="122">
        <v>45883.625</v>
      </c>
      <c r="N83" s="3">
        <v>106.82</v>
      </c>
    </row>
    <row r="84" spans="11:14">
      <c r="K84" s="122">
        <v>45880.625</v>
      </c>
      <c r="L84" s="3">
        <v>94.683000000000007</v>
      </c>
      <c r="M84" s="122">
        <v>45884.625</v>
      </c>
      <c r="N84" s="3">
        <v>106.887</v>
      </c>
    </row>
    <row r="85" spans="11:14">
      <c r="K85" s="122">
        <v>45881.625</v>
      </c>
      <c r="L85" s="3">
        <v>94.650999999999996</v>
      </c>
      <c r="M85" s="122">
        <v>45887.625</v>
      </c>
      <c r="N85" s="3">
        <v>106.79600000000001</v>
      </c>
    </row>
    <row r="86" spans="11:14">
      <c r="K86" s="122">
        <v>45882.625</v>
      </c>
      <c r="L86" s="3">
        <v>92.992999999999995</v>
      </c>
      <c r="M86" s="122">
        <v>45888.625</v>
      </c>
      <c r="N86" s="3">
        <v>106.773</v>
      </c>
    </row>
    <row r="87" spans="11:14">
      <c r="K87" s="122">
        <v>45883.625</v>
      </c>
      <c r="L87" s="3">
        <v>92.293999999999997</v>
      </c>
      <c r="M87" s="122">
        <v>45889.625</v>
      </c>
      <c r="N87" s="3">
        <v>106.64700000000001</v>
      </c>
    </row>
    <row r="88" spans="11:14">
      <c r="K88" s="122">
        <v>45884.625</v>
      </c>
      <c r="L88" s="3">
        <v>91.725999999999999</v>
      </c>
      <c r="M88" s="122">
        <v>45890.625</v>
      </c>
      <c r="N88" s="3">
        <v>106.384</v>
      </c>
    </row>
    <row r="89" spans="11:14">
      <c r="K89" s="122">
        <v>45887.625</v>
      </c>
      <c r="L89" s="3">
        <v>92.222999999999999</v>
      </c>
      <c r="M89" s="122">
        <v>45891.625</v>
      </c>
      <c r="N89" s="3">
        <v>106.414</v>
      </c>
    </row>
    <row r="90" spans="11:14">
      <c r="K90" s="122">
        <v>45888.625</v>
      </c>
      <c r="L90" s="3">
        <v>92.4</v>
      </c>
      <c r="M90" s="122">
        <v>45894.625</v>
      </c>
      <c r="N90" s="3">
        <v>106.17100000000001</v>
      </c>
    </row>
    <row r="91" spans="11:14">
      <c r="K91" s="122">
        <v>45889.625</v>
      </c>
      <c r="L91" s="3">
        <v>93.158000000000001</v>
      </c>
      <c r="M91" s="122">
        <v>45895.625</v>
      </c>
      <c r="N91" s="3">
        <v>105.696</v>
      </c>
    </row>
    <row r="92" spans="11:14">
      <c r="K92" s="122">
        <v>45890.625</v>
      </c>
      <c r="L92" s="3">
        <v>94.564999999999998</v>
      </c>
      <c r="M92" s="122">
        <v>45896.625</v>
      </c>
      <c r="N92" s="3">
        <v>105.68600000000001</v>
      </c>
    </row>
    <row r="93" spans="11:14">
      <c r="K93" s="122">
        <v>45891.625</v>
      </c>
      <c r="L93" s="3">
        <v>95.510999999999996</v>
      </c>
      <c r="M93" s="122">
        <v>45897.625</v>
      </c>
      <c r="N93" s="3">
        <v>105.746</v>
      </c>
    </row>
    <row r="94" spans="11:14">
      <c r="K94" s="122">
        <v>45894.625</v>
      </c>
      <c r="L94" s="3">
        <v>94.742999999999995</v>
      </c>
      <c r="M94" s="122">
        <v>45898.625</v>
      </c>
      <c r="N94" s="3">
        <v>105.66200000000001</v>
      </c>
    </row>
    <row r="95" spans="11:14">
      <c r="K95" s="122">
        <v>45895.625</v>
      </c>
      <c r="L95" s="3">
        <v>100.36199999999999</v>
      </c>
      <c r="M95" s="122">
        <v>45902.625</v>
      </c>
      <c r="N95" s="3">
        <v>104.745</v>
      </c>
    </row>
    <row r="96" spans="11:14">
      <c r="K96" s="122">
        <v>45896.625</v>
      </c>
      <c r="L96" s="3">
        <v>100.863</v>
      </c>
      <c r="M96" s="122">
        <v>45903.625</v>
      </c>
      <c r="N96" s="3">
        <v>104.748</v>
      </c>
    </row>
    <row r="97" spans="11:14">
      <c r="K97" s="122">
        <v>45897.625</v>
      </c>
      <c r="L97" s="3">
        <v>104.051</v>
      </c>
      <c r="M97" s="122">
        <v>45904.625</v>
      </c>
      <c r="N97" s="3">
        <v>104.95099999999999</v>
      </c>
    </row>
    <row r="98" spans="11:14">
      <c r="K98" s="122">
        <v>45898.625</v>
      </c>
      <c r="L98" s="3">
        <v>105.312</v>
      </c>
      <c r="M98" s="122">
        <v>45905.625</v>
      </c>
      <c r="N98" s="3">
        <v>105.523</v>
      </c>
    </row>
    <row r="99" spans="11:14">
      <c r="K99" s="122">
        <v>45901.625</v>
      </c>
      <c r="L99" s="3">
        <v>105.065</v>
      </c>
      <c r="M99" s="122">
        <v>45908.625</v>
      </c>
      <c r="N99" s="3">
        <v>105.827</v>
      </c>
    </row>
    <row r="100" spans="11:14">
      <c r="K100" s="122">
        <v>45902.625</v>
      </c>
      <c r="L100" s="3">
        <v>107.70399999999999</v>
      </c>
      <c r="M100" s="122">
        <v>45909.625</v>
      </c>
      <c r="N100" s="3">
        <v>105.923</v>
      </c>
    </row>
    <row r="101" spans="11:14">
      <c r="K101" s="122">
        <v>45903.625</v>
      </c>
      <c r="L101" s="3">
        <v>106.65900000000001</v>
      </c>
      <c r="M101" s="122">
        <v>45910.625</v>
      </c>
      <c r="N101" s="3">
        <v>106.626</v>
      </c>
    </row>
    <row r="102" spans="11:14">
      <c r="K102" s="122">
        <v>45904.625</v>
      </c>
      <c r="L102" s="3">
        <v>102.55200000000001</v>
      </c>
      <c r="M102" s="122">
        <v>45911.625</v>
      </c>
      <c r="N102" s="3">
        <v>107.098</v>
      </c>
    </row>
    <row r="103" spans="11:14">
      <c r="K103" s="122">
        <v>45905.625</v>
      </c>
      <c r="L103" s="3">
        <v>97.619</v>
      </c>
      <c r="M103" s="122">
        <v>45912.625</v>
      </c>
      <c r="N103" s="3">
        <v>107.358</v>
      </c>
    </row>
    <row r="104" spans="11:14">
      <c r="K104" s="122">
        <v>45908.625</v>
      </c>
      <c r="L104" s="3">
        <v>97.876000000000005</v>
      </c>
      <c r="M104" s="122">
        <v>45915.625</v>
      </c>
      <c r="N104" s="3">
        <v>107.813</v>
      </c>
    </row>
    <row r="105" spans="11:14">
      <c r="K105" s="122">
        <v>45909.625</v>
      </c>
      <c r="L105" s="3">
        <v>96.716999999999999</v>
      </c>
      <c r="M105" s="122">
        <v>45916.625</v>
      </c>
      <c r="N105" s="3">
        <v>107.863</v>
      </c>
    </row>
    <row r="106" spans="11:14">
      <c r="K106" s="122">
        <v>45910.625</v>
      </c>
      <c r="L106" s="3">
        <v>95.831999999999994</v>
      </c>
      <c r="M106" s="122">
        <v>45917.625</v>
      </c>
      <c r="N106" s="3">
        <v>107.792</v>
      </c>
    </row>
    <row r="107" spans="11:14">
      <c r="K107" s="122">
        <v>45911.625</v>
      </c>
      <c r="L107" s="3">
        <v>93.906000000000006</v>
      </c>
      <c r="M107" s="122">
        <v>45918.625</v>
      </c>
      <c r="N107" s="3">
        <v>108.128</v>
      </c>
    </row>
    <row r="108" spans="11:14">
      <c r="K108" s="122">
        <v>45912.625</v>
      </c>
      <c r="L108" s="3">
        <v>92.352999999999994</v>
      </c>
      <c r="M108" s="122">
        <v>45919.625</v>
      </c>
      <c r="N108" s="3">
        <v>108.43899999999999</v>
      </c>
    </row>
    <row r="109" spans="11:14">
      <c r="K109" s="122">
        <v>45915.625</v>
      </c>
      <c r="L109" s="3">
        <v>91.721999999999994</v>
      </c>
      <c r="M109" s="122">
        <v>45922.625</v>
      </c>
      <c r="N109" s="3">
        <v>108.26600000000001</v>
      </c>
    </row>
    <row r="110" spans="11:14">
      <c r="K110" s="122">
        <v>45916.625</v>
      </c>
      <c r="L110" s="3">
        <v>92.043000000000006</v>
      </c>
      <c r="M110" s="122">
        <v>45923.625</v>
      </c>
      <c r="N110" s="3">
        <v>108.142</v>
      </c>
    </row>
    <row r="111" spans="11:14">
      <c r="K111" s="122">
        <v>45917.625</v>
      </c>
      <c r="L111" s="3">
        <v>92.41</v>
      </c>
      <c r="M111" s="122">
        <v>45924.625</v>
      </c>
      <c r="N111" s="3">
        <v>108.372</v>
      </c>
    </row>
    <row r="112" spans="11:14">
      <c r="K112" s="122">
        <v>45918.625</v>
      </c>
      <c r="L112" s="3">
        <v>91.355999999999995</v>
      </c>
      <c r="M112" s="122">
        <v>45925.625</v>
      </c>
      <c r="N112" s="3">
        <v>108.009</v>
      </c>
    </row>
    <row r="113" spans="11:14">
      <c r="K113" s="122">
        <v>45919.625</v>
      </c>
      <c r="L113" s="3">
        <v>91.385999999999996</v>
      </c>
      <c r="M113" s="122">
        <v>45926.625</v>
      </c>
      <c r="N113" s="3">
        <v>108.004</v>
      </c>
    </row>
    <row r="114" spans="11:14">
      <c r="K114" s="122">
        <v>45922.625</v>
      </c>
      <c r="L114" s="3">
        <v>103.479</v>
      </c>
      <c r="M114" s="122">
        <v>45929.625</v>
      </c>
      <c r="N114" s="3">
        <v>108.148</v>
      </c>
    </row>
    <row r="115" spans="11:14">
      <c r="K115" s="122">
        <v>45923.625</v>
      </c>
      <c r="L115" s="3">
        <v>103.004</v>
      </c>
      <c r="M115" s="122">
        <v>45930.625</v>
      </c>
      <c r="N115" s="3">
        <v>108.07299999999999</v>
      </c>
    </row>
    <row r="116" spans="11:14">
      <c r="K116" s="122">
        <v>45924.625</v>
      </c>
      <c r="L116" s="3">
        <v>102.914</v>
      </c>
      <c r="M116" s="122">
        <v>45931.625</v>
      </c>
      <c r="N116" s="3">
        <v>108.108</v>
      </c>
    </row>
    <row r="117" spans="11:14">
      <c r="K117" s="122">
        <v>45925.625</v>
      </c>
      <c r="L117" s="3">
        <v>105.236</v>
      </c>
      <c r="M117" s="122">
        <v>45932.625</v>
      </c>
      <c r="N117" s="3">
        <v>108.386</v>
      </c>
    </row>
    <row r="118" spans="11:14">
      <c r="K118" s="122">
        <v>45926.625</v>
      </c>
      <c r="L118" s="3">
        <v>105.75</v>
      </c>
      <c r="M118" s="122">
        <v>45933.625</v>
      </c>
      <c r="N118" s="3">
        <v>108.364</v>
      </c>
    </row>
    <row r="119" spans="11:14">
      <c r="K119" s="122">
        <v>45929.625</v>
      </c>
      <c r="L119" s="3">
        <v>105.6</v>
      </c>
      <c r="M119" s="122">
        <v>45936.625</v>
      </c>
      <c r="N119" s="3">
        <v>107.94199999999999</v>
      </c>
    </row>
    <row r="120" spans="11:14">
      <c r="K120" s="122">
        <v>45930.625</v>
      </c>
      <c r="L120" s="3">
        <v>105.544</v>
      </c>
      <c r="M120" s="122">
        <v>45937.625</v>
      </c>
      <c r="N120" s="3">
        <v>107.89</v>
      </c>
    </row>
    <row r="121" spans="11:14">
      <c r="K121" s="122">
        <v>45931.625</v>
      </c>
      <c r="L121" s="3">
        <v>104.553</v>
      </c>
      <c r="M121" s="122">
        <v>45938.625</v>
      </c>
      <c r="N121" s="3">
        <v>107.919</v>
      </c>
    </row>
    <row r="122" spans="11:14">
      <c r="K122" s="122">
        <v>45932.625</v>
      </c>
      <c r="L122" s="3">
        <v>102.07</v>
      </c>
      <c r="M122" s="122">
        <v>45939.625</v>
      </c>
      <c r="N122" s="3">
        <v>107.768</v>
      </c>
    </row>
    <row r="123" spans="11:14">
      <c r="K123" s="122">
        <v>45933.625</v>
      </c>
      <c r="L123" s="3">
        <v>101.73699999999999</v>
      </c>
      <c r="M123" s="122">
        <v>45944.625</v>
      </c>
      <c r="N123" s="3">
        <v>107.125</v>
      </c>
    </row>
    <row r="124" spans="11:14">
      <c r="K124" s="122">
        <v>45936.625</v>
      </c>
      <c r="L124" s="3">
        <v>106.923</v>
      </c>
      <c r="M124" s="122">
        <v>45945.625</v>
      </c>
      <c r="N124" s="3">
        <v>108.501</v>
      </c>
    </row>
    <row r="125" spans="11:14">
      <c r="K125" s="122">
        <v>45937.625</v>
      </c>
      <c r="L125" s="3">
        <v>106.367</v>
      </c>
      <c r="M125" s="122">
        <v>45946.625</v>
      </c>
      <c r="N125" s="3">
        <v>108.402</v>
      </c>
    </row>
    <row r="126" spans="11:14">
      <c r="K126" s="122">
        <v>45938.625</v>
      </c>
      <c r="L126" s="3">
        <v>104.837</v>
      </c>
      <c r="M126" s="122">
        <v>45947.625</v>
      </c>
      <c r="N126" s="3">
        <v>108.167</v>
      </c>
    </row>
    <row r="127" spans="11:14">
      <c r="K127" s="122">
        <v>45939.625</v>
      </c>
      <c r="L127" s="3">
        <v>104.482</v>
      </c>
      <c r="M127" s="122">
        <v>45950.625</v>
      </c>
      <c r="N127" s="3">
        <v>108.33199999999999</v>
      </c>
    </row>
    <row r="128" spans="11:14">
      <c r="K128" s="122">
        <v>45940.625</v>
      </c>
      <c r="L128" s="3">
        <v>104.67</v>
      </c>
      <c r="M128" s="122">
        <v>45951.625</v>
      </c>
      <c r="N128" s="3">
        <v>108.423</v>
      </c>
    </row>
    <row r="129" spans="11:14">
      <c r="K129" s="122">
        <v>45943.625</v>
      </c>
      <c r="L129" s="3">
        <v>108.026</v>
      </c>
      <c r="M129" s="122">
        <v>45952.625</v>
      </c>
      <c r="N129" s="3">
        <v>108.277</v>
      </c>
    </row>
    <row r="130" spans="11:14">
      <c r="K130" s="122">
        <v>45944.625</v>
      </c>
      <c r="L130" s="3">
        <v>108.004</v>
      </c>
      <c r="M130" s="122">
        <v>45953.625</v>
      </c>
      <c r="N130" s="3">
        <v>108.339</v>
      </c>
    </row>
    <row r="131" spans="11:14">
      <c r="K131" s="122">
        <v>45945.625</v>
      </c>
      <c r="L131" s="3">
        <v>101.48</v>
      </c>
      <c r="M131" s="122">
        <v>45954.625</v>
      </c>
      <c r="N131" s="3">
        <v>108.539</v>
      </c>
    </row>
    <row r="132" spans="11:14">
      <c r="K132" s="122">
        <v>45946.625</v>
      </c>
      <c r="L132" s="3">
        <v>100.968</v>
      </c>
      <c r="M132" s="122">
        <v>45957.625</v>
      </c>
      <c r="N132" s="3">
        <v>108.807</v>
      </c>
    </row>
    <row r="133" spans="11:14">
      <c r="K133" s="122">
        <v>45947.625</v>
      </c>
      <c r="L133" s="3">
        <v>105.54600000000001</v>
      </c>
      <c r="M133" s="122">
        <v>45958.625</v>
      </c>
      <c r="N133" s="3">
        <v>108.831</v>
      </c>
    </row>
    <row r="134" spans="11:14">
      <c r="K134" s="122">
        <v>45950.625</v>
      </c>
      <c r="L134" s="3">
        <v>106.801</v>
      </c>
      <c r="M134" s="122">
        <v>45959.625</v>
      </c>
      <c r="N134" s="3">
        <v>109.209</v>
      </c>
    </row>
    <row r="135" spans="11:14">
      <c r="K135" s="122">
        <v>45951.625</v>
      </c>
      <c r="L135" s="3">
        <v>104.645</v>
      </c>
      <c r="M135" s="122">
        <v>45960.625</v>
      </c>
      <c r="N135" s="3">
        <v>108.801</v>
      </c>
    </row>
    <row r="136" spans="11:14">
      <c r="K136" s="122">
        <v>45952.625</v>
      </c>
      <c r="L136" s="3">
        <v>105.12</v>
      </c>
      <c r="M136" s="122">
        <v>45961.625</v>
      </c>
      <c r="N136" s="3">
        <v>108.926</v>
      </c>
    </row>
    <row r="137" spans="11:14">
      <c r="K137" s="122">
        <v>45953.625</v>
      </c>
      <c r="L137" s="3">
        <v>105.02200000000001</v>
      </c>
      <c r="M137" s="122"/>
    </row>
    <row r="138" spans="11:14">
      <c r="K138" s="122">
        <v>45954.625</v>
      </c>
      <c r="L138" s="3">
        <v>104.67</v>
      </c>
      <c r="M138" s="122"/>
    </row>
    <row r="139" spans="11:14">
      <c r="K139" s="122">
        <v>45957.625</v>
      </c>
      <c r="L139" s="3">
        <v>102.34399999999999</v>
      </c>
      <c r="M139" s="122"/>
    </row>
    <row r="140" spans="11:14">
      <c r="K140" s="122">
        <v>45958.625</v>
      </c>
      <c r="L140" s="3">
        <v>101.04600000000001</v>
      </c>
    </row>
    <row r="141" spans="11:14">
      <c r="K141" s="122">
        <v>45959.625</v>
      </c>
      <c r="L141" s="3">
        <v>99.816999999999993</v>
      </c>
    </row>
    <row r="142" spans="11:14">
      <c r="K142" s="122">
        <v>45960.625</v>
      </c>
      <c r="L142" s="3">
        <v>100.447</v>
      </c>
    </row>
    <row r="143" spans="11:14">
      <c r="K143" s="122">
        <v>45961.625</v>
      </c>
      <c r="L143" s="3">
        <v>100.294</v>
      </c>
    </row>
    <row r="144" spans="11:14">
      <c r="K144" s="122"/>
    </row>
    <row r="145" spans="11:11">
      <c r="K145" s="122"/>
    </row>
    <row r="146" spans="11:11">
      <c r="K146" s="122"/>
    </row>
  </sheetData>
  <conditionalFormatting sqref="I1 I9:I11 H12:H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Not_Live_BOFA Basis</vt:lpstr>
      <vt:lpstr>CDX IG vs SPX Puts</vt:lpstr>
      <vt:lpstr>New_CDX IG vs SPX Puts</vt:lpstr>
      <vt:lpstr>ETF Compression</vt:lpstr>
      <vt:lpstr>IHYG vs Xover</vt:lpstr>
      <vt:lpstr>XCCY AT1 HSBC</vt:lpstr>
      <vt:lpstr>XCCY NPS DB</vt:lpstr>
      <vt:lpstr>ACAFP vs SOCGEN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2025-10-31T21:19:24Z</dcterms:modified>
</cp:coreProperties>
</file>