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0D297A8D-6CBD-4F7E-B617-C8C4049B5EB7}" xr6:coauthVersionLast="47" xr6:coauthVersionMax="47" xr10:uidLastSave="{00000000-0000-0000-0000-000000000000}"/>
  <bookViews>
    <workbookView xWindow="-108" yWindow="-108" windowWidth="23256" windowHeight="12456" tabRatio="842" firstSheet="1" activeTab="6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 a="1"/>
  <c r="C10" i="9"/>
  <c r="E10" i="12" a="1"/>
  <c r="E10" i="12"/>
  <c r="C10" i="12" a="1"/>
  <c r="C10" i="12"/>
  <c r="B10" i="10" a="1"/>
  <c r="B10" i="10"/>
  <c r="C10" i="1" a="1"/>
  <c r="C10" i="1"/>
  <c r="B10" i="5" a="1"/>
  <c r="B10" i="5"/>
  <c r="E10" i="14" a="1"/>
  <c r="E10" i="14"/>
  <c r="G10" i="12" a="1"/>
  <c r="G10" i="12"/>
  <c r="B10" i="2" a="1"/>
  <c r="B10" i="2"/>
  <c r="B10" i="1" a="1"/>
  <c r="B10" i="1"/>
  <c r="C10" i="5" a="1"/>
  <c r="C10" i="5"/>
  <c r="C10" i="10" a="1"/>
  <c r="C10" i="10"/>
  <c r="F10" i="14" a="1"/>
  <c r="F10" i="14"/>
  <c r="D10" i="14" a="1"/>
  <c r="D10" i="14"/>
  <c r="F10" i="12" a="1"/>
  <c r="F10" i="12"/>
  <c r="D10" i="8" a="1"/>
  <c r="D10" i="8"/>
  <c r="E10" i="8" a="1"/>
  <c r="E10" i="8"/>
  <c r="C10" i="3" a="1"/>
  <c r="C10" i="3"/>
  <c r="D10" i="10" a="1"/>
  <c r="D10" i="10"/>
  <c r="E10" i="10" a="1"/>
  <c r="E10" i="10"/>
  <c r="B10" i="8" a="1"/>
  <c r="B10" i="8"/>
  <c r="B10" i="12" a="1"/>
  <c r="B10" i="12"/>
  <c r="B10" i="3" a="1"/>
  <c r="B10" i="3"/>
  <c r="C10" i="14" a="1"/>
  <c r="C10" i="14"/>
  <c r="C10" i="8" a="1"/>
  <c r="C10" i="8"/>
  <c r="D10" i="2" a="1"/>
  <c r="D10" i="2"/>
  <c r="G10" i="14" a="1"/>
  <c r="G10" i="14"/>
  <c r="B10" i="9" a="1"/>
  <c r="B10" i="9"/>
  <c r="C10" i="2" a="1"/>
  <c r="C10" i="2"/>
  <c r="B10" i="14" a="1"/>
  <c r="B10" i="14"/>
  <c r="D10" i="12" a="1"/>
  <c r="D10" i="12"/>
  <c r="I1" i="14"/>
  <c r="C24" i="14"/>
  <c r="D24" i="14"/>
  <c r="F24" i="14"/>
  <c r="G24" i="14"/>
  <c r="I24" i="14"/>
  <c r="J24" i="14"/>
  <c r="L24" i="14"/>
  <c r="M24" i="14"/>
  <c r="O24" i="14"/>
  <c r="P24" i="14"/>
  <c r="R24" i="14"/>
  <c r="S24" i="14"/>
  <c r="C32" i="12"/>
  <c r="D32" i="12"/>
  <c r="F32" i="12"/>
  <c r="G32" i="12"/>
  <c r="I32" i="12"/>
  <c r="J32" i="12"/>
  <c r="L32" i="12"/>
  <c r="M32" i="12"/>
  <c r="O32" i="12"/>
  <c r="P32" i="12"/>
  <c r="R32" i="12"/>
  <c r="T32" i="12" s="1"/>
  <c r="S32" i="12"/>
  <c r="C16" i="10"/>
  <c r="D16" i="10"/>
  <c r="F16" i="10"/>
  <c r="G16" i="10"/>
  <c r="I16" i="10"/>
  <c r="J16" i="10"/>
  <c r="L16" i="10"/>
  <c r="M16" i="10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C41" i="1"/>
  <c r="D41" i="1" s="1"/>
  <c r="E41" i="1"/>
  <c r="G41" i="1"/>
  <c r="H41" i="1"/>
  <c r="M3" i="14" a="1"/>
  <c r="K3" i="14" a="1"/>
  <c r="O3" i="14" a="1"/>
  <c r="S3" i="14" a="1"/>
  <c r="Q3" i="14" a="1"/>
  <c r="I3" i="14" a="1"/>
  <c r="K3" i="14" l="1"/>
  <c r="M3" i="14"/>
  <c r="O3" i="14"/>
  <c r="I3" i="14"/>
  <c r="Q3" i="14"/>
  <c r="S3" i="14"/>
  <c r="T24" i="14"/>
  <c r="N16" i="10"/>
  <c r="H18" i="9"/>
  <c r="N20" i="8"/>
  <c r="H21" i="5"/>
  <c r="H24" i="3"/>
  <c r="K25" i="2"/>
  <c r="I41" i="1"/>
  <c r="T19" i="14"/>
  <c r="T20" i="14"/>
  <c r="T21" i="14"/>
  <c r="T22" i="14"/>
  <c r="T18" i="14"/>
  <c r="W9" i="14"/>
  <c r="X4" i="14"/>
  <c r="W4" i="14"/>
  <c r="T27" i="12"/>
  <c r="T28" i="12"/>
  <c r="T29" i="12"/>
  <c r="T30" i="12"/>
  <c r="T26" i="12"/>
  <c r="R8" i="12"/>
  <c r="K9" i="12"/>
  <c r="J9" i="12"/>
  <c r="M15" i="10" l="1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C40" i="1"/>
  <c r="D40" i="1" s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C6" i="14"/>
  <c r="G6" i="14"/>
  <c r="F45" i="14" a="1"/>
  <c r="J45" i="14" a="1"/>
  <c r="D45" i="14" a="1"/>
  <c r="H45" i="14" a="1"/>
  <c r="L45" i="14" a="1"/>
  <c r="B45" i="14" a="1"/>
  <c r="G3" i="9" a="1"/>
  <c r="E3" i="9" a="1"/>
  <c r="B45" i="14" l="1"/>
  <c r="L45" i="14"/>
  <c r="H45" i="14"/>
  <c r="D45" i="14"/>
  <c r="J45" i="14"/>
  <c r="F45" i="14"/>
  <c r="E3" i="9"/>
  <c r="G3" i="9"/>
  <c r="T23" i="14"/>
  <c r="N15" i="10"/>
  <c r="H23" i="3"/>
  <c r="I40" i="1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T16" i="12"/>
  <c r="T17" i="12"/>
  <c r="T18" i="12"/>
  <c r="T19" i="12"/>
  <c r="T20" i="12"/>
  <c r="T21" i="12"/>
  <c r="T22" i="12"/>
  <c r="T23" i="12"/>
  <c r="T24" i="12"/>
  <c r="T25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T31" i="12" s="1"/>
  <c r="C15" i="12"/>
  <c r="B43" i="12"/>
  <c r="I1" i="12"/>
  <c r="Q14" i="12"/>
  <c r="N14" i="12"/>
  <c r="K14" i="12"/>
  <c r="E14" i="12"/>
  <c r="G5" i="12"/>
  <c r="F5" i="12"/>
  <c r="E5" i="12"/>
  <c r="D5" i="12"/>
  <c r="C5" i="12"/>
  <c r="Q3" i="12" a="1"/>
  <c r="S3" i="12" a="1"/>
  <c r="I3" i="12" a="1"/>
  <c r="M3" i="12" a="1"/>
  <c r="K3" i="12" a="1"/>
  <c r="O3" i="12" a="1"/>
  <c r="J45" i="12" a="1"/>
  <c r="F45" i="12" a="1"/>
  <c r="L45" i="12" a="1"/>
  <c r="B45" i="12" a="1"/>
  <c r="D45" i="12" a="1"/>
  <c r="H45" i="12" a="1"/>
  <c r="Q3" i="12" l="1"/>
  <c r="S3" i="12"/>
  <c r="O3" i="12"/>
  <c r="K3" i="12"/>
  <c r="M3" i="12"/>
  <c r="I3" i="12"/>
  <c r="H45" i="12"/>
  <c r="D45" i="12"/>
  <c r="B45" i="12"/>
  <c r="L45" i="12"/>
  <c r="F45" i="12"/>
  <c r="J45" i="12"/>
  <c r="B5" i="12"/>
  <c r="E5" i="10" l="1"/>
  <c r="D5" i="10"/>
  <c r="C5" i="10"/>
  <c r="B5" i="10"/>
  <c r="G1" i="10"/>
  <c r="M3" i="10" a="1"/>
  <c r="K3" i="10" a="1"/>
  <c r="G3" i="10" a="1"/>
  <c r="I3" i="10" a="1"/>
  <c r="K3" i="10" l="1"/>
  <c r="M3" i="10"/>
  <c r="G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I3" i="8" a="1"/>
  <c r="G3" i="8" a="1"/>
  <c r="K3" i="8" a="1"/>
  <c r="M3" i="8" a="1"/>
  <c r="I3" i="8" l="1"/>
  <c r="K3" i="8"/>
  <c r="G3" i="8"/>
  <c r="M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G3" i="3" a="1"/>
  <c r="N3" i="1" a="1"/>
  <c r="F3" i="2" a="1"/>
  <c r="H3" i="2" a="1"/>
  <c r="L3" i="1" a="1"/>
  <c r="E3" i="3" a="1"/>
  <c r="J3" i="2" a="1"/>
  <c r="N3" i="1" l="1"/>
  <c r="G3" i="3"/>
  <c r="L3" i="1"/>
  <c r="H3" i="2"/>
  <c r="F3" i="2"/>
  <c r="J3" i="2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<sst xmlns="http://schemas.openxmlformats.org/spreadsheetml/2006/main" count="418" uniqueCount="84">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</sst>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Data...3877657949</v>
        <stp/>
        <stp>BDH|10351313584699386816</stp>
        <tr r="E3" s="5"/>
      </tp>
      <tp t="s">
        <v>#N/A Requesting Data...2848720222</v>
        <stp/>
        <stp>BDH|11868297327508497130</stp>
        <tr r="Q3" s="12"/>
        <tr r="M3" s="14"/>
      </tp>
      <tp t="s">
        <v>#N/A Requesting Data...3883201852</v>
        <stp/>
        <stp>BDP|11883986536691201393</stp>
        <tr r="C10" s="10"/>
      </tp>
      <tp t="s">
        <v>#N/A Requesting Data...3277817787</v>
        <stp/>
        <stp>BDP|18062887627254797806</stp>
        <tr r="C10" s="12"/>
        <tr r="E10" s="12"/>
      </tp>
      <tp t="s">
        <v>#N/A Requesting Data...2859396271</v>
        <stp/>
        <stp>BDP|16545953933052450030</stp>
        <tr r="B10" s="5"/>
      </tp>
      <tp t="s">
        <v>#N/A Requesting Data...1997945878</v>
        <stp/>
        <stp>BDH|16964208687670066093</stp>
        <tr r="M3" s="8"/>
      </tp>
      <tp t="s">
        <v>#N/A Requesting Data...2371497735</v>
        <stp/>
        <stp>BDP|14650062796027575721</stp>
        <tr r="G10" s="12"/>
        <tr r="E10" s="14"/>
      </tp>
      <tp t="s">
        <v>#N/A Requesting Data...4094860166</v>
        <stp/>
        <stp>BDH|15898023348904525848</stp>
        <tr r="B45" s="14"/>
      </tp>
      <tp t="s">
        <v>#N/A Requesting Data...3126361428</v>
        <stp/>
        <stp>BDH|14554289658327214950</stp>
        <tr r="E3" s="3"/>
      </tp>
      <tp t="s">
        <v>#N/A Requesting Data...3326519608</v>
        <stp/>
        <stp>BDH|14418508895895598068</stp>
        <tr r="M3" s="12"/>
        <tr r="I3" s="14"/>
      </tp>
      <tp t="s">
        <v>#N/A Requesting Data...1978099365</v>
        <stp/>
        <stp>BDH|12461074316780829179</stp>
        <tr r="I3" s="12"/>
      </tp>
      <tp t="s">
        <v>#N/A Requesting Data...2520715029</v>
        <stp/>
        <stp>BDP|12076286461161277423</stp>
        <tr r="C10" s="5"/>
      </tp>
      <tp t="s">
        <v>#N/A Requesting Data...2531973499</v>
        <stp/>
        <stp>BDH|11939629486549063565</stp>
        <tr r="S3" s="14"/>
      </tp>
      <tp t="s">
        <v>#N/A Requesting Data...2733098693</v>
        <stp/>
        <stp>BDP|18219294914923540841</stp>
        <tr r="C10" s="9"/>
      </tp>
      <tp t="s">
        <v>#N/A Requesting Data...2903929976</v>
        <stp/>
        <stp>BDH|14652635060546728265</stp>
        <tr r="H45" s="12"/>
        <tr r="D45" s="12"/>
      </tp>
      <tp t="s">
        <v>#N/A Requesting Data...3475461046</v>
        <stp/>
        <stp>BDH|13667166925681071115</stp>
        <tr r="J45" s="14"/>
      </tp>
      <tp t="s">
        <v>#N/A Requesting Data...3521616392</v>
        <stp/>
        <stp>BDP|13030111079165378191</stp>
        <tr r="F10" s="14"/>
      </tp>
      <tp t="s">
        <v>#N/A Requesting Data...1993199642</v>
        <stp/>
        <stp>BDP|17674809694487604003</stp>
        <tr r="B10" s="10"/>
      </tp>
      <tp t="s">
        <v>#N/A Requesting Data...3491132411</v>
        <stp/>
        <stp>BDH|14683331255940957394</stp>
        <tr r="G3" s="5"/>
      </tp>
      <tp t="s">
        <v>#N/A Requesting Data...3451478282</v>
        <stp/>
        <stp>BDH|12366418778878237806</stp>
        <tr r="L45" s="12"/>
      </tp>
      <tp t="s">
        <v>#N/A Requesting Data...2895618520</v>
        <stp/>
        <stp>BDP|11473368239062878490</stp>
        <tr r="F10" s="12"/>
        <tr r="D10" s="14"/>
      </tp>
      <tp t="s">
        <v>#N/A Requesting Data...2234821024</v>
        <stp/>
        <stp>BDP|14572736216992007722</stp>
        <tr r="B10" s="2"/>
      </tp>
      <tp t="s">
        <v>#N/A Requesting Data...2838266921</v>
        <stp/>
        <stp>BDH|12097978624338460624</stp>
        <tr r="Q3" s="14"/>
      </tp>
      <tp t="s">
        <v>#N/A Requesting Data...4124019668</v>
        <stp/>
        <stp>BDP|13060443244535072213</stp>
        <tr r="B10" s="1"/>
      </tp>
      <tp t="s">
        <v>#N/A Requesting Data...3893624550</v>
        <stp/>
        <stp>BDH|16635641902843555704</stp>
        <tr r="O3" s="12"/>
        <tr r="K3" s="12"/>
      </tp>
      <tp t="s">
        <v>#N/A Requesting Data...2668760596</v>
        <stp/>
        <stp>BDH|13384596211472988165</stp>
        <tr r="J3" s="2"/>
      </tp>
      <tp t="s">
        <v>#N/A Requesting Data...2331081472</v>
        <stp/>
        <stp>BDH|11325884833647718981</stp>
        <tr r="H45" s="14"/>
      </tp>
      <tp t="s">
        <v>#N/A Requesting Data...2264115131</v>
        <stp/>
        <stp>BDP|17166731865344641740</stp>
        <tr r="C10" s="1"/>
      </tp>
      <tp t="s">
        <v>#N/A Requesting Data...2357888071</v>
        <stp/>
        <stp>BDH|12396439488739152202</stp>
        <tr r="B45" s="12"/>
      </tp>
    </main>
    <main first="bofaddin.rtdserver">
      <tp t="s">
        <v>#N/A Requesting Data...2356767579</v>
        <stp/>
        <stp>BDH|1028538880712934288</stp>
        <tr r="S3" s="12"/>
        <tr r="O3" s="14"/>
      </tp>
      <tp t="s">
        <v>#N/A Requesting Data...3696710157</v>
        <stp/>
        <stp>BDH|5169224297170435259</stp>
        <tr r="G3" s="8"/>
      </tp>
      <tp t="s">
        <v>#N/A Requesting Data...2358554786</v>
        <stp/>
        <stp>BDH|6052060976555878966</stp>
        <tr r="I3" s="8"/>
      </tp>
      <tp t="s">
        <v>#N/A Requesting Data...2528940638</v>
        <stp/>
        <stp>BDH|9756339051981360120</stp>
        <tr r="K3" s="10"/>
      </tp>
      <tp t="s">
        <v>#N/A Requesting Data...3173404305</v>
        <stp/>
        <stp>BDH|3945821647056979165</stp>
        <tr r="E3" s="9"/>
      </tp>
      <tp t="s">
        <v>#N/A Requesting Data...2225591393</v>
        <stp/>
        <stp>BDP|9706553668206945454</stp>
        <tr r="D10" s="8"/>
      </tp>
      <tp t="s">
        <v>#N/A Requesting Data...3094904787</v>
        <stp/>
        <stp>BDH|9289027572525667322</stp>
        <tr r="K3" s="14"/>
      </tp>
      <tp t="s">
        <v>#N/A Requesting Data...3906750574</v>
        <stp/>
        <stp>BDH|5499482882290106023</stp>
        <tr r="K3" s="8"/>
      </tp>
      <tp t="s">
        <v>#N/A Requesting Data...2605511182</v>
        <stp/>
        <stp>BDP|4329662592027264695</stp>
        <tr r="B10" s="12"/>
      </tp>
      <tp t="s">
        <v>#N/A Requesting Data...2168727821</v>
        <stp/>
        <stp>BDH|6427274484614669205</stp>
        <tr r="M3" s="10"/>
      </tp>
      <tp t="s">
        <v>#N/A Requesting Data...2668977557</v>
        <stp/>
        <stp>BDH|7054570275427739937</stp>
        <tr r="N3" s="1"/>
      </tp>
      <tp t="s">
        <v>#N/A Requesting Data...2987605811</v>
        <stp/>
        <stp>BDH|5710079974310159915</stp>
        <tr r="L3" s="1"/>
      </tp>
      <tp t="s">
        <v>#N/A Requesting Data...1996857495</v>
        <stp/>
        <stp>BDP|6614610459362681385</stp>
        <tr r="E10" s="10"/>
      </tp>
      <tp t="s">
        <v>#N/A Requesting Data...2019660862</v>
        <stp/>
        <stp>BDH|2184028517626785080</stp>
        <tr r="H3" s="2"/>
      </tp>
      <tp t="s">
        <v>#N/A Requesting Data...2261235135</v>
        <stp/>
        <stp>BDH|4800396880739900349</stp>
        <tr r="D45" s="14"/>
      </tp>
      <tp t="s">
        <v>#N/A Requesting Data...2697633511</v>
        <stp/>
        <stp>BDP|3122389811593012513</stp>
        <tr r="C10" s="14"/>
      </tp>
      <tp t="s">
        <v>#N/A Requesting Data...3246777073</v>
        <stp/>
        <stp>BDH|3407640349110063662</stp>
        <tr r="L45" s="14"/>
      </tp>
      <tp t="s">
        <v>#N/A Requesting Data...2516970331</v>
        <stp/>
        <stp>BDH|4695581477882603444</stp>
        <tr r="F45" s="12"/>
      </tp>
      <tp t="s">
        <v>#N/A Requesting Data...2366656513</v>
        <stp/>
        <stp>BDP|1931107217112743305</stp>
        <tr r="D10" s="2"/>
      </tp>
      <tp t="s">
        <v>#N/A Requesting Data...4034956551</v>
        <stp/>
        <stp>BDP|8919074471278682748</stp>
        <tr r="C10" s="3"/>
      </tp>
      <tp t="s">
        <v>#N/A Requesting Data...3605079322</v>
        <stp/>
        <stp>BDP|6499873574608943180</stp>
        <tr r="B10" s="8"/>
      </tp>
      <tp t="s">
        <v>#N/A Requesting Data...2265265619</v>
        <stp/>
        <stp>BDP|9073119891745028595</stp>
        <tr r="E10" s="8"/>
      </tp>
      <tp t="s">
        <v>#N/A Requesting Data...3109298341</v>
        <stp/>
        <stp>BDP|7280882837258491593</stp>
        <tr r="D10" s="10"/>
      </tp>
      <tp t="s">
        <v>#N/A Requesting Data...2234071629</v>
        <stp/>
        <stp>BDH|1761758312845266334</stp>
        <tr r="F3" s="2"/>
      </tp>
      <tp t="s">
        <v>#N/A Requesting Data...2480567996</v>
        <stp/>
        <stp>BDH|8429645527114728918</stp>
        <tr r="G3" s="3"/>
      </tp>
      <tp t="s">
        <v>#N/A Requesting Data...3878146667</v>
        <stp/>
        <stp>BDH|1858332030387721460</stp>
        <tr r="J45" s="12"/>
      </tp>
      <tp t="s">
        <v>#N/A Requesting Data...2685513164</v>
        <stp/>
        <stp>BDP|4720520890802409863</stp>
        <tr r="B10" s="3"/>
      </tp>
      <tp t="s">
        <v>#N/A Requesting Data...3405386688</v>
        <stp/>
        <stp>BDP|2192385730727379645</stp>
        <tr r="C10" s="8"/>
      </tp>
      <tp t="s">
        <v>#N/A Requesting Data...2496487606</v>
        <stp/>
        <stp>BDH|7361281866961478167</stp>
        <tr r="F45" s="14"/>
      </tp>
      <tp t="s">
        <v>#N/A Requesting Data...2774561491</v>
        <stp/>
        <stp>BDH|1606979205929211226</stp>
        <tr r="G3" s="10"/>
      </tp>
      <tp t="s">
        <v>#N/A Requesting Data...3721391663</v>
        <stp/>
        <stp>BDP|519161733290183679</stp>
        <tr r="B10" s="9"/>
      </tp>
      <tp t="s">
        <v>#N/A Requesting Data...3202849954</v>
        <stp/>
        <stp>BDP|332801733094788947</stp>
        <tr r="D10" s="12"/>
        <tr r="B10" s="14"/>
      </tp>
      <tp t="s">
        <v>#N/A Requesting Data...3631870449</v>
        <stp/>
        <stp>BDP|416056535068485843</stp>
        <tr r="C10" s="2"/>
      </tp>
      <tp t="s">
        <v>#N/A Requesting Data...2787806974</v>
        <stp/>
        <stp>BDP|967432059673127000</stp>
        <tr r="G10" s="14"/>
      </tp>
      <tp t="s">
        <v>#N/A Requesting Data...3344696623</v>
        <stp/>
        <stp>BDH|755531004008709014</stp>
        <tr r="I3" s="10"/>
      </tp>
      <tp t="s">
        <v>#N/A Requesting Data...3502245649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.00_);_(&quot;$&quot;* \(#,##0.00\);_(&quot;$&quot;* &quot;-&quot;??_);_(@_)">
                  <c:v>20572.519958333647</c:v>
                </c:pt>
                <c:pt idx="3" formatCode="_(&quot;$&quot;* #,##0.00_);_(&quot;$&quot;* \(#,##0.00\);_(&quot;$&quot;* &quot;-&quot;??_);_(@_)">
                  <c:v>18236.58391666643</c:v>
                </c:pt>
                <c:pt idx="4" formatCode="_(&quot;$&quot;* #,##0.00_);_(&quot;$&quot;* \(#,##0.00\);_(&quot;$&quot;* &quot;-&quot;??_);_(@_)">
                  <c:v>45757.170791666686</c:v>
                </c:pt>
                <c:pt idx="5" formatCode="_(&quot;$&quot;* #,##0.00_);_(&quot;$&quot;* \(#,##0.00\);_(&quot;$&quot;* &quot;-&quot;??_);_(@_)">
                  <c:v>63393.419749999666</c:v>
                </c:pt>
                <c:pt idx="6" formatCode="_(&quot;$&quot;* #,##0.00_);_(&quot;$&quot;* \(#,##0.00\);_(&quot;$&quot;* &quot;-&quot;??_);_(@_)">
                  <c:v>61094.388208332988</c:v>
                </c:pt>
                <c:pt idx="7" formatCode="_(&quot;$&quot;* #,##0.00_);_(&quot;$&quot;* \(#,##0.00\);_(&quot;$&quot;* &quot;-&quot;??_);_(@_)">
                  <c:v>90173.865666666854</c:v>
                </c:pt>
                <c:pt idx="8" formatCode="_(&quot;$&quot;* #,##0.00_);_(&quot;$&quot;* \(#,##0.00\);_(&quot;$&quot;* &quot;-&quot;??_);_(@_)">
                  <c:v>74992.472625000097</c:v>
                </c:pt>
                <c:pt idx="9" formatCode="_(&quot;$&quot;* #,##0.00_);_(&quot;$&quot;* \(#,##0.00\);_(&quot;$&quot;* &quot;-&quot;??_);_(@_)">
                  <c:v>81807.740500000044</c:v>
                </c:pt>
                <c:pt idx="10" formatCode="_(&quot;$&quot;* #,##0.00_);_(&quot;$&quot;* \(#,##0.00\);_(&quot;$&quot;* &quot;-&quot;??_);_(@_)">
                  <c:v>59055.41124999959</c:v>
                </c:pt>
                <c:pt idx="11" formatCode="_(&quot;$&quot;* #,##0.00_);_(&quot;$&quot;* \(#,##0.00\);_(&quot;$&quot;* &quot;-&quot;??_);_(@_)">
                  <c:v>42354.969124999763</c:v>
                </c:pt>
                <c:pt idx="12" formatCode="_(&quot;$&quot;* #,##0.00_);_(&quot;$&quot;* \(#,##0.00\);_(&quot;$&quot;* &quot;-&quot;??_);_(@_)">
                  <c:v>38059.901083333454</c:v>
                </c:pt>
                <c:pt idx="13" formatCode="_(&quot;$&quot;* #,##0.00_);_(&quot;$&quot;* \(#,##0.00\);_(&quot;$&quot;* &quot;-&quot;??_);_(@_)">
                  <c:v>56211.406041666407</c:v>
                </c:pt>
                <c:pt idx="14" formatCode="_(&quot;$&quot;* #,##0.00_);_(&quot;$&quot;* \(#,##0.00\);_(&quot;$&quot;* &quot;-&quot;??_);_(@_)">
                  <c:v>63561.766500000376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#,##0.00_);_("$"* \(#,##0.00\);_("$"*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-7581.4373333333551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#,##0.00_);_("$"* \(#,##0.00\);_("$"*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-4310.187111111155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#,##0.00_);_("$"* \(#,##0.00\);_("$"*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-50631.393749999603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#,##0.00_);_("$"* \(#,##0.00\);_("$"*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-4144.7569066673595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#,##0.00_);_("$"* \(#,##0.00\);_("$"*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5419.9733333333279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#,##0.00_);_("$"* \(#,##0.00\);_("$"* "-"??_);_(@_)</c:formatCode>
                <c:ptCount val="17"/>
                <c:pt idx="0">
                  <c:v>-71160.386397814393</c:v>
                </c:pt>
                <c:pt idx="1">
                  <c:v>-127437.8560977312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-36610.300623187359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27</xdr:col>
      <xdr:colOff>100014</xdr:colOff>
      <xdr:row>20</xdr:row>
      <xdr:rowOff>62706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F44" sqref="F4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45934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45936</v>
      </c>
      <c r="M3" s="3">
        <f ca="1"/>
        <v>106.31399999999999</v>
      </c>
      <c r="N3" s="53" cm="1">
        <f t="array" aca="1" ref="N3:O6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104.05200000000001</v>
      </c>
      <c r="N6" s="53">
        <f ca="1"/>
        <v>45939</v>
      </c>
      <c r="O6" s="3">
        <f ca="1"/>
        <v>100.495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104.0518</v>
      </c>
      <c r="C10" s="13" cm="1">
        <f t="array" ref="C10">_xll.BDP(C4,"PX_LAST")</f>
        <v>100.495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00" t="s">
        <v>0</v>
      </c>
      <c r="C12" s="101"/>
      <c r="D12" s="101"/>
      <c r="E12" s="102"/>
      <c r="F12" s="103" t="s">
        <v>1</v>
      </c>
      <c r="G12" s="104"/>
      <c r="H12" s="10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104.553</v>
      </c>
      <c r="C41" s="1">
        <f t="shared" ref="C41" si="16">B41-$G$6</f>
        <v>93.012</v>
      </c>
      <c r="D41" s="31">
        <f t="shared" ref="D41" si="17">-1*(C41-$C$14)*10^-4*$B$8*$B$5</f>
        <v>150391.20000000001</v>
      </c>
      <c r="E41" s="32">
        <f t="shared" ref="E41" si="18">$B$6*(A41-$A$14)/360*$B$5</f>
        <v>25000</v>
      </c>
      <c r="F41" s="4">
        <v>100.499</v>
      </c>
      <c r="G41" s="1">
        <f t="shared" ref="G41" si="19">(F41-$F$14)/100*$C$5</f>
        <v>121799.99999999964</v>
      </c>
      <c r="H41" s="32">
        <f t="shared" si="11"/>
        <v>19845.937499999989</v>
      </c>
      <c r="I41" s="84">
        <f t="shared" ref="I41" si="20">(D41+E41)*$B$9-G41-H41</f>
        <v>63561.766500000376</v>
      </c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84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34"/>
      <c r="E45" s="35"/>
      <c r="F45" s="34"/>
      <c r="H45" s="35"/>
      <c r="I45" s="86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87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H28" sqref="H28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45934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45936</v>
      </c>
      <c r="G3" s="1">
        <f ca="1"/>
        <v>46.728999999999999</v>
      </c>
      <c r="H3" s="53" cm="1">
        <f t="array" aca="1" ref="H3:I6" ca="1">_xll.BDH($C$4, "PX_LAST, ", $F$1, "")</f>
        <v>45936</v>
      </c>
      <c r="I3" s="47">
        <f ca="1"/>
        <v>34.582000000000001</v>
      </c>
      <c r="J3" s="53" cm="1">
        <f t="array" aca="1" ref="J3:K6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47.357999999999997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50.216999999999999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47.357700000000001</v>
      </c>
      <c r="C10" s="21" cm="1">
        <f t="array" ref="C10">_xll.BDP(C4,"px_last")</f>
        <v>34.441540000000003</v>
      </c>
      <c r="D10" s="22" cm="1">
        <f t="array" ref="D10">_xll.BDP(D4,"px_last")</f>
        <v>50.21698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6" t="s">
        <v>0</v>
      </c>
      <c r="F12" s="107"/>
      <c r="G12" s="108"/>
      <c r="H12" s="103" t="s">
        <v>1</v>
      </c>
      <c r="I12" s="104"/>
      <c r="J12" s="10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84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84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84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84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84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84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84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84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84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84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46.893000000000001</v>
      </c>
      <c r="C25" s="31">
        <f t="shared" ref="C25" si="30">-1*(B25-$B$14)*10^-4*$B$8*$B$5</f>
        <v>-19632.172000000006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50.216999999999999</v>
      </c>
      <c r="I25" s="31">
        <f t="shared" ref="I25" si="34">-1*(H25-$H$14)*10^-4*$D$8*$D$5</f>
        <v>9787.5000000000164</v>
      </c>
      <c r="J25" s="32">
        <f t="shared" ref="J25" si="35">$D$6*(A25-$A$14)/360*$D$5</f>
        <v>10416.666666666666</v>
      </c>
      <c r="K25" s="84">
        <f t="shared" ref="K25" si="36">C25+D25+F25+G25-I25-J25</f>
        <v>-7581.4373333333551</v>
      </c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84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E25" sqref="E2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45936</v>
      </c>
      <c r="F3" s="1">
        <f ca="1"/>
        <v>57.584000000000003</v>
      </c>
      <c r="G3" s="53" cm="1">
        <f t="array" aca="1" ref="G3:H6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58.247999999999998</v>
      </c>
      <c r="G6" s="54">
        <f ca="1"/>
        <v>45939</v>
      </c>
      <c r="H6" s="1">
        <f ca="1"/>
        <v>40.404000000000003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58.248260000000002</v>
      </c>
      <c r="C10" s="22" cm="1">
        <f t="array" ref="C10">_xll.BDP(C4,"px_last")</f>
        <v>40.403919999999999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58.176000000000002</v>
      </c>
      <c r="C24" s="31">
        <f t="shared" ref="C24" si="17">-1*(B24-$B$14)*10^-4*$B$8*$B$5</f>
        <v>-6705.9200000000183</v>
      </c>
      <c r="D24" s="32">
        <f t="shared" ref="D24" si="18">$B$6*(A24-$A$14)/360*$B$5</f>
        <v>7777.7777777777783</v>
      </c>
      <c r="E24" s="4">
        <v>40.390999999999998</v>
      </c>
      <c r="F24" s="31">
        <f t="shared" ref="F24" si="19">-1*(E24-$E$14)*10^-4*$C$8*$C$5</f>
        <v>-5506.8439999999755</v>
      </c>
      <c r="G24" s="32">
        <f t="shared" ref="G24" si="20">$C$6*(A24-$A$14)/360*$C$5</f>
        <v>10888.888888888891</v>
      </c>
      <c r="H24" s="84">
        <f t="shared" ref="H24" si="21">C24+D24-F24-G24</f>
        <v>-4310.187111111155</v>
      </c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84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4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4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4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45936</v>
      </c>
      <c r="F3" s="1">
        <f ca="1"/>
        <v>94.912000000000006</v>
      </c>
      <c r="G3" s="53" cm="1">
        <f t="array" aca="1" ref="G3:H6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94.628</v>
      </c>
      <c r="G6" s="54">
        <f ca="1"/>
        <v>45939</v>
      </c>
      <c r="H6" s="1">
        <f ca="1"/>
        <v>105.76900000000001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94.628</v>
      </c>
      <c r="C10" s="22" cm="1">
        <f t="array" ref="C10">_xll.BDP(C4,"px_last")</f>
        <v>105.76900000000001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</row>
    <row r="21" spans="1:9" x14ac:dyDescent="0.3">
      <c r="A21" s="37">
        <v>45939</v>
      </c>
      <c r="B21" s="46">
        <v>94.629000000000005</v>
      </c>
      <c r="C21" s="31">
        <f t="shared" ref="C21" si="5">(B21-$B$14)/100*$B$5</f>
        <v>-44279.99999999912</v>
      </c>
      <c r="D21" s="32">
        <f t="shared" ref="D21" si="6">(A21-$A$14)/360*$B$6*$B$5-(A21-$A$14)/360*$B$7*$B$5*$B$14/100</f>
        <v>1628.0437499999971</v>
      </c>
      <c r="E21" s="4">
        <v>105.751</v>
      </c>
      <c r="F21" s="31">
        <f t="shared" ref="F21" si="7">(E21-$E$14)/100*$C$5</f>
        <v>100.00000000047748</v>
      </c>
      <c r="G21" s="32">
        <f t="shared" ref="G21" si="8">(A21-$A$14)/360*$C$6*$C$5-(A21-$A$14)/360*$C$7*$C$5*$E$14/100</f>
        <v>7879.4375</v>
      </c>
      <c r="H21" s="84">
        <f t="shared" ref="H21" si="9">C21+D21-F21-G21</f>
        <v>-50631.393749999603</v>
      </c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K19" sqref="K19:K20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45936</v>
      </c>
      <c r="H3" s="1">
        <f ca="1"/>
        <v>100.666</v>
      </c>
      <c r="I3" s="53" cm="1">
        <f t="array" aca="1" ref="I3:J6" ca="1">_xll.BDH($C$4, "PX_LAST, ", $G$1, "")</f>
        <v>45936</v>
      </c>
      <c r="J3" s="47">
        <f ca="1"/>
        <v>100.8828125</v>
      </c>
      <c r="K3" s="53" cm="1">
        <f t="array" aca="1" ref="K3:L6" ca="1">_xll.BDH($D$4, "PX_LAST, ", $G$1, "")</f>
        <v>45936</v>
      </c>
      <c r="L3" s="1">
        <f ca="1"/>
        <v>94.522000000000006</v>
      </c>
      <c r="M3" s="53" cm="1">
        <f t="array" aca="1" ref="M3:N6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100.649</v>
      </c>
      <c r="I6" s="54">
        <f ca="1"/>
        <v>45939</v>
      </c>
      <c r="J6" s="1">
        <f ca="1"/>
        <v>101.0078125</v>
      </c>
      <c r="K6" s="54">
        <f ca="1"/>
        <v>45939</v>
      </c>
      <c r="L6" s="1">
        <f ca="1"/>
        <v>94.271000000000001</v>
      </c>
      <c r="M6" s="54">
        <f ca="1"/>
        <v>45939</v>
      </c>
      <c r="N6" s="55">
        <f ca="1"/>
        <v>100.3828125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100.649</v>
      </c>
      <c r="C10" s="21" cm="1">
        <f t="array" ref="C10">_xll.BDP(C4,"px_last")</f>
        <v>101.015625</v>
      </c>
      <c r="D10" s="21" cm="1">
        <f t="array" ref="D10">_xll.BDP(D4,"px_last")</f>
        <v>94.271000000000001</v>
      </c>
      <c r="E10" s="22" cm="1">
        <f t="array" ref="E10">_xll.BDP(E4,"px_last")</f>
        <v>100.40625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</row>
    <row r="20" spans="1:14" x14ac:dyDescent="0.3">
      <c r="A20" s="37">
        <v>45939</v>
      </c>
      <c r="B20" s="46">
        <v>100.65300000000001</v>
      </c>
      <c r="C20" s="31">
        <f t="shared" si="0"/>
        <v>420.00000000001592</v>
      </c>
      <c r="D20" s="32">
        <f t="shared" si="1"/>
        <v>1921.1266666666688</v>
      </c>
      <c r="E20" s="79">
        <v>100.9609375</v>
      </c>
      <c r="F20" s="31">
        <f t="shared" si="2"/>
        <v>8559.5000000005257</v>
      </c>
      <c r="G20" s="32">
        <f t="shared" si="3"/>
        <v>-54.355875555551393</v>
      </c>
      <c r="H20" s="4">
        <v>94.287000000000006</v>
      </c>
      <c r="I20" s="31">
        <f t="shared" si="4"/>
        <v>-4399.9999999996926</v>
      </c>
      <c r="J20" s="32">
        <f t="shared" si="5"/>
        <v>1536.5972222222217</v>
      </c>
      <c r="K20" s="79">
        <v>100.265625</v>
      </c>
      <c r="L20" s="31">
        <f t="shared" si="6"/>
        <v>-1317.7499999998759</v>
      </c>
      <c r="M20" s="32">
        <f t="shared" si="7"/>
        <v>473.60777333333408</v>
      </c>
      <c r="N20" s="84">
        <f t="shared" si="8"/>
        <v>-4144.7569066673595</v>
      </c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I11" sqref="I11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4" ca="1">_xll.BDH($B$4, "PX_LAST, ",E1, "")</f>
        <v>45932</v>
      </c>
      <c r="F3" s="1">
        <f ca="1"/>
        <v>92.248999999999995</v>
      </c>
      <c r="G3" s="53" cm="1">
        <f t="array" aca="1" ref="G3:H8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45938</v>
      </c>
      <c r="F4" s="1">
        <f ca="1"/>
        <v>92.66</v>
      </c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46.350999999999999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45938</v>
      </c>
      <c r="H7" s="1">
        <f ca="1"/>
        <v>46.396000000000001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45939</v>
      </c>
      <c r="H8" s="1">
        <f ca="1"/>
        <v>46.634999999999998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46.635120000000001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4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4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46.76</v>
      </c>
      <c r="F18" s="31">
        <f t="shared" ref="F18" si="12">-1*(E18-$E$14)*10^-4*$C$8*$C$5</f>
        <v>-34388.639999999963</v>
      </c>
      <c r="G18" s="32">
        <f>$C$6*(A18-$A$14)/360*$C$5</f>
        <v>6500</v>
      </c>
      <c r="H18" s="84">
        <f>C18+D18-F18-G18</f>
        <v>5419.9733333333279</v>
      </c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tabSelected="1" zoomScale="80" zoomScaleNormal="80" workbookViewId="0">
      <selection activeCell="N16" sqref="N1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45936</v>
      </c>
      <c r="H3" s="1">
        <f ca="1"/>
        <v>92.53</v>
      </c>
      <c r="I3" s="53" cm="1">
        <f t="array" aca="1" ref="I3:J6" ca="1">_xll.BDH($C$4, "PX_LAST, ", $G$1, "")</f>
        <v>45936</v>
      </c>
      <c r="J3" s="47">
        <f ca="1"/>
        <v>100.917</v>
      </c>
      <c r="K3" s="53" cm="1">
        <f t="array" aca="1" ref="K3:L6" ca="1">_xll.BDH($D$4, "PX_LAST, ", $G$1, "")</f>
        <v>45936</v>
      </c>
      <c r="L3" s="1">
        <f ca="1"/>
        <v>120.97499999999999</v>
      </c>
      <c r="M3" s="53" cm="1">
        <f t="array" aca="1" ref="M3:N6" ca="1">_xll.BDH($E$4, "PX_LAST, ", $G$1, "")</f>
        <v>45936</v>
      </c>
      <c r="N3" s="55">
        <f ca="1"/>
        <v>99.501000000000005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91.92</v>
      </c>
      <c r="I6" s="54">
        <f ca="1"/>
        <v>45939</v>
      </c>
      <c r="J6" s="1">
        <f ca="1"/>
        <v>100.931</v>
      </c>
      <c r="K6" s="54">
        <f ca="1"/>
        <v>45939</v>
      </c>
      <c r="L6" s="1">
        <f ca="1"/>
        <v>121</v>
      </c>
      <c r="M6" s="54">
        <f ca="1"/>
        <v>45939</v>
      </c>
      <c r="N6" s="55">
        <f ca="1"/>
        <v>99.546000000000006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91.92</v>
      </c>
      <c r="C10" s="21" cm="1">
        <f t="array" ref="C10">_xll.BDP(C4,"px_last")</f>
        <v>100.931</v>
      </c>
      <c r="D10" s="21" cm="1">
        <f t="array" ref="D10">_xll.BDP(D4,"px_last")</f>
        <v>121</v>
      </c>
      <c r="E10" s="22" cm="1">
        <f t="array" ref="E10">_xll.BDP(E4,"px_last")</f>
        <v>99.546000000000006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4"/>
    </row>
    <row r="15" spans="1:14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</row>
    <row r="16" spans="1:14" x14ac:dyDescent="0.3">
      <c r="A16" s="37">
        <v>45939</v>
      </c>
      <c r="B16" s="79">
        <v>91.94</v>
      </c>
      <c r="C16" s="31">
        <f>(B16/$B$14-1)*$B$5</f>
        <v>-116379.77698387147</v>
      </c>
      <c r="D16" s="32">
        <f>-1*(A16-$A$14)/360*$B$7*$B$5</f>
        <v>-5875</v>
      </c>
      <c r="E16" s="79">
        <v>100.931</v>
      </c>
      <c r="F16" s="31">
        <f>(E16-$E$14)/100*$C$5</f>
        <v>6199.9999999983402</v>
      </c>
      <c r="G16" s="32">
        <f>(A16-$A$14)/360*$C$6*$C$5-(A16-$A$14)/360*$C$7*$C$5*$E$14/100</f>
        <v>-2075.6333333333332</v>
      </c>
      <c r="H16" s="79">
        <v>120.99</v>
      </c>
      <c r="I16" s="31">
        <f>(H16/$H$14-1)*$D$5</f>
        <v>32009.92555830484</v>
      </c>
      <c r="J16" s="32">
        <f>-1*(A16-$A$14)/360*$D$7*$D$5</f>
        <v>-10105</v>
      </c>
      <c r="K16" s="79">
        <v>99.542000000000002</v>
      </c>
      <c r="L16" s="31">
        <f>(K16-$K$14)/100*$E$5</f>
        <v>25419.999999999021</v>
      </c>
      <c r="M16" s="32">
        <f>(A16-$A$14)/360*$E$6*$E$5-(A16-$A$14)/360*$E$7*$E$5*$K$14/100</f>
        <v>-4573.7868888888906</v>
      </c>
      <c r="N16" s="84">
        <f>C16+D16-F16-G16-I16-J16+L16+M16</f>
        <v>-127437.8560977312</v>
      </c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84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T32" sqref="T32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6" ca="1">_xll.BDH($B$4, "PX_LAST, ", $I$1, "")</f>
        <v>45936</v>
      </c>
      <c r="J3" s="1">
        <f ca="1"/>
        <v>80.86</v>
      </c>
      <c r="K3" s="53" cm="1">
        <f t="array" aca="1" ref="K3:L6" ca="1">_xll.BDH($C$4, "PX_LAST, ", $I$1, "")</f>
        <v>45936</v>
      </c>
      <c r="L3" s="47">
        <f ca="1"/>
        <v>99.5078125</v>
      </c>
      <c r="M3" s="53" cm="1">
        <f t="array" aca="1" ref="M3:N6" ca="1">_xll.BDH($D$4, "PX_LAST, ", $I$1, "")</f>
        <v>45936</v>
      </c>
      <c r="N3" s="1">
        <f ca="1"/>
        <v>111.19</v>
      </c>
      <c r="O3" s="53" cm="1">
        <f t="array" aca="1" ref="O3:P6" ca="1">_xll.BDH($E$4, "PX_LAST, ", $I$1, "")</f>
        <v>45936</v>
      </c>
      <c r="P3" s="55">
        <f ca="1"/>
        <v>99.5078125</v>
      </c>
      <c r="Q3" s="53" cm="1">
        <f t="array" aca="1" ref="Q3:R6" ca="1">_xll.BDH($F$4, "PX_LAST, ", $I$1, "")</f>
        <v>45936</v>
      </c>
      <c r="R3" s="55">
        <f ca="1"/>
        <v>100.765625</v>
      </c>
      <c r="S3" s="53" cm="1">
        <f t="array" aca="1" ref="S3:T6" ca="1">_xll.BDH($G$4, "PX_LAST, ", $I$1, "")</f>
        <v>45936</v>
      </c>
      <c r="T3" s="55">
        <f ca="1"/>
        <v>100.015625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80.415000000000006</v>
      </c>
      <c r="K6" s="54">
        <f ca="1"/>
        <v>45939</v>
      </c>
      <c r="L6" s="1">
        <f ca="1"/>
        <v>99.515625</v>
      </c>
      <c r="M6" s="54">
        <f ca="1"/>
        <v>45939</v>
      </c>
      <c r="N6" s="1">
        <f ca="1"/>
        <v>111.07</v>
      </c>
      <c r="O6" s="78">
        <f ca="1"/>
        <v>45939</v>
      </c>
      <c r="P6" s="55">
        <f ca="1"/>
        <v>99.515625</v>
      </c>
      <c r="Q6" s="78">
        <f ca="1"/>
        <v>45939</v>
      </c>
      <c r="R6" s="55">
        <f ca="1"/>
        <v>100.8984375</v>
      </c>
      <c r="S6" s="54">
        <f ca="1"/>
        <v>45939</v>
      </c>
      <c r="T6" s="55">
        <f ca="1"/>
        <v>100.421875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80.415000000000006</v>
      </c>
      <c r="C10" s="21" cm="1">
        <f t="array" ref="C10">_xll.BDP(C4,"px_last")</f>
        <v>99.5234375</v>
      </c>
      <c r="D10" s="21" cm="1">
        <f t="array" ref="D10">_xll.BDP(D4,"px_last")</f>
        <v>111.07</v>
      </c>
      <c r="E10" s="21" cm="1">
        <f t="array" ref="E10">_xll.BDP(E4,"px_last")</f>
        <v>99.5234375</v>
      </c>
      <c r="F10" s="21" cm="1">
        <f t="array" ref="F10">_xll.BDP(F4,"px_last")</f>
        <v>100.90625</v>
      </c>
      <c r="G10" s="22" cm="1">
        <f t="array" ref="G10">_xll.BDP(G4,"px_last")</f>
        <v>100.4375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0</v>
      </c>
      <c r="L12" s="116"/>
      <c r="M12" s="117"/>
      <c r="N12" s="103" t="s">
        <v>0</v>
      </c>
      <c r="O12" s="114"/>
      <c r="P12" s="105"/>
      <c r="Q12" s="112" t="s">
        <v>0</v>
      </c>
      <c r="R12" s="110"/>
      <c r="S12" s="113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1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</row>
    <row r="32" spans="1:20" x14ac:dyDescent="0.3">
      <c r="A32" s="37">
        <v>45939</v>
      </c>
      <c r="B32" s="46">
        <v>80.454999999999998</v>
      </c>
      <c r="C32" s="47">
        <f t="shared" ref="C32" si="14">(B32/$B$14-1)*$B$5</f>
        <v>-306166.45105649374</v>
      </c>
      <c r="D32" s="47">
        <f t="shared" ref="D32" si="15">-1*(A32-$A$14)/360*$B$7*$B$5</f>
        <v>-98699.999999999985</v>
      </c>
      <c r="E32" s="46">
        <v>99.4921875</v>
      </c>
      <c r="F32" s="47">
        <f t="shared" ref="F32" si="16">(E32-$E$14)/100*$C$5</f>
        <v>-121875</v>
      </c>
      <c r="G32" s="48">
        <f t="shared" ref="G32" si="17">(A32-$A$14)/360*$C$6*$C$5-(A32-$A$14)/360*$C$7*$C$5*$E$14/100</f>
        <v>-7929.44140625</v>
      </c>
      <c r="H32" s="46">
        <v>111.0587</v>
      </c>
      <c r="I32" s="47">
        <f t="shared" ref="I32" si="18">(H32/$H$14-1)*$D$5</f>
        <v>-434344.17115153989</v>
      </c>
      <c r="J32" s="48">
        <f t="shared" ref="J32" si="19">-1*(A32-$A$14)/360*$D$7*$D$5</f>
        <v>-101519.99999999999</v>
      </c>
      <c r="K32" s="46">
        <v>99.4921875</v>
      </c>
      <c r="L32" s="47">
        <f t="shared" ref="L32" si="20">(K32-$K$14)/100*$E$5</f>
        <v>-106250</v>
      </c>
      <c r="M32" s="48">
        <f t="shared" ref="M32" si="21">(A32-$A$14)/360*$E$6*$E$5-(A32-$A$14)/360*$E$7*$E$5*$N$14/100</f>
        <v>-7706.8526041666628</v>
      </c>
      <c r="N32" s="46">
        <v>100.8515625</v>
      </c>
      <c r="O32" s="47">
        <f t="shared" ref="O32" si="22">(N32-$N$14)/100*$F$5</f>
        <v>-69140.625</v>
      </c>
      <c r="P32" s="48">
        <f t="shared" ref="P32" si="23">(A32-$A$14)/360*$F$6*$F$5-(A32-$A$14)/360*$F$7*$F$5*$N$14/100</f>
        <v>-275.08203124999636</v>
      </c>
      <c r="Q32" s="46">
        <v>100.3046875</v>
      </c>
      <c r="R32" s="47">
        <f t="shared" ref="R32" si="24">(Q32-$Q$14)/100*$G$5</f>
        <v>-141093.75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-26235.531756541386</v>
      </c>
    </row>
    <row r="33" spans="1:20" x14ac:dyDescent="0.3">
      <c r="A33" s="37">
        <v>45940</v>
      </c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45917</v>
      </c>
      <c r="C45" s="1">
        <f ca="1"/>
        <v>81.05</v>
      </c>
      <c r="D45" s="53" cm="1">
        <f t="array" aca="1" ref="D45:E61" ca="1">_xll.BDH($C$4, "PX_LAST, ", B43, "")</f>
        <v>45917</v>
      </c>
      <c r="E45" s="47">
        <f ca="1"/>
        <v>99.86328125</v>
      </c>
      <c r="F45" s="53" cm="1">
        <f t="array" aca="1" ref="F45:G61" ca="1">_xll.BDH($D$4, "PX_LAST, ", B43, "")</f>
        <v>45917</v>
      </c>
      <c r="G45" s="1">
        <f ca="1"/>
        <v>112.06</v>
      </c>
      <c r="H45" s="53" cm="1">
        <f t="array" aca="1" ref="H45:I61" ca="1">_xll.BDH($E$4, "PX_LAST, ", B43, "")</f>
        <v>45917</v>
      </c>
      <c r="I45" s="55">
        <f ca="1"/>
        <v>99.86328125</v>
      </c>
      <c r="J45" s="53" cm="1">
        <f t="array" aca="1" ref="J45:K61" ca="1">_xll.BDH($F$4, "PX_LAST, ", B43, "")</f>
        <v>45917</v>
      </c>
      <c r="K45" s="55">
        <f ca="1"/>
        <v>101.296875</v>
      </c>
      <c r="L45" s="53" cm="1">
        <f t="array" aca="1" ref="L45:M61" ca="1">_xll.BDH($G$4, "PX_LAST, ", B43, "")</f>
        <v>45917</v>
      </c>
      <c r="M45" s="55">
        <f ca="1"/>
        <v>100.9296875</v>
      </c>
      <c r="R45" s="58"/>
      <c r="S45" s="58"/>
      <c r="T45" s="58"/>
    </row>
    <row r="46" spans="1:20" x14ac:dyDescent="0.3">
      <c r="B46" s="78">
        <f ca="1"/>
        <v>45918</v>
      </c>
      <c r="C46" s="60">
        <f ca="1"/>
        <v>81.23</v>
      </c>
      <c r="D46" s="78">
        <f ca="1"/>
        <v>45918</v>
      </c>
      <c r="E46" s="60">
        <f ca="1"/>
        <v>99.82421875</v>
      </c>
      <c r="F46" s="78">
        <f ca="1"/>
        <v>45918</v>
      </c>
      <c r="G46" s="55">
        <f ca="1"/>
        <v>111.83</v>
      </c>
      <c r="H46" s="78">
        <f ca="1"/>
        <v>45918</v>
      </c>
      <c r="I46" s="55">
        <f ca="1"/>
        <v>99.82421875</v>
      </c>
      <c r="J46" s="78">
        <f ca="1"/>
        <v>45918</v>
      </c>
      <c r="K46" s="60">
        <f ca="1"/>
        <v>101.15625</v>
      </c>
      <c r="L46" s="78">
        <f ca="1"/>
        <v>45918</v>
      </c>
      <c r="M46" s="55">
        <f ca="1"/>
        <v>100.390625</v>
      </c>
    </row>
    <row r="47" spans="1:20" x14ac:dyDescent="0.3">
      <c r="B47" s="78">
        <f ca="1"/>
        <v>45919</v>
      </c>
      <c r="C47" s="60">
        <f ca="1"/>
        <v>81.260000000000005</v>
      </c>
      <c r="D47" s="78">
        <f ca="1"/>
        <v>45919</v>
      </c>
      <c r="E47" s="60">
        <f ca="1"/>
        <v>99.7578125</v>
      </c>
      <c r="F47" s="78">
        <f ca="1"/>
        <v>45919</v>
      </c>
      <c r="G47" s="55">
        <f ca="1"/>
        <v>111.74</v>
      </c>
      <c r="H47" s="78">
        <f ca="1"/>
        <v>45919</v>
      </c>
      <c r="I47" s="55">
        <f ca="1"/>
        <v>99.7578125</v>
      </c>
      <c r="J47" s="78">
        <f ca="1"/>
        <v>45919</v>
      </c>
      <c r="K47" s="60">
        <f ca="1"/>
        <v>100.9765625</v>
      </c>
      <c r="L47" s="78">
        <f ca="1"/>
        <v>45919</v>
      </c>
      <c r="M47" s="55">
        <f ca="1"/>
        <v>100.078125</v>
      </c>
    </row>
    <row r="48" spans="1:20" x14ac:dyDescent="0.3">
      <c r="B48" s="78">
        <f ca="1"/>
        <v>45922</v>
      </c>
      <c r="C48" s="60">
        <f ca="1"/>
        <v>81.319999999999993</v>
      </c>
      <c r="D48" s="78">
        <f ca="1"/>
        <v>45922</v>
      </c>
      <c r="E48" s="60">
        <f ca="1"/>
        <v>99.65234375</v>
      </c>
      <c r="F48" s="78">
        <f ca="1"/>
        <v>45922</v>
      </c>
      <c r="G48" s="55">
        <f ca="1"/>
        <v>111.49</v>
      </c>
      <c r="H48" s="78">
        <f ca="1"/>
        <v>45922</v>
      </c>
      <c r="I48" s="55">
        <f ca="1"/>
        <v>99.65234375</v>
      </c>
      <c r="J48" s="78">
        <f ca="1"/>
        <v>45922</v>
      </c>
      <c r="K48" s="60">
        <f ca="1"/>
        <v>100.8203125</v>
      </c>
      <c r="L48" s="78">
        <f ca="1"/>
        <v>45922</v>
      </c>
      <c r="M48" s="55">
        <f ca="1"/>
        <v>99.78125</v>
      </c>
    </row>
    <row r="49" spans="2:13" x14ac:dyDescent="0.3">
      <c r="B49" s="78">
        <f ca="1"/>
        <v>45923</v>
      </c>
      <c r="C49" s="60">
        <f ca="1"/>
        <v>81.260000000000005</v>
      </c>
      <c r="D49" s="78">
        <f ca="1"/>
        <v>45923</v>
      </c>
      <c r="E49" s="60">
        <f ca="1"/>
        <v>99.80078125</v>
      </c>
      <c r="F49" s="78">
        <f ca="1"/>
        <v>45923</v>
      </c>
      <c r="G49" s="55">
        <f ca="1"/>
        <v>111.71</v>
      </c>
      <c r="H49" s="78">
        <f ca="1"/>
        <v>45923</v>
      </c>
      <c r="I49" s="55">
        <f ca="1"/>
        <v>99.80078125</v>
      </c>
      <c r="J49" s="78">
        <f ca="1"/>
        <v>45923</v>
      </c>
      <c r="K49" s="60">
        <f ca="1"/>
        <v>101.1484375</v>
      </c>
      <c r="L49" s="78">
        <f ca="1"/>
        <v>45923</v>
      </c>
      <c r="M49" s="55">
        <f ca="1"/>
        <v>100.4765625</v>
      </c>
    </row>
    <row r="50" spans="2:13" x14ac:dyDescent="0.3">
      <c r="B50" s="78">
        <f ca="1"/>
        <v>45924</v>
      </c>
      <c r="C50" s="60">
        <f ca="1"/>
        <v>81.150000000000006</v>
      </c>
      <c r="D50" s="78">
        <f ca="1"/>
        <v>45924</v>
      </c>
      <c r="E50" s="60">
        <f ca="1"/>
        <v>99.58203125</v>
      </c>
      <c r="F50" s="78">
        <f ca="1"/>
        <v>45924</v>
      </c>
      <c r="G50" s="55">
        <f ca="1"/>
        <v>111.26</v>
      </c>
      <c r="H50" s="78">
        <f ca="1"/>
        <v>45924</v>
      </c>
      <c r="I50" s="55">
        <f ca="1"/>
        <v>99.58203125</v>
      </c>
      <c r="J50" s="78">
        <f ca="1"/>
        <v>45924</v>
      </c>
      <c r="K50" s="60">
        <f ca="1"/>
        <v>100.8203125</v>
      </c>
      <c r="L50" s="78">
        <f ca="1"/>
        <v>45924</v>
      </c>
      <c r="M50" s="55">
        <f ca="1"/>
        <v>99.9765625</v>
      </c>
    </row>
    <row r="51" spans="2:13" x14ac:dyDescent="0.3">
      <c r="B51" s="78">
        <f ca="1"/>
        <v>45925</v>
      </c>
      <c r="C51" s="60">
        <f ca="1"/>
        <v>80.92</v>
      </c>
      <c r="D51" s="78">
        <f ca="1"/>
        <v>45925</v>
      </c>
      <c r="E51" s="60">
        <f ca="1"/>
        <v>99.40234375</v>
      </c>
      <c r="F51" s="78">
        <f ca="1"/>
        <v>45925</v>
      </c>
      <c r="G51" s="55">
        <f ca="1"/>
        <v>111.06</v>
      </c>
      <c r="H51" s="78">
        <f ca="1"/>
        <v>45925</v>
      </c>
      <c r="I51" s="55">
        <f ca="1"/>
        <v>99.40234375</v>
      </c>
      <c r="J51" s="78">
        <f ca="1"/>
        <v>45925</v>
      </c>
      <c r="K51" s="60">
        <f ca="1"/>
        <v>100.6328125</v>
      </c>
      <c r="L51" s="78">
        <f ca="1"/>
        <v>45925</v>
      </c>
      <c r="M51" s="55">
        <f ca="1"/>
        <v>100.0234375</v>
      </c>
    </row>
    <row r="52" spans="2:13" x14ac:dyDescent="0.3">
      <c r="B52" s="78">
        <f ca="1"/>
        <v>45926</v>
      </c>
      <c r="C52" s="60">
        <f ca="1"/>
        <v>81.08</v>
      </c>
      <c r="D52" s="78">
        <f ca="1"/>
        <v>45926</v>
      </c>
      <c r="E52" s="60">
        <f ca="1"/>
        <v>99.37890625</v>
      </c>
      <c r="F52" s="78">
        <f ca="1"/>
        <v>45926</v>
      </c>
      <c r="G52" s="55">
        <f ca="1"/>
        <v>111.21</v>
      </c>
      <c r="H52" s="78">
        <f ca="1"/>
        <v>45926</v>
      </c>
      <c r="I52" s="55">
        <f ca="1"/>
        <v>99.37890625</v>
      </c>
      <c r="J52" s="78">
        <f ca="1"/>
        <v>45926</v>
      </c>
      <c r="K52" s="60">
        <f ca="1"/>
        <v>100.5859375</v>
      </c>
      <c r="L52" s="78">
        <f ca="1"/>
        <v>45926</v>
      </c>
      <c r="M52" s="55">
        <f ca="1"/>
        <v>100</v>
      </c>
    </row>
    <row r="53" spans="2:13" x14ac:dyDescent="0.3">
      <c r="B53" s="78">
        <f ca="1"/>
        <v>45929</v>
      </c>
      <c r="C53" s="60">
        <f ca="1"/>
        <v>81.22</v>
      </c>
      <c r="D53" s="78">
        <f ca="1"/>
        <v>45929</v>
      </c>
      <c r="E53" s="60">
        <f ca="1"/>
        <v>99.5078125</v>
      </c>
      <c r="F53" s="78">
        <f ca="1"/>
        <v>45929</v>
      </c>
      <c r="G53" s="55">
        <f ca="1"/>
        <v>111.58</v>
      </c>
      <c r="H53" s="78">
        <f ca="1"/>
        <v>45929</v>
      </c>
      <c r="I53" s="55">
        <f ca="1"/>
        <v>99.5078125</v>
      </c>
      <c r="J53" s="78">
        <f ca="1"/>
        <v>45929</v>
      </c>
      <c r="K53" s="60">
        <f ca="1"/>
        <v>100.8828125</v>
      </c>
      <c r="L53" s="78">
        <f ca="1"/>
        <v>45929</v>
      </c>
      <c r="M53" s="55">
        <f ca="1"/>
        <v>100.71875</v>
      </c>
    </row>
    <row r="54" spans="2:13" x14ac:dyDescent="0.3">
      <c r="B54" s="78">
        <f ca="1"/>
        <v>45930</v>
      </c>
      <c r="C54" s="55">
        <f ca="1"/>
        <v>81.19</v>
      </c>
      <c r="D54" s="78">
        <f ca="1"/>
        <v>45930</v>
      </c>
      <c r="E54" s="55">
        <f ca="1"/>
        <v>99.48046875</v>
      </c>
      <c r="F54" s="78">
        <f ca="1"/>
        <v>45930</v>
      </c>
      <c r="G54" s="55">
        <f ca="1"/>
        <v>111.47</v>
      </c>
      <c r="H54" s="78">
        <f ca="1"/>
        <v>45930</v>
      </c>
      <c r="I54" s="55">
        <f ca="1"/>
        <v>99.48046875</v>
      </c>
      <c r="J54" s="78">
        <f ca="1"/>
        <v>45930</v>
      </c>
      <c r="K54" s="55">
        <f ca="1"/>
        <v>100.7890625</v>
      </c>
      <c r="L54" s="78">
        <f ca="1"/>
        <v>45930</v>
      </c>
      <c r="M54" s="55">
        <f ca="1"/>
        <v>100.28125</v>
      </c>
    </row>
    <row r="55" spans="2:13" x14ac:dyDescent="0.3">
      <c r="B55" s="78">
        <f ca="1"/>
        <v>45931</v>
      </c>
      <c r="C55" s="55">
        <f ca="1"/>
        <v>80.959999999999994</v>
      </c>
      <c r="D55" s="78">
        <f ca="1"/>
        <v>45931</v>
      </c>
      <c r="E55" s="55">
        <f ca="1"/>
        <v>99.78515625</v>
      </c>
      <c r="F55" s="78">
        <f ca="1"/>
        <v>45931</v>
      </c>
      <c r="G55" s="55">
        <f ca="1"/>
        <v>111.51</v>
      </c>
      <c r="H55" s="78">
        <f ca="1"/>
        <v>45931</v>
      </c>
      <c r="I55" s="55">
        <f ca="1"/>
        <v>99.78515625</v>
      </c>
      <c r="J55" s="78">
        <f ca="1"/>
        <v>45931</v>
      </c>
      <c r="K55" s="55">
        <f ca="1"/>
        <v>101.2109375</v>
      </c>
      <c r="L55" s="78">
        <f ca="1"/>
        <v>45931</v>
      </c>
      <c r="M55" s="55">
        <f ca="1"/>
        <v>100.6328125</v>
      </c>
    </row>
    <row r="56" spans="2:13" x14ac:dyDescent="0.3">
      <c r="B56" s="78">
        <f ca="1"/>
        <v>45932</v>
      </c>
      <c r="C56" s="55">
        <f ca="1"/>
        <v>80.930000000000007</v>
      </c>
      <c r="D56" s="78">
        <f ca="1"/>
        <v>45932</v>
      </c>
      <c r="E56" s="55">
        <f ca="1"/>
        <v>99.79296875</v>
      </c>
      <c r="F56" s="78">
        <f ca="1"/>
        <v>45932</v>
      </c>
      <c r="G56" s="55">
        <f ca="1"/>
        <v>111.69</v>
      </c>
      <c r="H56" s="78">
        <f ca="1"/>
        <v>45932</v>
      </c>
      <c r="I56" s="55">
        <f ca="1"/>
        <v>99.79296875</v>
      </c>
      <c r="J56" s="78">
        <f ca="1"/>
        <v>45932</v>
      </c>
      <c r="K56" s="55">
        <f ca="1"/>
        <v>101.3359375</v>
      </c>
      <c r="L56" s="78">
        <f ca="1"/>
        <v>45932</v>
      </c>
      <c r="M56" s="55">
        <f ca="1"/>
        <v>100.96875</v>
      </c>
    </row>
    <row r="57" spans="2:13" x14ac:dyDescent="0.3">
      <c r="B57" s="78">
        <f ca="1"/>
        <v>45933</v>
      </c>
      <c r="C57" s="55">
        <f ca="1"/>
        <v>80.84</v>
      </c>
      <c r="D57" s="78">
        <f ca="1"/>
        <v>45933</v>
      </c>
      <c r="E57" s="55">
        <f ca="1"/>
        <v>99.58984375</v>
      </c>
      <c r="F57" s="78">
        <f ca="1"/>
        <v>45933</v>
      </c>
      <c r="G57" s="55">
        <f ca="1"/>
        <v>111.55</v>
      </c>
      <c r="H57" s="78">
        <f ca="1"/>
        <v>45933</v>
      </c>
      <c r="I57" s="55">
        <f ca="1"/>
        <v>99.58984375</v>
      </c>
      <c r="J57" s="78">
        <f ca="1"/>
        <v>45933</v>
      </c>
      <c r="K57" s="55">
        <f ca="1"/>
        <v>101.0390625</v>
      </c>
      <c r="L57" s="78">
        <f ca="1"/>
        <v>45933</v>
      </c>
      <c r="M57" s="55">
        <f ca="1"/>
        <v>100.59375</v>
      </c>
    </row>
    <row r="58" spans="2:13" x14ac:dyDescent="0.3">
      <c r="B58" s="78">
        <f ca="1"/>
        <v>45936</v>
      </c>
      <c r="C58" s="55">
        <f ca="1"/>
        <v>80.86</v>
      </c>
      <c r="D58" s="78">
        <f ca="1"/>
        <v>45936</v>
      </c>
      <c r="E58" s="55">
        <f ca="1"/>
        <v>99.5078125</v>
      </c>
      <c r="F58" s="78">
        <f ca="1"/>
        <v>45936</v>
      </c>
      <c r="G58" s="55">
        <f ca="1"/>
        <v>111.19</v>
      </c>
      <c r="H58" s="78">
        <f ca="1"/>
        <v>45936</v>
      </c>
      <c r="I58" s="55">
        <f ca="1"/>
        <v>99.5078125</v>
      </c>
      <c r="J58" s="78">
        <f ca="1"/>
        <v>45936</v>
      </c>
      <c r="K58" s="55">
        <f ca="1"/>
        <v>100.765625</v>
      </c>
      <c r="L58" s="78">
        <f ca="1"/>
        <v>45936</v>
      </c>
      <c r="M58" s="55">
        <f ca="1"/>
        <v>100.015625</v>
      </c>
    </row>
    <row r="59" spans="2:13" x14ac:dyDescent="0.3">
      <c r="B59" s="78">
        <f ca="1"/>
        <v>45937</v>
      </c>
      <c r="C59" s="55">
        <f ca="1"/>
        <v>80.77</v>
      </c>
      <c r="D59" s="78">
        <f ca="1"/>
        <v>45937</v>
      </c>
      <c r="E59" s="55">
        <f ca="1"/>
        <v>99.65625</v>
      </c>
      <c r="F59" s="78">
        <f ca="1"/>
        <v>45937</v>
      </c>
      <c r="G59" s="55">
        <f ca="1"/>
        <v>111.4</v>
      </c>
      <c r="H59" s="78">
        <f ca="1"/>
        <v>45937</v>
      </c>
      <c r="I59" s="55">
        <f ca="1"/>
        <v>99.65625</v>
      </c>
      <c r="J59" s="78">
        <f ca="1"/>
        <v>45937</v>
      </c>
      <c r="K59" s="55">
        <f ca="1"/>
        <v>101.0078125</v>
      </c>
      <c r="L59" s="78">
        <f ca="1"/>
        <v>45937</v>
      </c>
      <c r="M59" s="55">
        <f ca="1"/>
        <v>100.40625</v>
      </c>
    </row>
    <row r="60" spans="2:13" x14ac:dyDescent="0.3">
      <c r="B60" s="78">
        <f ca="1"/>
        <v>45938</v>
      </c>
      <c r="C60" s="55">
        <f ca="1"/>
        <v>80.650000000000006</v>
      </c>
      <c r="D60" s="78">
        <f ca="1"/>
        <v>45938</v>
      </c>
      <c r="E60" s="55">
        <f ca="1"/>
        <v>99.6015625</v>
      </c>
      <c r="F60" s="78">
        <f ca="1"/>
        <v>45938</v>
      </c>
      <c r="G60" s="55">
        <f ca="1"/>
        <v>111.26</v>
      </c>
      <c r="H60" s="78">
        <f ca="1"/>
        <v>45938</v>
      </c>
      <c r="I60" s="55">
        <f ca="1"/>
        <v>99.6015625</v>
      </c>
      <c r="J60" s="78">
        <f ca="1"/>
        <v>45938</v>
      </c>
      <c r="K60" s="55">
        <f ca="1"/>
        <v>101.046875</v>
      </c>
      <c r="L60" s="78">
        <f ca="1"/>
        <v>45938</v>
      </c>
      <c r="M60" s="55">
        <f ca="1"/>
        <v>100.6484375</v>
      </c>
    </row>
    <row r="61" spans="2:13" x14ac:dyDescent="0.3">
      <c r="B61" s="78">
        <f ca="1"/>
        <v>45939</v>
      </c>
      <c r="C61" s="55">
        <f ca="1"/>
        <v>80.415000000000006</v>
      </c>
      <c r="D61" s="78">
        <f ca="1"/>
        <v>45939</v>
      </c>
      <c r="E61" s="55">
        <f ca="1"/>
        <v>99.515625</v>
      </c>
      <c r="F61" s="78">
        <f ca="1"/>
        <v>45939</v>
      </c>
      <c r="G61" s="55">
        <f ca="1"/>
        <v>111.07</v>
      </c>
      <c r="H61" s="78">
        <f ca="1"/>
        <v>45939</v>
      </c>
      <c r="I61" s="55">
        <f ca="1"/>
        <v>99.515625</v>
      </c>
      <c r="J61" s="78">
        <f ca="1"/>
        <v>45939</v>
      </c>
      <c r="K61" s="55">
        <f ca="1"/>
        <v>100.8984375</v>
      </c>
      <c r="L61" s="78">
        <f ca="1"/>
        <v>45939</v>
      </c>
      <c r="M61" s="55">
        <f ca="1"/>
        <v>100.421875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22" width="13.88671875" style="55" bestFit="1" customWidth="1"/>
    <col min="23" max="23" width="9.44140625" style="55" bestFit="1" customWidth="1"/>
    <col min="24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6" ca="1">_xll.BDH($B$4, "PX_LAST, ", $I$1, "")</f>
        <v>45936</v>
      </c>
      <c r="J3" s="1">
        <f ca="1"/>
        <v>111.19</v>
      </c>
      <c r="K3" s="53" cm="1">
        <f t="array" aca="1" ref="K3:L6" ca="1">_xll.BDH($C$4, "PX_LAST, ", $I$1, "")</f>
        <v>45936</v>
      </c>
      <c r="L3" s="47">
        <f ca="1"/>
        <v>99.50390625</v>
      </c>
      <c r="M3" s="53" cm="1">
        <f t="array" aca="1" ref="M3:N6" ca="1">_xll.BDH($D$4, "PX_LAST, ", $I$1, "")</f>
        <v>45936</v>
      </c>
      <c r="N3" s="1">
        <f ca="1"/>
        <v>100.765625</v>
      </c>
      <c r="O3" s="53" cm="1">
        <f t="array" aca="1" ref="O3:P6" ca="1">_xll.BDH($E$4, "PX_LAST, ", $I$1, "")</f>
        <v>45936</v>
      </c>
      <c r="P3" s="55">
        <f ca="1"/>
        <v>100.015625</v>
      </c>
      <c r="Q3" s="53" cm="1">
        <f t="array" aca="1" ref="Q3:R6" ca="1">_xll.BDH($F$4, "PX_LAST, ", $I$1, "")</f>
        <v>45936</v>
      </c>
      <c r="R3" s="55">
        <f ca="1"/>
        <v>83.89</v>
      </c>
      <c r="S3" s="53" cm="1">
        <f t="array" aca="1" ref="S3:T6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111.07</v>
      </c>
      <c r="K6" s="54">
        <f ca="1"/>
        <v>45939</v>
      </c>
      <c r="L6" s="1">
        <f ca="1"/>
        <v>99.51171875</v>
      </c>
      <c r="M6" s="54">
        <f ca="1"/>
        <v>45939</v>
      </c>
      <c r="N6" s="1">
        <f ca="1"/>
        <v>100.8984375</v>
      </c>
      <c r="O6" s="78">
        <f ca="1"/>
        <v>45939</v>
      </c>
      <c r="P6" s="55">
        <f ca="1"/>
        <v>100.421875</v>
      </c>
      <c r="Q6" s="78">
        <f ca="1"/>
        <v>45939</v>
      </c>
      <c r="R6" s="55">
        <f ca="1"/>
        <v>83.790099999999995</v>
      </c>
      <c r="S6" s="54">
        <f ca="1"/>
        <v>45939</v>
      </c>
      <c r="T6" s="55">
        <f ca="1"/>
        <v>99.7265625</v>
      </c>
      <c r="V6" s="98" t="s">
        <v>80</v>
      </c>
      <c r="W6" s="76" t="s">
        <v>68</v>
      </c>
      <c r="X6" s="9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82"/>
      <c r="W7" s="21">
        <v>0.41</v>
      </c>
      <c r="X7" s="9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111.07</v>
      </c>
      <c r="C10" s="21" cm="1">
        <f t="array" ref="C10">_xll.BDP(C4,"px_last")</f>
        <v>99.515625</v>
      </c>
      <c r="D10" s="21" cm="1">
        <f t="array" ref="D10">_xll.BDP(D4,"px_last")</f>
        <v>100.90625</v>
      </c>
      <c r="E10" s="21" cm="1">
        <f t="array" ref="E10">_xll.BDP(E4,"px_last")</f>
        <v>100.4375</v>
      </c>
      <c r="F10" s="21" cm="1">
        <f t="array" ref="F10">_xll.BDP(F4,"px_last")</f>
        <v>83.790099999999995</v>
      </c>
      <c r="G10" s="22" cm="1">
        <f t="array" ref="G10">_xll.BDP(G4,"px_last")</f>
        <v>99.734375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</row>
    <row r="12" spans="1:31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1</v>
      </c>
      <c r="L12" s="116"/>
      <c r="M12" s="117"/>
      <c r="N12" s="103" t="s">
        <v>1</v>
      </c>
      <c r="O12" s="114"/>
      <c r="P12" s="105"/>
      <c r="Q12" s="112" t="s">
        <v>0</v>
      </c>
      <c r="R12" s="110"/>
      <c r="S12" s="113"/>
      <c r="T12" s="40" t="s">
        <v>16</v>
      </c>
      <c r="V12" s="7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1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7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</row>
    <row r="24" spans="1:20" x14ac:dyDescent="0.3">
      <c r="A24" s="37">
        <v>45939</v>
      </c>
      <c r="B24" s="46">
        <v>111.0587</v>
      </c>
      <c r="C24" s="47">
        <f t="shared" ref="C24" si="14">(B24/$B$14-1)*$B$5</f>
        <v>33412.41944933121</v>
      </c>
      <c r="D24" s="47">
        <f t="shared" ref="D24" si="15">-1*(A24-$A$14)/360*$B$7*$B$5</f>
        <v>-58808.75</v>
      </c>
      <c r="E24" s="47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100.8515625</v>
      </c>
      <c r="I24" s="47">
        <f t="shared" ref="I24" si="18">(H24-$H$14)/100*$D$5</f>
        <v>19921.875</v>
      </c>
      <c r="J24" s="48">
        <f t="shared" ref="J24" si="19">(A24-$A$14)/360*$D$6*$D$5-(A24-$A$14)/360*$D$7*$D$5*$H$14/100</f>
        <v>-13.95670572916606</v>
      </c>
      <c r="K24" s="46">
        <v>100.3046875</v>
      </c>
      <c r="L24" s="47">
        <f t="shared" ref="L24" si="20">(K24-$K$14)/100*$E$5</f>
        <v>58242.1875</v>
      </c>
      <c r="M24" s="48">
        <f t="shared" ref="M24" si="21">(A24-$A$14)/360*$E$6*$E$5-(A24-$A$14)/360*$E$7*$E$5*$K$14/100</f>
        <v>2166.5145833333372</v>
      </c>
      <c r="N24" s="46">
        <v>83.795000000000002</v>
      </c>
      <c r="O24" s="47">
        <f t="shared" ref="O24" si="22">(N24/$N$14-1)*$F$5</f>
        <v>-11931.038596907361</v>
      </c>
      <c r="P24" s="48">
        <f t="shared" ref="P24" si="23">-1*(A24-$A$14)/360*$F$7*$F$5</f>
        <v>-82250</v>
      </c>
      <c r="Q24" s="46">
        <v>99.7109375</v>
      </c>
      <c r="R24" s="47">
        <f t="shared" ref="R24" si="24">(Q24-$Q$14)/100*$G$5</f>
        <v>63437.5</v>
      </c>
      <c r="S24" s="48">
        <f t="shared" ref="S24" si="25">(A24-$A$14)/360*$G$6*$G$5-(A24-$A$14)/360*$G$7*$G$5*$Q$14/100</f>
        <v>-11594.672319878475</v>
      </c>
      <c r="T24" s="85">
        <f t="shared" ref="T24" si="26">C24+D24-F24-G24-I24-J24-L24-M24-O24-P24+R24+S24+$W$9</f>
        <v>-36610.300623187359</v>
      </c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85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3" ca="1">_xll.BDH($B$4, "PX_LAST, ", B43, "")</f>
        <v>45929</v>
      </c>
      <c r="C45" s="1">
        <f ca="1"/>
        <v>111.58</v>
      </c>
      <c r="D45" s="53" cm="1">
        <f t="array" aca="1" ref="D45:E53" ca="1">_xll.BDH($C$4, "PX_LAST, ", B43, "")</f>
        <v>45929</v>
      </c>
      <c r="E45" s="47">
        <f ca="1"/>
        <v>99.50390625</v>
      </c>
      <c r="F45" s="53" cm="1">
        <f t="array" aca="1" ref="F45:G53" ca="1">_xll.BDH($D$4, "PX_LAST, ", B43, "")</f>
        <v>45929</v>
      </c>
      <c r="G45" s="1">
        <f ca="1"/>
        <v>100.8828125</v>
      </c>
      <c r="H45" s="53" cm="1">
        <f t="array" aca="1" ref="H45:I53" ca="1">_xll.BDH($E$4, "PX_LAST, ", B43, "")</f>
        <v>45929</v>
      </c>
      <c r="I45" s="55">
        <f ca="1"/>
        <v>100.71875</v>
      </c>
      <c r="J45" s="53" cm="1">
        <f t="array" aca="1" ref="J45:K53" ca="1">_xll.BDH($F$4, "PX_LAST, ", B43, "")</f>
        <v>45929</v>
      </c>
      <c r="K45" s="55">
        <f ca="1"/>
        <v>84.11</v>
      </c>
      <c r="L45" s="53" cm="1">
        <f t="array" aca="1" ref="L45:M53" ca="1">_xll.BDH($G$4, "PX_LAST, ", B43, "")</f>
        <v>45929</v>
      </c>
      <c r="M45" s="55">
        <f ca="1"/>
        <v>99.7265625</v>
      </c>
      <c r="R45" s="58"/>
      <c r="S45" s="58"/>
      <c r="T45" s="58"/>
    </row>
    <row r="46" spans="1:20" x14ac:dyDescent="0.3">
      <c r="B46" s="78">
        <f ca="1"/>
        <v>45930</v>
      </c>
      <c r="C46" s="60">
        <f ca="1"/>
        <v>111.47</v>
      </c>
      <c r="D46" s="78">
        <f ca="1"/>
        <v>45930</v>
      </c>
      <c r="E46" s="60">
        <f ca="1"/>
        <v>99.47265625</v>
      </c>
      <c r="F46" s="78">
        <f ca="1"/>
        <v>45930</v>
      </c>
      <c r="G46" s="55">
        <f ca="1"/>
        <v>100.7890625</v>
      </c>
      <c r="H46" s="78">
        <f ca="1"/>
        <v>45930</v>
      </c>
      <c r="I46" s="55">
        <f ca="1"/>
        <v>100.28125</v>
      </c>
      <c r="J46" s="78">
        <f ca="1"/>
        <v>45930</v>
      </c>
      <c r="K46" s="60">
        <f ca="1"/>
        <v>84.11</v>
      </c>
      <c r="L46" s="78">
        <f ca="1"/>
        <v>45930</v>
      </c>
      <c r="M46" s="55">
        <f ca="1"/>
        <v>99.6640625</v>
      </c>
    </row>
    <row r="47" spans="1:20" x14ac:dyDescent="0.3">
      <c r="B47" s="78">
        <f ca="1"/>
        <v>45931</v>
      </c>
      <c r="C47" s="60">
        <f ca="1"/>
        <v>111.51</v>
      </c>
      <c r="D47" s="78">
        <f ca="1"/>
        <v>45931</v>
      </c>
      <c r="E47" s="60">
        <f ca="1"/>
        <v>99.78515625</v>
      </c>
      <c r="F47" s="78">
        <f ca="1"/>
        <v>45931</v>
      </c>
      <c r="G47" s="55">
        <f ca="1"/>
        <v>101.2109375</v>
      </c>
      <c r="H47" s="78">
        <f ca="1"/>
        <v>45931</v>
      </c>
      <c r="I47" s="55">
        <f ca="1"/>
        <v>100.6328125</v>
      </c>
      <c r="J47" s="78">
        <f ca="1"/>
        <v>45931</v>
      </c>
      <c r="K47" s="60">
        <f ca="1"/>
        <v>84.07</v>
      </c>
      <c r="L47" s="78">
        <f ca="1"/>
        <v>45931</v>
      </c>
      <c r="M47" s="55">
        <f ca="1"/>
        <v>100.0390625</v>
      </c>
    </row>
    <row r="48" spans="1:20" x14ac:dyDescent="0.3">
      <c r="B48" s="78">
        <f ca="1"/>
        <v>45932</v>
      </c>
      <c r="C48" s="60">
        <f ca="1"/>
        <v>111.69</v>
      </c>
      <c r="D48" s="78">
        <f ca="1"/>
        <v>45932</v>
      </c>
      <c r="E48" s="60">
        <f ca="1"/>
        <v>99.79296875</v>
      </c>
      <c r="F48" s="78">
        <f ca="1"/>
        <v>45932</v>
      </c>
      <c r="G48" s="55">
        <f ca="1"/>
        <v>101.3359375</v>
      </c>
      <c r="H48" s="78">
        <f ca="1"/>
        <v>45932</v>
      </c>
      <c r="I48" s="55">
        <f ca="1"/>
        <v>100.96875</v>
      </c>
      <c r="J48" s="78">
        <f ca="1"/>
        <v>45932</v>
      </c>
      <c r="K48" s="60">
        <f ca="1"/>
        <v>84.16</v>
      </c>
      <c r="L48" s="78">
        <f ca="1"/>
        <v>45932</v>
      </c>
      <c r="M48" s="55">
        <f ca="1"/>
        <v>100.0859375</v>
      </c>
    </row>
    <row r="49" spans="2:13" x14ac:dyDescent="0.3">
      <c r="B49" s="78">
        <f ca="1"/>
        <v>45933</v>
      </c>
      <c r="C49" s="60">
        <f ca="1"/>
        <v>111.55</v>
      </c>
      <c r="D49" s="78">
        <f ca="1"/>
        <v>45933</v>
      </c>
      <c r="E49" s="60">
        <f ca="1"/>
        <v>99.58984375</v>
      </c>
      <c r="F49" s="78">
        <f ca="1"/>
        <v>45933</v>
      </c>
      <c r="G49" s="55">
        <f ca="1"/>
        <v>101.0390625</v>
      </c>
      <c r="H49" s="78">
        <f ca="1"/>
        <v>45933</v>
      </c>
      <c r="I49" s="55">
        <f ca="1"/>
        <v>100.59375</v>
      </c>
      <c r="J49" s="78">
        <f ca="1"/>
        <v>45933</v>
      </c>
      <c r="K49" s="60">
        <f ca="1"/>
        <v>84.06</v>
      </c>
      <c r="L49" s="78">
        <f ca="1"/>
        <v>45933</v>
      </c>
      <c r="M49" s="55">
        <f ca="1"/>
        <v>99.8203125</v>
      </c>
    </row>
    <row r="50" spans="2:13" x14ac:dyDescent="0.3">
      <c r="B50" s="78">
        <f ca="1"/>
        <v>45936</v>
      </c>
      <c r="C50" s="60">
        <f ca="1"/>
        <v>111.19</v>
      </c>
      <c r="D50" s="78">
        <f ca="1"/>
        <v>45936</v>
      </c>
      <c r="E50" s="60">
        <f ca="1"/>
        <v>99.50390625</v>
      </c>
      <c r="F50" s="78">
        <f ca="1"/>
        <v>45936</v>
      </c>
      <c r="G50" s="55">
        <f ca="1"/>
        <v>100.765625</v>
      </c>
      <c r="H50" s="78">
        <f ca="1"/>
        <v>45936</v>
      </c>
      <c r="I50" s="55">
        <f ca="1"/>
        <v>100.015625</v>
      </c>
      <c r="J50" s="78">
        <f ca="1"/>
        <v>45936</v>
      </c>
      <c r="K50" s="60">
        <f ca="1"/>
        <v>83.89</v>
      </c>
      <c r="L50" s="78">
        <f ca="1"/>
        <v>45936</v>
      </c>
      <c r="M50" s="55">
        <f ca="1"/>
        <v>99.6484375</v>
      </c>
    </row>
    <row r="51" spans="2:13" x14ac:dyDescent="0.3">
      <c r="B51" s="78">
        <f ca="1"/>
        <v>45937</v>
      </c>
      <c r="C51" s="60">
        <f ca="1"/>
        <v>111.4</v>
      </c>
      <c r="D51" s="78">
        <f ca="1"/>
        <v>45937</v>
      </c>
      <c r="E51" s="60">
        <f ca="1"/>
        <v>99.65234375</v>
      </c>
      <c r="F51" s="78">
        <f ca="1"/>
        <v>45937</v>
      </c>
      <c r="G51" s="55">
        <f ca="1"/>
        <v>101.0078125</v>
      </c>
      <c r="H51" s="78">
        <f ca="1"/>
        <v>45937</v>
      </c>
      <c r="I51" s="55">
        <f ca="1"/>
        <v>100.40625</v>
      </c>
      <c r="J51" s="78">
        <f ca="1"/>
        <v>45937</v>
      </c>
      <c r="K51" s="60">
        <f ca="1"/>
        <v>84</v>
      </c>
      <c r="L51" s="78">
        <f ca="1"/>
        <v>45937</v>
      </c>
      <c r="M51" s="55">
        <f ca="1"/>
        <v>99.8671875</v>
      </c>
    </row>
    <row r="52" spans="2:13" x14ac:dyDescent="0.3">
      <c r="B52" s="78">
        <f ca="1"/>
        <v>45938</v>
      </c>
      <c r="C52" s="60">
        <f ca="1"/>
        <v>111.26</v>
      </c>
      <c r="D52" s="78">
        <f ca="1"/>
        <v>45938</v>
      </c>
      <c r="E52" s="60">
        <f ca="1"/>
        <v>99.58984375</v>
      </c>
      <c r="F52" s="78">
        <f ca="1"/>
        <v>45938</v>
      </c>
      <c r="G52" s="55">
        <f ca="1"/>
        <v>101.046875</v>
      </c>
      <c r="H52" s="78">
        <f ca="1"/>
        <v>45938</v>
      </c>
      <c r="I52" s="55">
        <f ca="1"/>
        <v>100.6484375</v>
      </c>
      <c r="J52" s="78">
        <f ca="1"/>
        <v>45938</v>
      </c>
      <c r="K52" s="60">
        <f ca="1"/>
        <v>83.9</v>
      </c>
      <c r="L52" s="78">
        <f ca="1"/>
        <v>45938</v>
      </c>
      <c r="M52" s="55">
        <f ca="1"/>
        <v>99.84375</v>
      </c>
    </row>
    <row r="53" spans="2:13" x14ac:dyDescent="0.3">
      <c r="B53" s="78">
        <f ca="1"/>
        <v>45939</v>
      </c>
      <c r="C53" s="60">
        <f ca="1"/>
        <v>111.07</v>
      </c>
      <c r="D53" s="78">
        <f ca="1"/>
        <v>45939</v>
      </c>
      <c r="E53" s="60">
        <f ca="1"/>
        <v>99.51171875</v>
      </c>
      <c r="F53" s="78">
        <f ca="1"/>
        <v>45939</v>
      </c>
      <c r="G53" s="55">
        <f ca="1"/>
        <v>100.8984375</v>
      </c>
      <c r="H53" s="78">
        <f ca="1"/>
        <v>45939</v>
      </c>
      <c r="I53" s="55">
        <f ca="1"/>
        <v>100.421875</v>
      </c>
      <c r="J53" s="78">
        <f ca="1"/>
        <v>45939</v>
      </c>
      <c r="K53" s="60">
        <f ca="1"/>
        <v>83.790099999999995</v>
      </c>
      <c r="L53" s="78">
        <f ca="1"/>
        <v>45939</v>
      </c>
      <c r="M53" s="55">
        <f ca="1"/>
        <v>99.7265625</v>
      </c>
    </row>
    <row r="54" spans="2:13" x14ac:dyDescent="0.3">
      <c r="B54" s="78"/>
      <c r="D54" s="78"/>
      <c r="F54" s="78"/>
      <c r="H54" s="78"/>
      <c r="J54" s="78"/>
      <c r="L54" s="78"/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2025-10-09T15:38:15Z</dcterms:modified>
</cp:coreProperties>
</file>